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trlProps/ctrlProp6.xml" ContentType="application/vnd.ms-excel.controlproperties+xml"/>
  <Override PartName="/xl/drawings/drawing10.xml" ContentType="application/vnd.openxmlformats-officedocument.drawing+xml"/>
  <Override PartName="/xl/charts/chart7.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529" codeName="{5022B3EB-BCE5-7840-4BB8-8062D341818C}"/>
  <workbookPr codeName="ThisWorkbook" hidePivotFieldList="1" defaultThemeVersion="124226"/>
  <mc:AlternateContent xmlns:mc="http://schemas.openxmlformats.org/markup-compatibility/2006">
    <mc:Choice Requires="x15">
      <x15ac:absPath xmlns:x15ac="http://schemas.microsoft.com/office/spreadsheetml/2010/11/ac" url="https://d.docs.live.net/b39318c050e9be25/AmplifAI/VAT/"/>
    </mc:Choice>
  </mc:AlternateContent>
  <xr:revisionPtr revIDLastSave="55216" documentId="11_56988627DB29E4AF5356DA2180FF42ADDC0BAF58" xr6:coauthVersionLast="47" xr6:coauthVersionMax="47" xr10:uidLastSave="{9DEDED69-257D-4C9B-9D3C-341F196512D1}"/>
  <workbookProtection workbookAlgorithmName="SHA-512" workbookHashValue="BT4qZCBfdigCXnixZjsqN9Vgcrc6dgsqofSSdK7Qx6UoPAxh12TmvUryxKe0C8BIrgtELxZ23+V0u2E08Sxcgg==" workbookSaltValue="BZf6/linXJ3lwbbGdtjV7A==" workbookSpinCount="100000" lockStructure="1"/>
  <bookViews>
    <workbookView xWindow="13215" yWindow="2325" windowWidth="22110" windowHeight="16905" activeTab="2" xr2:uid="{00000000-000D-0000-FFFF-FFFF00000000}"/>
  </bookViews>
  <sheets>
    <sheet name="Dashboard" sheetId="3" r:id="rId1"/>
    <sheet name="UID" sheetId="9" state="veryHidden" r:id="rId2"/>
    <sheet name="Output" sheetId="4" r:id="rId3"/>
    <sheet name="Export" sheetId="13" state="veryHidden" r:id="rId4"/>
    <sheet name="Data" sheetId="2" r:id="rId5"/>
    <sheet name="Configuration" sheetId="10" r:id="rId6"/>
    <sheet name="Word Lists" sheetId="7" r:id="rId7"/>
    <sheet name="Survey Data" sheetId="11" r:id="rId8"/>
    <sheet name="Filter" sheetId="5" state="veryHidden" r:id="rId9"/>
    <sheet name="Table" sheetId="1" state="veryHidden" r:id="rId10"/>
    <sheet name="Dictionary" sheetId="6" state="veryHidden" r:id="rId11"/>
    <sheet name="Sheet1" sheetId="14" state="veryHidden" r:id="rId12"/>
    <sheet name="Help" sheetId="15" r:id="rId13"/>
    <sheet name="Locked" sheetId="16" state="veryHidden" r:id="rId14"/>
    <sheet name="Unlocked" sheetId="17" state="veryHidden" r:id="rId15"/>
    <sheet name="Trends 1" sheetId="18" state="veryHidden" r:id="rId16"/>
    <sheet name="Trends 2" sheetId="19" state="veryHidden" r:id="rId17"/>
    <sheet name="Proximity" sheetId="20" state="veryHidden" r:id="rId18"/>
  </sheets>
  <functionGroups builtInGroupCount="19"/>
  <definedNames>
    <definedName name="_xlnm._FilterDatabase" localSheetId="4" hidden="1">Data!$A$1:$AA$888</definedName>
    <definedName name="_xlnm._FilterDatabase" localSheetId="10" hidden="1">Dictionary!$BC$2:$BC$101</definedName>
    <definedName name="_xlnm._FilterDatabase" localSheetId="8" hidden="1">Filter!$A$1:$AI$5911</definedName>
    <definedName name="_xlnm._FilterDatabase" localSheetId="7" hidden="1">'Survey Data'!$D$2:$D$100001</definedName>
    <definedName name="_xlnm._FilterDatabase" localSheetId="1" hidden="1">UID!$A$1:$BM$2</definedName>
    <definedName name="_xlnm._FilterDatabase" localSheetId="6" hidden="1">'Word Lists'!$AD$2:$AD$146</definedName>
    <definedName name="A_string" hidden="1">Configuration!$AC$2</definedName>
    <definedName name="Active_Cat." hidden="1">Dictionary!$O$2</definedName>
    <definedName name="Active_KeyWord" hidden="1">Dictionary!$N$2</definedName>
    <definedName name="Active_Prox_UID" hidden="1">Dictionary!$R$2</definedName>
    <definedName name="Active_Prox_Word" hidden="1">Dictionary!$P$2</definedName>
    <definedName name="Active_Qual" hidden="1">Dictionary!$Q$2</definedName>
    <definedName name="Agents" hidden="1">OFFSET(Dictionary!$AJ$1,0,0,COUNTA(Dictionary!$AJ:$AJ),1)</definedName>
    <definedName name="avail.cell_word.list" hidden="1">INDIRECT(Dictionary!$E$2)</definedName>
    <definedName name="Baseline" hidden="1">Dictionary!$E$35</definedName>
    <definedName name="cat_export" hidden="1">Output!$H$2</definedName>
    <definedName name="Cat_Lookup" hidden="1">Dictionary!$W$2</definedName>
    <definedName name="cat_show" hidden="1">Output!$L$4</definedName>
    <definedName name="cat_wordlist" hidden="1">OFFSET(Configuration!$P$3,0,0,COUNTA(Configuration!$P$3:$P$103),1)</definedName>
    <definedName name="CatImpact" hidden="1">Filter!$AD$5</definedName>
    <definedName name="CatList" hidden="1">OFFSET(Dictionary!$C$1,0,0,COUNTA(Dictionary!$C:$C),1)</definedName>
    <definedName name="CatProx" hidden="1">Filter!$BO$2</definedName>
    <definedName name="cats_agent" hidden="1">Table!$A$14</definedName>
    <definedName name="cats_group" hidden="1">Table!$A$26</definedName>
    <definedName name="cats_nonagent" hidden="1">Table!$A$17</definedName>
    <definedName name="cats_shared" hidden="1">Table!$A$20</definedName>
    <definedName name="cats_unk" hidden="1">Table!$A$23</definedName>
    <definedName name="ch_bb" hidden="1">OFFSET(Output!$L$14,0,0,cat_show,1)</definedName>
    <definedName name="ch_catfreq" hidden="1">OFFSET(Output!$F$14,0,0,cat_show,1)</definedName>
    <definedName name="ch_cats" hidden="1">OFFSET(Output!$C$14,0,0,COUNTA(Output!$C:$C)-1,1)</definedName>
    <definedName name="ch_cumfreq" hidden="1">OFFSET(Output!$G$14,0,0,cat_show,1)</definedName>
    <definedName name="ch_cumimp" hidden="1">OFFSET(Output!$J$14,0,0,cat_show,1)</definedName>
    <definedName name="ch_cumimp_pts" hidden="1">OFFSET(Output!$L$14,0,0,cat_show,1)</definedName>
    <definedName name="ch_imp_pct" hidden="1">OFFSET(Output!$I$14,0,0,cat_show,1)</definedName>
    <definedName name="ch_surveyfreq" hidden="1">OFFSET(Output!$H$14,0,0,cat_show,1)</definedName>
    <definedName name="ch_tb" hidden="1">OFFSET(Output!$K$14,0,0,cat_show,1)</definedName>
    <definedName name="CIAgent" hidden="1">Table!$V$2</definedName>
    <definedName name="CINon" hidden="1">Table!$W$2</definedName>
    <definedName name="CISh" hidden="1">Table!$X$2</definedName>
    <definedName name="CIUnk" hidden="1">Table!$Y$2</definedName>
    <definedName name="coded_kw" hidden="1">OFFSET(Data!$BM$1,0,0,COUNTA(Data!$A:$A),last_col)</definedName>
    <definedName name="CorCoeff" hidden="1">Filter!$BA$7</definedName>
    <definedName name="Criteria_holder" hidden="1">OFFSET(Dictionary!$AM$1,0,0,Dictionary!$K$2+1,1)</definedName>
    <definedName name="data" hidden="1">OFFSET(Data!$A$1,0,0,COUNTA(Data!$A:$A),COUNTA(Data!$1:$1))</definedName>
    <definedName name="data1" hidden="1">OFFSET(Data!$A$1,0,0,COUNTA(Data!$A:$A),27)</definedName>
    <definedName name="data2" hidden="1">OFFSET(Data!$A$1,0,0,COUNTA(Data!$A:$A),16)</definedName>
    <definedName name="data3" hidden="1">OFFSET(Data!$A$1,0,0,COUNTA(Data!$A:$A),15)</definedName>
    <definedName name="db_Field10" hidden="1">OFFSET(Dashboard!$AF$2,0,0,COUNTA(Dashboard!$AF:$AF),1)</definedName>
    <definedName name="db_Field11" hidden="1">OFFSET(Dashboard!$AJ$2,0,0,COUNTA(Dashboard!$AJ:$AJ),1)</definedName>
    <definedName name="db_Field12" hidden="1">OFFSET(Dashboard!$AN$2,0,0,COUNTA(Dashboard!$AN:$AN),1)</definedName>
    <definedName name="db_Field13" hidden="1">OFFSET(Dashboard!$AR$2,0,0,COUNTA(Dashboard!$AR:$AR),1)</definedName>
    <definedName name="db_Field14" hidden="1">OFFSET(Dashboard!$AV$2,0,0,COUNTA(Dashboard!$AV:$AV),1)</definedName>
    <definedName name="db_Field15" hidden="1">OFFSET(Dashboard!$AZ$2,0,0,COUNTA(Dashboard!$AZ:$AZ),1)</definedName>
    <definedName name="db_Field3" hidden="1">OFFSET(Dashboard!$D$2,0,0,COUNTA(Dashboard!$D:$D),1)</definedName>
    <definedName name="db_Field4" hidden="1">OFFSET(Dashboard!$H$2,0,0,COUNTA(Dashboard!$H:$H),1)</definedName>
    <definedName name="db_Field5" hidden="1">OFFSET(Dashboard!$L$2,0,0,COUNTA(Dashboard!$L:$L),1)</definedName>
    <definedName name="db_Field6" hidden="1">OFFSET(Dashboard!$P$2,0,0,COUNTA(Dashboard!$P:$P),1)</definedName>
    <definedName name="db_Field7" hidden="1">OFFSET(Dashboard!$T$2,0,0,COUNTA(Dashboard!$T:$T),1)</definedName>
    <definedName name="db_Field8" hidden="1">OFFSET(Dashboard!$X$2,0,0,COUNTA(Dashboard!$X:$X),1)</definedName>
    <definedName name="db_Field9" hidden="1">OFFSET(Dashboard!$AB$2,0,0,COUNTA(Dashboard!$AB:$AB),1)</definedName>
    <definedName name="dbFormat" hidden="1">Dictionary!$AF$2:$AF$3</definedName>
    <definedName name="exclNI" hidden="1">Dictionary!$E$25</definedName>
    <definedName name="exclUNC" hidden="1">Dictionary!$E$19</definedName>
    <definedName name="exclUNK" hidden="1">Dictionary!$E$22</definedName>
    <definedName name="ExpirationDate" hidden="1">42157</definedName>
    <definedName name="Export_count" hidden="1">Dictionary!$AR$2</definedName>
    <definedName name="_xlnm.Extract" localSheetId="5" hidden="1">Configuration!$N$2</definedName>
    <definedName name="_xlnm.Extract" localSheetId="0" hidden="1">Dashboard!$AZ$2</definedName>
    <definedName name="_xlnm.Extract" localSheetId="10" hidden="1">Dictionary!$BD$2</definedName>
    <definedName name="_xlnm.Extract" localSheetId="6" hidden="1">'Word Lists'!$AS$2</definedName>
    <definedName name="filt_rating" hidden="1">OFFSET(Filter!$C$1,0,0,COUNTA(Filter!$C:$C),1)</definedName>
    <definedName name="filt_rating_chg_spl" hidden="1">OFFSET(Filter!$AT$1,0,0,COUNTA(Filter!$C:$C),1)</definedName>
    <definedName name="filt_rating_chg_std" hidden="1">OFFSET(Filter!$AR$1,0,0,COUNTA(Filter!$C:$C),1)</definedName>
    <definedName name="filt_vc1" hidden="1">OFFSET(Filter!$R$1,0,0,COUNTA(Filter!$C:$C),1)</definedName>
    <definedName name="Filtered___UNK___UNC" hidden="1">Table!$A$11</definedName>
    <definedName name="Filtered_Surveys" hidden="1">Table!$A$2</definedName>
    <definedName name="Flag_22" hidden="1">Dictionary!$AC$17</definedName>
    <definedName name="Flag_23" hidden="1">Dictionary!$AD$17</definedName>
    <definedName name="Flag1" hidden="1">'Word Lists'!$K$2</definedName>
    <definedName name="Flag10" hidden="1">Dictionary!$AC$5</definedName>
    <definedName name="Flag11" hidden="1">Dictionary!$AD$5</definedName>
    <definedName name="Flag12" hidden="1">Dictionary!$AB$8</definedName>
    <definedName name="Flag13" hidden="1">Dictionary!$AC$8</definedName>
    <definedName name="Flag14" hidden="1">Dictionary!$AD$8</definedName>
    <definedName name="Flag15" hidden="1">Dictionary!$AB$11</definedName>
    <definedName name="Flag16" hidden="1">Dictionary!$AC$11</definedName>
    <definedName name="Flag17" hidden="1">Dictionary!$AD$11</definedName>
    <definedName name="Flag18" hidden="1">Dictionary!$AB$14</definedName>
    <definedName name="Flag19" hidden="1">Dictionary!$AC$14</definedName>
    <definedName name="Flag2" hidden="1">'Word Lists'!$S$2</definedName>
    <definedName name="Flag20" hidden="1">Dictionary!$AD$14</definedName>
    <definedName name="Flag21" hidden="1">Dictionary!$AB$17</definedName>
    <definedName name="Flag3" hidden="1">'Word Lists'!$Z$2</definedName>
    <definedName name="Flag4" hidden="1">'Word Lists'!$AF$2</definedName>
    <definedName name="Flag5" hidden="1">'Word Lists'!$F$2</definedName>
    <definedName name="Flag6" hidden="1">Dictionary!$AB$2</definedName>
    <definedName name="Flag7" hidden="1">Dictionary!$AC$2</definedName>
    <definedName name="Flag8" hidden="1">Dictionary!$AD$2</definedName>
    <definedName name="Flag9" hidden="1">Dictionary!$AB$5</definedName>
    <definedName name="Highest_Satisfaction_Rating" hidden="1">Configuration!$W$3</definedName>
    <definedName name="impact_bb" hidden="1">Filter!$BE$3</definedName>
    <definedName name="impact_tb" hidden="1">Filter!$BE$2</definedName>
    <definedName name="ImpactCat" hidden="1">Filter!$AD$2</definedName>
    <definedName name="KW_Lookup" hidden="1">Dictionary!$V$2</definedName>
    <definedName name="l_dict_excl" hidden="1">OFFSET('Word Lists'!$AD$34,0,0,COUNTA('Word Lists'!$AD:$AD)-1,1)</definedName>
    <definedName name="Min_Verb_Length" hidden="1">Dictionary!$G$2</definedName>
    <definedName name="NA_string" hidden="1">Configuration!$AH$2</definedName>
    <definedName name="Non_satisfied_Proportion" hidden="1">Configuration!$X$4</definedName>
    <definedName name="number_surveys" hidden="1">Dictionary!$CN$11</definedName>
    <definedName name="output_catcount" hidden="1">Table!$A$9</definedName>
    <definedName name="output_cats" hidden="1">OFFSET(Output!$B$14,0,0,COUNTA(Output!$B:$B)-1,1)</definedName>
    <definedName name="Output_DD" hidden="1">OFFSET(Dictionary!$AU$1,0,0,COUNTA(Dictionary!$AU:$AU),1)</definedName>
    <definedName name="ProportionImpact" hidden="1">Filter!$AD$8</definedName>
    <definedName name="Proximity_Value" hidden="1">Dictionary!$K$15</definedName>
    <definedName name="ProxVal" hidden="1">Filter!$BO$4</definedName>
    <definedName name="Records_Pending" hidden="1">Dictionary!$K$8</definedName>
    <definedName name="ResFields" hidden="1">OFFSET(Dictionary!$BJ$2,0,0,COUNTA(Dictionary!$BJ:$BJ)-1,1)</definedName>
    <definedName name="s_string" hidden="1">Configuration!$AM$2</definedName>
    <definedName name="Status" hidden="1">Dictionary!$K$12</definedName>
    <definedName name="Survey_data_fields" hidden="1">OFFSET(Dictionary!$BD$2,0,0,COUNTA(Dictionary!$BD:$BD)-1,1)</definedName>
    <definedName name="t_CatDescrip" hidden="1">OFFSET(Table!$I$2,0,0,COUNTA(Table!$I:$I),3)</definedName>
    <definedName name="t_dict_excl" hidden="1">OFFSET('Word Lists'!$AD$2,0,0,COUNTA('Word Lists'!$AD:$AD)-1,1)</definedName>
    <definedName name="t_dict_key.word" hidden="1">OFFSET('Word Lists'!$C$2,0,0,COUNTA('Word Lists'!$C:$C)-1,2)</definedName>
    <definedName name="t_dict_parent" hidden="1">OFFSET('Word Lists'!$O$2,0,0,COUNTA('Word Lists'!$O:$O)-1,2)</definedName>
    <definedName name="t_dict_prox" hidden="1">OFFSET('Word Lists'!$O$2,0,0,COUNTA('Word Lists'!$O:$O),3)</definedName>
    <definedName name="t_dict_prox.ext" hidden="1">OFFSET('Word Lists'!$O$2,0,0,COUNTA('Word Lists'!$O:$O),4)</definedName>
    <definedName name="t_dict_spell" hidden="1">OFFSET('Word Lists'!$X$2,0,0,COUNTA('Word Lists'!$X:$X),2)</definedName>
    <definedName name="t_word.list" hidden="1">OFFSET(Dictionary!$B$2,0,0,COUNTA(Dictionary!$B:$B)-1,3)</definedName>
    <definedName name="TableCat_Count" hidden="1">Table!$A$6</definedName>
    <definedName name="Total_Records" hidden="1">Dictionary!$K$2</definedName>
    <definedName name="Total_Records_Coded" hidden="1">Dictionary!$K$4</definedName>
    <definedName name="True_KW" hidden="1">Dictionary!$X$2</definedName>
    <definedName name="UID_chk" hidden="1">Dictionary!$Z$2</definedName>
    <definedName name="UID_half" hidden="1">Dictionary!$Y$2</definedName>
    <definedName name="Unfiltered_count" hidden="1">Table!$A$11</definedName>
    <definedName name="valid_Dash" hidden="1">Dashboard!$B$3,Dashboard!$E$3:$E$202,Dashboard!$I$3:$I$202,Dashboard!$M$3:$M$202,Dashboard!$Q$3:$Q$202,Dashboard!$U$3:$U$202,Dashboard!$Y$3:$Y$202,Dashboard!$AC$3:$AC$202,Dashboard!$AG$3:$AG$202,Dashboard!$AK$3:$AK$202,Dashboard!$AO$3:$AO$202,Dashboard!$AS$3:$AS$202,Dashboard!$AW$3:$AW$202,Dashboard!$BA$3:$BA$202</definedName>
    <definedName name="verbatim" hidden="1">OFFSET(Data!$P$2,0,0,COUNTA(Data!$A:$A)-1,1)</definedName>
    <definedName name="VF_Flag" hidden="1">Dictionary!$E$32</definedName>
    <definedName name="WordListEditMode" hidden="1">Dictionary!$E$29</definedName>
  </definedNames>
  <calcPr calcId="191029"/>
  <pivotCaches>
    <pivotCache cacheId="8" r:id="rId19"/>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F2" i="5" l="1"/>
  <c r="AG2" i="5" s="1"/>
  <c r="AJ2" i="5"/>
  <c r="AK2" i="5"/>
  <c r="AO2" i="5" s="1"/>
  <c r="AL2" i="5"/>
  <c r="AP2" i="5" s="1"/>
  <c r="AM2" i="5"/>
  <c r="AQ2" i="5" s="1"/>
  <c r="AN2" i="5"/>
  <c r="AW21" i="5"/>
  <c r="AX21" i="5" s="1"/>
  <c r="AY19" i="5" s="1"/>
  <c r="AX20" i="5"/>
  <c r="AX19" i="5"/>
  <c r="AW12" i="5"/>
  <c r="AW11" i="5"/>
  <c r="AW10" i="5"/>
  <c r="AW9" i="5"/>
  <c r="AW8" i="5"/>
  <c r="AD8" i="5"/>
  <c r="AW7" i="5"/>
  <c r="AW6" i="5"/>
  <c r="AW5" i="5"/>
  <c r="AD5" i="5"/>
  <c r="AW4" i="5"/>
  <c r="BE3" i="5"/>
  <c r="BA3" i="5"/>
  <c r="AW3" i="5"/>
  <c r="BE2" i="5"/>
  <c r="BA2" i="5"/>
  <c r="AW2" i="5"/>
  <c r="AS2" i="5"/>
  <c r="BA7" i="5" s="1"/>
  <c r="L59" i="1"/>
  <c r="K59" i="1"/>
  <c r="J59" i="1"/>
  <c r="L58" i="1"/>
  <c r="K58" i="1"/>
  <c r="J58" i="1"/>
  <c r="L57" i="1"/>
  <c r="K57" i="1"/>
  <c r="J57" i="1"/>
  <c r="L56" i="1"/>
  <c r="K56" i="1"/>
  <c r="J56" i="1"/>
  <c r="L55" i="1"/>
  <c r="K55" i="1"/>
  <c r="J55" i="1"/>
  <c r="L54" i="1"/>
  <c r="K54" i="1"/>
  <c r="J54" i="1"/>
  <c r="L53" i="1"/>
  <c r="K53" i="1"/>
  <c r="J53" i="1"/>
  <c r="L52" i="1"/>
  <c r="K52" i="1"/>
  <c r="J52" i="1"/>
  <c r="L51" i="1"/>
  <c r="K51" i="1"/>
  <c r="J51" i="1"/>
  <c r="L50" i="1"/>
  <c r="K50" i="1"/>
  <c r="J50" i="1"/>
  <c r="L49" i="1"/>
  <c r="K49" i="1"/>
  <c r="J49" i="1"/>
  <c r="L48" i="1"/>
  <c r="K48" i="1"/>
  <c r="J48" i="1"/>
  <c r="L47" i="1"/>
  <c r="K47" i="1"/>
  <c r="J47" i="1"/>
  <c r="L46" i="1"/>
  <c r="K46" i="1"/>
  <c r="J46" i="1"/>
  <c r="L45" i="1"/>
  <c r="K45" i="1"/>
  <c r="J45" i="1"/>
  <c r="L44" i="1"/>
  <c r="K44" i="1"/>
  <c r="J44" i="1"/>
  <c r="L43" i="1"/>
  <c r="K43" i="1"/>
  <c r="J43" i="1"/>
  <c r="L42" i="1"/>
  <c r="K42" i="1"/>
  <c r="J42" i="1"/>
  <c r="L41" i="1"/>
  <c r="K41" i="1"/>
  <c r="J41" i="1"/>
  <c r="L40" i="1"/>
  <c r="K40" i="1"/>
  <c r="J40" i="1"/>
  <c r="L39" i="1"/>
  <c r="K39" i="1"/>
  <c r="J39" i="1"/>
  <c r="L38" i="1"/>
  <c r="K38" i="1"/>
  <c r="J38" i="1"/>
  <c r="L37" i="1"/>
  <c r="K37" i="1"/>
  <c r="J37" i="1"/>
  <c r="L36" i="1"/>
  <c r="K36" i="1"/>
  <c r="J36" i="1"/>
  <c r="L35" i="1"/>
  <c r="K35" i="1"/>
  <c r="J35" i="1"/>
  <c r="L34" i="1"/>
  <c r="K34" i="1"/>
  <c r="J34" i="1"/>
  <c r="L33" i="1"/>
  <c r="K33" i="1"/>
  <c r="J33" i="1"/>
  <c r="L32" i="1"/>
  <c r="K32" i="1"/>
  <c r="J32" i="1"/>
  <c r="L31" i="1"/>
  <c r="K31" i="1"/>
  <c r="J31" i="1"/>
  <c r="L30" i="1"/>
  <c r="K30" i="1"/>
  <c r="J30" i="1"/>
  <c r="L29" i="1"/>
  <c r="K29" i="1"/>
  <c r="J29" i="1"/>
  <c r="L28" i="1"/>
  <c r="K28" i="1"/>
  <c r="J28" i="1"/>
  <c r="L27" i="1"/>
  <c r="K27" i="1"/>
  <c r="J27" i="1"/>
  <c r="L26" i="1"/>
  <c r="K26" i="1"/>
  <c r="J26" i="1"/>
  <c r="L25" i="1"/>
  <c r="K25" i="1"/>
  <c r="J25" i="1"/>
  <c r="L24" i="1"/>
  <c r="K24" i="1"/>
  <c r="J24" i="1"/>
  <c r="L23" i="1"/>
  <c r="K23" i="1"/>
  <c r="J23" i="1"/>
  <c r="L22" i="1"/>
  <c r="K22" i="1"/>
  <c r="J22" i="1"/>
  <c r="L21" i="1"/>
  <c r="K21" i="1"/>
  <c r="J21" i="1"/>
  <c r="L20" i="1"/>
  <c r="K20" i="1"/>
  <c r="J20" i="1"/>
  <c r="L19" i="1"/>
  <c r="K19" i="1"/>
  <c r="J19" i="1"/>
  <c r="L18" i="1"/>
  <c r="K18" i="1"/>
  <c r="J18" i="1"/>
  <c r="L17" i="1"/>
  <c r="K17" i="1"/>
  <c r="J17" i="1"/>
  <c r="L16" i="1"/>
  <c r="K16" i="1"/>
  <c r="J16" i="1"/>
  <c r="L15" i="1"/>
  <c r="K15" i="1"/>
  <c r="J15" i="1"/>
  <c r="L14" i="1"/>
  <c r="K14" i="1"/>
  <c r="J14" i="1"/>
  <c r="L13" i="1"/>
  <c r="K13" i="1"/>
  <c r="J13" i="1"/>
  <c r="L12" i="1"/>
  <c r="K12" i="1"/>
  <c r="J12" i="1"/>
  <c r="L11" i="1"/>
  <c r="K11" i="1"/>
  <c r="J11" i="1"/>
  <c r="L10" i="1"/>
  <c r="K10" i="1"/>
  <c r="J10" i="1"/>
  <c r="L9" i="1"/>
  <c r="K9" i="1"/>
  <c r="J9" i="1"/>
  <c r="L8" i="1"/>
  <c r="K8" i="1"/>
  <c r="J8" i="1"/>
  <c r="L7" i="1"/>
  <c r="K7" i="1"/>
  <c r="J7" i="1"/>
  <c r="L6" i="1"/>
  <c r="K6" i="1"/>
  <c r="J6" i="1"/>
  <c r="L5" i="1"/>
  <c r="K5" i="1"/>
  <c r="J5" i="1"/>
  <c r="L4" i="1"/>
  <c r="K4" i="1"/>
  <c r="J4" i="1"/>
  <c r="R11" i="3"/>
  <c r="R10" i="3"/>
  <c r="R9" i="3"/>
  <c r="R8" i="3"/>
  <c r="R7" i="3"/>
  <c r="R6" i="3"/>
  <c r="R5" i="3"/>
  <c r="R4" i="3"/>
  <c r="N13" i="3"/>
  <c r="N12" i="3"/>
  <c r="N11" i="3"/>
  <c r="N10" i="3"/>
  <c r="N9" i="3"/>
  <c r="N8" i="3"/>
  <c r="N7" i="3"/>
  <c r="N6" i="3"/>
  <c r="N5" i="3"/>
  <c r="N4" i="3"/>
  <c r="J4" i="3"/>
  <c r="F7" i="3"/>
  <c r="F6" i="3"/>
  <c r="F5" i="3"/>
  <c r="F4" i="3"/>
  <c r="AH2" i="5"/>
  <c r="AI2" i="5"/>
  <c r="AM2" i="10"/>
  <c r="AH2" i="10"/>
  <c r="AC2" i="10"/>
  <c r="AR2" i="5" l="1"/>
  <c r="AW14" i="5"/>
  <c r="BB3" i="5"/>
  <c r="BM2" i="5"/>
  <c r="BN2" i="5"/>
  <c r="BO4" i="5" s="1"/>
  <c r="AT2" i="5"/>
  <c r="I1" i="2"/>
  <c r="AX9" i="5" l="1"/>
  <c r="AX6" i="5"/>
  <c r="AX3" i="5"/>
  <c r="AX12" i="5"/>
  <c r="AX8" i="5"/>
  <c r="AX5" i="5"/>
  <c r="AX4" i="5"/>
  <c r="AX11" i="5"/>
  <c r="AX2" i="5"/>
  <c r="AX10" i="5"/>
  <c r="AX7" i="5"/>
  <c r="F3" i="1"/>
  <c r="F4" i="1"/>
  <c r="F5" i="1"/>
  <c r="D6" i="1"/>
  <c r="H37" i="1"/>
  <c r="H38" i="1"/>
  <c r="H39" i="1"/>
  <c r="H40" i="1"/>
  <c r="H41" i="1"/>
  <c r="H42" i="1"/>
  <c r="H43" i="1"/>
  <c r="H44" i="1"/>
  <c r="H45" i="1"/>
  <c r="H46" i="1"/>
  <c r="H47" i="1"/>
  <c r="H48" i="1"/>
  <c r="H49" i="1"/>
  <c r="H50" i="1"/>
  <c r="X2" i="6"/>
  <c r="W2" i="6"/>
  <c r="AT2" i="7"/>
  <c r="AB14" i="6" s="1"/>
  <c r="D26" i="10"/>
  <c r="J26" i="10" s="1"/>
  <c r="D27" i="10"/>
  <c r="J27" i="10" s="1"/>
  <c r="D28" i="10"/>
  <c r="J28" i="10" s="1"/>
  <c r="D29" i="10"/>
  <c r="J29" i="10" s="1"/>
  <c r="D30" i="10"/>
  <c r="J30" i="10" s="1"/>
  <c r="D31" i="10"/>
  <c r="J31" i="10" s="1"/>
  <c r="D32" i="10"/>
  <c r="J32" i="10" s="1"/>
  <c r="D33" i="10"/>
  <c r="J33" i="10" s="1"/>
  <c r="D34" i="10"/>
  <c r="J34" i="10" s="1"/>
  <c r="D35" i="10"/>
  <c r="J35" i="10" s="1"/>
  <c r="I30" i="10"/>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 r="H6" i="1"/>
  <c r="H5" i="1"/>
  <c r="H4" i="1"/>
  <c r="D24" i="10"/>
  <c r="D25" i="10"/>
  <c r="DE7" i="6"/>
  <c r="DF7" i="6"/>
  <c r="DG7" i="6"/>
  <c r="DH7" i="6"/>
  <c r="DI7" i="6"/>
  <c r="DJ7" i="6"/>
  <c r="DK7" i="6"/>
  <c r="DE5" i="6"/>
  <c r="DF5" i="6"/>
  <c r="DG5" i="6"/>
  <c r="DH5" i="6"/>
  <c r="DI5" i="6"/>
  <c r="DJ5" i="6"/>
  <c r="DK5" i="6"/>
  <c r="CO2" i="6"/>
  <c r="CP2" i="6"/>
  <c r="CQ2" i="6"/>
  <c r="CR2" i="6"/>
  <c r="CS2" i="6"/>
  <c r="CT2" i="6"/>
  <c r="CU2" i="6"/>
  <c r="CV2" i="6"/>
  <c r="CW2" i="6"/>
  <c r="CX2" i="6"/>
  <c r="CY2" i="6"/>
  <c r="CZ2" i="6"/>
  <c r="DA2" i="6"/>
  <c r="DB2" i="6"/>
  <c r="DC2" i="6"/>
  <c r="DD2" i="6"/>
  <c r="DE2" i="6"/>
  <c r="DF2" i="6"/>
  <c r="DG2" i="6"/>
  <c r="DH2" i="6"/>
  <c r="DI2" i="6"/>
  <c r="DJ2" i="6"/>
  <c r="DK2" i="6"/>
  <c r="CN2" i="6"/>
  <c r="CZ9" i="6"/>
  <c r="DD9" i="6"/>
  <c r="DE9" i="6"/>
  <c r="DF9" i="6"/>
  <c r="DG9" i="6"/>
  <c r="DH9" i="6"/>
  <c r="DI9" i="6"/>
  <c r="DJ9" i="6"/>
  <c r="DK9" i="6"/>
  <c r="DA10" i="6"/>
  <c r="DE10" i="6"/>
  <c r="DF10" i="6"/>
  <c r="DG10" i="6"/>
  <c r="DH10" i="6"/>
  <c r="DI10" i="6"/>
  <c r="DJ10" i="6"/>
  <c r="CO3" i="6"/>
  <c r="CO7" i="6" s="1"/>
  <c r="CP3" i="6"/>
  <c r="CP7" i="6"/>
  <c r="CQ3" i="6"/>
  <c r="CQ7" i="6"/>
  <c r="CR3" i="6"/>
  <c r="CR7" i="6"/>
  <c r="CS3" i="6"/>
  <c r="CS7" i="6"/>
  <c r="CT3" i="6"/>
  <c r="CT7" i="6"/>
  <c r="CU3" i="6"/>
  <c r="CU7" i="6"/>
  <c r="CV3" i="6"/>
  <c r="CV7" i="6"/>
  <c r="CW3" i="6"/>
  <c r="CW7" i="6"/>
  <c r="CX3" i="6"/>
  <c r="CX7" i="6"/>
  <c r="CY3" i="6"/>
  <c r="CY7" i="6"/>
  <c r="CZ3" i="6"/>
  <c r="CZ7" i="6"/>
  <c r="DA3" i="6"/>
  <c r="DA7" i="6"/>
  <c r="DB3" i="6"/>
  <c r="DB7" i="6"/>
  <c r="DC3" i="6"/>
  <c r="DC7" i="6"/>
  <c r="DD3" i="6"/>
  <c r="DD7" i="6"/>
  <c r="DE3" i="6"/>
  <c r="DF3" i="6"/>
  <c r="DG3" i="6"/>
  <c r="DH3" i="6"/>
  <c r="DI3" i="6"/>
  <c r="DJ3" i="6"/>
  <c r="DK3" i="6"/>
  <c r="CO4" i="6"/>
  <c r="CP4" i="6"/>
  <c r="CP10" i="6"/>
  <c r="CQ4" i="6"/>
  <c r="CQ10" i="6"/>
  <c r="CR4" i="6"/>
  <c r="CS4" i="6"/>
  <c r="CS10" i="6"/>
  <c r="CT4" i="6"/>
  <c r="CU4" i="6"/>
  <c r="CV4" i="6"/>
  <c r="CV10" i="6"/>
  <c r="CW4" i="6"/>
  <c r="CW10" i="6"/>
  <c r="CX4" i="6"/>
  <c r="CX10" i="6"/>
  <c r="CY4" i="6"/>
  <c r="CY10" i="6"/>
  <c r="CZ4" i="6"/>
  <c r="CZ10" i="6"/>
  <c r="DA4" i="6"/>
  <c r="DB4" i="6"/>
  <c r="DB10" i="6"/>
  <c r="DC4" i="6"/>
  <c r="DC10" i="6"/>
  <c r="DD4" i="6"/>
  <c r="DD10" i="6"/>
  <c r="DE4" i="6"/>
  <c r="DF4" i="6"/>
  <c r="DG4" i="6"/>
  <c r="DH4" i="6"/>
  <c r="DI4" i="6"/>
  <c r="DJ4" i="6"/>
  <c r="DK4" i="6"/>
  <c r="CN3" i="6"/>
  <c r="CN7" i="6" s="1"/>
  <c r="CM21" i="6" s="1"/>
  <c r="CN5" i="6" s="1"/>
  <c r="CN4" i="6"/>
  <c r="CR10" i="6"/>
  <c r="CU10" i="6"/>
  <c r="CY9" i="6"/>
  <c r="CT10" i="6"/>
  <c r="DA9" i="6"/>
  <c r="DC9" i="6"/>
  <c r="DB9" i="6"/>
  <c r="CX9" i="6"/>
  <c r="CZ5" i="6"/>
  <c r="DD5" i="6"/>
  <c r="DA5" i="6"/>
  <c r="CX5" i="6"/>
  <c r="DB5" i="6"/>
  <c r="CY5" i="6"/>
  <c r="DC5" i="6"/>
  <c r="CT9" i="6"/>
  <c r="CP9" i="6"/>
  <c r="CW9" i="6"/>
  <c r="CS9" i="6"/>
  <c r="CP5" i="6"/>
  <c r="CV9" i="6"/>
  <c r="CR9" i="6"/>
  <c r="CT5" i="6"/>
  <c r="CU9" i="6"/>
  <c r="CQ9" i="6"/>
  <c r="CS5" i="6"/>
  <c r="CQ5" i="6"/>
  <c r="CR5" i="6"/>
  <c r="CW5" i="6"/>
  <c r="CU5" i="6"/>
  <c r="CV5" i="6"/>
  <c r="CN1" i="6"/>
  <c r="CO1" i="6"/>
  <c r="CP1" i="6"/>
  <c r="CQ1" i="6"/>
  <c r="CR1" i="6"/>
  <c r="CS1" i="6"/>
  <c r="CT1" i="6"/>
  <c r="CU1" i="6"/>
  <c r="CV1" i="6"/>
  <c r="CW1" i="6"/>
  <c r="CX1" i="6"/>
  <c r="CY1" i="6"/>
  <c r="CZ1" i="6"/>
  <c r="DA1" i="6"/>
  <c r="DB1" i="6"/>
  <c r="DC1" i="6"/>
  <c r="DD1" i="6"/>
  <c r="DE1" i="6"/>
  <c r="DF1" i="6"/>
  <c r="DG1" i="6"/>
  <c r="DH1" i="6"/>
  <c r="DI1" i="6"/>
  <c r="DJ1" i="6"/>
  <c r="DK1" i="6"/>
  <c r="CM2" i="6"/>
  <c r="CM3" i="6"/>
  <c r="CM4" i="6"/>
  <c r="I7" i="10"/>
  <c r="F1" i="2"/>
  <c r="G1" i="2"/>
  <c r="H1" i="2"/>
  <c r="J1" i="2"/>
  <c r="H34" i="6"/>
  <c r="H13" i="10"/>
  <c r="H14" i="10"/>
  <c r="H15" i="10"/>
  <c r="H16" i="10"/>
  <c r="H17" i="10"/>
  <c r="I3" i="10"/>
  <c r="K23" i="6"/>
  <c r="H3" i="1"/>
  <c r="AC3" i="1"/>
  <c r="A11" i="1"/>
  <c r="A2" i="1"/>
  <c r="E15" i="6"/>
  <c r="E7" i="6"/>
  <c r="E9" i="6" s="1"/>
  <c r="K4" i="6"/>
  <c r="A9" i="1"/>
  <c r="L2" i="4" s="1"/>
  <c r="AR2" i="6"/>
  <c r="AR1" i="6" s="1"/>
  <c r="AB17" i="6"/>
  <c r="K3" i="1"/>
  <c r="J3" i="1"/>
  <c r="L3" i="1"/>
  <c r="AB2" i="6"/>
  <c r="I18" i="10"/>
  <c r="I17" i="10"/>
  <c r="I16" i="10"/>
  <c r="I15" i="10"/>
  <c r="I14" i="10"/>
  <c r="I13" i="10"/>
  <c r="I12" i="10"/>
  <c r="I11" i="10"/>
  <c r="I10" i="10"/>
  <c r="I9" i="10"/>
  <c r="I8" i="10"/>
  <c r="I6" i="10"/>
  <c r="I5" i="10"/>
  <c r="I4" i="10"/>
  <c r="I40" i="10"/>
  <c r="I39" i="10"/>
  <c r="I38" i="10"/>
  <c r="I37" i="10"/>
  <c r="I36" i="10"/>
  <c r="I35" i="10"/>
  <c r="I34" i="10"/>
  <c r="I33" i="10"/>
  <c r="I32" i="10"/>
  <c r="I31" i="10"/>
  <c r="K15" i="10"/>
  <c r="K14" i="10"/>
  <c r="K13" i="10"/>
  <c r="K17" i="10"/>
  <c r="K16" i="10"/>
  <c r="K12" i="10"/>
  <c r="K11" i="10"/>
  <c r="K9" i="10"/>
  <c r="K8" i="10"/>
  <c r="K7" i="10"/>
  <c r="K6" i="10"/>
  <c r="K5" i="10"/>
  <c r="K4" i="10"/>
  <c r="K3" i="10"/>
  <c r="AC11" i="6"/>
  <c r="AQ2" i="7"/>
  <c r="AD11" i="6" s="1"/>
  <c r="J4" i="10"/>
  <c r="L4" i="10" s="1"/>
  <c r="J5" i="10"/>
  <c r="L5" i="10" s="1"/>
  <c r="J6" i="10"/>
  <c r="H6" i="10" s="1"/>
  <c r="J7" i="10"/>
  <c r="L7" i="10" s="1"/>
  <c r="J8" i="10"/>
  <c r="L8" i="10" s="1"/>
  <c r="J9" i="10"/>
  <c r="L9" i="10" s="1"/>
  <c r="J10" i="10"/>
  <c r="L10" i="10" s="1"/>
  <c r="J11" i="10"/>
  <c r="L11" i="10" s="1"/>
  <c r="J12" i="10"/>
  <c r="L12" i="10" s="1"/>
  <c r="J13" i="10"/>
  <c r="L13" i="10" s="1"/>
  <c r="J14" i="10"/>
  <c r="L14" i="10" s="1"/>
  <c r="J15" i="10"/>
  <c r="L15" i="10" s="1"/>
  <c r="J16" i="10"/>
  <c r="L16" i="10" s="1"/>
  <c r="J17" i="10"/>
  <c r="L17" i="10" s="1"/>
  <c r="J18" i="10"/>
  <c r="L18" i="10" s="1"/>
  <c r="G18" i="10"/>
  <c r="J3" i="10"/>
  <c r="AD5" i="6"/>
  <c r="AK2" i="7"/>
  <c r="AB11" i="6" s="1"/>
  <c r="A6" i="1"/>
  <c r="BB3" i="3"/>
  <c r="AX3" i="3"/>
  <c r="AT3" i="3"/>
  <c r="AP3" i="3"/>
  <c r="AL3" i="3"/>
  <c r="AH3" i="3"/>
  <c r="AD3" i="3"/>
  <c r="Z3" i="3"/>
  <c r="V3" i="3"/>
  <c r="R3" i="3"/>
  <c r="O1" i="2"/>
  <c r="N1" i="2"/>
  <c r="M1" i="2"/>
  <c r="L1" i="2"/>
  <c r="K1" i="2"/>
  <c r="K10" i="10"/>
  <c r="G4" i="10"/>
  <c r="G5" i="10"/>
  <c r="G6" i="10"/>
  <c r="G7" i="10"/>
  <c r="G8" i="10"/>
  <c r="G9" i="10"/>
  <c r="G10" i="10"/>
  <c r="G11" i="10"/>
  <c r="G12" i="10"/>
  <c r="G13" i="10"/>
  <c r="G14" i="10"/>
  <c r="G15" i="10"/>
  <c r="G16" i="10"/>
  <c r="G17" i="10"/>
  <c r="G3" i="10"/>
  <c r="N3" i="3"/>
  <c r="F3" i="3"/>
  <c r="J3" i="3"/>
  <c r="S2" i="7"/>
  <c r="AD2" i="6"/>
  <c r="AC2" i="6"/>
  <c r="Y2" i="6"/>
  <c r="K2" i="6"/>
  <c r="E2" i="6"/>
  <c r="AD8" i="6"/>
  <c r="Z2" i="7"/>
  <c r="F2" i="7"/>
  <c r="AX14" i="5" l="1"/>
  <c r="BC2" i="5"/>
  <c r="BD2" i="5" s="1"/>
  <c r="BC3" i="5"/>
  <c r="BD3" i="5" s="1"/>
  <c r="O37" i="1"/>
  <c r="O4" i="1"/>
  <c r="O29" i="1"/>
  <c r="O45" i="1"/>
  <c r="O12" i="1"/>
  <c r="O56" i="1"/>
  <c r="O21" i="1"/>
  <c r="O26" i="1"/>
  <c r="O17" i="1"/>
  <c r="O46" i="1"/>
  <c r="O30" i="1"/>
  <c r="O53" i="1"/>
  <c r="O8" i="1"/>
  <c r="O33" i="1"/>
  <c r="O55" i="1"/>
  <c r="O51" i="1"/>
  <c r="O35" i="1"/>
  <c r="O20" i="1"/>
  <c r="O24" i="1"/>
  <c r="O31" i="1"/>
  <c r="O15" i="1"/>
  <c r="O58" i="1"/>
  <c r="O42" i="1"/>
  <c r="O28" i="1"/>
  <c r="O40" i="1"/>
  <c r="O38" i="1"/>
  <c r="O22" i="1"/>
  <c r="O6" i="1"/>
  <c r="O49" i="1"/>
  <c r="O13" i="1"/>
  <c r="O10" i="1"/>
  <c r="O23" i="1"/>
  <c r="O36" i="1"/>
  <c r="O48" i="1"/>
  <c r="O43" i="1"/>
  <c r="O27" i="1"/>
  <c r="O11" i="1"/>
  <c r="O9" i="1"/>
  <c r="O5" i="1"/>
  <c r="O44" i="1"/>
  <c r="O7" i="1"/>
  <c r="O50" i="1"/>
  <c r="O34" i="1"/>
  <c r="O18" i="1"/>
  <c r="O47" i="1"/>
  <c r="O16" i="1"/>
  <c r="O52" i="1"/>
  <c r="O14" i="1"/>
  <c r="O57" i="1"/>
  <c r="O41" i="1"/>
  <c r="O25" i="1"/>
  <c r="O54" i="1"/>
  <c r="O32" i="1"/>
  <c r="O19" i="1"/>
  <c r="O39" i="1"/>
  <c r="O59" i="1"/>
  <c r="CN10" i="6"/>
  <c r="CO9" i="6"/>
  <c r="CN11" i="6"/>
  <c r="CO10" i="6"/>
  <c r="D3" i="1"/>
  <c r="L6" i="10"/>
  <c r="L19" i="10" s="1"/>
  <c r="AD17" i="6" s="1"/>
  <c r="Z2" i="6"/>
  <c r="K8" i="6"/>
  <c r="H7" i="10"/>
  <c r="H18" i="10"/>
  <c r="H11" i="10"/>
  <c r="K6" i="6"/>
  <c r="K10" i="6"/>
  <c r="H12" i="10"/>
  <c r="H10" i="10"/>
  <c r="H4" i="10"/>
  <c r="H9" i="10"/>
  <c r="H8" i="10"/>
  <c r="H5" i="10"/>
  <c r="D11" i="1"/>
  <c r="I42" i="10"/>
  <c r="AD14" i="6" s="1"/>
  <c r="O3" i="1"/>
  <c r="D10" i="1"/>
  <c r="D12" i="1"/>
  <c r="D5" i="1"/>
  <c r="F6" i="1"/>
  <c r="G6" i="1" s="1"/>
  <c r="G4" i="1"/>
  <c r="G5" i="1"/>
  <c r="G3" i="1"/>
  <c r="CN9" i="6"/>
  <c r="CO5" i="6"/>
  <c r="D13" i="1"/>
  <c r="D4" i="1"/>
  <c r="A4" i="1"/>
  <c r="AC14" i="6"/>
  <c r="I19" i="10"/>
  <c r="AB8" i="6" s="1"/>
  <c r="J42" i="10"/>
  <c r="AC8" i="6" s="1"/>
  <c r="M33" i="1" l="1"/>
  <c r="M17" i="1"/>
  <c r="M54" i="1"/>
  <c r="M25" i="1"/>
  <c r="M52" i="1"/>
  <c r="M44" i="1"/>
  <c r="M36" i="1"/>
  <c r="M28" i="1"/>
  <c r="M20" i="1"/>
  <c r="M12" i="1"/>
  <c r="M4" i="1"/>
  <c r="M10" i="1"/>
  <c r="M58" i="1"/>
  <c r="M50" i="1"/>
  <c r="M42" i="1"/>
  <c r="M34" i="1"/>
  <c r="M26" i="1"/>
  <c r="M18" i="1"/>
  <c r="M53" i="1"/>
  <c r="M45" i="1"/>
  <c r="M37" i="1"/>
  <c r="M29" i="1"/>
  <c r="M21" i="1"/>
  <c r="M13" i="1"/>
  <c r="M5" i="1"/>
  <c r="M9" i="1"/>
  <c r="M24" i="1"/>
  <c r="M15" i="1"/>
  <c r="M57" i="1"/>
  <c r="M19" i="1"/>
  <c r="M8" i="1"/>
  <c r="M31" i="1"/>
  <c r="M14" i="1"/>
  <c r="M35" i="1"/>
  <c r="M39" i="1"/>
  <c r="M43" i="1"/>
  <c r="M41" i="1"/>
  <c r="M49" i="1"/>
  <c r="M48" i="1"/>
  <c r="M27" i="1"/>
  <c r="M32" i="1"/>
  <c r="M22" i="1"/>
  <c r="M46" i="1"/>
  <c r="M11" i="1"/>
  <c r="M23" i="1"/>
  <c r="M6" i="1"/>
  <c r="M56" i="1"/>
  <c r="M47" i="1"/>
  <c r="M30" i="1"/>
  <c r="M51" i="1"/>
  <c r="M16" i="1"/>
  <c r="M55" i="1"/>
  <c r="M38" i="1"/>
  <c r="M59" i="1"/>
  <c r="M40" i="1"/>
  <c r="M7" i="1"/>
  <c r="CN13" i="6"/>
  <c r="CN12" i="6"/>
  <c r="K12" i="6"/>
  <c r="AC17" i="6"/>
  <c r="AB5" i="6"/>
  <c r="E3" i="1"/>
  <c r="E6" i="1"/>
  <c r="E4" i="1"/>
  <c r="M3" i="1"/>
  <c r="E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Praveen</author>
  </authors>
  <commentList>
    <comment ref="I13" authorId="0" shapeId="0" xr:uid="{00000000-0006-0000-0200-000001000000}">
      <text>
        <r>
          <rPr>
            <sz val="9"/>
            <color indexed="81"/>
            <rFont val="Tahoma"/>
            <family val="2"/>
          </rPr>
          <t>Impact is calculated assuming each verbatim category is of equal importance and is intended to provide directional (not precise) information.
If the values are blank then values needed for impact calculations have not been provided in the Configuration tab.</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Praveen</author>
  </authors>
  <commentList>
    <comment ref="D2" authorId="0" shapeId="0" xr:uid="{00000000-0006-0000-0500-000001000000}">
      <text>
        <r>
          <rPr>
            <sz val="9"/>
            <color indexed="81"/>
            <rFont val="Tahoma"/>
            <family val="2"/>
          </rPr>
          <t xml:space="preserve">
</t>
        </r>
      </text>
    </comment>
    <comment ref="E2" authorId="0" shapeId="0" xr:uid="{00000000-0006-0000-0500-000002000000}">
      <text>
        <r>
          <rPr>
            <sz val="9"/>
            <color indexed="81"/>
            <rFont val="Tahoma"/>
            <family val="2"/>
          </rPr>
          <t xml:space="preserve">
</t>
        </r>
      </text>
    </comment>
    <comment ref="F2" authorId="0" shapeId="0" xr:uid="{00000000-0006-0000-0500-000003000000}">
      <text>
        <r>
          <rPr>
            <sz val="9"/>
            <color indexed="81"/>
            <rFont val="Tahoma"/>
            <family val="2"/>
          </rPr>
          <t xml:space="preserve">
</t>
        </r>
      </text>
    </comment>
    <comment ref="K2" authorId="0" shapeId="0" xr:uid="{00000000-0006-0000-0500-000004000000}">
      <text>
        <r>
          <rPr>
            <sz val="9"/>
            <color indexed="81"/>
            <rFont val="Tahoma"/>
            <family val="2"/>
          </rPr>
          <t xml:space="preserve">Checks if fields set up as Number have numerical options only
</t>
        </r>
      </text>
    </comment>
    <comment ref="S2" authorId="0" shapeId="0" xr:uid="{00000000-0006-0000-0500-000005000000}">
      <text>
        <r>
          <rPr>
            <sz val="9"/>
            <color indexed="81"/>
            <rFont val="Tahoma"/>
            <family val="2"/>
          </rPr>
          <t xml:space="preserve">
</t>
        </r>
      </text>
    </comment>
    <comment ref="E3" authorId="0" shapeId="0" xr:uid="{00000000-0006-0000-0500-000006000000}">
      <text>
        <r>
          <rPr>
            <sz val="9"/>
            <color indexed="81"/>
            <rFont val="Tahoma"/>
            <family val="2"/>
          </rPr>
          <t xml:space="preserve">
</t>
        </r>
      </text>
    </comment>
    <comment ref="I4" authorId="0" shapeId="0" xr:uid="{00000000-0006-0000-0500-000007000000}">
      <text>
        <r>
          <rPr>
            <b/>
            <sz val="9"/>
            <color indexed="81"/>
            <rFont val="Tahoma"/>
            <family val="2"/>
          </rPr>
          <t>Deactivated</t>
        </r>
      </text>
    </comment>
    <comment ref="E5" authorId="0" shapeId="0" xr:uid="{00000000-0006-0000-0500-000008000000}">
      <text>
        <r>
          <rPr>
            <sz val="9"/>
            <color indexed="81"/>
            <rFont val="Tahoma"/>
            <family val="2"/>
          </rPr>
          <t xml:space="preserve">
</t>
        </r>
      </text>
    </comment>
    <comment ref="I6" authorId="0" shapeId="0" xr:uid="{00000000-0006-0000-0500-000009000000}">
      <text>
        <r>
          <rPr>
            <b/>
            <sz val="9"/>
            <color indexed="81"/>
            <rFont val="Tahoma"/>
            <family val="2"/>
          </rPr>
          <t>Deactivated</t>
        </r>
      </text>
    </comment>
    <comment ref="E7" authorId="0" shapeId="0" xr:uid="{00000000-0006-0000-0500-00000A000000}">
      <text>
        <r>
          <rPr>
            <sz val="9"/>
            <color indexed="81"/>
            <rFont val="Tahoma"/>
            <family val="2"/>
          </rPr>
          <t xml:space="preserve">
</t>
        </r>
      </text>
    </comment>
    <comment ref="E18" authorId="0" shapeId="0" xr:uid="{00000000-0006-0000-0500-00000B000000}">
      <text>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Praveen</author>
  </authors>
  <commentList>
    <comment ref="AB1" authorId="0" shapeId="0" xr:uid="{00000000-0006-0000-0A00-000001000000}">
      <text>
        <r>
          <rPr>
            <sz val="9"/>
            <color indexed="81"/>
            <rFont val="Tahoma"/>
            <family val="2"/>
          </rPr>
          <t xml:space="preserve">Number of records must equal number of CSAT entries </t>
        </r>
      </text>
    </comment>
    <comment ref="AC1" authorId="0" shapeId="0" xr:uid="{00000000-0006-0000-0A00-000002000000}">
      <text>
        <r>
          <rPr>
            <sz val="9"/>
            <color indexed="81"/>
            <rFont val="Tahoma"/>
            <family val="2"/>
          </rPr>
          <t>Number of surveys must not be less than number of verbs</t>
        </r>
      </text>
    </comment>
    <comment ref="AD1" authorId="0" shapeId="0" xr:uid="{00000000-0006-0000-0A00-000003000000}">
      <text>
        <r>
          <rPr>
            <sz val="9"/>
            <color indexed="81"/>
            <rFont val="Tahoma"/>
            <family val="2"/>
          </rPr>
          <t xml:space="preserve">Number of verbatim must be more than 2.
</t>
        </r>
      </text>
    </comment>
    <comment ref="AB4" authorId="0" shapeId="0" xr:uid="{00000000-0006-0000-0A00-000004000000}">
      <text>
        <r>
          <rPr>
            <sz val="9"/>
            <color indexed="81"/>
            <rFont val="Tahoma"/>
            <family val="2"/>
          </rPr>
          <t xml:space="preserve">Checks if any of the survey data fields have no values
</t>
        </r>
      </text>
    </comment>
    <comment ref="AD4" authorId="0" shapeId="0" xr:uid="{00000000-0006-0000-0A00-000005000000}">
      <text>
        <r>
          <rPr>
            <sz val="9"/>
            <color indexed="81"/>
            <rFont val="Tahoma"/>
            <family val="2"/>
          </rPr>
          <t xml:space="preserve">Checks for non-unique field names
</t>
        </r>
      </text>
    </comment>
    <comment ref="AB7" authorId="0" shapeId="0" xr:uid="{00000000-0006-0000-0A00-000006000000}">
      <text>
        <r>
          <rPr>
            <sz val="9"/>
            <color indexed="81"/>
            <rFont val="Tahoma"/>
            <family val="2"/>
          </rPr>
          <t>Checks if Friendly names and Survey field names add up</t>
        </r>
      </text>
    </comment>
    <comment ref="AC7" authorId="0" shapeId="0" xr:uid="{00000000-0006-0000-0A00-000007000000}">
      <text>
        <r>
          <rPr>
            <sz val="9"/>
            <color indexed="81"/>
            <rFont val="Tahoma"/>
            <family val="2"/>
          </rPr>
          <t xml:space="preserve">Looks for at least 1 "Yes" replacement for Res values
</t>
        </r>
      </text>
    </comment>
    <comment ref="AD7" authorId="0" shapeId="0" xr:uid="{00000000-0006-0000-0A00-000008000000}">
      <text>
        <r>
          <rPr>
            <sz val="9"/>
            <color indexed="81"/>
            <rFont val="Tahoma"/>
            <family val="2"/>
          </rPr>
          <t xml:space="preserve">Checks if resolution map fields add up
</t>
        </r>
      </text>
    </comment>
    <comment ref="AB10" authorId="0" shapeId="0" xr:uid="{00000000-0006-0000-0A00-000009000000}">
      <text>
        <r>
          <rPr>
            <sz val="9"/>
            <color indexed="81"/>
            <rFont val="Tahoma"/>
            <family val="2"/>
          </rPr>
          <t>Std dupe check</t>
        </r>
      </text>
    </comment>
    <comment ref="AC10" authorId="0" shapeId="0" xr:uid="{00000000-0006-0000-0A00-00000A000000}">
      <text>
        <r>
          <rPr>
            <sz val="9"/>
            <color indexed="81"/>
            <rFont val="Tahoma"/>
            <family val="2"/>
          </rPr>
          <t>Prox dupe check</t>
        </r>
      </text>
    </comment>
    <comment ref="AD10" authorId="0" shapeId="0" xr:uid="{00000000-0006-0000-0A00-00000B000000}">
      <text>
        <r>
          <rPr>
            <sz val="9"/>
            <color indexed="81"/>
            <rFont val="Tahoma"/>
            <family val="2"/>
          </rPr>
          <t>Spellcheck dupe check</t>
        </r>
      </text>
    </comment>
    <comment ref="AB13" authorId="0" shapeId="0" xr:uid="{00000000-0006-0000-0A00-00000C000000}">
      <text>
        <r>
          <rPr>
            <sz val="9"/>
            <color indexed="81"/>
            <rFont val="Tahoma"/>
            <family val="2"/>
          </rPr>
          <t>Excl dupe check</t>
        </r>
      </text>
    </comment>
    <comment ref="AC13" authorId="0" shapeId="0" xr:uid="{00000000-0006-0000-0A00-00000D000000}">
      <text>
        <r>
          <rPr>
            <sz val="9"/>
            <color indexed="81"/>
            <rFont val="Tahoma"/>
            <family val="2"/>
          </rPr>
          <t>Checks if numerical fields have numerical values only</t>
        </r>
      </text>
    </comment>
    <comment ref="AD13" authorId="0" shapeId="0" xr:uid="{00000000-0006-0000-0A00-00000E000000}">
      <text>
        <r>
          <rPr>
            <sz val="9"/>
            <color indexed="81"/>
            <rFont val="Tahoma"/>
            <family val="2"/>
          </rPr>
          <t>Checks if each friendly name has a format specified</t>
        </r>
      </text>
    </comment>
    <comment ref="AB16" authorId="0" shapeId="0" xr:uid="{00000000-0006-0000-0A00-00000F000000}">
      <text>
        <r>
          <rPr>
            <sz val="9"/>
            <color indexed="81"/>
            <rFont val="Tahoma"/>
            <family val="2"/>
          </rPr>
          <t xml:space="preserve">Must have at least 2 key words in the Std. list
</t>
        </r>
      </text>
    </comment>
    <comment ref="AC16" authorId="0" shapeId="0" xr:uid="{00000000-0006-0000-0A00-000010000000}">
      <text>
        <r>
          <rPr>
            <b/>
            <sz val="9"/>
            <color indexed="81"/>
            <rFont val="Tahoma"/>
            <family val="2"/>
          </rPr>
          <t>Checks if all data for impact calc is present</t>
        </r>
        <r>
          <rPr>
            <sz val="9"/>
            <color indexed="81"/>
            <rFont val="Tahoma"/>
            <family val="2"/>
          </rPr>
          <t xml:space="preserve">
</t>
        </r>
      </text>
    </comment>
    <comment ref="AD16" authorId="0" shapeId="0" xr:uid="{00000000-0006-0000-0A00-000011000000}">
      <text>
        <r>
          <rPr>
            <sz val="9"/>
            <color indexed="81"/>
            <rFont val="Tahoma"/>
            <family val="2"/>
          </rPr>
          <t xml:space="preserve">Checks if field name in Config table exists in Survey Data tab
</t>
        </r>
      </text>
    </comment>
  </commentList>
</comments>
</file>

<file path=xl/sharedStrings.xml><?xml version="1.0" encoding="utf-8"?>
<sst xmlns="http://schemas.openxmlformats.org/spreadsheetml/2006/main" count="22714" uniqueCount="5786">
  <si>
    <t>Key Word</t>
  </si>
  <si>
    <t>Category</t>
  </si>
  <si>
    <t>knowledge</t>
  </si>
  <si>
    <t>KNOW</t>
  </si>
  <si>
    <t>Prox UID</t>
  </si>
  <si>
    <t>Field 11</t>
  </si>
  <si>
    <t>Field 12</t>
  </si>
  <si>
    <t>Verbatim</t>
  </si>
  <si>
    <t>Lock</t>
  </si>
  <si>
    <t>VC1</t>
  </si>
  <si>
    <t>VC2</t>
  </si>
  <si>
    <t>VC3</t>
  </si>
  <si>
    <t>VC4</t>
  </si>
  <si>
    <t>VC5</t>
  </si>
  <si>
    <t>VC6</t>
  </si>
  <si>
    <t>VC7</t>
  </si>
  <si>
    <t>VC8</t>
  </si>
  <si>
    <t>VC9</t>
  </si>
  <si>
    <t>VC10</t>
  </si>
  <si>
    <t>Lookup List</t>
  </si>
  <si>
    <t>Verbatim Word/Phrase</t>
  </si>
  <si>
    <t>Field 13</t>
  </si>
  <si>
    <t>Field 14</t>
  </si>
  <si>
    <t>Field 15</t>
  </si>
  <si>
    <t>Active KeyWord</t>
  </si>
  <si>
    <t>Active Cat.</t>
  </si>
  <si>
    <t>Total Records</t>
  </si>
  <si>
    <t>Cat. Group</t>
  </si>
  <si>
    <t>Records Coded %</t>
  </si>
  <si>
    <t>Records Pending %</t>
  </si>
  <si>
    <t>Total Records Coded</t>
  </si>
  <si>
    <t>Records Pending</t>
  </si>
  <si>
    <t>Active Prox Word</t>
  </si>
  <si>
    <t>Active Qual</t>
  </si>
  <si>
    <t>Active Prox UID</t>
  </si>
  <si>
    <t>Resolution</t>
  </si>
  <si>
    <t>Min_Verb_Length</t>
  </si>
  <si>
    <t>For Cat. Assignment</t>
  </si>
  <si>
    <t>Avail.Cell_Word.List</t>
  </si>
  <si>
    <t>Cat_Lookup</t>
  </si>
  <si>
    <t>KW_Lookup</t>
  </si>
  <si>
    <t>True_KW</t>
  </si>
  <si>
    <t>UID_half</t>
  </si>
  <si>
    <t>Flag1</t>
  </si>
  <si>
    <t>Flag2</t>
  </si>
  <si>
    <t>Flag3</t>
  </si>
  <si>
    <t>Flag4</t>
  </si>
  <si>
    <t>Flag5</t>
  </si>
  <si>
    <t>Flag6</t>
  </si>
  <si>
    <t>Flag7</t>
  </si>
  <si>
    <t>Flag8</t>
  </si>
  <si>
    <t>Yes</t>
  </si>
  <si>
    <t>Status</t>
  </si>
  <si>
    <t>Selection</t>
  </si>
  <si>
    <t>Select</t>
  </si>
  <si>
    <t>Agent ID</t>
  </si>
  <si>
    <t>No</t>
  </si>
  <si>
    <t>Field 1</t>
  </si>
  <si>
    <t>Field #</t>
  </si>
  <si>
    <t>Number</t>
  </si>
  <si>
    <t>Field 2</t>
  </si>
  <si>
    <t>Field 3</t>
  </si>
  <si>
    <t>Field 4</t>
  </si>
  <si>
    <t>Field 5</t>
  </si>
  <si>
    <t>Field 6</t>
  </si>
  <si>
    <t>Field 7</t>
  </si>
  <si>
    <t>Field 8</t>
  </si>
  <si>
    <t>Field 9</t>
  </si>
  <si>
    <t>Field 10</t>
  </si>
  <si>
    <t>Number and Text</t>
  </si>
  <si>
    <t>Real Name</t>
  </si>
  <si>
    <t>Friendly Name</t>
  </si>
  <si>
    <t>Sat. Rating</t>
  </si>
  <si>
    <t>Text</t>
  </si>
  <si>
    <t>Format for Dashboard</t>
  </si>
  <si>
    <t>Select Agent</t>
  </si>
  <si>
    <t>Agent List</t>
  </si>
  <si>
    <t>All Agents</t>
  </si>
  <si>
    <t>Selected Format</t>
  </si>
  <si>
    <t>Criteria Holder</t>
  </si>
  <si>
    <t>For Flag9</t>
  </si>
  <si>
    <t>m/d/yyyy</t>
  </si>
  <si>
    <t>Date (m/d/yyyy)</t>
  </si>
  <si>
    <t>Filtered Surveys</t>
  </si>
  <si>
    <t>Description</t>
  </si>
  <si>
    <t>Frequency</t>
  </si>
  <si>
    <t>UNK</t>
  </si>
  <si>
    <t xml:space="preserve">Category Frequency % </t>
  </si>
  <si>
    <t>Survey Frequency %</t>
  </si>
  <si>
    <t>Impact %</t>
  </si>
  <si>
    <t>Type</t>
  </si>
  <si>
    <t>TableCat Count</t>
  </si>
  <si>
    <t>Agent</t>
  </si>
  <si>
    <t>Non-agent</t>
  </si>
  <si>
    <t>Highest Satisfaction Rating</t>
  </si>
  <si>
    <t>Impact</t>
  </si>
  <si>
    <t>ImpactCat</t>
  </si>
  <si>
    <t>CatImpact</t>
  </si>
  <si>
    <t>ProportionImpact</t>
  </si>
  <si>
    <t>%</t>
  </si>
  <si>
    <t>points</t>
  </si>
  <si>
    <t>Shared</t>
  </si>
  <si>
    <t>Row Labels</t>
  </si>
  <si>
    <t xml:space="preserve"> </t>
  </si>
  <si>
    <t>S_String</t>
  </si>
  <si>
    <t>NA_String</t>
  </si>
  <si>
    <t>A_String</t>
  </si>
  <si>
    <t>Unknown</t>
  </si>
  <si>
    <t>Survey Frequency</t>
  </si>
  <si>
    <t>Cat. Freq.</t>
  </si>
  <si>
    <t>Survey %</t>
  </si>
  <si>
    <t>Table Format</t>
  </si>
  <si>
    <t>Qualifying Records</t>
  </si>
  <si>
    <t>Category Frequency</t>
  </si>
  <si>
    <t>Category %</t>
  </si>
  <si>
    <t>Unclear verbatim</t>
  </si>
  <si>
    <t>ChartFmt1</t>
  </si>
  <si>
    <t>CIAgent</t>
  </si>
  <si>
    <t>CINon</t>
  </si>
  <si>
    <t>CISh</t>
  </si>
  <si>
    <t>CIUnk</t>
  </si>
  <si>
    <t>FIELD MAP</t>
  </si>
  <si>
    <t>STD</t>
  </si>
  <si>
    <t>Flag9</t>
  </si>
  <si>
    <t>Survey Data Fields</t>
  </si>
  <si>
    <t>Flag12</t>
  </si>
  <si>
    <t>FIELDS</t>
  </si>
  <si>
    <t>UNIQUE</t>
  </si>
  <si>
    <t>Pair test</t>
  </si>
  <si>
    <t>Column Ref</t>
  </si>
  <si>
    <t>Field 16</t>
  </si>
  <si>
    <t>ResFields</t>
  </si>
  <si>
    <t>Flag13</t>
  </si>
  <si>
    <t>Flag14</t>
  </si>
  <si>
    <t>For flag</t>
  </si>
  <si>
    <t>SPELL</t>
  </si>
  <si>
    <t>EXCL</t>
  </si>
  <si>
    <t>Flag15</t>
  </si>
  <si>
    <t>Flag16</t>
  </si>
  <si>
    <t>Flag17</t>
  </si>
  <si>
    <t>Flag18</t>
  </si>
  <si>
    <t>Check</t>
  </si>
  <si>
    <t>Flag19</t>
  </si>
  <si>
    <t>Real Value</t>
  </si>
  <si>
    <t>Friendly Value</t>
  </si>
  <si>
    <t>RESOLUTION FIELD MAP</t>
  </si>
  <si>
    <t>Flag20</t>
  </si>
  <si>
    <t>Pair test for format</t>
  </si>
  <si>
    <t>CATEGORY LIST</t>
  </si>
  <si>
    <t>Flag11</t>
  </si>
  <si>
    <t>LOY</t>
  </si>
  <si>
    <t>COMM/SOFT</t>
  </si>
  <si>
    <t>FU</t>
  </si>
  <si>
    <t>SECURITY</t>
  </si>
  <si>
    <t>GNRL</t>
  </si>
  <si>
    <t>PROD</t>
  </si>
  <si>
    <t>ENT</t>
  </si>
  <si>
    <t>IVR</t>
  </si>
  <si>
    <t>ACC</t>
  </si>
  <si>
    <t>RES</t>
  </si>
  <si>
    <t>LANG</t>
  </si>
  <si>
    <t>PHONE</t>
  </si>
  <si>
    <t>TRANSF</t>
  </si>
  <si>
    <t>far too high</t>
  </si>
  <si>
    <t>TIME</t>
  </si>
  <si>
    <t>MULTI</t>
  </si>
  <si>
    <t>POL</t>
  </si>
  <si>
    <t>HOLD</t>
  </si>
  <si>
    <t>PROC</t>
  </si>
  <si>
    <t>courtesy</t>
  </si>
  <si>
    <t>misled</t>
  </si>
  <si>
    <t>paid</t>
  </si>
  <si>
    <t>tariff</t>
  </si>
  <si>
    <t>warranty</t>
  </si>
  <si>
    <t>ESC</t>
  </si>
  <si>
    <t>follow through</t>
  </si>
  <si>
    <t>follow up</t>
  </si>
  <si>
    <t>disappoint</t>
  </si>
  <si>
    <t>HANG</t>
  </si>
  <si>
    <t>hang up</t>
  </si>
  <si>
    <t>accent</t>
  </si>
  <si>
    <t>english</t>
  </si>
  <si>
    <t>offshore</t>
  </si>
  <si>
    <t>overseas</t>
  </si>
  <si>
    <t>uk</t>
  </si>
  <si>
    <t>usa</t>
  </si>
  <si>
    <t>headset</t>
  </si>
  <si>
    <t>reception</t>
  </si>
  <si>
    <t>top up</t>
  </si>
  <si>
    <t>run around</t>
  </si>
  <si>
    <t>RET</t>
  </si>
  <si>
    <t>repair</t>
  </si>
  <si>
    <t>hours</t>
  </si>
  <si>
    <t>WEB</t>
  </si>
  <si>
    <t>response</t>
  </si>
  <si>
    <t>speech</t>
  </si>
  <si>
    <t>difficult</t>
  </si>
  <si>
    <t>do not</t>
  </si>
  <si>
    <t>would not</t>
  </si>
  <si>
    <t>email</t>
  </si>
  <si>
    <t>call back</t>
  </si>
  <si>
    <t>not</t>
  </si>
  <si>
    <t>feel</t>
  </si>
  <si>
    <t>felt</t>
  </si>
  <si>
    <t>believe</t>
  </si>
  <si>
    <t>commun</t>
  </si>
  <si>
    <t>customer service</t>
  </si>
  <si>
    <t>could have</t>
  </si>
  <si>
    <t>not able</t>
  </si>
  <si>
    <t>connect</t>
  </si>
  <si>
    <t>commit</t>
  </si>
  <si>
    <t>follow</t>
  </si>
  <si>
    <t>receive</t>
  </si>
  <si>
    <t>touch base</t>
  </si>
  <si>
    <t>work</t>
  </si>
  <si>
    <t>experience</t>
  </si>
  <si>
    <t>minutes</t>
  </si>
  <si>
    <t>satellite</t>
  </si>
  <si>
    <t>multiple</t>
  </si>
  <si>
    <t>backup</t>
  </si>
  <si>
    <t>download</t>
  </si>
  <si>
    <t>myself</t>
  </si>
  <si>
    <t>nowhere</t>
  </si>
  <si>
    <t>warrant</t>
  </si>
  <si>
    <t>web site</t>
  </si>
  <si>
    <t>dispatch</t>
  </si>
  <si>
    <t>acent</t>
  </si>
  <si>
    <t>adament</t>
  </si>
  <si>
    <t>adamant</t>
  </si>
  <si>
    <t>ahve</t>
  </si>
  <si>
    <t>have</t>
  </si>
  <si>
    <t>auto renew</t>
  </si>
  <si>
    <t>autorenew</t>
  </si>
  <si>
    <t>back up</t>
  </si>
  <si>
    <t>back-up</t>
  </si>
  <si>
    <t>beleive</t>
  </si>
  <si>
    <t>callback</t>
  </si>
  <si>
    <t>cant</t>
  </si>
  <si>
    <t>can not</t>
  </si>
  <si>
    <t>centre</t>
  </si>
  <si>
    <t>center</t>
  </si>
  <si>
    <t>comit</t>
  </si>
  <si>
    <t>commin</t>
  </si>
  <si>
    <t>competative</t>
  </si>
  <si>
    <t>competitive</t>
  </si>
  <si>
    <t>comun</t>
  </si>
  <si>
    <t>conect</t>
  </si>
  <si>
    <t>co-opera</t>
  </si>
  <si>
    <t>coopera</t>
  </si>
  <si>
    <t>couldnt</t>
  </si>
  <si>
    <t>could not</t>
  </si>
  <si>
    <t>couldn't</t>
  </si>
  <si>
    <t>couldve</t>
  </si>
  <si>
    <t>could've</t>
  </si>
  <si>
    <t>curtesy</t>
  </si>
  <si>
    <t>customer-service</t>
  </si>
  <si>
    <t>de-auth</t>
  </si>
  <si>
    <t>deauth</t>
  </si>
  <si>
    <t>decieve</t>
  </si>
  <si>
    <t>deceive</t>
  </si>
  <si>
    <t>didnt</t>
  </si>
  <si>
    <t>did not</t>
  </si>
  <si>
    <t>didn't</t>
  </si>
  <si>
    <t>dificult</t>
  </si>
  <si>
    <t>disapoint</t>
  </si>
  <si>
    <t>dissapoint</t>
  </si>
  <si>
    <t>dnowload</t>
  </si>
  <si>
    <t>doesnt</t>
  </si>
  <si>
    <t>does not</t>
  </si>
  <si>
    <t>dont</t>
  </si>
  <si>
    <t>don't</t>
  </si>
  <si>
    <t>dowload</t>
  </si>
  <si>
    <t>e-mail</t>
  </si>
  <si>
    <t>embaras</t>
  </si>
  <si>
    <t>embarras</t>
  </si>
  <si>
    <t>enroute</t>
  </si>
  <si>
    <t>en route</t>
  </si>
  <si>
    <t>expereince</t>
  </si>
  <si>
    <t>experiance</t>
  </si>
  <si>
    <t>explaination</t>
  </si>
  <si>
    <t>explanation</t>
  </si>
  <si>
    <t>fallow</t>
  </si>
  <si>
    <t>far to high</t>
  </si>
  <si>
    <t>filies</t>
  </si>
  <si>
    <t>files</t>
  </si>
  <si>
    <t>follow-through</t>
  </si>
  <si>
    <t>follow-up</t>
  </si>
  <si>
    <t>freind</t>
  </si>
  <si>
    <t>friend</t>
  </si>
  <si>
    <t>genuis</t>
  </si>
  <si>
    <t>genius</t>
  </si>
  <si>
    <t>grammer</t>
  </si>
  <si>
    <t>grammar</t>
  </si>
  <si>
    <t>hand set</t>
  </si>
  <si>
    <t>handset</t>
  </si>
  <si>
    <t>hang-up</t>
  </si>
  <si>
    <t>hasn't</t>
  </si>
  <si>
    <t>has not</t>
  </si>
  <si>
    <t>havent</t>
  </si>
  <si>
    <t>have not</t>
  </si>
  <si>
    <t>haven't</t>
  </si>
  <si>
    <t>head set</t>
  </si>
  <si>
    <t>hrs</t>
  </si>
  <si>
    <t>I'm</t>
  </si>
  <si>
    <t>i am</t>
  </si>
  <si>
    <t>isnt</t>
  </si>
  <si>
    <t>is not</t>
  </si>
  <si>
    <t>isn't</t>
  </si>
  <si>
    <t>judgement</t>
  </si>
  <si>
    <t>judgment</t>
  </si>
  <si>
    <t>knowlage</t>
  </si>
  <si>
    <t>labour</t>
  </si>
  <si>
    <t>labor</t>
  </si>
  <si>
    <t>miniut</t>
  </si>
  <si>
    <t>minut</t>
  </si>
  <si>
    <t>mins</t>
  </si>
  <si>
    <t>mis-led</t>
  </si>
  <si>
    <t>mutltipel</t>
  </si>
  <si>
    <t>my self</t>
  </si>
  <si>
    <t>nyot</t>
  </si>
  <si>
    <t>off shore</t>
  </si>
  <si>
    <t>offering</t>
  </si>
  <si>
    <t>off-shore</t>
  </si>
  <si>
    <t>over price</t>
  </si>
  <si>
    <t>overprice</t>
  </si>
  <si>
    <t>over seas</t>
  </si>
  <si>
    <t>payed</t>
  </si>
  <si>
    <t>peice</t>
  </si>
  <si>
    <t>piece</t>
  </si>
  <si>
    <t>Philipines</t>
  </si>
  <si>
    <t>Philippines</t>
  </si>
  <si>
    <t>Phillipines</t>
  </si>
  <si>
    <t>pronounciation</t>
  </si>
  <si>
    <t>pronunciation</t>
  </si>
  <si>
    <t>proprely</t>
  </si>
  <si>
    <t>properly</t>
  </si>
  <si>
    <t>recieve</t>
  </si>
  <si>
    <t>repar</t>
  </si>
  <si>
    <t>repear</t>
  </si>
  <si>
    <t>reponce</t>
  </si>
  <si>
    <t>reseption</t>
  </si>
  <si>
    <t>responce</t>
  </si>
  <si>
    <t>run a round</t>
  </si>
  <si>
    <t>runaround</t>
  </si>
  <si>
    <t>s i m</t>
  </si>
  <si>
    <t>sim</t>
  </si>
  <si>
    <t>s.i.m</t>
  </si>
  <si>
    <t>satelite</t>
  </si>
  <si>
    <t>sattelite</t>
  </si>
  <si>
    <t>should</t>
  </si>
  <si>
    <t>could</t>
  </si>
  <si>
    <t>should have</t>
  </si>
  <si>
    <t>shouldve</t>
  </si>
  <si>
    <t>should've</t>
  </si>
  <si>
    <t>speach</t>
  </si>
  <si>
    <t>tarrif</t>
  </si>
  <si>
    <t>timezone</t>
  </si>
  <si>
    <t>time zone</t>
  </si>
  <si>
    <t>topup</t>
  </si>
  <si>
    <t>top-up</t>
  </si>
  <si>
    <t>touchbase</t>
  </si>
  <si>
    <t>turnaround</t>
  </si>
  <si>
    <t>turn around</t>
  </si>
  <si>
    <t>u.k</t>
  </si>
  <si>
    <t>u.s.</t>
  </si>
  <si>
    <t>u.s.a</t>
  </si>
  <si>
    <t>unabel</t>
  </si>
  <si>
    <t>unable</t>
  </si>
  <si>
    <t>under stand</t>
  </si>
  <si>
    <t>understand</t>
  </si>
  <si>
    <t>undersand</t>
  </si>
  <si>
    <t>vender</t>
  </si>
  <si>
    <t>venor</t>
  </si>
  <si>
    <t>voicemail</t>
  </si>
  <si>
    <t>voice mail</t>
  </si>
  <si>
    <t>warant</t>
  </si>
  <si>
    <t>warrantee</t>
  </si>
  <si>
    <t>warrent</t>
  </si>
  <si>
    <t>wasnt</t>
  </si>
  <si>
    <t>was not</t>
  </si>
  <si>
    <t>website</t>
  </si>
  <si>
    <t>wont</t>
  </si>
  <si>
    <t>won't</t>
  </si>
  <si>
    <t>would have</t>
  </si>
  <si>
    <t>wouldnt</t>
  </si>
  <si>
    <t>wouldn't</t>
  </si>
  <si>
    <t>ahold</t>
  </si>
  <si>
    <t>a hold</t>
  </si>
  <si>
    <t>ususally</t>
  </si>
  <si>
    <t>usually</t>
  </si>
  <si>
    <t>ebook transfer</t>
  </si>
  <si>
    <t>transfer a gift</t>
  </si>
  <si>
    <t>usb transfer</t>
  </si>
  <si>
    <t>wanted to hear</t>
  </si>
  <si>
    <t>sorry to hear</t>
  </si>
  <si>
    <t xml:space="preserve">clear in my </t>
  </si>
  <si>
    <t>standard usa</t>
  </si>
  <si>
    <t>i just do not under</t>
  </si>
  <si>
    <t>hold up</t>
  </si>
  <si>
    <t>i recall</t>
  </si>
  <si>
    <t>cannot recall</t>
  </si>
  <si>
    <t>i was interested</t>
  </si>
  <si>
    <t>item in a hurry</t>
  </si>
  <si>
    <t>a break</t>
  </si>
  <si>
    <t>am not sure</t>
  </si>
  <si>
    <t>am willing</t>
  </si>
  <si>
    <t>american express</t>
  </si>
  <si>
    <t>answer the bell</t>
  </si>
  <si>
    <t>answer the door</t>
  </si>
  <si>
    <t>could not be improved</t>
  </si>
  <si>
    <t>credit to your company</t>
  </si>
  <si>
    <t>disc label</t>
  </si>
  <si>
    <t>disconnect the cable</t>
  </si>
  <si>
    <t>disconnect the hard drive</t>
  </si>
  <si>
    <t>disconnect the xbox</t>
  </si>
  <si>
    <t>disconnected the hard drive</t>
  </si>
  <si>
    <t>disconnected the xbox</t>
  </si>
  <si>
    <t>fired up</t>
  </si>
  <si>
    <t>hear back</t>
  </si>
  <si>
    <t>hear from</t>
  </si>
  <si>
    <t>holding</t>
  </si>
  <si>
    <t>i am not sure</t>
  </si>
  <si>
    <t>i am sure</t>
  </si>
  <si>
    <t>i did not have</t>
  </si>
  <si>
    <t>i had no idea</t>
  </si>
  <si>
    <t>i have no idea</t>
  </si>
  <si>
    <t>I hung up</t>
  </si>
  <si>
    <t>i refuse</t>
  </si>
  <si>
    <t>i was unsure</t>
  </si>
  <si>
    <t>migration script</t>
  </si>
  <si>
    <t>my concern</t>
  </si>
  <si>
    <t>my inability</t>
  </si>
  <si>
    <t>my understanding</t>
  </si>
  <si>
    <t>never rude</t>
  </si>
  <si>
    <t>no improvement needed</t>
  </si>
  <si>
    <t>no improvement required</t>
  </si>
  <si>
    <t>no improvements needed</t>
  </si>
  <si>
    <t>norton security</t>
  </si>
  <si>
    <t>not sure at this time</t>
  </si>
  <si>
    <t>nothing to improve</t>
  </si>
  <si>
    <t>port switch</t>
  </si>
  <si>
    <t>power switch</t>
  </si>
  <si>
    <t>problem lie</t>
  </si>
  <si>
    <t>radio shack</t>
  </si>
  <si>
    <t>registry hack</t>
  </si>
  <si>
    <t>rude awakening</t>
  </si>
  <si>
    <t>security essentials</t>
  </si>
  <si>
    <t>support agent</t>
  </si>
  <si>
    <t>support person</t>
  </si>
  <si>
    <t>support rep</t>
  </si>
  <si>
    <t>support tech</t>
  </si>
  <si>
    <t>take hold</t>
  </si>
  <si>
    <t>technical support</t>
  </si>
  <si>
    <t>was courteous</t>
  </si>
  <si>
    <t>was friendly</t>
  </si>
  <si>
    <t>was kind</t>
  </si>
  <si>
    <t>was patient</t>
  </si>
  <si>
    <t>was pleasant</t>
  </si>
  <si>
    <t>was polite</t>
  </si>
  <si>
    <t>was sincere</t>
  </si>
  <si>
    <t>was willing</t>
  </si>
  <si>
    <t>working days</t>
  </si>
  <si>
    <t>i did not know</t>
  </si>
  <si>
    <t>i do not know</t>
  </si>
  <si>
    <t>i just do not know</t>
  </si>
  <si>
    <t>i know</t>
  </si>
  <si>
    <t>i still do not know</t>
  </si>
  <si>
    <t>like to know</t>
  </si>
  <si>
    <t>General dissatisfaction</t>
  </si>
  <si>
    <t>Cat List</t>
  </si>
  <si>
    <t>web site - work</t>
  </si>
  <si>
    <t>Dissatisfied with processes</t>
  </si>
  <si>
    <t xml:space="preserve">Format           </t>
  </si>
  <si>
    <t>UNC</t>
  </si>
  <si>
    <t>CATEGORY DESCRIPTION TABLE</t>
  </si>
  <si>
    <t>Output_catcount</t>
  </si>
  <si>
    <t>Flag 21</t>
  </si>
  <si>
    <t>Impact Cum. Freq. %</t>
  </si>
  <si>
    <t>Category Cumul. Freq. %</t>
  </si>
  <si>
    <t>Impact Cumul. Freq. %</t>
  </si>
  <si>
    <t>Categories to show</t>
  </si>
  <si>
    <t>Category Export</t>
  </si>
  <si>
    <t>Export Label</t>
  </si>
  <si>
    <t>Output_DD</t>
  </si>
  <si>
    <t>UID_chk</t>
  </si>
  <si>
    <t>Proximity_value</t>
  </si>
  <si>
    <t>30</t>
  </si>
  <si>
    <t>Corrected Word/Phrase</t>
  </si>
  <si>
    <t>Category Cum. Freq. %</t>
  </si>
  <si>
    <t>Raw Data Count Test</t>
  </si>
  <si>
    <t>exclUNK</t>
  </si>
  <si>
    <t>exclUNC</t>
  </si>
  <si>
    <t>COUNT of UNC</t>
  </si>
  <si>
    <t>Count of UNK</t>
  </si>
  <si>
    <t>disconnected the cable</t>
  </si>
  <si>
    <t>need no improvement</t>
  </si>
  <si>
    <t>no improvements required</t>
  </si>
  <si>
    <t>require no improvement</t>
  </si>
  <si>
    <t>rush shipment</t>
  </si>
  <si>
    <t>rush shipping</t>
  </si>
  <si>
    <t>patronise</t>
  </si>
  <si>
    <t>patronize</t>
  </si>
  <si>
    <t>patronising</t>
  </si>
  <si>
    <t>patronizing</t>
  </si>
  <si>
    <t>waiting</t>
  </si>
  <si>
    <t>waitin</t>
  </si>
  <si>
    <t>disappointed</t>
  </si>
  <si>
    <t>STORE</t>
  </si>
  <si>
    <t>underqualified</t>
  </si>
  <si>
    <t>under qualified</t>
  </si>
  <si>
    <t>1 thing</t>
  </si>
  <si>
    <t>one thing</t>
  </si>
  <si>
    <t>disinteretsed</t>
  </si>
  <si>
    <t>disinterested</t>
  </si>
  <si>
    <t>s</t>
  </si>
  <si>
    <t>'s</t>
  </si>
  <si>
    <t>cannot</t>
  </si>
  <si>
    <t>Homezone</t>
  </si>
  <si>
    <t>AUTH</t>
  </si>
  <si>
    <t>I've</t>
  </si>
  <si>
    <t>I have</t>
  </si>
  <si>
    <t>apalling</t>
  </si>
  <si>
    <t>appalling</t>
  </si>
  <si>
    <t>appaling</t>
  </si>
  <si>
    <t>not for the price</t>
  </si>
  <si>
    <t>not for price</t>
  </si>
  <si>
    <t>track down</t>
  </si>
  <si>
    <t>BILL</t>
  </si>
  <si>
    <t>Billing issues</t>
  </si>
  <si>
    <t>NOTIFY</t>
  </si>
  <si>
    <t>Notification issues</t>
  </si>
  <si>
    <t>pendings</t>
  </si>
  <si>
    <t>pending</t>
  </si>
  <si>
    <t>promissed</t>
  </si>
  <si>
    <t>promised</t>
  </si>
  <si>
    <t>cancelling</t>
  </si>
  <si>
    <t>Home Zone</t>
  </si>
  <si>
    <t>it's</t>
  </si>
  <si>
    <t>it is</t>
  </si>
  <si>
    <t>I was overseas</t>
  </si>
  <si>
    <t>she tried call me back</t>
  </si>
  <si>
    <t>he tried to call me back</t>
  </si>
  <si>
    <t>ridiculous</t>
  </si>
  <si>
    <t>canceling</t>
  </si>
  <si>
    <t>riping</t>
  </si>
  <si>
    <t>ripping</t>
  </si>
  <si>
    <t>I think it's stupid</t>
  </si>
  <si>
    <t>Phillipine</t>
  </si>
  <si>
    <t>PRICE</t>
  </si>
  <si>
    <t>SUSP</t>
  </si>
  <si>
    <t>Service suspension</t>
  </si>
  <si>
    <t>CREDIT</t>
  </si>
  <si>
    <t>Credits and refunds</t>
  </si>
  <si>
    <t>go for broke</t>
  </si>
  <si>
    <t>at all times</t>
  </si>
  <si>
    <t>security company</t>
  </si>
  <si>
    <t>no where</t>
  </si>
  <si>
    <t>minutes credit</t>
  </si>
  <si>
    <t>Filtered + UNK + UNC</t>
  </si>
  <si>
    <t>Unauthorized changes</t>
  </si>
  <si>
    <t>will not</t>
  </si>
  <si>
    <t>"fire the incompetent ones"</t>
  </si>
  <si>
    <t>enquiries</t>
  </si>
  <si>
    <t>inquiries</t>
  </si>
  <si>
    <t>dissappointed</t>
  </si>
  <si>
    <t>As Is</t>
  </si>
  <si>
    <t>Top box</t>
  </si>
  <si>
    <t>Bottom box</t>
  </si>
  <si>
    <t>Total</t>
  </si>
  <si>
    <t>As is</t>
  </si>
  <si>
    <t>Improved</t>
  </si>
  <si>
    <t>Changed</t>
  </si>
  <si>
    <t>Delta</t>
  </si>
  <si>
    <t>Points Change</t>
  </si>
  <si>
    <t>TB</t>
  </si>
  <si>
    <t>BB</t>
  </si>
  <si>
    <t>TB Impact</t>
  </si>
  <si>
    <t>BB Impact</t>
  </si>
  <si>
    <t>n</t>
  </si>
  <si>
    <t>MB</t>
  </si>
  <si>
    <t>Agent Categories</t>
  </si>
  <si>
    <t>Non-agent Categories</t>
  </si>
  <si>
    <t>Shared Categories</t>
  </si>
  <si>
    <t>Bot. Box Impact Pts.</t>
  </si>
  <si>
    <t>Top Box Impact Pts.</t>
  </si>
  <si>
    <t>#</t>
  </si>
  <si>
    <t># Non-TB</t>
  </si>
  <si>
    <t>Sat. Group</t>
  </si>
  <si>
    <t>Total Surveys</t>
  </si>
  <si>
    <t>Max. Bot. Box Rating</t>
  </si>
  <si>
    <t>Min. Top Box Rating</t>
  </si>
  <si>
    <t>Flag 22</t>
  </si>
  <si>
    <t>UNK Categories</t>
  </si>
  <si>
    <t xml:space="preserve">UNC UNK </t>
  </si>
  <si>
    <t>Std Ratings formula</t>
  </si>
  <si>
    <t>Spl Ratings formula</t>
  </si>
  <si>
    <t>Agent count</t>
  </si>
  <si>
    <t>Non-agent count</t>
  </si>
  <si>
    <t>Shared count</t>
  </si>
  <si>
    <t>Unknown count</t>
  </si>
  <si>
    <t>Group count</t>
  </si>
  <si>
    <t>Grouped Categories</t>
  </si>
  <si>
    <t>COUNTIFS(filt_rating_chg_std,AV2,filt_vc1,"&lt;&gt;"&amp;"")</t>
  </si>
  <si>
    <t>COUNTIFS(filt_rating_chg_spl,AV2,filt_vc1,"&lt;&gt;"&amp;"")</t>
  </si>
  <si>
    <t>Group Cats</t>
  </si>
  <si>
    <t>CB All</t>
  </si>
  <si>
    <t>Group Cats Impact</t>
  </si>
  <si>
    <t>Flag</t>
  </si>
  <si>
    <t>Unable to categorize</t>
  </si>
  <si>
    <t>Unclear</t>
  </si>
  <si>
    <t>Not enough information to categorize (blank or less than 10 characters)</t>
  </si>
  <si>
    <t>Impact Type</t>
  </si>
  <si>
    <t>exclNI</t>
  </si>
  <si>
    <t>N</t>
  </si>
  <si>
    <t>wasn't</t>
  </si>
  <si>
    <t>rediculous</t>
  </si>
  <si>
    <t>WordListEditMode</t>
  </si>
  <si>
    <t>dissapointed</t>
  </si>
  <si>
    <t>Promise not kept</t>
  </si>
  <si>
    <t>Hang up</t>
  </si>
  <si>
    <t>Loyalty issues</t>
  </si>
  <si>
    <t>Product/services</t>
  </si>
  <si>
    <t>Transfers</t>
  </si>
  <si>
    <t>Web site</t>
  </si>
  <si>
    <t>Fraud/scam allegations</t>
  </si>
  <si>
    <t>Escalations</t>
  </si>
  <si>
    <t>Warranty</t>
  </si>
  <si>
    <t>Accessibility</t>
  </si>
  <si>
    <t>Multiple contacts</t>
  </si>
  <si>
    <t>Knowledge</t>
  </si>
  <si>
    <t>Policies</t>
  </si>
  <si>
    <t>Product delivery/returns</t>
  </si>
  <si>
    <t>Account security</t>
  </si>
  <si>
    <t>Time to resolve</t>
  </si>
  <si>
    <t>Language proficiency</t>
  </si>
  <si>
    <t>break down</t>
  </si>
  <si>
    <t>breakdown</t>
  </si>
  <si>
    <t>info</t>
  </si>
  <si>
    <t>information</t>
  </si>
  <si>
    <t>I refused</t>
  </si>
  <si>
    <t>Time</t>
  </si>
  <si>
    <t>would of</t>
  </si>
  <si>
    <t>can't</t>
  </si>
  <si>
    <t>you're</t>
  </si>
  <si>
    <t>you are</t>
  </si>
  <si>
    <t>thru</t>
  </si>
  <si>
    <t>through</t>
  </si>
  <si>
    <t>friendley</t>
  </si>
  <si>
    <t>friendly</t>
  </si>
  <si>
    <t>fone</t>
  </si>
  <si>
    <t>phone</t>
  </si>
  <si>
    <t>Phone issues (CVG)</t>
  </si>
  <si>
    <t>case was cancelled</t>
  </si>
  <si>
    <t>enquiry</t>
  </si>
  <si>
    <t>inquiry</t>
  </si>
  <si>
    <t>WAIT</t>
  </si>
  <si>
    <t>Wait time</t>
  </si>
  <si>
    <t>sdf</t>
  </si>
  <si>
    <t>dsf</t>
  </si>
  <si>
    <t>a broken</t>
  </si>
  <si>
    <t>am not willing</t>
  </si>
  <si>
    <t>Help</t>
  </si>
  <si>
    <t>Impact/VC</t>
  </si>
  <si>
    <t>Impact Calc</t>
  </si>
  <si>
    <t>AgentSum</t>
  </si>
  <si>
    <t>Non-agent Sum</t>
  </si>
  <si>
    <t>Shared Sum</t>
  </si>
  <si>
    <t>Unknown Sum</t>
  </si>
  <si>
    <t>Rating Change - Std</t>
  </si>
  <si>
    <t>Special Count</t>
  </si>
  <si>
    <t>Rating Change - Special</t>
  </si>
  <si>
    <t>PNK</t>
  </si>
  <si>
    <t>doesn't</t>
  </si>
  <si>
    <t>changed</t>
  </si>
  <si>
    <t>cahnged</t>
  </si>
  <si>
    <t>DISP</t>
  </si>
  <si>
    <t>Dispatch issues</t>
  </si>
  <si>
    <t>wating</t>
  </si>
  <si>
    <t>number in Australia</t>
  </si>
  <si>
    <t>had to hang up</t>
  </si>
  <si>
    <t>I hang up</t>
  </si>
  <si>
    <t>so hung up</t>
  </si>
  <si>
    <t>we hang up</t>
  </si>
  <si>
    <t>me hang up</t>
  </si>
  <si>
    <t>I was hanging up</t>
  </si>
  <si>
    <t>Price of products and services</t>
  </si>
  <si>
    <t>I will be overseas</t>
  </si>
  <si>
    <t>Date (mmm 'yy)</t>
  </si>
  <si>
    <t>mmm 'yy</t>
  </si>
  <si>
    <t>nothin</t>
  </si>
  <si>
    <t>nothing</t>
  </si>
  <si>
    <t>was'nt</t>
  </si>
  <si>
    <t>I was not sure</t>
  </si>
  <si>
    <t>resolved</t>
  </si>
  <si>
    <t>I had no experience</t>
  </si>
  <si>
    <t>Correl</t>
  </si>
  <si>
    <t>Correl Coeff</t>
  </si>
  <si>
    <t>COUNTIF(R2,$AD$2)+COUNTIF(S2,$AD$2)+COUNTIF(T2,$AD$2)+COUNTIF(U2,$AD$2)+COUNTIF(V2,$AD$2)+COUNTIF(W2,$AD$2)+COUNTIF(X2,$AD$2)+COUNTIF(Y2,$AD$2)+COUNTIF(Z2,$AD$2)+COUNTIF(AA2,$AD$2)</t>
  </si>
  <si>
    <t>Correl alt.</t>
  </si>
  <si>
    <t>IFERROR(IF(FIND(AD2,AH2)&gt;0,1,0),0)</t>
  </si>
  <si>
    <t>when abroad</t>
  </si>
  <si>
    <t>overcharge</t>
  </si>
  <si>
    <t>overcharged</t>
  </si>
  <si>
    <t>abroad</t>
  </si>
  <si>
    <t>accents</t>
  </si>
  <si>
    <t>america</t>
  </si>
  <si>
    <t>asian</t>
  </si>
  <si>
    <t>Aussie</t>
  </si>
  <si>
    <t>Aust.</t>
  </si>
  <si>
    <t>Australia</t>
  </si>
  <si>
    <t>Australian</t>
  </si>
  <si>
    <t>Australians</t>
  </si>
  <si>
    <t>back to the us</t>
  </si>
  <si>
    <t>barely speak</t>
  </si>
  <si>
    <t>barely understand</t>
  </si>
  <si>
    <t>barrier</t>
  </si>
  <si>
    <t>better communication</t>
  </si>
  <si>
    <t>Britain</t>
  </si>
  <si>
    <t>british</t>
  </si>
  <si>
    <t>call center outside</t>
  </si>
  <si>
    <t>call centers outside</t>
  </si>
  <si>
    <t>cannot understand</t>
  </si>
  <si>
    <t>cheap labor</t>
  </si>
  <si>
    <t>citizen</t>
  </si>
  <si>
    <t>clear speaking</t>
  </si>
  <si>
    <t>clearer speaking</t>
  </si>
  <si>
    <t>communication gap</t>
  </si>
  <si>
    <t>communication skills were quite poor</t>
  </si>
  <si>
    <t>communication was difficult</t>
  </si>
  <si>
    <t>could not understand</t>
  </si>
  <si>
    <t>country</t>
  </si>
  <si>
    <t>diction</t>
  </si>
  <si>
    <t>difficult to understand</t>
  </si>
  <si>
    <t>domestic</t>
  </si>
  <si>
    <t>England</t>
  </si>
  <si>
    <t>farm out</t>
  </si>
  <si>
    <t>foreign</t>
  </si>
  <si>
    <t>get somebody I can understand</t>
  </si>
  <si>
    <t>get somebody I understand</t>
  </si>
  <si>
    <t>hard to decipher</t>
  </si>
  <si>
    <t>hard to understand</t>
  </si>
  <si>
    <t>Hinglish</t>
  </si>
  <si>
    <t>inarticulate</t>
  </si>
  <si>
    <t>india</t>
  </si>
  <si>
    <t>Indian</t>
  </si>
  <si>
    <t>language</t>
  </si>
  <si>
    <t>little slower</t>
  </si>
  <si>
    <t>more articulate</t>
  </si>
  <si>
    <t>mumble</t>
  </si>
  <si>
    <t>nationality</t>
  </si>
  <si>
    <t>native language</t>
  </si>
  <si>
    <t>not able to understand</t>
  </si>
  <si>
    <t>out source</t>
  </si>
  <si>
    <t>outsource</t>
  </si>
  <si>
    <t>paki</t>
  </si>
  <si>
    <t>Pakistan</t>
  </si>
  <si>
    <t>Pakistani</t>
  </si>
  <si>
    <t>philippines</t>
  </si>
  <si>
    <t>pronounce</t>
  </si>
  <si>
    <t>respell</t>
  </si>
  <si>
    <t>slow down</t>
  </si>
  <si>
    <t>someone who can communicate</t>
  </si>
  <si>
    <t>speak clearer</t>
  </si>
  <si>
    <t>speak clearly</t>
  </si>
  <si>
    <t>speak slow</t>
  </si>
  <si>
    <t>speak too fast</t>
  </si>
  <si>
    <t>speak too quickly</t>
  </si>
  <si>
    <t>speak up</t>
  </si>
  <si>
    <t>spelling</t>
  </si>
  <si>
    <t>spoke too fast</t>
  </si>
  <si>
    <t>spoke too quickly</t>
  </si>
  <si>
    <t>spoken up</t>
  </si>
  <si>
    <t>stateside</t>
  </si>
  <si>
    <t>talk too fast</t>
  </si>
  <si>
    <t>talks too fast</t>
  </si>
  <si>
    <t>the states</t>
  </si>
  <si>
    <t>translate</t>
  </si>
  <si>
    <t>trouble understanding me</t>
  </si>
  <si>
    <t>uk call center</t>
  </si>
  <si>
    <t>understandable agent</t>
  </si>
  <si>
    <t>understandable rep</t>
  </si>
  <si>
    <t>united states</t>
  </si>
  <si>
    <t>us people</t>
  </si>
  <si>
    <t>too long</t>
  </si>
  <si>
    <t>web</t>
  </si>
  <si>
    <t>Record ID</t>
  </si>
  <si>
    <t>accented</t>
  </si>
  <si>
    <t>trouble communicating</t>
  </si>
  <si>
    <t>Variation Factor</t>
  </si>
  <si>
    <t>VF_Flag</t>
  </si>
  <si>
    <t>Jan '13</t>
  </si>
  <si>
    <t>Category Frequency %</t>
  </si>
  <si>
    <t>trouble understanding</t>
  </si>
  <si>
    <t>a answer</t>
  </si>
  <si>
    <t>an answer</t>
  </si>
  <si>
    <t>spoke far too quickly</t>
  </si>
  <si>
    <t>speak more clearly</t>
  </si>
  <si>
    <t>phillipeans</t>
  </si>
  <si>
    <t>struggle to understand</t>
  </si>
  <si>
    <t>slower chats</t>
  </si>
  <si>
    <t>understand the advisor</t>
  </si>
  <si>
    <t>over charged</t>
  </si>
  <si>
    <t>weren't</t>
  </si>
  <si>
    <t>av</t>
  </si>
  <si>
    <t>were not</t>
  </si>
  <si>
    <t>over charge</t>
  </si>
  <si>
    <t>Baseline</t>
  </si>
  <si>
    <t>test</t>
  </si>
  <si>
    <t>TESTing test</t>
  </si>
  <si>
    <t>best</t>
  </si>
  <si>
    <t>Record #</t>
  </si>
  <si>
    <t>Period</t>
  </si>
  <si>
    <t>I have no knowledge of</t>
  </si>
  <si>
    <t>my knowledge of</t>
  </si>
  <si>
    <t>Orange</t>
  </si>
  <si>
    <t>Store issues</t>
  </si>
  <si>
    <t>did not understand a word</t>
  </si>
  <si>
    <t>audible voice</t>
  </si>
  <si>
    <t>speak properly</t>
  </si>
  <si>
    <t>spoken too fast</t>
  </si>
  <si>
    <t>speack</t>
  </si>
  <si>
    <t>speak</t>
  </si>
  <si>
    <t>to long</t>
  </si>
  <si>
    <t>stil</t>
  </si>
  <si>
    <t>still</t>
  </si>
  <si>
    <t>resoultion</t>
  </si>
  <si>
    <t>resolution</t>
  </si>
  <si>
    <t>I'd</t>
  </si>
  <si>
    <t>I would</t>
  </si>
  <si>
    <t>a liar</t>
  </si>
  <si>
    <t>abrupt</t>
  </si>
  <si>
    <t>accept responsibility</t>
  </si>
  <si>
    <t>accuse</t>
  </si>
  <si>
    <t>act as</t>
  </si>
  <si>
    <t>act like</t>
  </si>
  <si>
    <t>actually cared</t>
  </si>
  <si>
    <t>agenda</t>
  </si>
  <si>
    <t>agent assumed</t>
  </si>
  <si>
    <t>agent did not care</t>
  </si>
  <si>
    <t>aggravating</t>
  </si>
  <si>
    <t>aggressive</t>
  </si>
  <si>
    <t>agitate</t>
  </si>
  <si>
    <t>allowed me to finish</t>
  </si>
  <si>
    <t>annoy</t>
  </si>
  <si>
    <t>anxious to get off</t>
  </si>
  <si>
    <t>any concern</t>
  </si>
  <si>
    <t>argue</t>
  </si>
  <si>
    <t>arrogant</t>
  </si>
  <si>
    <t>attitude</t>
  </si>
  <si>
    <t>avoided the question</t>
  </si>
  <si>
    <t>awkward</t>
  </si>
  <si>
    <t>badger</t>
  </si>
  <si>
    <t>being courteous</t>
  </si>
  <si>
    <t>belittle</t>
  </si>
  <si>
    <t>better customer service</t>
  </si>
  <si>
    <t>beyond the point of logic</t>
  </si>
  <si>
    <t>bit too familiar</t>
  </si>
  <si>
    <t>blame</t>
  </si>
  <si>
    <t>blew me off</t>
  </si>
  <si>
    <t>blow me off</t>
  </si>
  <si>
    <t>bored</t>
  </si>
  <si>
    <t>bother</t>
  </si>
  <si>
    <t>brash</t>
  </si>
  <si>
    <t>butting</t>
  </si>
  <si>
    <t>callous</t>
  </si>
  <si>
    <t>canned answer</t>
  </si>
  <si>
    <t>canned response</t>
  </si>
  <si>
    <t>cannot provide quality service</t>
  </si>
  <si>
    <t>cares about</t>
  </si>
  <si>
    <t>cold</t>
  </si>
  <si>
    <t>communication breakdown</t>
  </si>
  <si>
    <t>communication skill</t>
  </si>
  <si>
    <t>condescend</t>
  </si>
  <si>
    <t>consideration</t>
  </si>
  <si>
    <t>could have apologized</t>
  </si>
  <si>
    <t>could have cared</t>
  </si>
  <si>
    <t>could have clarified</t>
  </si>
  <si>
    <t>could have listened</t>
  </si>
  <si>
    <t>could have stayed</t>
  </si>
  <si>
    <t>criminal</t>
  </si>
  <si>
    <t>cunning</t>
  </si>
  <si>
    <t>curt</t>
  </si>
  <si>
    <t>cut me off</t>
  </si>
  <si>
    <t>cut to the chase</t>
  </si>
  <si>
    <t>cutting me off</t>
  </si>
  <si>
    <t>deaf ear</t>
  </si>
  <si>
    <t>deal with the problem</t>
  </si>
  <si>
    <t>defensive</t>
  </si>
  <si>
    <t>deplorable</t>
  </si>
  <si>
    <t>did not believe me</t>
  </si>
  <si>
    <t>did not seem interested</t>
  </si>
  <si>
    <t>did not take ownership</t>
  </si>
  <si>
    <t>difficult to deal with</t>
  </si>
  <si>
    <t>dishonest</t>
  </si>
  <si>
    <t>disinterest</t>
  </si>
  <si>
    <t>dismiss</t>
  </si>
  <si>
    <t>disrespect</t>
  </si>
  <si>
    <t>distract</t>
  </si>
  <si>
    <t>do not think he understood</t>
  </si>
  <si>
    <t>do not think she understood</t>
  </si>
  <si>
    <t>do not think you care</t>
  </si>
  <si>
    <t>do not think you understand</t>
  </si>
  <si>
    <t>doubt the customer</t>
  </si>
  <si>
    <t>dry</t>
  </si>
  <si>
    <t>end the call as quick</t>
  </si>
  <si>
    <t>experience is dreadful</t>
  </si>
  <si>
    <t>experience was dreadful</t>
  </si>
  <si>
    <t>explain the information</t>
  </si>
  <si>
    <t>felt insignificant</t>
  </si>
  <si>
    <t>felt very pressured</t>
  </si>
  <si>
    <t>finish my sentence</t>
  </si>
  <si>
    <t>flirt</t>
  </si>
  <si>
    <t>following a routine</t>
  </si>
  <si>
    <t>generic</t>
  </si>
  <si>
    <t>get my point</t>
  </si>
  <si>
    <t>get off the phone</t>
  </si>
  <si>
    <t>get our point</t>
  </si>
  <si>
    <t>get rid of me</t>
  </si>
  <si>
    <t>give a hoot</t>
  </si>
  <si>
    <t>he did not care</t>
  </si>
  <si>
    <t>humility</t>
  </si>
  <si>
    <t>I do not need to be told</t>
  </si>
  <si>
    <t>I have been messed around</t>
  </si>
  <si>
    <t>I was dismissed</t>
  </si>
  <si>
    <t>if someone listened</t>
  </si>
  <si>
    <t>ignore me</t>
  </si>
  <si>
    <t>ignored me</t>
  </si>
  <si>
    <t>ignoring me</t>
  </si>
  <si>
    <t>impatient</t>
  </si>
  <si>
    <t>impersonal</t>
  </si>
  <si>
    <t>impolite</t>
  </si>
  <si>
    <t>in a hurry</t>
  </si>
  <si>
    <t>inconvenience to her</t>
  </si>
  <si>
    <t>inconvenience to him</t>
  </si>
  <si>
    <t>inconvenience to them</t>
  </si>
  <si>
    <t>indifferent</t>
  </si>
  <si>
    <t>inhuman</t>
  </si>
  <si>
    <t>initiative</t>
  </si>
  <si>
    <t>insincere</t>
  </si>
  <si>
    <t>instead of even trying</t>
  </si>
  <si>
    <t>insult</t>
  </si>
  <si>
    <t>integrity</t>
  </si>
  <si>
    <t>interested in helping</t>
  </si>
  <si>
    <t>interrupt</t>
  </si>
  <si>
    <t>intrusive</t>
  </si>
  <si>
    <t>irritated</t>
  </si>
  <si>
    <t>judgmental</t>
  </si>
  <si>
    <t>keep asking</t>
  </si>
  <si>
    <t>keep insisting</t>
  </si>
  <si>
    <t>keep saying</t>
  </si>
  <si>
    <t>keep telling</t>
  </si>
  <si>
    <t>kept asking</t>
  </si>
  <si>
    <t>kept insisting</t>
  </si>
  <si>
    <t>kept saying</t>
  </si>
  <si>
    <t>kept telling</t>
  </si>
  <si>
    <t>lack of cooperation</t>
  </si>
  <si>
    <t>laugh</t>
  </si>
  <si>
    <t>learn customer service</t>
  </si>
  <si>
    <t>lecture</t>
  </si>
  <si>
    <t>liar</t>
  </si>
  <si>
    <t>lie</t>
  </si>
  <si>
    <t>lies to customers</t>
  </si>
  <si>
    <t>like I was a burden</t>
  </si>
  <si>
    <t>like you care</t>
  </si>
  <si>
    <t>listen</t>
  </si>
  <si>
    <t>listen to me</t>
  </si>
  <si>
    <t>listening skills</t>
  </si>
  <si>
    <t>listening to me</t>
  </si>
  <si>
    <t>listening to the customer</t>
  </si>
  <si>
    <t>look after your customers</t>
  </si>
  <si>
    <t>lying</t>
  </si>
  <si>
    <t>make life very hard</t>
  </si>
  <si>
    <t>manners</t>
  </si>
  <si>
    <t>me beg</t>
  </si>
  <si>
    <t>miscommunicate</t>
  </si>
  <si>
    <t>misheard</t>
  </si>
  <si>
    <t>mislead</t>
  </si>
  <si>
    <t>misleading</t>
  </si>
  <si>
    <t>misrepresented</t>
  </si>
  <si>
    <t>misunderstand</t>
  </si>
  <si>
    <t>monotonous</t>
  </si>
  <si>
    <t>more attention</t>
  </si>
  <si>
    <t>more concern</t>
  </si>
  <si>
    <t>more cordial</t>
  </si>
  <si>
    <t>more court</t>
  </si>
  <si>
    <t>more customer focused</t>
  </si>
  <si>
    <t>more direct</t>
  </si>
  <si>
    <t>more empathy</t>
  </si>
  <si>
    <t>more engaged</t>
  </si>
  <si>
    <t>more enthusiasm</t>
  </si>
  <si>
    <t>more friendly</t>
  </si>
  <si>
    <t>more genuine</t>
  </si>
  <si>
    <t>more help</t>
  </si>
  <si>
    <t>more honest</t>
  </si>
  <si>
    <t>more patient</t>
  </si>
  <si>
    <t>more personal</t>
  </si>
  <si>
    <t>more pleasant</t>
  </si>
  <si>
    <t>more polite</t>
  </si>
  <si>
    <t>more positive</t>
  </si>
  <si>
    <t>more professional</t>
  </si>
  <si>
    <t>more reliable</t>
  </si>
  <si>
    <t>more respect</t>
  </si>
  <si>
    <t>more sensitive</t>
  </si>
  <si>
    <t>more serious</t>
  </si>
  <si>
    <t>more small talk</t>
  </si>
  <si>
    <t>more supportive</t>
  </si>
  <si>
    <t>more sympathetic</t>
  </si>
  <si>
    <t>more understanding</t>
  </si>
  <si>
    <t>nasty</t>
  </si>
  <si>
    <t>no compassion</t>
  </si>
  <si>
    <t>no impartial appraisal</t>
  </si>
  <si>
    <t>no ownership taken</t>
  </si>
  <si>
    <t>not assume</t>
  </si>
  <si>
    <t>not assuming</t>
  </si>
  <si>
    <t>not at all listening</t>
  </si>
  <si>
    <t>not be true</t>
  </si>
  <si>
    <t>not been true</t>
  </si>
  <si>
    <t>not bothered about</t>
  </si>
  <si>
    <t>not friendly</t>
  </si>
  <si>
    <t>not honest</t>
  </si>
  <si>
    <t>not listening</t>
  </si>
  <si>
    <t>not nice</t>
  </si>
  <si>
    <t>not patient</t>
  </si>
  <si>
    <t>not personal</t>
  </si>
  <si>
    <t>not professional enough</t>
  </si>
  <si>
    <t>not seem willing to help</t>
  </si>
  <si>
    <t>not taken seriously</t>
  </si>
  <si>
    <t>palm me off</t>
  </si>
  <si>
    <t>parrot</t>
  </si>
  <si>
    <t>passive</t>
  </si>
  <si>
    <t>patience</t>
  </si>
  <si>
    <t>pay attention</t>
  </si>
  <si>
    <t>plead</t>
  </si>
  <si>
    <t>politeness</t>
  </si>
  <si>
    <t>poor service</t>
  </si>
  <si>
    <t>pretend to care</t>
  </si>
  <si>
    <t>profanity</t>
  </si>
  <si>
    <t>query was avoided</t>
  </si>
  <si>
    <t>quoted lots of</t>
  </si>
  <si>
    <t>read line for line</t>
  </si>
  <si>
    <t>refuse</t>
  </si>
  <si>
    <t>refused</t>
  </si>
  <si>
    <t>reiterate</t>
  </si>
  <si>
    <t>rep assumed</t>
  </si>
  <si>
    <t>repetitive</t>
  </si>
  <si>
    <t>representative did not care</t>
  </si>
  <si>
    <t>ridicule</t>
  </si>
  <si>
    <t>robot</t>
  </si>
  <si>
    <t>rude</t>
  </si>
  <si>
    <t>rush</t>
  </si>
  <si>
    <t>sarcasm</t>
  </si>
  <si>
    <t>sarcastic</t>
  </si>
  <si>
    <t>sassy</t>
  </si>
  <si>
    <t>script</t>
  </si>
  <si>
    <t>scripted</t>
  </si>
  <si>
    <t>service is extremely poor</t>
  </si>
  <si>
    <t>service is poor</t>
  </si>
  <si>
    <t>service is very inconsistent</t>
  </si>
  <si>
    <t>service is very poor</t>
  </si>
  <si>
    <t>she did not care</t>
  </si>
  <si>
    <t>shocking customer service</t>
  </si>
  <si>
    <t>short with</t>
  </si>
  <si>
    <t>shout</t>
  </si>
  <si>
    <t>shut me</t>
  </si>
  <si>
    <t>shutting me</t>
  </si>
  <si>
    <t>simply understanding</t>
  </si>
  <si>
    <t>smug</t>
  </si>
  <si>
    <t>snide</t>
  </si>
  <si>
    <t>snip</t>
  </si>
  <si>
    <t>snob</t>
  </si>
  <si>
    <t>soft</t>
  </si>
  <si>
    <t>sound like</t>
  </si>
  <si>
    <t>sounding like</t>
  </si>
  <si>
    <t>speak over</t>
  </si>
  <si>
    <t>speak over me</t>
  </si>
  <si>
    <t>speak politely</t>
  </si>
  <si>
    <t>stayed on</t>
  </si>
  <si>
    <t>stop repeating the same questions</t>
  </si>
  <si>
    <t>surly</t>
  </si>
  <si>
    <t>sycophant</t>
  </si>
  <si>
    <t>talk down</t>
  </si>
  <si>
    <t>talk over</t>
  </si>
  <si>
    <t>talked like I was a customer</t>
  </si>
  <si>
    <t>talking to a wall</t>
  </si>
  <si>
    <t>template</t>
  </si>
  <si>
    <t>terminology</t>
  </si>
  <si>
    <t>than speak to me</t>
  </si>
  <si>
    <t>they did not care</t>
  </si>
  <si>
    <t>thief</t>
  </si>
  <si>
    <t>threat</t>
  </si>
  <si>
    <t>tone</t>
  </si>
  <si>
    <t>treat customer</t>
  </si>
  <si>
    <t>treat the customer</t>
  </si>
  <si>
    <t>treated badly</t>
  </si>
  <si>
    <t>treated better</t>
  </si>
  <si>
    <t>treated very badly</t>
  </si>
  <si>
    <t>unconcerned</t>
  </si>
  <si>
    <t>understand customers</t>
  </si>
  <si>
    <t>understand me</t>
  </si>
  <si>
    <t>understand the client</t>
  </si>
  <si>
    <t>understand the customers need</t>
  </si>
  <si>
    <t>understanding the client</t>
  </si>
  <si>
    <t>unenthusiastic</t>
  </si>
  <si>
    <t>unfriendly</t>
  </si>
  <si>
    <t>uninterested</t>
  </si>
  <si>
    <t>unkind</t>
  </si>
  <si>
    <t>unpleasant</t>
  </si>
  <si>
    <t>unprofessional</t>
  </si>
  <si>
    <t>unwilling to help</t>
  </si>
  <si>
    <t>upset</t>
  </si>
  <si>
    <t>verbiage</t>
  </si>
  <si>
    <t>walk the walk</t>
  </si>
  <si>
    <t>wanker</t>
  </si>
  <si>
    <t>way I have been treated</t>
  </si>
  <si>
    <t>were not very understanding</t>
  </si>
  <si>
    <t>hang on me</t>
  </si>
  <si>
    <t>hanged up</t>
  </si>
  <si>
    <t>hanging up</t>
  </si>
  <si>
    <t>hung on</t>
  </si>
  <si>
    <t>hung up</t>
  </si>
  <si>
    <t>hunged up</t>
  </si>
  <si>
    <t>phone down on me</t>
  </si>
  <si>
    <t>put the phone down</t>
  </si>
  <si>
    <t>advice was wrong</t>
  </si>
  <si>
    <t>advised me incorrectly</t>
  </si>
  <si>
    <t>agent did not know</t>
  </si>
  <si>
    <t>aware</t>
  </si>
  <si>
    <t>bad information</t>
  </si>
  <si>
    <t>basic stuff</t>
  </si>
  <si>
    <t>been brighter</t>
  </si>
  <si>
    <t>better advice</t>
  </si>
  <si>
    <t>better help</t>
  </si>
  <si>
    <t>better know</t>
  </si>
  <si>
    <t>better representative</t>
  </si>
  <si>
    <t>better staff</t>
  </si>
  <si>
    <t>better support</t>
  </si>
  <si>
    <t>better tech</t>
  </si>
  <si>
    <t>better training</t>
  </si>
  <si>
    <t>better understanding</t>
  </si>
  <si>
    <t>bog</t>
  </si>
  <si>
    <t>can explain</t>
  </si>
  <si>
    <t>checked with someone</t>
  </si>
  <si>
    <t>clear instructions</t>
  </si>
  <si>
    <t>clearer instructions</t>
  </si>
  <si>
    <t>clue</t>
  </si>
  <si>
    <t>clueless</t>
  </si>
  <si>
    <t>competent</t>
  </si>
  <si>
    <t>consistent mistakes</t>
  </si>
  <si>
    <t>contradicted</t>
  </si>
  <si>
    <t>contradicts</t>
  </si>
  <si>
    <t>correct answer</t>
  </si>
  <si>
    <t>correct information</t>
  </si>
  <si>
    <t>correct number</t>
  </si>
  <si>
    <t>could have figured</t>
  </si>
  <si>
    <t>could have known</t>
  </si>
  <si>
    <t>could not answer</t>
  </si>
  <si>
    <t>did not seem sure</t>
  </si>
  <si>
    <t>did not seem to understand</t>
  </si>
  <si>
    <t>different answers</t>
  </si>
  <si>
    <t>different stores</t>
  </si>
  <si>
    <t>dig deep</t>
  </si>
  <si>
    <t>do not think the advisor knew exactly</t>
  </si>
  <si>
    <t>dumb</t>
  </si>
  <si>
    <t>explain better</t>
  </si>
  <si>
    <t>explain the details</t>
  </si>
  <si>
    <t>explained better</t>
  </si>
  <si>
    <t>facts rights</t>
  </si>
  <si>
    <t>facts straight</t>
  </si>
  <si>
    <t>failed to inform</t>
  </si>
  <si>
    <t>false information</t>
  </si>
  <si>
    <t>gave the same information</t>
  </si>
  <si>
    <t>had no experience</t>
  </si>
  <si>
    <t>had no idea</t>
  </si>
  <si>
    <t>he did not know</t>
  </si>
  <si>
    <t>he did not understand</t>
  </si>
  <si>
    <t>he had no idea</t>
  </si>
  <si>
    <t>he would not understand</t>
  </si>
  <si>
    <t>help is worthless</t>
  </si>
  <si>
    <t>how to fix</t>
  </si>
  <si>
    <t>how to solve</t>
  </si>
  <si>
    <t>I was misinformed</t>
  </si>
  <si>
    <t>idiots</t>
  </si>
  <si>
    <t>ignorant</t>
  </si>
  <si>
    <t>improve knowledge</t>
  </si>
  <si>
    <t>incompetent</t>
  </si>
  <si>
    <t xml:space="preserve">inconsistent </t>
  </si>
  <si>
    <t>inconsistent advice</t>
  </si>
  <si>
    <t>incorrect number</t>
  </si>
  <si>
    <t>indecisive</t>
  </si>
  <si>
    <t>inept</t>
  </si>
  <si>
    <t>inexperience</t>
  </si>
  <si>
    <t>inoperative number</t>
  </si>
  <si>
    <t>kept going back</t>
  </si>
  <si>
    <t>knew what I was trying to say</t>
  </si>
  <si>
    <t>know about your services</t>
  </si>
  <si>
    <t>know more</t>
  </si>
  <si>
    <t>know the answers</t>
  </si>
  <si>
    <t>know the subject matter</t>
  </si>
  <si>
    <t>knowledge of</t>
  </si>
  <si>
    <t>knowledge of agent</t>
  </si>
  <si>
    <t>knowledge of customer rep</t>
  </si>
  <si>
    <t>knowledge of engineer</t>
  </si>
  <si>
    <t>knowledge of products</t>
  </si>
  <si>
    <t>knowledge of rep</t>
  </si>
  <si>
    <t>knowledge of support</t>
  </si>
  <si>
    <t>knowledge of technician</t>
  </si>
  <si>
    <t>knowledge of the product</t>
  </si>
  <si>
    <t>knowledge to diagnose</t>
  </si>
  <si>
    <t>knowledge to respond</t>
  </si>
  <si>
    <t>known the answer</t>
  </si>
  <si>
    <t>known the job</t>
  </si>
  <si>
    <t>lack of knowledge</t>
  </si>
  <si>
    <t>less than capable</t>
  </si>
  <si>
    <t>liked a straight answer</t>
  </si>
  <si>
    <t>mind numbingly slow</t>
  </si>
  <si>
    <t>more educated</t>
  </si>
  <si>
    <t>more efficient</t>
  </si>
  <si>
    <t>more experience</t>
  </si>
  <si>
    <t>more familiar</t>
  </si>
  <si>
    <t>more knowledgeable</t>
  </si>
  <si>
    <t>more precise</t>
  </si>
  <si>
    <t>more train</t>
  </si>
  <si>
    <t>more training</t>
  </si>
  <si>
    <t>need to be know</t>
  </si>
  <si>
    <t>need to know</t>
  </si>
  <si>
    <t>need to learn</t>
  </si>
  <si>
    <t>not capable</t>
  </si>
  <si>
    <t>not properly instructed</t>
  </si>
  <si>
    <t>not sure</t>
  </si>
  <si>
    <t>one single person</t>
  </si>
  <si>
    <t>qualified</t>
  </si>
  <si>
    <t>reinstruct</t>
  </si>
  <si>
    <t>rep did not know</t>
  </si>
  <si>
    <t>rep did not understand</t>
  </si>
  <si>
    <t>said different</t>
  </si>
  <si>
    <t>say different</t>
  </si>
  <si>
    <t>she did not know</t>
  </si>
  <si>
    <t>she did not understand</t>
  </si>
  <si>
    <t>she had no idea</t>
  </si>
  <si>
    <t>she would not understand</t>
  </si>
  <si>
    <t>silly questions</t>
  </si>
  <si>
    <t>smarter</t>
  </si>
  <si>
    <t>someone from the start who knew the answers</t>
  </si>
  <si>
    <t>specialize</t>
  </si>
  <si>
    <t>staff had difficulty</t>
  </si>
  <si>
    <t>stupid</t>
  </si>
  <si>
    <t>teach them</t>
  </si>
  <si>
    <t>they had no idea</t>
  </si>
  <si>
    <t>told either something completely different</t>
  </si>
  <si>
    <t>told one thing</t>
  </si>
  <si>
    <t>told something different</t>
  </si>
  <si>
    <t>train</t>
  </si>
  <si>
    <t>trained on</t>
  </si>
  <si>
    <t>training</t>
  </si>
  <si>
    <t>understand what I was</t>
  </si>
  <si>
    <t>understood me better</t>
  </si>
  <si>
    <t>understood what I was</t>
  </si>
  <si>
    <t>uneducated</t>
  </si>
  <si>
    <t>uninformed</t>
  </si>
  <si>
    <t>unneeded information</t>
  </si>
  <si>
    <t>unsure</t>
  </si>
  <si>
    <t>very green</t>
  </si>
  <si>
    <t>who understand</t>
  </si>
  <si>
    <t>who understands</t>
  </si>
  <si>
    <t>wrong answer</t>
  </si>
  <si>
    <t>wrong diagnosis</t>
  </si>
  <si>
    <t>wrong number</t>
  </si>
  <si>
    <t>your incompetence</t>
  </si>
  <si>
    <t>who I can understand</t>
  </si>
  <si>
    <t>another phone call</t>
  </si>
  <si>
    <t>attempts</t>
  </si>
  <si>
    <t>bounce</t>
  </si>
  <si>
    <t>continually calling</t>
  </si>
  <si>
    <t>different agents</t>
  </si>
  <si>
    <t>different call center</t>
  </si>
  <si>
    <t>different contacts</t>
  </si>
  <si>
    <t>different CSRS</t>
  </si>
  <si>
    <t>different numbers</t>
  </si>
  <si>
    <t>different operators</t>
  </si>
  <si>
    <t>different people</t>
  </si>
  <si>
    <t>different representatives</t>
  </si>
  <si>
    <t>eighth call</t>
  </si>
  <si>
    <t>eighth time</t>
  </si>
  <si>
    <t>few phone calls</t>
  </si>
  <si>
    <t>fifth attempt</t>
  </si>
  <si>
    <t>fifth call</t>
  </si>
  <si>
    <t>fifth contact</t>
  </si>
  <si>
    <t>fifth time</t>
  </si>
  <si>
    <t>final person</t>
  </si>
  <si>
    <t>first contact</t>
  </si>
  <si>
    <t>first person</t>
  </si>
  <si>
    <t>five calls</t>
  </si>
  <si>
    <t>five inquiries</t>
  </si>
  <si>
    <t>four calls</t>
  </si>
  <si>
    <t>four inquiries</t>
  </si>
  <si>
    <t>fourth attempt</t>
  </si>
  <si>
    <t>fourth call</t>
  </si>
  <si>
    <t>fourth contact</t>
  </si>
  <si>
    <t>fourth person</t>
  </si>
  <si>
    <t>fourth time</t>
  </si>
  <si>
    <t>have to callback</t>
  </si>
  <si>
    <t>have to ring again</t>
  </si>
  <si>
    <t>I had to recall</t>
  </si>
  <si>
    <t>I rang back</t>
  </si>
  <si>
    <t>job is done right the first time</t>
  </si>
  <si>
    <t>just one agent to handle</t>
  </si>
  <si>
    <t>making another call</t>
  </si>
  <si>
    <t>many agent</t>
  </si>
  <si>
    <t>many calls</t>
  </si>
  <si>
    <t>many individuals</t>
  </si>
  <si>
    <t>many inquiries</t>
  </si>
  <si>
    <t>more than one call</t>
  </si>
  <si>
    <t>more than one phone call</t>
  </si>
  <si>
    <t>much effort</t>
  </si>
  <si>
    <t>multiple agent</t>
  </si>
  <si>
    <t>multiple session</t>
  </si>
  <si>
    <t>multiple time</t>
  </si>
  <si>
    <t>multiple times</t>
  </si>
  <si>
    <t>ninth call</t>
  </si>
  <si>
    <t>ninth time</t>
  </si>
  <si>
    <t>number of time I have dealt</t>
  </si>
  <si>
    <t>numerous agent</t>
  </si>
  <si>
    <t>numerous call</t>
  </si>
  <si>
    <t>numerous individuals</t>
  </si>
  <si>
    <t>one person deal with my issue</t>
  </si>
  <si>
    <t>one person to speak</t>
  </si>
  <si>
    <t>rang earlier</t>
  </si>
  <si>
    <t>rang multiple times</t>
  </si>
  <si>
    <t>repeated call</t>
  </si>
  <si>
    <t>same query</t>
  </si>
  <si>
    <t>second call</t>
  </si>
  <si>
    <t>second contact</t>
  </si>
  <si>
    <t>second person</t>
  </si>
  <si>
    <t>second time</t>
  </si>
  <si>
    <t>seventh call</t>
  </si>
  <si>
    <t>seventh time</t>
  </si>
  <si>
    <t>several agents</t>
  </si>
  <si>
    <t>several engineers</t>
  </si>
  <si>
    <t>several people</t>
  </si>
  <si>
    <t>sixth call</t>
  </si>
  <si>
    <t>sixth time</t>
  </si>
  <si>
    <t>tenth call</t>
  </si>
  <si>
    <t>tenth time</t>
  </si>
  <si>
    <t>third attempt</t>
  </si>
  <si>
    <t>third call</t>
  </si>
  <si>
    <t>third contact</t>
  </si>
  <si>
    <t>third person</t>
  </si>
  <si>
    <t>third time</t>
  </si>
  <si>
    <t>three calls</t>
  </si>
  <si>
    <t>three inquiries</t>
  </si>
  <si>
    <t>three tries</t>
  </si>
  <si>
    <t>told me to call</t>
  </si>
  <si>
    <t>told to ring back</t>
  </si>
  <si>
    <t>too many phone calls</t>
  </si>
  <si>
    <t>two calls</t>
  </si>
  <si>
    <t>two inquiries</t>
  </si>
  <si>
    <t>two tries</t>
  </si>
  <si>
    <t>you have lots of calls</t>
  </si>
  <si>
    <t>cut off</t>
  </si>
  <si>
    <t>malfunction</t>
  </si>
  <si>
    <t>not resolved</t>
  </si>
  <si>
    <t>all over again</t>
  </si>
  <si>
    <t>be faster</t>
  </si>
  <si>
    <t>by the time</t>
  </si>
  <si>
    <t>could have been faster</t>
  </si>
  <si>
    <t>countless hours</t>
  </si>
  <si>
    <t>days to resolve</t>
  </si>
  <si>
    <t>deal of time</t>
  </si>
  <si>
    <t>expedite</t>
  </si>
  <si>
    <t>fix it promptly</t>
  </si>
  <si>
    <t>fixed it promptly</t>
  </si>
  <si>
    <t>get to it right away</t>
  </si>
  <si>
    <t>go through the whole</t>
  </si>
  <si>
    <t>going on for</t>
  </si>
  <si>
    <t>handle time</t>
  </si>
  <si>
    <t>how long it has taken</t>
  </si>
  <si>
    <t>I have to wait so long</t>
  </si>
  <si>
    <t>improve time</t>
  </si>
  <si>
    <t>it has been long enough</t>
  </si>
  <si>
    <t>length</t>
  </si>
  <si>
    <t>little faster</t>
  </si>
  <si>
    <t>little quicker</t>
  </si>
  <si>
    <t>more timely</t>
  </si>
  <si>
    <t>need prompt answer</t>
  </si>
  <si>
    <t>on the phone for</t>
  </si>
  <si>
    <t>quicker service</t>
  </si>
  <si>
    <t>quicker speed</t>
  </si>
  <si>
    <t>responded quicker</t>
  </si>
  <si>
    <t>response time</t>
  </si>
  <si>
    <t>sense of urgency</t>
  </si>
  <si>
    <t>several days</t>
  </si>
  <si>
    <t>sooner</t>
  </si>
  <si>
    <t>speedier</t>
  </si>
  <si>
    <t>spend more of my time</t>
  </si>
  <si>
    <t>spend more of my valuable time</t>
  </si>
  <si>
    <t>spent quites some time</t>
  </si>
  <si>
    <t>start all over</t>
  </si>
  <si>
    <t>takes ages</t>
  </si>
  <si>
    <t>taking longer</t>
  </si>
  <si>
    <t>tedious</t>
  </si>
  <si>
    <t>time consuming</t>
  </si>
  <si>
    <t>time is important</t>
  </si>
  <si>
    <t>time it took</t>
  </si>
  <si>
    <t>time required</t>
  </si>
  <si>
    <t>too more than</t>
  </si>
  <si>
    <t>took all day</t>
  </si>
  <si>
    <t>took all night</t>
  </si>
  <si>
    <t>unlimited time</t>
  </si>
  <si>
    <t>waste of my time</t>
  </si>
  <si>
    <t>waste of time</t>
  </si>
  <si>
    <t>wasted my time</t>
  </si>
  <si>
    <t>wasting my time</t>
  </si>
  <si>
    <t>weeks</t>
  </si>
  <si>
    <t>you delay</t>
  </si>
  <si>
    <t>DropDown</t>
  </si>
  <si>
    <t>Top Box %</t>
  </si>
  <si>
    <t>Bottom Box %</t>
  </si>
  <si>
    <t>Baseline adj.</t>
  </si>
  <si>
    <r>
      <t xml:space="preserve">IMPACT CALCULATION: </t>
    </r>
    <r>
      <rPr>
        <b/>
        <sz val="11"/>
        <color theme="1"/>
        <rFont val="Calibri"/>
        <family val="2"/>
        <scheme val="minor"/>
      </rPr>
      <t>RATING INFORMATION</t>
    </r>
  </si>
  <si>
    <r>
      <t xml:space="preserve">IMPACT CALCULATION: </t>
    </r>
    <r>
      <rPr>
        <b/>
        <sz val="11"/>
        <color theme="1"/>
        <rFont val="Calibri"/>
        <family val="2"/>
        <scheme val="minor"/>
      </rPr>
      <t>SURVEY INFORMATION</t>
    </r>
  </si>
  <si>
    <t>Selected Surveys</t>
  </si>
  <si>
    <t>Top box %</t>
  </si>
  <si>
    <t>Bot box</t>
  </si>
  <si>
    <t>Bot box %</t>
  </si>
  <si>
    <t>Combo Impact</t>
  </si>
  <si>
    <t>Indiv Impact</t>
  </si>
  <si>
    <t>Surveys</t>
  </si>
  <si>
    <t>Top box % for Baseline</t>
  </si>
  <si>
    <t>Selected TB</t>
  </si>
  <si>
    <t>fixed faster</t>
  </si>
  <si>
    <t>overdiagnosed</t>
  </si>
  <si>
    <t>multiple calls</t>
  </si>
  <si>
    <t>over an hour</t>
  </si>
  <si>
    <t>cut-off</t>
  </si>
  <si>
    <t>more interest</t>
  </si>
  <si>
    <t>more helpful</t>
  </si>
  <si>
    <t>numerous customer service</t>
  </si>
  <si>
    <t>job right in the first</t>
  </si>
  <si>
    <t>more quickly</t>
  </si>
  <si>
    <t>runing</t>
  </si>
  <si>
    <t>understand what you are talking</t>
  </si>
  <si>
    <t>gap of communication</t>
  </si>
  <si>
    <t>first instance</t>
  </si>
  <si>
    <t>notresolved</t>
  </si>
  <si>
    <t>running</t>
  </si>
  <si>
    <t>on line</t>
  </si>
  <si>
    <t>online</t>
  </si>
  <si>
    <t>mulfunction</t>
  </si>
  <si>
    <t>talk polite</t>
  </si>
  <si>
    <t>talk politely</t>
  </si>
  <si>
    <t>that can understand</t>
  </si>
  <si>
    <t>Australiian</t>
  </si>
  <si>
    <t>contacted you twice</t>
  </si>
  <si>
    <t>poor communication</t>
  </si>
  <si>
    <t>dept</t>
  </si>
  <si>
    <t>department</t>
  </si>
  <si>
    <t>the time</t>
  </si>
  <si>
    <t>our shop</t>
  </si>
  <si>
    <t>was not familiar</t>
  </si>
  <si>
    <t>first call</t>
  </si>
  <si>
    <t>product knowledge</t>
  </si>
  <si>
    <t>wrong information</t>
  </si>
  <si>
    <t>my shop</t>
  </si>
  <si>
    <t>calls</t>
  </si>
  <si>
    <t>contacts</t>
  </si>
  <si>
    <t>1st call</t>
  </si>
  <si>
    <t>2nd call</t>
  </si>
  <si>
    <t>3rd call</t>
  </si>
  <si>
    <t>4th call</t>
  </si>
  <si>
    <t>5th call</t>
  </si>
  <si>
    <t>1st phone call</t>
  </si>
  <si>
    <t>2nd phone call</t>
  </si>
  <si>
    <t>3rd phone call</t>
  </si>
  <si>
    <t>4th phone call</t>
  </si>
  <si>
    <t>5th phone call</t>
  </si>
  <si>
    <t>13 numbers</t>
  </si>
  <si>
    <t>13/1300</t>
  </si>
  <si>
    <t>1300 number</t>
  </si>
  <si>
    <t>1300 numbers</t>
  </si>
  <si>
    <t>24/7</t>
  </si>
  <si>
    <t>abandon my service</t>
  </si>
  <si>
    <t>abandoning my service</t>
  </si>
  <si>
    <t>about how I have been treated</t>
  </si>
  <si>
    <t>absolutely negative</t>
  </si>
  <si>
    <t>absurd</t>
  </si>
  <si>
    <t>accessible</t>
  </si>
  <si>
    <t>actual person</t>
  </si>
  <si>
    <t>afford</t>
  </si>
  <si>
    <t>all about the money</t>
  </si>
  <si>
    <t>allow the users to change</t>
  </si>
  <si>
    <t>allow users to change</t>
  </si>
  <si>
    <t>allowed to speak</t>
  </si>
  <si>
    <t>alternative provider</t>
  </si>
  <si>
    <t>always hangs up</t>
  </si>
  <si>
    <t>an hours wait</t>
  </si>
  <si>
    <t>annoyed</t>
  </si>
  <si>
    <t>another carrier</t>
  </si>
  <si>
    <t>another provider</t>
  </si>
  <si>
    <t>another server</t>
  </si>
  <si>
    <t>answer call quicker</t>
  </si>
  <si>
    <t>answer faster</t>
  </si>
  <si>
    <t>answer more quickly</t>
  </si>
  <si>
    <t>answer my call</t>
  </si>
  <si>
    <t>answer phone call quickly</t>
  </si>
  <si>
    <t>answer quicker</t>
  </si>
  <si>
    <t>answer system</t>
  </si>
  <si>
    <t>answer the call</t>
  </si>
  <si>
    <t>answer the phone</t>
  </si>
  <si>
    <t>answering system</t>
  </si>
  <si>
    <t>at my coin</t>
  </si>
  <si>
    <t>automated operator</t>
  </si>
  <si>
    <t>automated options</t>
  </si>
  <si>
    <t>automated service</t>
  </si>
  <si>
    <t>automated system</t>
  </si>
  <si>
    <t>automatic voice</t>
  </si>
  <si>
    <t>automation</t>
  </si>
  <si>
    <t>available on Sundays</t>
  </si>
  <si>
    <t>available on weekends</t>
  </si>
  <si>
    <t>awful</t>
  </si>
  <si>
    <t>back and forth</t>
  </si>
  <si>
    <t>background noise</t>
  </si>
  <si>
    <t>bad customer service</t>
  </si>
  <si>
    <t>bad impression</t>
  </si>
  <si>
    <t>badly handle</t>
  </si>
  <si>
    <t>barely hear</t>
  </si>
  <si>
    <t>be given notice</t>
  </si>
  <si>
    <t>be open on</t>
  </si>
  <si>
    <t>be quicker</t>
  </si>
  <si>
    <t>been with you</t>
  </si>
  <si>
    <t>being stolen from</t>
  </si>
  <si>
    <t>being with you</t>
  </si>
  <si>
    <t>below average</t>
  </si>
  <si>
    <t>best of the worst</t>
  </si>
  <si>
    <t>better access</t>
  </si>
  <si>
    <t>better deal</t>
  </si>
  <si>
    <t>better price</t>
  </si>
  <si>
    <t>big deal to change</t>
  </si>
  <si>
    <t>billed for</t>
  </si>
  <si>
    <t>bloody useless</t>
  </si>
  <si>
    <t>blows</t>
  </si>
  <si>
    <t>bogus</t>
  </si>
  <si>
    <t>bounced</t>
  </si>
  <si>
    <t>BS</t>
  </si>
  <si>
    <t>bucks</t>
  </si>
  <si>
    <t>bullshit</t>
  </si>
  <si>
    <t>bureaucracy</t>
  </si>
  <si>
    <t>busy to answer</t>
  </si>
  <si>
    <t>call another number</t>
  </si>
  <si>
    <t>call dropped out</t>
  </si>
  <si>
    <t>call quality was poor</t>
  </si>
  <si>
    <t>call through</t>
  </si>
  <si>
    <t>cannot do it online</t>
  </si>
  <si>
    <t>cannot put into words</t>
  </si>
  <si>
    <t>cannot wait until my contract runs out</t>
  </si>
  <si>
    <t>change carriers</t>
  </si>
  <si>
    <t>change my carrier</t>
  </si>
  <si>
    <t>change my network provider</t>
  </si>
  <si>
    <t>change providers</t>
  </si>
  <si>
    <t>changing carriers</t>
  </si>
  <si>
    <t>changing providers</t>
  </si>
  <si>
    <t>cheap plans</t>
  </si>
  <si>
    <t>cheaper</t>
  </si>
  <si>
    <t>cheaper package</t>
  </si>
  <si>
    <t>cherish their clients</t>
  </si>
  <si>
    <t>cherish their customers</t>
  </si>
  <si>
    <t>close the account</t>
  </si>
  <si>
    <t>communication between branches</t>
  </si>
  <si>
    <t>competitor</t>
  </si>
  <si>
    <t>complain</t>
  </si>
  <si>
    <t>compromise</t>
  </si>
  <si>
    <t>concerning</t>
  </si>
  <si>
    <t>confusion</t>
  </si>
  <si>
    <t>connection time could be</t>
  </si>
  <si>
    <t>constantly engaged</t>
  </si>
  <si>
    <t>contact number</t>
  </si>
  <si>
    <t>contact was lost</t>
  </si>
  <si>
    <t>contemplating moving</t>
  </si>
  <si>
    <t>contemplating switching</t>
  </si>
  <si>
    <t>correct area</t>
  </si>
  <si>
    <t>correct department</t>
  </si>
  <si>
    <t>correct service</t>
  </si>
  <si>
    <t>cost me a fortune</t>
  </si>
  <si>
    <t>cost of bundle</t>
  </si>
  <si>
    <t>cost to bundle</t>
  </si>
  <si>
    <t>cost too much</t>
  </si>
  <si>
    <t>could document</t>
  </si>
  <si>
    <t>could have advised me</t>
  </si>
  <si>
    <t>could have been better</t>
  </si>
  <si>
    <t>could have been smoother</t>
  </si>
  <si>
    <t>could have been told</t>
  </si>
  <si>
    <t>could have connected</t>
  </si>
  <si>
    <t>could have documented</t>
  </si>
  <si>
    <t>could not get an email address</t>
  </si>
  <si>
    <t>could not hear</t>
  </si>
  <si>
    <t>crackling</t>
  </si>
  <si>
    <t>crap</t>
  </si>
  <si>
    <t>cumbersome</t>
  </si>
  <si>
    <t>customer satisfaction</t>
  </si>
  <si>
    <t>customer service has deteriorated</t>
  </si>
  <si>
    <t>cut over process</t>
  </si>
  <si>
    <t>cut short</t>
  </si>
  <si>
    <t>dead silence</t>
  </si>
  <si>
    <t>degrade</t>
  </si>
  <si>
    <t>destroy</t>
  </si>
  <si>
    <t>different departments</t>
  </si>
  <si>
    <t>difficult to contact</t>
  </si>
  <si>
    <t>difficulty logging</t>
  </si>
  <si>
    <t>direct connection</t>
  </si>
  <si>
    <t>direct option</t>
  </si>
  <si>
    <t>disappointing</t>
  </si>
  <si>
    <t>disaster</t>
  </si>
  <si>
    <t>disconnected</t>
  </si>
  <si>
    <t>discontinue</t>
  </si>
  <si>
    <t>discourage</t>
  </si>
  <si>
    <t>disgrace</t>
  </si>
  <si>
    <t>disgraceful</t>
  </si>
  <si>
    <t>disgust</t>
  </si>
  <si>
    <t>disgusted</t>
  </si>
  <si>
    <t>disgusting</t>
  </si>
  <si>
    <t>dislike</t>
  </si>
  <si>
    <t>dissatisfied</t>
  </si>
  <si>
    <t>distant call</t>
  </si>
  <si>
    <t>distorted</t>
  </si>
  <si>
    <t>disturb</t>
  </si>
  <si>
    <t>do not play games</t>
  </si>
  <si>
    <t>do your job</t>
  </si>
  <si>
    <t>Dodo</t>
  </si>
  <si>
    <t>doubt i will stay</t>
  </si>
  <si>
    <t>drama</t>
  </si>
  <si>
    <t>dreadful service</t>
  </si>
  <si>
    <t>driven by process</t>
  </si>
  <si>
    <t>easier access</t>
  </si>
  <si>
    <t>easier options</t>
  </si>
  <si>
    <t>easier to speak to</t>
  </si>
  <si>
    <t>easier ways to speak to</t>
  </si>
  <si>
    <t>easy to hear</t>
  </si>
  <si>
    <t>echo</t>
  </si>
  <si>
    <t>employ more staff</t>
  </si>
  <si>
    <t>empower</t>
  </si>
  <si>
    <t>ensure your notes are accurate</t>
  </si>
  <si>
    <t>escalate</t>
  </si>
  <si>
    <t>escalated</t>
  </si>
  <si>
    <t>expensive</t>
  </si>
  <si>
    <t>exploitative</t>
  </si>
  <si>
    <t>extra operators</t>
  </si>
  <si>
    <t>faint</t>
  </si>
  <si>
    <t>find another service provider</t>
  </si>
  <si>
    <t>find it difficult to speak</t>
  </si>
  <si>
    <t>find it very difficult to speak</t>
  </si>
  <si>
    <t>flexible pricing</t>
  </si>
  <si>
    <t>fob</t>
  </si>
  <si>
    <t>fobbing</t>
  </si>
  <si>
    <t>force</t>
  </si>
  <si>
    <t>français</t>
  </si>
  <si>
    <t>french</t>
  </si>
  <si>
    <t>frustrate</t>
  </si>
  <si>
    <t>frustrated</t>
  </si>
  <si>
    <t>frustrating</t>
  </si>
  <si>
    <t>frustration</t>
  </si>
  <si>
    <t>fuck</t>
  </si>
  <si>
    <t>fucked</t>
  </si>
  <si>
    <t>fuzzy</t>
  </si>
  <si>
    <t>gain more money</t>
  </si>
  <si>
    <t>garbage</t>
  </si>
  <si>
    <t>get more money</t>
  </si>
  <si>
    <t>get straight through to the operator</t>
  </si>
  <si>
    <t>get through</t>
  </si>
  <si>
    <t>get to the correct person</t>
  </si>
  <si>
    <t>get to the right person</t>
  </si>
  <si>
    <t>get your act together</t>
  </si>
  <si>
    <t>getting through</t>
  </si>
  <si>
    <t>getting to speak with</t>
  </si>
  <si>
    <t>getting to the correct</t>
  </si>
  <si>
    <t>give me a person</t>
  </si>
  <si>
    <t>go out of my way</t>
  </si>
  <si>
    <t>going to a different network</t>
  </si>
  <si>
    <t>got a hold</t>
  </si>
  <si>
    <t>got through</t>
  </si>
  <si>
    <t>greed</t>
  </si>
  <si>
    <t>had to wait</t>
  </si>
  <si>
    <t>hand me back</t>
  </si>
  <si>
    <t>handed me back</t>
  </si>
  <si>
    <t>hard to contact</t>
  </si>
  <si>
    <t>hard to disconnect</t>
  </si>
  <si>
    <t>hard to get to</t>
  </si>
  <si>
    <t>hard to hear</t>
  </si>
  <si>
    <t>hardly hear</t>
  </si>
  <si>
    <t>hate</t>
  </si>
  <si>
    <t>having to wait</t>
  </si>
  <si>
    <t>hear me</t>
  </si>
  <si>
    <t>held on</t>
  </si>
  <si>
    <t>high bills</t>
  </si>
  <si>
    <t>hire more agents</t>
  </si>
  <si>
    <t>hire more help</t>
  </si>
  <si>
    <t>hire more support</t>
  </si>
  <si>
    <t>history recorded</t>
  </si>
  <si>
    <t>hold time</t>
  </si>
  <si>
    <t>holding time</t>
  </si>
  <si>
    <t>hoops</t>
  </si>
  <si>
    <t>hopeless</t>
  </si>
  <si>
    <t>hops</t>
  </si>
  <si>
    <t>horrendous</t>
  </si>
  <si>
    <t>horrible</t>
  </si>
  <si>
    <t>how to contact</t>
  </si>
  <si>
    <t>human</t>
  </si>
  <si>
    <t>I cannot afford it</t>
  </si>
  <si>
    <t>I did not authorize</t>
  </si>
  <si>
    <t>illegal</t>
  </si>
  <si>
    <t>improve efficiency</t>
  </si>
  <si>
    <t>improve on prices</t>
  </si>
  <si>
    <t>incentive to stay</t>
  </si>
  <si>
    <t>increase in</t>
  </si>
  <si>
    <t>increase prices</t>
  </si>
  <si>
    <t>infuriating</t>
  </si>
  <si>
    <t>intermediary</t>
  </si>
  <si>
    <t>intimidating</t>
  </si>
  <si>
    <t>ipod</t>
  </si>
  <si>
    <t>irritating</t>
  </si>
  <si>
    <t>its costing me</t>
  </si>
  <si>
    <t>ivr</t>
  </si>
  <si>
    <t>joke</t>
  </si>
  <si>
    <t>keep its customers</t>
  </si>
  <si>
    <t>keep the customers</t>
  </si>
  <si>
    <t>keep your customers</t>
  </si>
  <si>
    <t>kiss my</t>
  </si>
  <si>
    <t>knowledge base</t>
  </si>
  <si>
    <t>lack of decent</t>
  </si>
  <si>
    <t>lack of staff</t>
  </si>
  <si>
    <t>lame</t>
  </si>
  <si>
    <t>leave citi</t>
  </si>
  <si>
    <t>leave sooner or later</t>
  </si>
  <si>
    <t>leave the network</t>
  </si>
  <si>
    <t>leaving</t>
  </si>
  <si>
    <t>left with the cost</t>
  </si>
  <si>
    <t>less likely to recommend</t>
  </si>
  <si>
    <t>let down</t>
  </si>
  <si>
    <t>let me change my phone</t>
  </si>
  <si>
    <t>let me down</t>
  </si>
  <si>
    <t>let me talk directly</t>
  </si>
  <si>
    <t>let people wait</t>
  </si>
  <si>
    <t>let your customers know</t>
  </si>
  <si>
    <t>letting me end this contract</t>
  </si>
  <si>
    <t>lift your game</t>
  </si>
  <si>
    <t>line connection</t>
  </si>
  <si>
    <t>line could have been clearer</t>
  </si>
  <si>
    <t>line did not clear</t>
  </si>
  <si>
    <t>line dropped</t>
  </si>
  <si>
    <t>line quality</t>
  </si>
  <si>
    <t>line was unclear</t>
  </si>
  <si>
    <t>line was very unclear</t>
  </si>
  <si>
    <t>live person</t>
  </si>
  <si>
    <t>load of</t>
  </si>
  <si>
    <t>loath</t>
  </si>
  <si>
    <t>long delay</t>
  </si>
  <si>
    <t>long drawn out process</t>
  </si>
  <si>
    <t>long standing</t>
  </si>
  <si>
    <t>long term customers</t>
  </si>
  <si>
    <t>long time</t>
  </si>
  <si>
    <t>long wait</t>
  </si>
  <si>
    <t>long waits</t>
  </si>
  <si>
    <t>long way to go</t>
  </si>
  <si>
    <t>longer hours</t>
  </si>
  <si>
    <t>looking elsewhere</t>
  </si>
  <si>
    <t>lost a customer</t>
  </si>
  <si>
    <t>lost a valued customer</t>
  </si>
  <si>
    <t>lost confidence</t>
  </si>
  <si>
    <t>lost contact</t>
  </si>
  <si>
    <t>loud noise</t>
  </si>
  <si>
    <t>loyal</t>
  </si>
  <si>
    <t>loyal customer</t>
  </si>
  <si>
    <t>loyalty</t>
  </si>
  <si>
    <t>ludicrous</t>
  </si>
  <si>
    <t>make it easier to get through</t>
  </si>
  <si>
    <t>make it easier to talk to</t>
  </si>
  <si>
    <t>make me wait</t>
  </si>
  <si>
    <t>make your systems simpler</t>
  </si>
  <si>
    <t>making me wait</t>
  </si>
  <si>
    <t>manager</t>
  </si>
  <si>
    <t>managers</t>
  </si>
  <si>
    <t>many layers</t>
  </si>
  <si>
    <t>menu</t>
  </si>
  <si>
    <t>messed me around</t>
  </si>
  <si>
    <t>middle men</t>
  </si>
  <si>
    <t>mixed experiences</t>
  </si>
  <si>
    <t>more call centers</t>
  </si>
  <si>
    <t>more competitive</t>
  </si>
  <si>
    <t>more customer satisfaction</t>
  </si>
  <si>
    <t>more easy to talk</t>
  </si>
  <si>
    <t>more selection</t>
  </si>
  <si>
    <t>more staff</t>
  </si>
  <si>
    <t>much cheaper</t>
  </si>
  <si>
    <t>muffle</t>
  </si>
  <si>
    <t>need more people</t>
  </si>
  <si>
    <t>needed to call another number</t>
  </si>
  <si>
    <t>never be renewing</t>
  </si>
  <si>
    <t>never buy</t>
  </si>
  <si>
    <t>never notify</t>
  </si>
  <si>
    <t>never purchase</t>
  </si>
  <si>
    <t>never recommend</t>
  </si>
  <si>
    <t>new carrier</t>
  </si>
  <si>
    <t>new provider</t>
  </si>
  <si>
    <t>new staff</t>
  </si>
  <si>
    <t>next level</t>
  </si>
  <si>
    <t>nickel and dime</t>
  </si>
  <si>
    <t>nightmare</t>
  </si>
  <si>
    <t>nintendo</t>
  </si>
  <si>
    <t>no email address</t>
  </si>
  <si>
    <t>no number</t>
  </si>
  <si>
    <t>no one informed me</t>
  </si>
  <si>
    <t>no phone number</t>
  </si>
  <si>
    <t>no way to call you back</t>
  </si>
  <si>
    <t>not allowed to disclose</t>
  </si>
  <si>
    <t>not be renewing</t>
  </si>
  <si>
    <t>not be staying with</t>
  </si>
  <si>
    <t>not competitive</t>
  </si>
  <si>
    <t>not enough advisors</t>
  </si>
  <si>
    <t>not happy with the service</t>
  </si>
  <si>
    <t>not impressed</t>
  </si>
  <si>
    <t>not likely to make any such recommendation</t>
  </si>
  <si>
    <t>not notified</t>
  </si>
  <si>
    <t>not notifying</t>
  </si>
  <si>
    <t>not offered a replacement</t>
  </si>
  <si>
    <t>not open on</t>
  </si>
  <si>
    <t>not received official notification</t>
  </si>
  <si>
    <t>not satisfied</t>
  </si>
  <si>
    <t>not too impressed with the company</t>
  </si>
  <si>
    <t>not treated fairly</t>
  </si>
  <si>
    <t>not treated justly</t>
  </si>
  <si>
    <t>not true</t>
  </si>
  <si>
    <t>not wait as long</t>
  </si>
  <si>
    <t>notified of fees</t>
  </si>
  <si>
    <t>now I spend more</t>
  </si>
  <si>
    <t>number of options</t>
  </si>
  <si>
    <t>number to phone</t>
  </si>
  <si>
    <t>obstruct</t>
  </si>
  <si>
    <t>on hold</t>
  </si>
  <si>
    <t>once I got through</t>
  </si>
  <si>
    <t>only fair that you inform</t>
  </si>
  <si>
    <t>only fair you inform</t>
  </si>
  <si>
    <t>options given</t>
  </si>
  <si>
    <t>options system</t>
  </si>
  <si>
    <t>other providers</t>
  </si>
  <si>
    <t>outrageous</t>
  </si>
  <si>
    <t>overcomplicate</t>
  </si>
  <si>
    <t>pages are confusing</t>
  </si>
  <si>
    <t>pain</t>
  </si>
  <si>
    <t>pass up the chain sooner</t>
  </si>
  <si>
    <t>passing the buck</t>
  </si>
  <si>
    <t>pawn</t>
  </si>
  <si>
    <t>paying too much</t>
  </si>
  <si>
    <t>phone connection</t>
  </si>
  <si>
    <t>phone line</t>
  </si>
  <si>
    <t>phone tree</t>
  </si>
  <si>
    <t>piece of crap</t>
  </si>
  <si>
    <t>piss</t>
  </si>
  <si>
    <t>pissed off</t>
  </si>
  <si>
    <t>play station</t>
  </si>
  <si>
    <t>playstation</t>
  </si>
  <si>
    <t>policies</t>
  </si>
  <si>
    <t>policy</t>
  </si>
  <si>
    <t>poor customer service</t>
  </si>
  <si>
    <t>poor line</t>
  </si>
  <si>
    <t>poor quality</t>
  </si>
  <si>
    <t>prefer phone</t>
  </si>
  <si>
    <t>press button after button</t>
  </si>
  <si>
    <t>pressing buttons</t>
  </si>
  <si>
    <t>pretend to take notes</t>
  </si>
  <si>
    <t>process for changing ownership</t>
  </si>
  <si>
    <t>process has been a disaster</t>
  </si>
  <si>
    <t>processes for changing ownership</t>
  </si>
  <si>
    <t>profit</t>
  </si>
  <si>
    <t>prompts</t>
  </si>
  <si>
    <t>proper department</t>
  </si>
  <si>
    <t>protest</t>
  </si>
  <si>
    <t>protestation</t>
  </si>
  <si>
    <t>ps3</t>
  </si>
  <si>
    <t>push numbers</t>
  </si>
  <si>
    <t>put me through</t>
  </si>
  <si>
    <t>put your prices down</t>
  </si>
  <si>
    <t>putting me through</t>
  </si>
  <si>
    <t>quality of connection</t>
  </si>
  <si>
    <t>quick process</t>
  </si>
  <si>
    <t>quicker time</t>
  </si>
  <si>
    <t>real name</t>
  </si>
  <si>
    <t>real person</t>
  </si>
  <si>
    <t>recognition system</t>
  </si>
  <si>
    <t>recorded instructions</t>
  </si>
  <si>
    <t>recorder</t>
  </si>
  <si>
    <t>red tape</t>
  </si>
  <si>
    <t>redirect</t>
  </si>
  <si>
    <t>referred</t>
  </si>
  <si>
    <t>regret the change</t>
  </si>
  <si>
    <t>regretting the choice</t>
  </si>
  <si>
    <t>reminder</t>
  </si>
  <si>
    <t>renew</t>
  </si>
  <si>
    <t>required a payment</t>
  </si>
  <si>
    <t>right agent</t>
  </si>
  <si>
    <t>right department</t>
  </si>
  <si>
    <t>right person</t>
  </si>
  <si>
    <t>right tech</t>
  </si>
  <si>
    <t>roku</t>
  </si>
  <si>
    <t>route</t>
  </si>
  <si>
    <t>rubbish</t>
  </si>
  <si>
    <t>same time zone</t>
  </si>
  <si>
    <t>scramble line</t>
  </si>
  <si>
    <t>scrambled line</t>
  </si>
  <si>
    <t>screening</t>
  </si>
  <si>
    <t>second level</t>
  </si>
  <si>
    <t>sending me back</t>
  </si>
  <si>
    <t>senior level</t>
  </si>
  <si>
    <t>sent me back</t>
  </si>
  <si>
    <t>service is shocking</t>
  </si>
  <si>
    <t>service was substandard</t>
  </si>
  <si>
    <t>shell out</t>
  </si>
  <si>
    <t>shit</t>
  </si>
  <si>
    <t>shuffle</t>
  </si>
  <si>
    <t>shunt</t>
  </si>
  <si>
    <t>simpler way to talk to</t>
  </si>
  <si>
    <t>sloppy</t>
  </si>
  <si>
    <t>slow to answer</t>
  </si>
  <si>
    <t>sms warning</t>
  </si>
  <si>
    <t>someone to answer</t>
  </si>
  <si>
    <t>sony</t>
  </si>
  <si>
    <t>sound quality</t>
  </si>
  <si>
    <t>speak to a person</t>
  </si>
  <si>
    <t>speak to an advisor option</t>
  </si>
  <si>
    <t>speak to someone</t>
  </si>
  <si>
    <t>speak to someone verbally</t>
  </si>
  <si>
    <t>speaker</t>
  </si>
  <si>
    <t>start looking around</t>
  </si>
  <si>
    <t>static</t>
  </si>
  <si>
    <t>stood by you</t>
  </si>
  <si>
    <t>stop email</t>
  </si>
  <si>
    <t>stress</t>
  </si>
  <si>
    <t>stressed</t>
  </si>
  <si>
    <t>strict</t>
  </si>
  <si>
    <t>stuff you</t>
  </si>
  <si>
    <t>suck</t>
  </si>
  <si>
    <t>supervisor</t>
  </si>
  <si>
    <t>supervisors</t>
  </si>
  <si>
    <t>supplier</t>
  </si>
  <si>
    <t>support loop</t>
  </si>
  <si>
    <t>switch</t>
  </si>
  <si>
    <t>switched from one department to another</t>
  </si>
  <si>
    <t>take calls</t>
  </si>
  <si>
    <t>take my business elsewhere</t>
  </si>
  <si>
    <t>take notes of the conversation</t>
  </si>
  <si>
    <t>taped message</t>
  </si>
  <si>
    <t>telecom</t>
  </si>
  <si>
    <t>Telstra</t>
  </si>
  <si>
    <t>terminate my contract</t>
  </si>
  <si>
    <t>terminating my contract</t>
  </si>
  <si>
    <t>terrible</t>
  </si>
  <si>
    <t>third party</t>
  </si>
  <si>
    <t>through to</t>
  </si>
  <si>
    <t>time waiting</t>
  </si>
  <si>
    <t>timing issue</t>
  </si>
  <si>
    <t>told I cannot</t>
  </si>
  <si>
    <t>too long to speak</t>
  </si>
  <si>
    <t>too many options</t>
  </si>
  <si>
    <t>too many questions</t>
  </si>
  <si>
    <t>torture</t>
  </si>
  <si>
    <t>transfer</t>
  </si>
  <si>
    <t>transferred to</t>
  </si>
  <si>
    <t>transfers</t>
  </si>
  <si>
    <t>transparency</t>
  </si>
  <si>
    <t>treat your customer</t>
  </si>
  <si>
    <t>tree</t>
  </si>
  <si>
    <t>trust</t>
  </si>
  <si>
    <t>try to reach</t>
  </si>
  <si>
    <t>trying to reach</t>
  </si>
  <si>
    <t>underwhelm</t>
  </si>
  <si>
    <t>unhappiness</t>
  </si>
  <si>
    <t>unhappy</t>
  </si>
  <si>
    <t>unlikely to recommend</t>
  </si>
  <si>
    <t>unpleasant experience</t>
  </si>
  <si>
    <t>unsatisfied</t>
  </si>
  <si>
    <t>usage alerts were suspended</t>
  </si>
  <si>
    <t>valued customer</t>
  </si>
  <si>
    <t>victim</t>
  </si>
  <si>
    <t>voice automat</t>
  </si>
  <si>
    <t>voice quality</t>
  </si>
  <si>
    <t>voice recognition</t>
  </si>
  <si>
    <t>wait time</t>
  </si>
  <si>
    <t>waited for like</t>
  </si>
  <si>
    <t>waited in queue</t>
  </si>
  <si>
    <t>waited in queues</t>
  </si>
  <si>
    <t>waited so long</t>
  </si>
  <si>
    <t>waiting for ?? minutes</t>
  </si>
  <si>
    <t>waiting for any notification</t>
  </si>
  <si>
    <t>waiting is long</t>
  </si>
  <si>
    <t>waiting time</t>
  </si>
  <si>
    <t>waiting times</t>
  </si>
  <si>
    <t>waiting to be connected</t>
  </si>
  <si>
    <t>wallet</t>
  </si>
  <si>
    <t>was passed</t>
  </si>
  <si>
    <t>went silent</t>
  </si>
  <si>
    <t>which number to call</t>
  </si>
  <si>
    <t>will be going elsewhere</t>
  </si>
  <si>
    <t>will consider the competition</t>
  </si>
  <si>
    <t>without clients approval</t>
  </si>
  <si>
    <t>without customers approval</t>
  </si>
  <si>
    <t>without my agreement</t>
  </si>
  <si>
    <t>without my approval</t>
  </si>
  <si>
    <t>without my authority</t>
  </si>
  <si>
    <t>without my consent</t>
  </si>
  <si>
    <t>without notification</t>
  </si>
  <si>
    <t>worse off</t>
  </si>
  <si>
    <t>would not recontract</t>
  </si>
  <si>
    <t>wrong department</t>
  </si>
  <si>
    <t>wrong dept</t>
  </si>
  <si>
    <t>years as a customer</t>
  </si>
  <si>
    <t>you never answer</t>
  </si>
  <si>
    <t>stop annoying me</t>
  </si>
  <si>
    <t>unreasonable</t>
  </si>
  <si>
    <t>sucks</t>
  </si>
  <si>
    <t>do not care about me</t>
  </si>
  <si>
    <t>first time</t>
  </si>
  <si>
    <t>learn what customer service is</t>
  </si>
  <si>
    <t>pathetic company</t>
  </si>
  <si>
    <t>onshore</t>
  </si>
  <si>
    <t>do not look after your existing</t>
  </si>
  <si>
    <t>not giving me useful information</t>
  </si>
  <si>
    <t>takes a while to understand</t>
  </si>
  <si>
    <t>the way I was spoken to</t>
  </si>
  <si>
    <t>contract is up</t>
  </si>
  <si>
    <t>conflicting information</t>
  </si>
  <si>
    <t>shocking</t>
  </si>
  <si>
    <t>understand my questions</t>
  </si>
  <si>
    <t>explanation that I understand</t>
  </si>
  <si>
    <t>failed me</t>
  </si>
  <si>
    <t>notifying</t>
  </si>
  <si>
    <t>less value for money</t>
  </si>
  <si>
    <t>waiting period on phone</t>
  </si>
  <si>
    <t>unlock process</t>
  </si>
  <si>
    <t>biggest mistake</t>
  </si>
  <si>
    <t>mucked around</t>
  </si>
  <si>
    <t>sick</t>
  </si>
  <si>
    <t>passed from one</t>
  </si>
  <si>
    <t>details not taken down</t>
  </si>
  <si>
    <t>AS based call center</t>
  </si>
  <si>
    <t>hasnt</t>
  </si>
  <si>
    <t>disatisfied</t>
  </si>
  <si>
    <t>on shore</t>
  </si>
  <si>
    <t>x</t>
  </si>
  <si>
    <t>CatProx</t>
  </si>
  <si>
    <t>ProxVal</t>
  </si>
  <si>
    <t>Soft skills</t>
  </si>
  <si>
    <t>make more money</t>
  </si>
  <si>
    <t>abuse</t>
  </si>
  <si>
    <t>chase ups</t>
  </si>
  <si>
    <t>not pleased</t>
  </si>
  <si>
    <t>just to go away</t>
  </si>
  <si>
    <t>automated menus</t>
  </si>
  <si>
    <t>people you can understand</t>
  </si>
  <si>
    <t>change service provider</t>
  </si>
  <si>
    <t xml:space="preserve">not recommend </t>
  </si>
  <si>
    <t>in circles</t>
  </si>
  <si>
    <t>edge ways</t>
  </si>
  <si>
    <t>very poor</t>
  </si>
  <si>
    <t>silent</t>
  </si>
  <si>
    <t>myriad of options</t>
  </si>
  <si>
    <t>put through</t>
  </si>
  <si>
    <t>recommend</t>
  </si>
  <si>
    <t>recomend</t>
  </si>
  <si>
    <t>I just hung up</t>
  </si>
  <si>
    <t>pointless questions</t>
  </si>
  <si>
    <t>no record of the conversation</t>
  </si>
  <si>
    <t>amount quoted was too high</t>
  </si>
  <si>
    <t>not happy</t>
  </si>
  <si>
    <t>amend the error</t>
  </si>
  <si>
    <t>I do not think the advisor understood the problem</t>
  </si>
  <si>
    <t>difficult 2 understand</t>
  </si>
  <si>
    <t>could of</t>
  </si>
  <si>
    <t>cannot wait to leave</t>
  </si>
  <si>
    <t>Flag 23</t>
  </si>
  <si>
    <t>teach your employees</t>
  </si>
  <si>
    <t>would like better service</t>
  </si>
  <si>
    <t>rates could be lower</t>
  </si>
  <si>
    <t>taking our money</t>
  </si>
  <si>
    <t>set up my data incorrectly</t>
  </si>
  <si>
    <t>consideration on the pricing</t>
  </si>
  <si>
    <t>smile a little more</t>
  </si>
  <si>
    <t>little annoying</t>
  </si>
  <si>
    <t>improve customer service</t>
  </si>
  <si>
    <t>local representative</t>
  </si>
  <si>
    <t>cheques</t>
  </si>
  <si>
    <t>checks</t>
  </si>
  <si>
    <t>ismt</t>
  </si>
  <si>
    <t>follow up support</t>
  </si>
  <si>
    <t>Res Map</t>
  </si>
  <si>
    <t>Abbreviation</t>
  </si>
  <si>
    <t>price shop</t>
  </si>
  <si>
    <t>PERM</t>
  </si>
  <si>
    <t>Actions without permission</t>
  </si>
  <si>
    <t>OWN</t>
  </si>
  <si>
    <t>Ownership</t>
  </si>
  <si>
    <t>ORDER</t>
  </si>
  <si>
    <t>CANCEL</t>
  </si>
  <si>
    <t>Cancellation issues</t>
  </si>
  <si>
    <t>Ordering, inventory</t>
  </si>
  <si>
    <t>Authority to resolve</t>
  </si>
  <si>
    <t>powerless</t>
  </si>
  <si>
    <t>authority to correct</t>
  </si>
  <si>
    <t>out of their control</t>
  </si>
  <si>
    <t>not been cancelled as requested</t>
  </si>
  <si>
    <t>charge me to deliver</t>
  </si>
  <si>
    <t>never received a pick up notice</t>
  </si>
  <si>
    <t>sad</t>
  </si>
  <si>
    <t>incapable of doing anything</t>
  </si>
  <si>
    <t>no one seems to know anything</t>
  </si>
  <si>
    <t>not be purchasing from</t>
  </si>
  <si>
    <t>not buy</t>
  </si>
  <si>
    <t>back in stock</t>
  </si>
  <si>
    <t>not there when I was scheduled</t>
  </si>
  <si>
    <t>weeks after ordering</t>
  </si>
  <si>
    <t>not on order</t>
  </si>
  <si>
    <t>nobody had the willingness</t>
  </si>
  <si>
    <t>not their department</t>
  </si>
  <si>
    <t>signed off quickly</t>
  </si>
  <si>
    <t>not my department</t>
  </si>
  <si>
    <t>more willingness</t>
  </si>
  <si>
    <t>nobody contacted</t>
  </si>
  <si>
    <t>I would receive via email</t>
  </si>
  <si>
    <t>pricing much higher</t>
  </si>
  <si>
    <t>shipping mistake</t>
  </si>
  <si>
    <t>slow process</t>
  </si>
  <si>
    <t>hard to figure out</t>
  </si>
  <si>
    <t>diffult to fill in</t>
  </si>
  <si>
    <t>positive attitude</t>
  </si>
  <si>
    <t>did not want to help</t>
  </si>
  <si>
    <t>the run around</t>
  </si>
  <si>
    <t>if one is going to contact me</t>
  </si>
  <si>
    <t>price had gone up</t>
  </si>
  <si>
    <t>price has gone up</t>
  </si>
  <si>
    <t>not order anymore</t>
  </si>
  <si>
    <t>called again</t>
  </si>
  <si>
    <t>it would not let me</t>
  </si>
  <si>
    <t>prefer chatting</t>
  </si>
  <si>
    <t>prefer calling</t>
  </si>
  <si>
    <t>found none I liked</t>
  </si>
  <si>
    <t>RETURN</t>
  </si>
  <si>
    <t>Returns</t>
  </si>
  <si>
    <t>wanted to help but could not</t>
  </si>
  <si>
    <t>ended before</t>
  </si>
  <si>
    <t>price break</t>
  </si>
  <si>
    <t>compensate</t>
  </si>
  <si>
    <t>compensated</t>
  </si>
  <si>
    <t>compensation</t>
  </si>
  <si>
    <t>concession</t>
  </si>
  <si>
    <t>credit</t>
  </si>
  <si>
    <t>discount</t>
  </si>
  <si>
    <t>discounts</t>
  </si>
  <si>
    <t>for free</t>
  </si>
  <si>
    <t>free call</t>
  </si>
  <si>
    <t>free calls</t>
  </si>
  <si>
    <t>free gift</t>
  </si>
  <si>
    <t>free internet</t>
  </si>
  <si>
    <t>free min</t>
  </si>
  <si>
    <t>free phone calls</t>
  </si>
  <si>
    <t>free upgrade</t>
  </si>
  <si>
    <t>get a good deal</t>
  </si>
  <si>
    <t>money back</t>
  </si>
  <si>
    <t>more credit</t>
  </si>
  <si>
    <t>negotiate</t>
  </si>
  <si>
    <t>overdue credit</t>
  </si>
  <si>
    <t>percent off</t>
  </si>
  <si>
    <t>rebate</t>
  </si>
  <si>
    <t>recompense</t>
  </si>
  <si>
    <t>refund</t>
  </si>
  <si>
    <t>refunds</t>
  </si>
  <si>
    <t>reimburse</t>
  </si>
  <si>
    <t>reimbursed</t>
  </si>
  <si>
    <t>special offers</t>
  </si>
  <si>
    <t>void</t>
  </si>
  <si>
    <t>with no charge</t>
  </si>
  <si>
    <t>free minutes</t>
  </si>
  <si>
    <t>free mail</t>
  </si>
  <si>
    <t>not received it</t>
  </si>
  <si>
    <t>delivery problem</t>
  </si>
  <si>
    <t>delivery problems</t>
  </si>
  <si>
    <t>did not deliver my phone</t>
  </si>
  <si>
    <t>never received the phone</t>
  </si>
  <si>
    <t>not received my phone</t>
  </si>
  <si>
    <t>not received the phone</t>
  </si>
  <si>
    <t>still do not have a phone</t>
  </si>
  <si>
    <t>to be delivered</t>
  </si>
  <si>
    <t>waiting and counting</t>
  </si>
  <si>
    <t>waiting for item</t>
  </si>
  <si>
    <t>waiting for the delivery of my</t>
  </si>
  <si>
    <t>want my new phone</t>
  </si>
  <si>
    <t>when am I getting my phone</t>
  </si>
  <si>
    <t>automated machine</t>
  </si>
  <si>
    <t>could not get an answer</t>
  </si>
  <si>
    <t>skills</t>
  </si>
  <si>
    <t>could not get a price</t>
  </si>
  <si>
    <t>access to same information</t>
  </si>
  <si>
    <t>agent was not able</t>
  </si>
  <si>
    <t>next person</t>
  </si>
  <si>
    <t>problem with stock supply</t>
  </si>
  <si>
    <t>passing them off</t>
  </si>
  <si>
    <t>passing me off</t>
  </si>
  <si>
    <t>nobody offered</t>
  </si>
  <si>
    <t>made up</t>
  </si>
  <si>
    <t>actually done something</t>
  </si>
  <si>
    <t>actually helped me</t>
  </si>
  <si>
    <t>address the issue</t>
  </si>
  <si>
    <t>could have actually fixed</t>
  </si>
  <si>
    <t>could have add</t>
  </si>
  <si>
    <t>could have allow</t>
  </si>
  <si>
    <t>could have assist</t>
  </si>
  <si>
    <t>could have been fixed</t>
  </si>
  <si>
    <t>could have been helpful</t>
  </si>
  <si>
    <t>could have changed</t>
  </si>
  <si>
    <t>could have checked</t>
  </si>
  <si>
    <t>could have contacted</t>
  </si>
  <si>
    <t>could have directed</t>
  </si>
  <si>
    <t>could have done</t>
  </si>
  <si>
    <t>could have explained</t>
  </si>
  <si>
    <t>could have followed</t>
  </si>
  <si>
    <t>could have found</t>
  </si>
  <si>
    <t>could have given</t>
  </si>
  <si>
    <t>could have got</t>
  </si>
  <si>
    <t>could have helped</t>
  </si>
  <si>
    <t>could have hung</t>
  </si>
  <si>
    <t>could have inquired</t>
  </si>
  <si>
    <t>could have look</t>
  </si>
  <si>
    <t>could have made</t>
  </si>
  <si>
    <t>could have pointed</t>
  </si>
  <si>
    <t>could have put</t>
  </si>
  <si>
    <t>could have referred</t>
  </si>
  <si>
    <t>could have researched</t>
  </si>
  <si>
    <t>could have said</t>
  </si>
  <si>
    <t>could have sent</t>
  </si>
  <si>
    <t>could have shown</t>
  </si>
  <si>
    <t>could have spent</t>
  </si>
  <si>
    <t>could have started</t>
  </si>
  <si>
    <t>could have suggested</t>
  </si>
  <si>
    <t>could have taken</t>
  </si>
  <si>
    <t>could have talked</t>
  </si>
  <si>
    <t>could have told</t>
  </si>
  <si>
    <t>could have tracked</t>
  </si>
  <si>
    <t>could have transferred</t>
  </si>
  <si>
    <t>could have tried</t>
  </si>
  <si>
    <t>could have walked</t>
  </si>
  <si>
    <t>could not address</t>
  </si>
  <si>
    <t>could not be solved</t>
  </si>
  <si>
    <t>could not do anything</t>
  </si>
  <si>
    <t>could not fix</t>
  </si>
  <si>
    <t>could not tell me</t>
  </si>
  <si>
    <t>did not receive any help</t>
  </si>
  <si>
    <t>no attempt was made</t>
  </si>
  <si>
    <t>expect follow up</t>
  </si>
  <si>
    <t>someone would contact me</t>
  </si>
  <si>
    <t>requested for the information</t>
  </si>
  <si>
    <t>honor</t>
  </si>
  <si>
    <t>done several times</t>
  </si>
  <si>
    <t>all I need</t>
  </si>
  <si>
    <t>all I want</t>
  </si>
  <si>
    <t>all that was done</t>
  </si>
  <si>
    <t>all that was needed</t>
  </si>
  <si>
    <t>all the agent did</t>
  </si>
  <si>
    <t>all the rep did</t>
  </si>
  <si>
    <t>answer my question</t>
  </si>
  <si>
    <t>answer my questions</t>
  </si>
  <si>
    <t>answer the question</t>
  </si>
  <si>
    <t>answer the questions</t>
  </si>
  <si>
    <t>answering my question</t>
  </si>
  <si>
    <t>anything was resolved</t>
  </si>
  <si>
    <t>appreciate a resolution</t>
  </si>
  <si>
    <t>as requested</t>
  </si>
  <si>
    <t>asked more question</t>
  </si>
  <si>
    <t>at least ask me</t>
  </si>
  <si>
    <t>back where I started</t>
  </si>
  <si>
    <t>before the problem is resolved</t>
  </si>
  <si>
    <t>better explanation</t>
  </si>
  <si>
    <t>better info</t>
  </si>
  <si>
    <t>better solution</t>
  </si>
  <si>
    <t>better suggestion</t>
  </si>
  <si>
    <t>by doing what I</t>
  </si>
  <si>
    <t>by solving</t>
  </si>
  <si>
    <t>by sorting</t>
  </si>
  <si>
    <t>can not help</t>
  </si>
  <si>
    <t>cannot help me</t>
  </si>
  <si>
    <t>cannot help with my</t>
  </si>
  <si>
    <t>cannot receive messages</t>
  </si>
  <si>
    <t>clearer information</t>
  </si>
  <si>
    <t>continually occur</t>
  </si>
  <si>
    <t>continues to be a problem</t>
  </si>
  <si>
    <t>correct your errors</t>
  </si>
  <si>
    <t>did not explain</t>
  </si>
  <si>
    <t>did not find it very helpful</t>
  </si>
  <si>
    <t>did not get an answer</t>
  </si>
  <si>
    <t>did not get any help</t>
  </si>
  <si>
    <t>did not get the answer</t>
  </si>
  <si>
    <t>did not get the help</t>
  </si>
  <si>
    <t>did not sort my problem</t>
  </si>
  <si>
    <t>difficulty in getting a query resolved</t>
  </si>
  <si>
    <t>disabled</t>
  </si>
  <si>
    <t>discordance between</t>
  </si>
  <si>
    <t>dissatisfied with answer</t>
  </si>
  <si>
    <t>do everything myself</t>
  </si>
  <si>
    <t>do not know why</t>
  </si>
  <si>
    <t>do what I ask</t>
  </si>
  <si>
    <t>do what I asked</t>
  </si>
  <si>
    <t>done absolutely nothing</t>
  </si>
  <si>
    <t>done more to help</t>
  </si>
  <si>
    <t>done nothing</t>
  </si>
  <si>
    <t>drops out</t>
  </si>
  <si>
    <t>erased</t>
  </si>
  <si>
    <t>ever get resolved</t>
  </si>
  <si>
    <t>ever gets resolved</t>
  </si>
  <si>
    <t>explained other alternatives</t>
  </si>
  <si>
    <t>figure out</t>
  </si>
  <si>
    <t>finally resolve</t>
  </si>
  <si>
    <t>find a better way</t>
  </si>
  <si>
    <t>find a solution</t>
  </si>
  <si>
    <t>find alternative</t>
  </si>
  <si>
    <t>find out what is wrong</t>
  </si>
  <si>
    <t>fix my internet service</t>
  </si>
  <si>
    <t>fix my problem</t>
  </si>
  <si>
    <t>fix my Xbox</t>
  </si>
  <si>
    <t>fix the fault</t>
  </si>
  <si>
    <t>fix the issue</t>
  </si>
  <si>
    <t>fix things</t>
  </si>
  <si>
    <t>fixed a part</t>
  </si>
  <si>
    <t>fixing my problem</t>
  </si>
  <si>
    <t>fully sorted</t>
  </si>
  <si>
    <t>gave up</t>
  </si>
  <si>
    <t>get an answer</t>
  </si>
  <si>
    <t>get it wrong</t>
  </si>
  <si>
    <t>get me an answer</t>
  </si>
  <si>
    <t>get my issue fixed</t>
  </si>
  <si>
    <t>get my problem fixed</t>
  </si>
  <si>
    <t>get the information straight</t>
  </si>
  <si>
    <t>give me alternatives</t>
  </si>
  <si>
    <t>give me more options</t>
  </si>
  <si>
    <t>given me alternatives</t>
  </si>
  <si>
    <t>given no solution</t>
  </si>
  <si>
    <t>go the extra mile</t>
  </si>
  <si>
    <t>got nowhere</t>
  </si>
  <si>
    <t>grasping at straws</t>
  </si>
  <si>
    <t>has not occurred yet</t>
  </si>
  <si>
    <t>has not worked</t>
  </si>
  <si>
    <t>have no resolution</t>
  </si>
  <si>
    <t>have the authority</t>
  </si>
  <si>
    <t>have the problem sorted out</t>
  </si>
  <si>
    <t>have the same problem</t>
  </si>
  <si>
    <t>having more issues</t>
  </si>
  <si>
    <t>I do not know what was done</t>
  </si>
  <si>
    <t>I fixed</t>
  </si>
  <si>
    <t>I found how</t>
  </si>
  <si>
    <t>I found the answer</t>
  </si>
  <si>
    <t>I found the solution</t>
  </si>
  <si>
    <t>I gave up</t>
  </si>
  <si>
    <t>I give up</t>
  </si>
  <si>
    <t>i got nowhere</t>
  </si>
  <si>
    <t>I had to figure it out</t>
  </si>
  <si>
    <t>I have given up</t>
  </si>
  <si>
    <t>I resolve</t>
  </si>
  <si>
    <t>I solved</t>
  </si>
  <si>
    <t>I would like this problem resolved</t>
  </si>
  <si>
    <t>if anything was done</t>
  </si>
  <si>
    <t>if I was given the correct answer</t>
  </si>
  <si>
    <t>if I was given the correct answers</t>
  </si>
  <si>
    <t>if we were given the correct answer</t>
  </si>
  <si>
    <t>if we were given the correct answers</t>
  </si>
  <si>
    <t>inaccurate</t>
  </si>
  <si>
    <t>is not working</t>
  </si>
  <si>
    <t>issue came back</t>
  </si>
  <si>
    <t>issue is not resolved</t>
  </si>
  <si>
    <t>issue remains</t>
  </si>
  <si>
    <t>issue unresolved</t>
  </si>
  <si>
    <t>issues are not resolved</t>
  </si>
  <si>
    <t>it has not been solved</t>
  </si>
  <si>
    <t>lack of help</t>
  </si>
  <si>
    <t>lack of resolution</t>
  </si>
  <si>
    <t>lack of service</t>
  </si>
  <si>
    <t>lack of support</t>
  </si>
  <si>
    <t>left hanging</t>
  </si>
  <si>
    <t>like it resolved</t>
  </si>
  <si>
    <t>like my query resolved</t>
  </si>
  <si>
    <t>like to have got more information</t>
  </si>
  <si>
    <t>liked an explanation</t>
  </si>
  <si>
    <t>misguided</t>
  </si>
  <si>
    <t>more accurate</t>
  </si>
  <si>
    <t>more clear</t>
  </si>
  <si>
    <t>more complete</t>
  </si>
  <si>
    <t>more could have been done</t>
  </si>
  <si>
    <t>more detail</t>
  </si>
  <si>
    <t>more effort in trying</t>
  </si>
  <si>
    <t>more info</t>
  </si>
  <si>
    <t>more solution</t>
  </si>
  <si>
    <t>more specific</t>
  </si>
  <si>
    <t>more thorough</t>
  </si>
  <si>
    <t>need my query resolved</t>
  </si>
  <si>
    <t>need other option</t>
  </si>
  <si>
    <t>need to get the bb going</t>
  </si>
  <si>
    <t>needed to help</t>
  </si>
  <si>
    <t>never suggested</t>
  </si>
  <si>
    <t>never work</t>
  </si>
  <si>
    <t>nice to find out</t>
  </si>
  <si>
    <t>no answer</t>
  </si>
  <si>
    <t>no answers</t>
  </si>
  <si>
    <t>no confidence my complaint will be resolved</t>
  </si>
  <si>
    <t>no functional response</t>
  </si>
  <si>
    <t>no further on</t>
  </si>
  <si>
    <t>no help</t>
  </si>
  <si>
    <t>no internet</t>
  </si>
  <si>
    <t>no one can seem to fix it</t>
  </si>
  <si>
    <t>no positive outcome</t>
  </si>
  <si>
    <t>no resolution</t>
  </si>
  <si>
    <t>no results</t>
  </si>
  <si>
    <t>no solution</t>
  </si>
  <si>
    <t>nobody can solve my problem</t>
  </si>
  <si>
    <t>nobody seems able to help me</t>
  </si>
  <si>
    <t>nobody seems to be able to help me</t>
  </si>
  <si>
    <t>not able to connect</t>
  </si>
  <si>
    <t>not able to do</t>
  </si>
  <si>
    <t>not able to solve</t>
  </si>
  <si>
    <t>not able to sort</t>
  </si>
  <si>
    <t>not actually get the answer</t>
  </si>
  <si>
    <t>not addressed</t>
  </si>
  <si>
    <t>not answered</t>
  </si>
  <si>
    <t>not at all helpful</t>
  </si>
  <si>
    <t>not been rectified</t>
  </si>
  <si>
    <t>not been resolved</t>
  </si>
  <si>
    <t>not been solved</t>
  </si>
  <si>
    <t>not being solved</t>
  </si>
  <si>
    <t>not better off</t>
  </si>
  <si>
    <t>not completely resolved</t>
  </si>
  <si>
    <t>not deal with my</t>
  </si>
  <si>
    <t>not even resolved</t>
  </si>
  <si>
    <t>not fixed</t>
  </si>
  <si>
    <t>not fixed my problem</t>
  </si>
  <si>
    <t>not get a satisfactory answer</t>
  </si>
  <si>
    <t>not getting sorted</t>
  </si>
  <si>
    <t>not got my problem resolved</t>
  </si>
  <si>
    <t>not had a resolution</t>
  </si>
  <si>
    <t>not had my issue resolved</t>
  </si>
  <si>
    <t>not handled</t>
  </si>
  <si>
    <t>not happy with the result</t>
  </si>
  <si>
    <t>not help</t>
  </si>
  <si>
    <t>not helpful</t>
  </si>
  <si>
    <t>not helping me</t>
  </si>
  <si>
    <t>not of much help</t>
  </si>
  <si>
    <t>not really handled</t>
  </si>
  <si>
    <t>not rectified</t>
  </si>
  <si>
    <t>not resolved my issue</t>
  </si>
  <si>
    <t>not resolved my problem</t>
  </si>
  <si>
    <t>not resolved my situation</t>
  </si>
  <si>
    <t>not resolved yet</t>
  </si>
  <si>
    <t>not responding</t>
  </si>
  <si>
    <t>not solve</t>
  </si>
  <si>
    <t>not sorted</t>
  </si>
  <si>
    <t>not sure if my request was handled properly</t>
  </si>
  <si>
    <t>not very helpful</t>
  </si>
  <si>
    <t>free delivery</t>
  </si>
  <si>
    <t>free shipping</t>
  </si>
  <si>
    <t>pack</t>
  </si>
  <si>
    <t>send in</t>
  </si>
  <si>
    <t>sent in</t>
  </si>
  <si>
    <t>track</t>
  </si>
  <si>
    <t>wrong iPhone sent</t>
  </si>
  <si>
    <t>wrong phone sent</t>
  </si>
  <si>
    <t>not nasty</t>
  </si>
  <si>
    <t>not rude</t>
  </si>
  <si>
    <t>WARR</t>
  </si>
  <si>
    <t>aggrevation</t>
  </si>
  <si>
    <t>aggravation</t>
  </si>
  <si>
    <t>conformation</t>
  </si>
  <si>
    <t>confirmation</t>
  </si>
  <si>
    <t>knowledgable</t>
  </si>
  <si>
    <t>knowledgeable</t>
  </si>
  <si>
    <t>funds will take time to get back</t>
  </si>
  <si>
    <t>delivery address was wrong</t>
  </si>
  <si>
    <t>billing address was wrong</t>
  </si>
  <si>
    <t>before processing the order</t>
  </si>
  <si>
    <t>hassle ordering online</t>
  </si>
  <si>
    <t>never received the product</t>
  </si>
  <si>
    <t>trained correctly</t>
  </si>
  <si>
    <t>paying more</t>
  </si>
  <si>
    <t>paid more</t>
  </si>
  <si>
    <t>getting the right answer</t>
  </si>
  <si>
    <t>getting the right answers</t>
  </si>
  <si>
    <t>wrong size</t>
  </si>
  <si>
    <t>not received confirmation</t>
  </si>
  <si>
    <t>failed to change the order</t>
  </si>
  <si>
    <t>wastes my time</t>
  </si>
  <si>
    <t>membership rewards</t>
  </si>
  <si>
    <t>gift card</t>
  </si>
  <si>
    <t>make the sale</t>
  </si>
  <si>
    <t>say whatever</t>
  </si>
  <si>
    <t>was not knowledgeable</t>
  </si>
  <si>
    <t>never order anything</t>
  </si>
  <si>
    <t>order did not go through</t>
  </si>
  <si>
    <t>held me up</t>
  </si>
  <si>
    <t>hold me up</t>
  </si>
  <si>
    <t>number of people</t>
  </si>
  <si>
    <t>first CSR</t>
  </si>
  <si>
    <t>first agent</t>
  </si>
  <si>
    <t>first rep</t>
  </si>
  <si>
    <t>never notified</t>
  </si>
  <si>
    <t>for hours</t>
  </si>
  <si>
    <t>I was so mad</t>
  </si>
  <si>
    <t>a return call</t>
  </si>
  <si>
    <t>action a request</t>
  </si>
  <si>
    <t>as promised</t>
  </si>
  <si>
    <t>automated email</t>
  </si>
  <si>
    <t>awaiting a phone call</t>
  </si>
  <si>
    <t>awaiting a reply</t>
  </si>
  <si>
    <t>awaiting confirmation</t>
  </si>
  <si>
    <t>awaiting for outcome</t>
  </si>
  <si>
    <t>awaiting outcome</t>
  </si>
  <si>
    <t>awaiting written confirmation</t>
  </si>
  <si>
    <t>being quick</t>
  </si>
  <si>
    <t>better follow through</t>
  </si>
  <si>
    <t>bit quicker</t>
  </si>
  <si>
    <t>by calling back</t>
  </si>
  <si>
    <t>by doing what he</t>
  </si>
  <si>
    <t>by doing what she</t>
  </si>
  <si>
    <t>by doing what they</t>
  </si>
  <si>
    <t>call me back</t>
  </si>
  <si>
    <t>call people back</t>
  </si>
  <si>
    <t>call you back</t>
  </si>
  <si>
    <t>callback when u said</t>
  </si>
  <si>
    <t>callback when you said</t>
  </si>
  <si>
    <t>called me back</t>
  </si>
  <si>
    <t>can someone call</t>
  </si>
  <si>
    <t>chase it up</t>
  </si>
  <si>
    <t>contacted back</t>
  </si>
  <si>
    <t>could have called me</t>
  </si>
  <si>
    <t>day went by</t>
  </si>
  <si>
    <t>days to respond</t>
  </si>
  <si>
    <t>did not call back</t>
  </si>
  <si>
    <t>did not do what he said</t>
  </si>
  <si>
    <t>did not do what she said</t>
  </si>
  <si>
    <t>did not hear from anyone</t>
  </si>
  <si>
    <t>did not send all the information</t>
  </si>
  <si>
    <t>do as you promise</t>
  </si>
  <si>
    <t>do what you promise</t>
  </si>
  <si>
    <t>do what you say</t>
  </si>
  <si>
    <t>do you read responses</t>
  </si>
  <si>
    <t>expect a call</t>
  </si>
  <si>
    <t>expect a phone call</t>
  </si>
  <si>
    <t>expecting a call</t>
  </si>
  <si>
    <t>failed to make contact</t>
  </si>
  <si>
    <t>fails to make contact</t>
  </si>
  <si>
    <t>forgot to send me</t>
  </si>
  <si>
    <t>form letter</t>
  </si>
  <si>
    <t>fulfill what was promised</t>
  </si>
  <si>
    <t>get back to</t>
  </si>
  <si>
    <t>get back with</t>
  </si>
  <si>
    <t>get in touch</t>
  </si>
  <si>
    <t>getting back</t>
  </si>
  <si>
    <t>going to contact</t>
  </si>
  <si>
    <t>had done what I requested</t>
  </si>
  <si>
    <t>have a callback</t>
  </si>
  <si>
    <t>have not heard from</t>
  </si>
  <si>
    <t>I got no response</t>
  </si>
  <si>
    <t>ignoring these undertakings</t>
  </si>
  <si>
    <t>keep your promise</t>
  </si>
  <si>
    <t>keep your word</t>
  </si>
  <si>
    <t>lack of communication</t>
  </si>
  <si>
    <t>like to receive the information I asked for</t>
  </si>
  <si>
    <t>make contact</t>
  </si>
  <si>
    <t>make me call back</t>
  </si>
  <si>
    <t>making me call back</t>
  </si>
  <si>
    <t>more diligent</t>
  </si>
  <si>
    <t>more prompt</t>
  </si>
  <si>
    <t>need to action</t>
  </si>
  <si>
    <t>never arrived</t>
  </si>
  <si>
    <t>never came back to me</t>
  </si>
  <si>
    <t>never contacted</t>
  </si>
  <si>
    <t>never followed</t>
  </si>
  <si>
    <t>never get a call</t>
  </si>
  <si>
    <t>never heard back</t>
  </si>
  <si>
    <t>never received a call</t>
  </si>
  <si>
    <t>never replied</t>
  </si>
  <si>
    <t xml:space="preserve">never responded to </t>
  </si>
  <si>
    <t>nice to receive a call</t>
  </si>
  <si>
    <t>no action taken</t>
  </si>
  <si>
    <t>no communication</t>
  </si>
  <si>
    <t>no contact</t>
  </si>
  <si>
    <t>no one call</t>
  </si>
  <si>
    <t>no one called</t>
  </si>
  <si>
    <t>no one came</t>
  </si>
  <si>
    <t>no one contact</t>
  </si>
  <si>
    <t>no one ever does</t>
  </si>
  <si>
    <t>no one has called</t>
  </si>
  <si>
    <t>no one has returned my call</t>
  </si>
  <si>
    <t>no one return</t>
  </si>
  <si>
    <t>no receipt of communication</t>
  </si>
  <si>
    <t>no replies</t>
  </si>
  <si>
    <t>no reply</t>
  </si>
  <si>
    <t>nobody call</t>
  </si>
  <si>
    <t>nobody contact</t>
  </si>
  <si>
    <t>not been contact</t>
  </si>
  <si>
    <t>not been contacted</t>
  </si>
  <si>
    <t>not been processed</t>
  </si>
  <si>
    <t>not being fulfilled</t>
  </si>
  <si>
    <t>not call me back</t>
  </si>
  <si>
    <t>not called back</t>
  </si>
  <si>
    <t>not contact me</t>
  </si>
  <si>
    <t>not email</t>
  </si>
  <si>
    <t>not followed through</t>
  </si>
  <si>
    <t>not had a return</t>
  </si>
  <si>
    <t>not heard anything</t>
  </si>
  <si>
    <t>not heard back</t>
  </si>
  <si>
    <t>not receive a call back</t>
  </si>
  <si>
    <t>not receive a callback</t>
  </si>
  <si>
    <t>not received said call</t>
  </si>
  <si>
    <t>not reply</t>
  </si>
  <si>
    <t>not respond to my</t>
  </si>
  <si>
    <t>not responding to my</t>
  </si>
  <si>
    <t>not return my call</t>
  </si>
  <si>
    <t>not returned my call</t>
  </si>
  <si>
    <t>not send email</t>
  </si>
  <si>
    <t>or response</t>
  </si>
  <si>
    <t>phone back</t>
  </si>
  <si>
    <t>phone me back</t>
  </si>
  <si>
    <t>phone tag</t>
  </si>
  <si>
    <t>phoning back</t>
  </si>
  <si>
    <t>please call me</t>
  </si>
  <si>
    <t>please contact me</t>
  </si>
  <si>
    <t>promise given not kept</t>
  </si>
  <si>
    <t>promised a callback</t>
  </si>
  <si>
    <t>promised a return phone call</t>
  </si>
  <si>
    <t>promised he would ring back</t>
  </si>
  <si>
    <t>promised she would ring back</t>
  </si>
  <si>
    <t>promised to callback</t>
  </si>
  <si>
    <t>promises</t>
  </si>
  <si>
    <t>quicker turn</t>
  </si>
  <si>
    <t>respond direct</t>
  </si>
  <si>
    <t>return calls</t>
  </si>
  <si>
    <t>ring back</t>
  </si>
  <si>
    <t>ring me back</t>
  </si>
  <si>
    <t>stick to your word</t>
  </si>
  <si>
    <t>still waiting</t>
  </si>
  <si>
    <t>still waiting for</t>
  </si>
  <si>
    <t>still waiting from an enquiry</t>
  </si>
  <si>
    <t>still waiting on a call</t>
  </si>
  <si>
    <t>supposed to call</t>
  </si>
  <si>
    <t>supposed to receive a callback</t>
  </si>
  <si>
    <t>timely communication</t>
  </si>
  <si>
    <t>to have called back</t>
  </si>
  <si>
    <t>told I would receive a call</t>
  </si>
  <si>
    <t>told I would receive a callback</t>
  </si>
  <si>
    <t>told I would receive a phone</t>
  </si>
  <si>
    <t>told someone will ring</t>
  </si>
  <si>
    <t>waited all day</t>
  </si>
  <si>
    <t>waiting a reply</t>
  </si>
  <si>
    <t>waiting for a call</t>
  </si>
  <si>
    <t>waiting for a callback</t>
  </si>
  <si>
    <t>waiting for phone call</t>
  </si>
  <si>
    <t>waiting on a</t>
  </si>
  <si>
    <t>waiting to be contacted</t>
  </si>
  <si>
    <t>waiting to hear back</t>
  </si>
  <si>
    <t>were to receive a callback</t>
  </si>
  <si>
    <t>will contact</t>
  </si>
  <si>
    <t>would callback</t>
  </si>
  <si>
    <t>yet to receive a call</t>
  </si>
  <si>
    <t>you are going to callback</t>
  </si>
  <si>
    <t>advertised wrongly</t>
  </si>
  <si>
    <t>be honest</t>
  </si>
  <si>
    <t>deceit</t>
  </si>
  <si>
    <t>defrauding</t>
  </si>
  <si>
    <t>honour the information</t>
  </si>
  <si>
    <t>illusion</t>
  </si>
  <si>
    <t>legal action</t>
  </si>
  <si>
    <t>lied to</t>
  </si>
  <si>
    <t>lies</t>
  </si>
  <si>
    <t>litigation</t>
  </si>
  <si>
    <t>ombudsman</t>
  </si>
  <si>
    <t>rip me</t>
  </si>
  <si>
    <t>rip off</t>
  </si>
  <si>
    <t>rip us</t>
  </si>
  <si>
    <t>ripped off</t>
  </si>
  <si>
    <t>ripping me</t>
  </si>
  <si>
    <t>ripping us</t>
  </si>
  <si>
    <t>scam</t>
  </si>
  <si>
    <t>tell your customer lies</t>
  </si>
  <si>
    <t>thieving</t>
  </si>
  <si>
    <t>underhand</t>
  </si>
  <si>
    <t>untrustworthy</t>
  </si>
  <si>
    <t>back your product</t>
  </si>
  <si>
    <t>insurance</t>
  </si>
  <si>
    <t>insurance claims</t>
  </si>
  <si>
    <t>insurance plan</t>
  </si>
  <si>
    <t>lifetime warranty</t>
  </si>
  <si>
    <t>longer warranty</t>
  </si>
  <si>
    <t>not replace</t>
  </si>
  <si>
    <t>reconditioned</t>
  </si>
  <si>
    <t>refurbish</t>
  </si>
  <si>
    <t>refurbished</t>
  </si>
  <si>
    <t>replacement</t>
  </si>
  <si>
    <t>stand by your product</t>
  </si>
  <si>
    <t>stand up</t>
  </si>
  <si>
    <t>CONN</t>
  </si>
  <si>
    <t>Phone/chat connectivity</t>
  </si>
  <si>
    <t>MISINFO</t>
  </si>
  <si>
    <t>Misinformation</t>
  </si>
  <si>
    <t>I do not care</t>
  </si>
  <si>
    <t>else where</t>
  </si>
  <si>
    <t>elsehwere</t>
  </si>
  <si>
    <t>with out</t>
  </si>
  <si>
    <t>without</t>
  </si>
  <si>
    <t>miselading</t>
  </si>
  <si>
    <t>straight forward</t>
  </si>
  <si>
    <t>straightforward</t>
  </si>
  <si>
    <t>credit card</t>
  </si>
  <si>
    <t>first time use</t>
  </si>
  <si>
    <t>I did not really care</t>
  </si>
  <si>
    <t>reward card</t>
  </si>
  <si>
    <t>someone's day was not going well</t>
  </si>
  <si>
    <t>do not have the product</t>
  </si>
  <si>
    <t>automated phone system</t>
  </si>
  <si>
    <t>cannot stand waiting</t>
  </si>
  <si>
    <t>they were gone</t>
  </si>
  <si>
    <t>straightforward answers</t>
  </si>
  <si>
    <t>do not care</t>
  </si>
  <si>
    <t>transferred</t>
  </si>
  <si>
    <t>have yet to see nor hear</t>
  </si>
  <si>
    <t>have yet to see or hear</t>
  </si>
  <si>
    <t>I would receive an email</t>
  </si>
  <si>
    <t>disgruntled</t>
  </si>
  <si>
    <t>let me know what is going on</t>
  </si>
  <si>
    <t>do not know what</t>
  </si>
  <si>
    <t>did not know what</t>
  </si>
  <si>
    <t>sending me the wrong item</t>
  </si>
  <si>
    <t>sent me the wrong item</t>
  </si>
  <si>
    <t>not able to help</t>
  </si>
  <si>
    <t>just ended the connection</t>
  </si>
  <si>
    <t>she signed off</t>
  </si>
  <si>
    <t>he signed off</t>
  </si>
  <si>
    <t>did not read</t>
  </si>
  <si>
    <t>did not really care</t>
  </si>
  <si>
    <t>mangled</t>
  </si>
  <si>
    <t>were to send</t>
  </si>
  <si>
    <t>was to send</t>
  </si>
  <si>
    <t>have to call again</t>
  </si>
  <si>
    <t>nor did they answer</t>
  </si>
  <si>
    <t>nor did she answer</t>
  </si>
  <si>
    <t>nor did he answer</t>
  </si>
  <si>
    <t>give me a chance to</t>
  </si>
  <si>
    <t>told the truth</t>
  </si>
  <si>
    <t>tell the truth</t>
  </si>
  <si>
    <t>shop your way rewards</t>
  </si>
  <si>
    <t>was not available</t>
  </si>
  <si>
    <t>still sent it</t>
  </si>
  <si>
    <t>day late</t>
  </si>
  <si>
    <t>superiors</t>
  </si>
  <si>
    <t>minions</t>
  </si>
  <si>
    <t>passed along</t>
  </si>
  <si>
    <t>honored</t>
  </si>
  <si>
    <t>2 people</t>
  </si>
  <si>
    <t>3 people</t>
  </si>
  <si>
    <t>wrong price</t>
  </si>
  <si>
    <t>nothing they can do</t>
  </si>
  <si>
    <t>was not their problem</t>
  </si>
  <si>
    <t>call someone else</t>
  </si>
  <si>
    <t>call another company</t>
  </si>
  <si>
    <t>price adjustment</t>
  </si>
  <si>
    <t>instead of saying</t>
  </si>
  <si>
    <t>layaway</t>
  </si>
  <si>
    <t>told me to contact</t>
  </si>
  <si>
    <t>shop elsewhere</t>
  </si>
  <si>
    <t>not be in business</t>
  </si>
  <si>
    <t>been waiting</t>
  </si>
  <si>
    <t>without telling me</t>
  </si>
  <si>
    <t>bad experience</t>
  </si>
  <si>
    <t>no regard for customers</t>
  </si>
  <si>
    <t>look elsewhere</t>
  </si>
  <si>
    <t>go elsewhere</t>
  </si>
  <si>
    <t>did not seem to be concerned</t>
  </si>
  <si>
    <t>more than a month</t>
  </si>
  <si>
    <t>more than a week</t>
  </si>
  <si>
    <t>more than a few days</t>
  </si>
  <si>
    <t>double billed</t>
  </si>
  <si>
    <t>double shipped</t>
  </si>
  <si>
    <t>already cancelled</t>
  </si>
  <si>
    <t>out of stock</t>
  </si>
  <si>
    <t>card could not be approved</t>
  </si>
  <si>
    <t>not in stock</t>
  </si>
  <si>
    <t>once again I had to call</t>
  </si>
  <si>
    <t>told I would receive a receipt</t>
  </si>
  <si>
    <t>do not have a confirmation</t>
  </si>
  <si>
    <t>computers were having problems</t>
  </si>
  <si>
    <t>have not seen it</t>
  </si>
  <si>
    <t>never received a single email</t>
  </si>
  <si>
    <t>never received any email</t>
  </si>
  <si>
    <t>gave me to a different person</t>
  </si>
  <si>
    <t>never answered my question</t>
  </si>
  <si>
    <t>terminated in the middle</t>
  </si>
  <si>
    <t>two hours</t>
  </si>
  <si>
    <t>2 hours</t>
  </si>
  <si>
    <t>three hours</t>
  </si>
  <si>
    <t>3 hours</t>
  </si>
  <si>
    <t>four hours</t>
  </si>
  <si>
    <t>4 hours</t>
  </si>
  <si>
    <t>5 hours</t>
  </si>
  <si>
    <t>five hours</t>
  </si>
  <si>
    <t>10 hours</t>
  </si>
  <si>
    <t>ten hours</t>
  </si>
  <si>
    <t>defective</t>
  </si>
  <si>
    <t>agents fingertips</t>
  </si>
  <si>
    <t>why are you calling us</t>
  </si>
  <si>
    <t>time to answer</t>
  </si>
  <si>
    <t>never resolved the issue</t>
  </si>
  <si>
    <t>what she was allowed</t>
  </si>
  <si>
    <t>did the best they could</t>
  </si>
  <si>
    <t>did the best he could</t>
  </si>
  <si>
    <t>did the best she could</t>
  </si>
  <si>
    <t>was he was allowed</t>
  </si>
  <si>
    <t>2nd rep</t>
  </si>
  <si>
    <t>second rep</t>
  </si>
  <si>
    <t>did not ask if there was anything else</t>
  </si>
  <si>
    <t>damaged</t>
  </si>
  <si>
    <t>annoyance</t>
  </si>
  <si>
    <t>service was poor</t>
  </si>
  <si>
    <t>problems with communication</t>
  </si>
  <si>
    <t>1st rep</t>
  </si>
  <si>
    <t>still awaiting</t>
  </si>
  <si>
    <t>waiting for feedback</t>
  </si>
  <si>
    <t>amount was incorrect</t>
  </si>
  <si>
    <t>solution did not work</t>
  </si>
  <si>
    <t>it did not work</t>
  </si>
  <si>
    <t>Agent hold</t>
  </si>
  <si>
    <t>Sales pressure</t>
  </si>
  <si>
    <t>anymore information</t>
  </si>
  <si>
    <t>any more information</t>
  </si>
  <si>
    <t>did't</t>
  </si>
  <si>
    <t>helpfull</t>
  </si>
  <si>
    <t>helpful</t>
  </si>
  <si>
    <t>left hand</t>
  </si>
  <si>
    <t>tell you one thing</t>
  </si>
  <si>
    <t>cannot get order delivered</t>
  </si>
  <si>
    <t>cannot get my order delivered</t>
  </si>
  <si>
    <t>I waited for my product</t>
  </si>
  <si>
    <t>I was not informed</t>
  </si>
  <si>
    <t>I did not receive the information</t>
  </si>
  <si>
    <t>did not have the information</t>
  </si>
  <si>
    <t>trying to sell</t>
  </si>
  <si>
    <t>did not have a variety</t>
  </si>
  <si>
    <t>have the proper information</t>
  </si>
  <si>
    <t>could not deliver</t>
  </si>
  <si>
    <t>right hand</t>
  </si>
  <si>
    <t>did nothing for me</t>
  </si>
  <si>
    <t>down time</t>
  </si>
  <si>
    <t>did not find a great deal</t>
  </si>
  <si>
    <t>inaccurate information</t>
  </si>
  <si>
    <t>interact with somebody real</t>
  </si>
  <si>
    <t>did not get a response</t>
  </si>
  <si>
    <t>tax rate was incorrect</t>
  </si>
  <si>
    <t>align the costs</t>
  </si>
  <si>
    <t>I could not make the return</t>
  </si>
  <si>
    <t>conflicting messages</t>
  </si>
  <si>
    <t>gave me incorrect information</t>
  </si>
  <si>
    <t>slow to get a response</t>
  </si>
  <si>
    <t>not able to fix the problem</t>
  </si>
  <si>
    <t>did not offer any solution</t>
  </si>
  <si>
    <t>received the wrong one</t>
  </si>
  <si>
    <t>no way to correct problem</t>
  </si>
  <si>
    <t>lost package</t>
  </si>
  <si>
    <t>offered to help</t>
  </si>
  <si>
    <t>no one helped</t>
  </si>
  <si>
    <t>poor inventory</t>
  </si>
  <si>
    <t>second agent</t>
  </si>
  <si>
    <t>hard to get an answer</t>
  </si>
  <si>
    <t>haul away</t>
  </si>
  <si>
    <t>delivery fees</t>
  </si>
  <si>
    <t>incentive to shop</t>
  </si>
  <si>
    <t>took many other questions</t>
  </si>
  <si>
    <t>interest free</t>
  </si>
  <si>
    <t>told agent not to</t>
  </si>
  <si>
    <t>I was charged</t>
  </si>
  <si>
    <t>too late to cancel</t>
  </si>
  <si>
    <t>not Price Match</t>
  </si>
  <si>
    <t>did not resolve</t>
  </si>
  <si>
    <t>no stock</t>
  </si>
  <si>
    <t>duplicated</t>
  </si>
  <si>
    <t>could not locate how to</t>
  </si>
  <si>
    <t>have not received a callback</t>
  </si>
  <si>
    <t>only following the company's directions</t>
  </si>
  <si>
    <t>point of sale</t>
  </si>
  <si>
    <t>reseller</t>
  </si>
  <si>
    <t>sold the wrong recharge</t>
  </si>
  <si>
    <t>did not get any more information</t>
  </si>
  <si>
    <t>not able to expedite</t>
  </si>
  <si>
    <t>bad taste</t>
  </si>
  <si>
    <t>more interested in me making a purchase</t>
  </si>
  <si>
    <t>dropped me</t>
  </si>
  <si>
    <t>seemed rushed</t>
  </si>
  <si>
    <t>signed off before</t>
  </si>
  <si>
    <t>did not have the receipt</t>
  </si>
  <si>
    <t>just a hassle</t>
  </si>
  <si>
    <t>hard to navigate</t>
  </si>
  <si>
    <t>pricing increase</t>
  </si>
  <si>
    <t>recommended products that are Sears brands</t>
  </si>
  <si>
    <t>prefer talking in person</t>
  </si>
  <si>
    <t>not able to answer my questions</t>
  </si>
  <si>
    <t>not able to find the item</t>
  </si>
  <si>
    <t>shipment was lost</t>
  </si>
  <si>
    <t>lots of steps</t>
  </si>
  <si>
    <t>still without my package</t>
  </si>
  <si>
    <t>has not been delivered</t>
  </si>
  <si>
    <t>order has not been delivered</t>
  </si>
  <si>
    <t>did not give any additional</t>
  </si>
  <si>
    <t>did not give additional</t>
  </si>
  <si>
    <t>continuously busy</t>
  </si>
  <si>
    <t>delay response</t>
  </si>
  <si>
    <t>response delay</t>
  </si>
  <si>
    <t>chat ended unexpectedly</t>
  </si>
  <si>
    <t>get someone knowledgeable</t>
  </si>
  <si>
    <t>but never got one</t>
  </si>
  <si>
    <t>does not seem to get resolved</t>
  </si>
  <si>
    <t>never got a response</t>
  </si>
  <si>
    <t>I researched it myself</t>
  </si>
  <si>
    <t>lousy worker</t>
  </si>
  <si>
    <t>rep made a mistake</t>
  </si>
  <si>
    <t>both reps</t>
  </si>
  <si>
    <t>both agents</t>
  </si>
  <si>
    <t>unethical</t>
  </si>
  <si>
    <t>did not give anyone permission</t>
  </si>
  <si>
    <t>wrong one</t>
  </si>
  <si>
    <t>give me back the shipping cost</t>
  </si>
  <si>
    <t>did not cooperate</t>
  </si>
  <si>
    <t>delivery times</t>
  </si>
  <si>
    <t>rep could not get the information</t>
  </si>
  <si>
    <t>agent could not get the information</t>
  </si>
  <si>
    <t>overdue package</t>
  </si>
  <si>
    <t>did not get any answers</t>
  </si>
  <si>
    <t>question not answered</t>
  </si>
  <si>
    <t>did not respond</t>
  </si>
  <si>
    <t>no response to inquiry</t>
  </si>
  <si>
    <t>posing as me</t>
  </si>
  <si>
    <t>never answer their phones</t>
  </si>
  <si>
    <t>sufficient authority</t>
  </si>
  <si>
    <t>say goodbye without even asking</t>
  </si>
  <si>
    <t>probably not use Sears</t>
  </si>
  <si>
    <t>cannot use a coupon</t>
  </si>
  <si>
    <t>cannot use the coupon</t>
  </si>
  <si>
    <t>do not carry</t>
  </si>
  <si>
    <t>have a product that will satisfy</t>
  </si>
  <si>
    <t>bend the rules</t>
  </si>
  <si>
    <t>bending the rules</t>
  </si>
  <si>
    <t>price changes</t>
  </si>
  <si>
    <t>access to international dialing</t>
  </si>
  <si>
    <t>already supposed to have it</t>
  </si>
  <si>
    <t>audio quality</t>
  </si>
  <si>
    <t>back end systems</t>
  </si>
  <si>
    <t>bad disc</t>
  </si>
  <si>
    <t>bad in my area</t>
  </si>
  <si>
    <t>bad network</t>
  </si>
  <si>
    <t>better bundles</t>
  </si>
  <si>
    <t>better hardware</t>
  </si>
  <si>
    <t>better network</t>
  </si>
  <si>
    <t>better options</t>
  </si>
  <si>
    <t>better quality</t>
  </si>
  <si>
    <t>better software</t>
  </si>
  <si>
    <t>better system</t>
  </si>
  <si>
    <t>blink</t>
  </si>
  <si>
    <t>bloat</t>
  </si>
  <si>
    <t>broke</t>
  </si>
  <si>
    <t>bug</t>
  </si>
  <si>
    <t>cannot access</t>
  </si>
  <si>
    <t>cannot get the service I want</t>
  </si>
  <si>
    <t>cannot get the service that I want</t>
  </si>
  <si>
    <t>cannot supply a service</t>
  </si>
  <si>
    <t>cannot take it anywhere</t>
  </si>
  <si>
    <t>change what was included</t>
  </si>
  <si>
    <t>charging problem</t>
  </si>
  <si>
    <t>charging problems</t>
  </si>
  <si>
    <t>cheap part</t>
  </si>
  <si>
    <t>coexist</t>
  </si>
  <si>
    <t>compatible</t>
  </si>
  <si>
    <t>costs</t>
  </si>
  <si>
    <t>could not get or send</t>
  </si>
  <si>
    <t>could not provide the service</t>
  </si>
  <si>
    <t>could not put a service</t>
  </si>
  <si>
    <t>could not send</t>
  </si>
  <si>
    <t>coverage</t>
  </si>
  <si>
    <t>cuts out</t>
  </si>
  <si>
    <t>cutting out</t>
  </si>
  <si>
    <t>death</t>
  </si>
  <si>
    <t>defect</t>
  </si>
  <si>
    <t>delay in text messaging</t>
  </si>
  <si>
    <t>deleted voicemails</t>
  </si>
  <si>
    <t>disc drive</t>
  </si>
  <si>
    <t>do not have a service</t>
  </si>
  <si>
    <t>do not have mms working</t>
  </si>
  <si>
    <t>does not give service</t>
  </si>
  <si>
    <t>does not work</t>
  </si>
  <si>
    <t>drop out rate</t>
  </si>
  <si>
    <t>dropouts</t>
  </si>
  <si>
    <t>dropping off</t>
  </si>
  <si>
    <t>dropping out</t>
  </si>
  <si>
    <t>engineer</t>
  </si>
  <si>
    <t>faulty</t>
  </si>
  <si>
    <t>faulty handset</t>
  </si>
  <si>
    <t>faulty phone</t>
  </si>
  <si>
    <t>faulty product</t>
  </si>
  <si>
    <t>faulty system</t>
  </si>
  <si>
    <t>fix the Internet</t>
  </si>
  <si>
    <t>flash</t>
  </si>
  <si>
    <t>flaw</t>
  </si>
  <si>
    <t>freeze</t>
  </si>
  <si>
    <t>freezes</t>
  </si>
  <si>
    <t>goes wrong</t>
  </si>
  <si>
    <t>good internet</t>
  </si>
  <si>
    <t>hard to use</t>
  </si>
  <si>
    <t>hardware problem</t>
  </si>
  <si>
    <t>heat</t>
  </si>
  <si>
    <t>inferior</t>
  </si>
  <si>
    <t>instruction manual</t>
  </si>
  <si>
    <t>international texts</t>
  </si>
  <si>
    <t>internet is not good</t>
  </si>
  <si>
    <t>internet is slow</t>
  </si>
  <si>
    <t>internet is very slow</t>
  </si>
  <si>
    <t>internet still dropping</t>
  </si>
  <si>
    <t>intl texts</t>
  </si>
  <si>
    <t>is not available</t>
  </si>
  <si>
    <t>itunes</t>
  </si>
  <si>
    <t>keeps freezing</t>
  </si>
  <si>
    <t>lack of available service</t>
  </si>
  <si>
    <t>lag</t>
  </si>
  <si>
    <t>lagging</t>
  </si>
  <si>
    <t>lasts</t>
  </si>
  <si>
    <t>lemon</t>
  </si>
  <si>
    <t>lifespan</t>
  </si>
  <si>
    <t>loan phone</t>
  </si>
  <si>
    <t>looking for a package</t>
  </si>
  <si>
    <t>lose internet connection</t>
  </si>
  <si>
    <t>magic number</t>
  </si>
  <si>
    <t>make your deals clear</t>
  </si>
  <si>
    <t>many problems</t>
  </si>
  <si>
    <t>mast</t>
  </si>
  <si>
    <t>message was gobbledygook</t>
  </si>
  <si>
    <t>more apps</t>
  </si>
  <si>
    <t>more stable</t>
  </si>
  <si>
    <t>multiple problems</t>
  </si>
  <si>
    <t>need to get bb going</t>
  </si>
  <si>
    <t>network failure</t>
  </si>
  <si>
    <t>network issues</t>
  </si>
  <si>
    <t>no driver</t>
  </si>
  <si>
    <t>no network</t>
  </si>
  <si>
    <t>No service</t>
  </si>
  <si>
    <t>no updates seem to be available</t>
  </si>
  <si>
    <t>not able to use</t>
  </si>
  <si>
    <t>not fully functioning</t>
  </si>
  <si>
    <t>not function</t>
  </si>
  <si>
    <t>not getting service</t>
  </si>
  <si>
    <t>not good service</t>
  </si>
  <si>
    <t>not providing the service I am paying for</t>
  </si>
  <si>
    <t>not running</t>
  </si>
  <si>
    <t>not user friendly</t>
  </si>
  <si>
    <t>nothing but trouble</t>
  </si>
  <si>
    <t>obsolete</t>
  </si>
  <si>
    <t>ongoing problem</t>
  </si>
  <si>
    <t>ongoing problems</t>
  </si>
  <si>
    <t>over priced</t>
  </si>
  <si>
    <t>patch</t>
  </si>
  <si>
    <t>pay this way</t>
  </si>
  <si>
    <t>paying good money</t>
  </si>
  <si>
    <t>periods of silence</t>
  </si>
  <si>
    <t>phone is being stuffing</t>
  </si>
  <si>
    <t>phone is crap</t>
  </si>
  <si>
    <t>phone is stuffed</t>
  </si>
  <si>
    <t>phone is stuffing</t>
  </si>
  <si>
    <t>phone just died</t>
  </si>
  <si>
    <t>phone just dies</t>
  </si>
  <si>
    <t>phone replacement</t>
  </si>
  <si>
    <t>piece of junk</t>
  </si>
  <si>
    <t>poor product information</t>
  </si>
  <si>
    <t>poor program</t>
  </si>
  <si>
    <t>possums</t>
  </si>
  <si>
    <t>problem after problem</t>
  </si>
  <si>
    <t>problem with my</t>
  </si>
  <si>
    <t>problem with the internet</t>
  </si>
  <si>
    <t>profile</t>
  </si>
  <si>
    <t>quality of network</t>
  </si>
  <si>
    <t>quality of the network</t>
  </si>
  <si>
    <t>reconnection phone service quicker</t>
  </si>
  <si>
    <t>red light</t>
  </si>
  <si>
    <t>red ring</t>
  </si>
  <si>
    <t>reminder service</t>
  </si>
  <si>
    <t>replace</t>
  </si>
  <si>
    <t>ridiculously slow</t>
  </si>
  <si>
    <t>rrod</t>
  </si>
  <si>
    <t>scratch</t>
  </si>
  <si>
    <t>service is slow</t>
  </si>
  <si>
    <t>service is temperamental</t>
  </si>
  <si>
    <t>service my area</t>
  </si>
  <si>
    <t>setup is confusing</t>
  </si>
  <si>
    <t>shitty parts</t>
  </si>
  <si>
    <t>signal</t>
  </si>
  <si>
    <t>signals</t>
  </si>
  <si>
    <t>slow in activating</t>
  </si>
  <si>
    <t>slow in operation</t>
  </si>
  <si>
    <t>slow internet</t>
  </si>
  <si>
    <t>slow internet access</t>
  </si>
  <si>
    <t>slow network</t>
  </si>
  <si>
    <t>slow performance</t>
  </si>
  <si>
    <t>slow working</t>
  </si>
  <si>
    <t>so slow</t>
  </si>
  <si>
    <t>sort your network</t>
  </si>
  <si>
    <t>speeding up the Internet</t>
  </si>
  <si>
    <t>sporadic</t>
  </si>
  <si>
    <t>still as slow</t>
  </si>
  <si>
    <t>still slow</t>
  </si>
  <si>
    <t>system limitation</t>
  </si>
  <si>
    <t>system would not allow</t>
  </si>
  <si>
    <t>timing out</t>
  </si>
  <si>
    <t>unreliable phone</t>
  </si>
  <si>
    <t>upgrade options</t>
  </si>
  <si>
    <t>will not send or receive</t>
  </si>
  <si>
    <t>without Internet</t>
  </si>
  <si>
    <t>without service</t>
  </si>
  <si>
    <t>without services</t>
  </si>
  <si>
    <t>worst service provider</t>
  </si>
  <si>
    <t>you caused it</t>
  </si>
  <si>
    <t>your service is crap</t>
  </si>
  <si>
    <t>working with more than one live chat customer</t>
  </si>
  <si>
    <t>RSPNS</t>
  </si>
  <si>
    <t>responses on Live chat were quite slow</t>
  </si>
  <si>
    <t>responses were slow</t>
  </si>
  <si>
    <t>slow to respond</t>
  </si>
  <si>
    <t>SHPDLV</t>
  </si>
  <si>
    <t>wrong delivery dates</t>
  </si>
  <si>
    <t>local store stinks</t>
  </si>
  <si>
    <t>longer than expected time</t>
  </si>
  <si>
    <t>glitch with email system</t>
  </si>
  <si>
    <t>TOOLS</t>
  </si>
  <si>
    <t>Shipping &amp; delivery</t>
  </si>
  <si>
    <t>Follow-up, keeping promises</t>
  </si>
  <si>
    <t>Response times</t>
  </si>
  <si>
    <t>Tools issues</t>
  </si>
  <si>
    <t>did not book</t>
  </si>
  <si>
    <t>not turned up</t>
  </si>
  <si>
    <t>ban</t>
  </si>
  <si>
    <t>barred</t>
  </si>
  <si>
    <t>no information on availability of pre orders</t>
  </si>
  <si>
    <t>stopped working</t>
  </si>
  <si>
    <t>hours plus</t>
  </si>
  <si>
    <t>hour plus</t>
  </si>
  <si>
    <t>lasted barely</t>
  </si>
  <si>
    <t>just laughed</t>
  </si>
  <si>
    <t>was laughing</t>
  </si>
  <si>
    <t>I called back</t>
  </si>
  <si>
    <t>delivery date changed</t>
  </si>
  <si>
    <t>was never sent</t>
  </si>
  <si>
    <t>not comprehend</t>
  </si>
  <si>
    <t>much money</t>
  </si>
  <si>
    <t>went up</t>
  </si>
  <si>
    <t>put me on hold</t>
  </si>
  <si>
    <t>never received an email confirmation</t>
  </si>
  <si>
    <t>never received the information</t>
  </si>
  <si>
    <t>PROF</t>
  </si>
  <si>
    <t>Professionalism</t>
  </si>
  <si>
    <t>quality has dropped</t>
  </si>
  <si>
    <t>stores aren't what they used to be</t>
  </si>
  <si>
    <t>clunky customer service</t>
  </si>
  <si>
    <t>disconcerting</t>
  </si>
  <si>
    <t>but it is the product</t>
  </si>
  <si>
    <t>wrong address</t>
  </si>
  <si>
    <t>order management system</t>
  </si>
  <si>
    <t>nothing the customer care team could do</t>
  </si>
  <si>
    <t>nothing the agent could do</t>
  </si>
  <si>
    <t>nothing he could do</t>
  </si>
  <si>
    <t>nothing she could do</t>
  </si>
  <si>
    <t>not able to answer question</t>
  </si>
  <si>
    <t>not able to answer the question</t>
  </si>
  <si>
    <t>nothing was accomplished</t>
  </si>
  <si>
    <t>sales people harassing you</t>
  </si>
  <si>
    <t>more intent on selling extended warranties</t>
  </si>
  <si>
    <t>employees knowing what Sears sells</t>
  </si>
  <si>
    <t>do not know the products theys are selling</t>
  </si>
  <si>
    <t>not getting a positive response</t>
  </si>
  <si>
    <t>did not get a positive response</t>
  </si>
  <si>
    <t>selection of appliances</t>
  </si>
  <si>
    <t>did not have in stock</t>
  </si>
  <si>
    <t>Never will use Sears again</t>
  </si>
  <si>
    <t>they could do nothing</t>
  </si>
  <si>
    <t>you could do nothing</t>
  </si>
  <si>
    <t>sent the wrong item</t>
  </si>
  <si>
    <t>taking care of their customers</t>
  </si>
  <si>
    <t>not able to have it shipped to the store</t>
  </si>
  <si>
    <t>not able to have it shipped to your store</t>
  </si>
  <si>
    <t>she terminated the conversation</t>
  </si>
  <si>
    <t>he terminated the conversation</t>
  </si>
  <si>
    <t>does not provide the service</t>
  </si>
  <si>
    <t>does not provide the item</t>
  </si>
  <si>
    <t>not able to find my item</t>
  </si>
  <si>
    <t>not able to find the itme</t>
  </si>
  <si>
    <t>never received that email</t>
  </si>
  <si>
    <t>process was extremely slow</t>
  </si>
  <si>
    <t>did not have enough information</t>
  </si>
  <si>
    <t>store was not all that great</t>
  </si>
  <si>
    <t>few on the sales room floor</t>
  </si>
  <si>
    <t>took so long</t>
  </si>
  <si>
    <t>no response</t>
  </si>
  <si>
    <t>waited for so long</t>
  </si>
  <si>
    <t>no longer handled the item</t>
  </si>
  <si>
    <t>really slow</t>
  </si>
  <si>
    <t>charged me for it</t>
  </si>
  <si>
    <t>reward points</t>
  </si>
  <si>
    <t>end result is not what I wanted</t>
  </si>
  <si>
    <t>did not get what I wanted answered</t>
  </si>
  <si>
    <t>got passed on</t>
  </si>
  <si>
    <t>not getting direct answers</t>
  </si>
  <si>
    <t>indirect responses</t>
  </si>
  <si>
    <t>did not send me notice</t>
  </si>
  <si>
    <t>racist</t>
  </si>
  <si>
    <t>not able to answer any questions</t>
  </si>
  <si>
    <t>first helper</t>
  </si>
  <si>
    <t>bad computer program</t>
  </si>
  <si>
    <t>program would not advance</t>
  </si>
  <si>
    <t>kept coming back to the confirmation screen</t>
  </si>
  <si>
    <t>call customer servie to complete my purchase</t>
  </si>
  <si>
    <t>never got my questions answered</t>
  </si>
  <si>
    <t>Harbor Freight</t>
  </si>
  <si>
    <t>computer system error</t>
  </si>
  <si>
    <t>thier</t>
  </si>
  <si>
    <t>their</t>
  </si>
  <si>
    <t>recieved</t>
  </si>
  <si>
    <t>received</t>
  </si>
  <si>
    <t>have not received the label</t>
  </si>
  <si>
    <t>not able to find a sales associate</t>
  </si>
  <si>
    <t>experience at the store</t>
  </si>
  <si>
    <t>dropping the ball</t>
  </si>
  <si>
    <t>you could take care of the returns</t>
  </si>
  <si>
    <t>an hour</t>
  </si>
  <si>
    <t xml:space="preserve">holding for a </t>
  </si>
  <si>
    <t>not received a reply</t>
  </si>
  <si>
    <t>cannot tell by the online information</t>
  </si>
  <si>
    <t xml:space="preserve">u </t>
  </si>
  <si>
    <t xml:space="preserve">you </t>
  </si>
  <si>
    <t>APPT</t>
  </si>
  <si>
    <t>On site appointment</t>
  </si>
  <si>
    <t>did not get a direct answer</t>
  </si>
  <si>
    <t>cannot even match</t>
  </si>
  <si>
    <t>store had no clue</t>
  </si>
  <si>
    <t>working with the customer</t>
  </si>
  <si>
    <t>store was empty</t>
  </si>
  <si>
    <t>lack of paperwork</t>
  </si>
  <si>
    <t>they would not return it</t>
  </si>
  <si>
    <t>did not process the order properly</t>
  </si>
  <si>
    <t>no longer do business with</t>
  </si>
  <si>
    <t>no on knows their job</t>
  </si>
  <si>
    <t>did not tell me about</t>
  </si>
  <si>
    <t>online site was not working</t>
  </si>
  <si>
    <t>online site is the worst</t>
  </si>
  <si>
    <t>did not receive a call</t>
  </si>
  <si>
    <t>did not receive an email</t>
  </si>
  <si>
    <t>no authority to do much</t>
  </si>
  <si>
    <t>refer you back</t>
  </si>
  <si>
    <t>have better reps</t>
  </si>
  <si>
    <t>did not seem to care</t>
  </si>
  <si>
    <t>get the technical difficulties fixed</t>
  </si>
  <si>
    <t>separate occasions</t>
  </si>
  <si>
    <t>completely different information</t>
  </si>
  <si>
    <t>shipped an incorrect item</t>
  </si>
  <si>
    <t>sold out</t>
  </si>
  <si>
    <t>You do not give the customer care team enough information to help people</t>
  </si>
  <si>
    <t>not letting their employees take care of customers</t>
  </si>
  <si>
    <t>erroneous information</t>
  </si>
  <si>
    <t>no empathy</t>
  </si>
  <si>
    <t>does not list specifications</t>
  </si>
  <si>
    <t>store did not know</t>
  </si>
  <si>
    <t>store does not know</t>
  </si>
  <si>
    <t>stores do not know</t>
  </si>
  <si>
    <t>no one knows whom to contact</t>
  </si>
  <si>
    <t>waiting for someone else to do it</t>
  </si>
  <si>
    <t>knowledgeable about the products</t>
  </si>
  <si>
    <t>there job</t>
  </si>
  <si>
    <t>their job</t>
  </si>
  <si>
    <t>third party item</t>
  </si>
  <si>
    <t>answer my question correctly</t>
  </si>
  <si>
    <t>hp translate</t>
  </si>
  <si>
    <t>are not</t>
  </si>
  <si>
    <t>arent</t>
  </si>
  <si>
    <t>not satisfied with the results</t>
  </si>
  <si>
    <t>not satisfied with results</t>
  </si>
  <si>
    <t>has been lost</t>
  </si>
  <si>
    <t>misinformation</t>
  </si>
  <si>
    <t>shipping status</t>
  </si>
  <si>
    <t>order was lost</t>
  </si>
  <si>
    <t>not able to provide</t>
  </si>
  <si>
    <t>accurate information</t>
  </si>
  <si>
    <t>said they will send the email but have not</t>
  </si>
  <si>
    <t>getting the specs</t>
  </si>
  <si>
    <t>tried to reconnect</t>
  </si>
  <si>
    <t>stores are not</t>
  </si>
  <si>
    <t>store is not</t>
  </si>
  <si>
    <t>never received an answer</t>
  </si>
  <si>
    <t>never received a reply</t>
  </si>
  <si>
    <t>third party vendor</t>
  </si>
  <si>
    <t>had to call in several times</t>
  </si>
  <si>
    <t>in limbo</t>
  </si>
  <si>
    <t>contact them again</t>
  </si>
  <si>
    <t>ordeal</t>
  </si>
  <si>
    <t>stressful</t>
  </si>
  <si>
    <t>how long it took</t>
  </si>
  <si>
    <t>could not get the refund</t>
  </si>
  <si>
    <t>frequent customer</t>
  </si>
  <si>
    <t>followed up with a call</t>
  </si>
  <si>
    <t>help to return</t>
  </si>
  <si>
    <t>call twice</t>
  </si>
  <si>
    <t>did not send the label</t>
  </si>
  <si>
    <t>have still not received the label</t>
  </si>
  <si>
    <t>out the money</t>
  </si>
  <si>
    <t>small print</t>
  </si>
  <si>
    <t>attempt to cancel</t>
  </si>
  <si>
    <t>item was not correct</t>
  </si>
  <si>
    <t>took me over</t>
  </si>
  <si>
    <t>Shop Your Way</t>
  </si>
  <si>
    <t>did not have enough knowledge</t>
  </si>
  <si>
    <t>pirated</t>
  </si>
  <si>
    <t>cannot consolidate orders</t>
  </si>
  <si>
    <t>more interested in proving me wrong</t>
  </si>
  <si>
    <t>shop around</t>
  </si>
  <si>
    <t>will not refund</t>
  </si>
  <si>
    <t>not received the merchandise</t>
  </si>
  <si>
    <t>not receive the merchandise</t>
  </si>
  <si>
    <t>have to wait</t>
  </si>
  <si>
    <t>you cancelled</t>
  </si>
  <si>
    <t>gave me no opportunity to substitute</t>
  </si>
  <si>
    <t>given a  time period</t>
  </si>
  <si>
    <t>trust worthy</t>
  </si>
  <si>
    <t>trustworthy</t>
  </si>
  <si>
    <t>not really able to help me</t>
  </si>
  <si>
    <t>would call</t>
  </si>
  <si>
    <t>would email</t>
  </si>
  <si>
    <t>answer by myself</t>
  </si>
  <si>
    <t>Better Business Bureau</t>
  </si>
  <si>
    <t>recommended things I had already tried</t>
  </si>
  <si>
    <t>was very competent</t>
  </si>
  <si>
    <t>spend my money elsewhere</t>
  </si>
  <si>
    <t>seemed aggravated</t>
  </si>
  <si>
    <t>rewards point system is flawed</t>
  </si>
  <si>
    <t>wait on hold</t>
  </si>
  <si>
    <t>poor response</t>
  </si>
  <si>
    <t>leaving me</t>
  </si>
  <si>
    <t>back order</t>
  </si>
  <si>
    <t>received some of the order</t>
  </si>
  <si>
    <t>received part of the order</t>
  </si>
  <si>
    <t>lengthy phone call</t>
  </si>
  <si>
    <t>inoperable</t>
  </si>
  <si>
    <t>provided with no information</t>
  </si>
  <si>
    <t>shipped but not yet received</t>
  </si>
  <si>
    <t>on hold while the representative</t>
  </si>
  <si>
    <t>on hold while the agent</t>
  </si>
  <si>
    <t>on while she</t>
  </si>
  <si>
    <t>on hold while he</t>
  </si>
  <si>
    <t>lengthy call</t>
  </si>
  <si>
    <t>without responding to my concerns</t>
  </si>
  <si>
    <t>inconsiderate</t>
  </si>
  <si>
    <t>do not have my complete order</t>
  </si>
  <si>
    <t>represenative</t>
  </si>
  <si>
    <t>representative</t>
  </si>
  <si>
    <t>original representative</t>
  </si>
  <si>
    <t>do not have my order</t>
  </si>
  <si>
    <t>SCRIPT</t>
  </si>
  <si>
    <t>Scripted communication</t>
  </si>
  <si>
    <t>my contacts</t>
  </si>
  <si>
    <t>MSN contacts</t>
  </si>
  <si>
    <t>resovled</t>
  </si>
  <si>
    <t>not fully resolved</t>
  </si>
  <si>
    <t>whats</t>
  </si>
  <si>
    <t>what's</t>
  </si>
  <si>
    <t>what is</t>
  </si>
  <si>
    <t>still do not know what is going on</t>
  </si>
  <si>
    <t>never did get my order</t>
  </si>
  <si>
    <t>cannot find a phone number</t>
  </si>
  <si>
    <t>atrocious</t>
  </si>
  <si>
    <t>worst customer support</t>
  </si>
  <si>
    <t>real people</t>
  </si>
  <si>
    <t>hours later</t>
  </si>
  <si>
    <t>there are no words</t>
  </si>
  <si>
    <t>understand a simple point</t>
  </si>
  <si>
    <t>PCHNL</t>
  </si>
  <si>
    <t>Prefers phone support</t>
  </si>
  <si>
    <t>scripts</t>
  </si>
  <si>
    <t>Credits, refunds, discounts, price match</t>
  </si>
  <si>
    <t>contact ? times</t>
  </si>
  <si>
    <t>call ? times</t>
  </si>
  <si>
    <t>did not have right order dates</t>
  </si>
  <si>
    <t>they did nothing</t>
  </si>
  <si>
    <t>have to send it back myself</t>
  </si>
  <si>
    <t>Several emails</t>
  </si>
  <si>
    <t>had to call again</t>
  </si>
  <si>
    <t>how much more information could I give</t>
  </si>
  <si>
    <t>at least ? days</t>
  </si>
  <si>
    <t>have not received my email</t>
  </si>
  <si>
    <t>have not received</t>
  </si>
  <si>
    <t>not able to exchange at the same time</t>
  </si>
  <si>
    <t>never ordered</t>
  </si>
  <si>
    <t>no one answered my questions</t>
  </si>
  <si>
    <t>telling everyone to avoid</t>
  </si>
  <si>
    <t>unsatisfactory reply</t>
  </si>
  <si>
    <t>just want my information</t>
  </si>
  <si>
    <t>will be calling back</t>
  </si>
  <si>
    <t>had to pay for shipping</t>
  </si>
  <si>
    <t>zero communication</t>
  </si>
  <si>
    <t>not one person</t>
  </si>
  <si>
    <t>able to do anything</t>
  </si>
  <si>
    <t>have not received an email</t>
  </si>
  <si>
    <t>never got the email confirmation</t>
  </si>
  <si>
    <t>have not received the email</t>
  </si>
  <si>
    <t>questionsw</t>
  </si>
  <si>
    <t>questions</t>
  </si>
  <si>
    <t>spent hours</t>
  </si>
  <si>
    <t>reps could not look up my order</t>
  </si>
  <si>
    <t>cost me</t>
  </si>
  <si>
    <t>did not seem to know how to find information</t>
  </si>
  <si>
    <t>had not been shipped</t>
  </si>
  <si>
    <t>?? days later</t>
  </si>
  <si>
    <t>? days later</t>
  </si>
  <si>
    <t>problems with the delivery</t>
  </si>
  <si>
    <t>treating me like a child</t>
  </si>
  <si>
    <t>?? agents</t>
  </si>
  <si>
    <t>?? persons</t>
  </si>
  <si>
    <t>handnt</t>
  </si>
  <si>
    <t>had not</t>
  </si>
  <si>
    <t>poor personal skills</t>
  </si>
  <si>
    <t>waiting to talk</t>
  </si>
  <si>
    <t>simple act like</t>
  </si>
  <si>
    <t>be this complicated</t>
  </si>
  <si>
    <t>have not got an answer</t>
  </si>
  <si>
    <t>strange questions were asked</t>
  </si>
  <si>
    <t>supposed to be simple</t>
  </si>
  <si>
    <t>? chat sessions</t>
  </si>
  <si>
    <t>delays</t>
  </si>
  <si>
    <t>web site was not responsive</t>
  </si>
  <si>
    <t>pathetic</t>
  </si>
  <si>
    <t>emails came only when they were not needed</t>
  </si>
  <si>
    <t>received multiple emails</t>
  </si>
  <si>
    <t>subscriptions were going to be cancelled</t>
  </si>
  <si>
    <t>same instructions</t>
  </si>
  <si>
    <t>inability to install</t>
  </si>
  <si>
    <t>Skype credit</t>
  </si>
  <si>
    <t>credit cards</t>
  </si>
  <si>
    <t>low quality voice</t>
  </si>
  <si>
    <t>drops connection</t>
  </si>
  <si>
    <t>discouraged</t>
  </si>
  <si>
    <t>solution was not achieved</t>
  </si>
  <si>
    <t>not able to resolve</t>
  </si>
  <si>
    <t>incorrect information</t>
  </si>
  <si>
    <t>never read my issues</t>
  </si>
  <si>
    <t>blanket response</t>
  </si>
  <si>
    <t>forced to buy</t>
  </si>
  <si>
    <t>billed twice</t>
  </si>
  <si>
    <t>nobody got in touch</t>
  </si>
  <si>
    <t>no apologies</t>
  </si>
  <si>
    <t>not too happy</t>
  </si>
  <si>
    <t>is not secure</t>
  </si>
  <si>
    <t>just take money out of my account</t>
  </si>
  <si>
    <t>fixes did not work</t>
  </si>
  <si>
    <t>? months</t>
  </si>
  <si>
    <t>would not elaborate</t>
  </si>
  <si>
    <t>unhelpful</t>
  </si>
  <si>
    <t>customer is not on trial</t>
  </si>
  <si>
    <t>antagonistic</t>
  </si>
  <si>
    <t>?? minutes</t>
  </si>
  <si>
    <t>waste my time</t>
  </si>
  <si>
    <t>put me on pause</t>
  </si>
  <si>
    <t>without success</t>
  </si>
  <si>
    <t>does not have any technical background</t>
  </si>
  <si>
    <t>higher level of agent</t>
  </si>
  <si>
    <t>connection integrity</t>
  </si>
  <si>
    <t>disappearing for minutes</t>
  </si>
  <si>
    <t>conference calls</t>
  </si>
  <si>
    <t>payment system</t>
  </si>
  <si>
    <t>PAY</t>
  </si>
  <si>
    <t>Payment systems/processes</t>
  </si>
  <si>
    <t>could not be done in Australia</t>
  </si>
  <si>
    <t>constantly had to check</t>
  </si>
  <si>
    <t>I constantly</t>
  </si>
  <si>
    <t>your billing</t>
  </si>
  <si>
    <t>first representative</t>
  </si>
  <si>
    <t>second representative</t>
  </si>
  <si>
    <t>? Hour</t>
  </si>
  <si>
    <t>language of your messages</t>
  </si>
  <si>
    <t>RENEW</t>
  </si>
  <si>
    <t>Subscription renewal</t>
  </si>
  <si>
    <t>renew my subscription</t>
  </si>
  <si>
    <t>email that said nothing</t>
  </si>
  <si>
    <t>quite long</t>
  </si>
  <si>
    <t>PRSS</t>
  </si>
  <si>
    <t>tree skirts</t>
  </si>
  <si>
    <t>trees</t>
  </si>
  <si>
    <t>order was not processed</t>
  </si>
  <si>
    <t>sent the wrong product</t>
  </si>
  <si>
    <t>failed to resolve</t>
  </si>
  <si>
    <t>failed to remendy</t>
  </si>
  <si>
    <t>precious time</t>
  </si>
  <si>
    <t>did not tell me</t>
  </si>
  <si>
    <t>no longer available to order</t>
  </si>
  <si>
    <t>worst experience</t>
  </si>
  <si>
    <t>after months</t>
  </si>
  <si>
    <t>no support</t>
  </si>
  <si>
    <t>lost or stolen</t>
  </si>
  <si>
    <t>not able to finish the task</t>
  </si>
  <si>
    <t>company pride</t>
  </si>
  <si>
    <t>did not go through</t>
  </si>
  <si>
    <t>anymore business</t>
  </si>
  <si>
    <t>delivered to another state</t>
  </si>
  <si>
    <t>did not understand the person</t>
  </si>
  <si>
    <t>difficulty trying to process order online</t>
  </si>
  <si>
    <t>handling charges</t>
  </si>
  <si>
    <t>rewards taken off</t>
  </si>
  <si>
    <t>orders on the Internet were a big problem</t>
  </si>
  <si>
    <t>everytime I order</t>
  </si>
  <si>
    <t>same issue several times</t>
  </si>
  <si>
    <t>called three time</t>
  </si>
  <si>
    <t>never resolve the problem</t>
  </si>
  <si>
    <t>not dealing directly</t>
  </si>
  <si>
    <t>account was never credited</t>
  </si>
  <si>
    <t>I felt cheated</t>
  </si>
  <si>
    <t>no return form</t>
  </si>
  <si>
    <t>enough is enough</t>
  </si>
  <si>
    <t>sent back by the post office</t>
  </si>
  <si>
    <t>service was very bad</t>
  </si>
  <si>
    <t>not shipping on time</t>
  </si>
  <si>
    <t>do not have my purchased item</t>
  </si>
  <si>
    <t>stink</t>
  </si>
  <si>
    <t>finished with sears</t>
  </si>
  <si>
    <t>take our money elsewhere</t>
  </si>
  <si>
    <t>had to make it difficult</t>
  </si>
  <si>
    <t>never place an online order</t>
  </si>
  <si>
    <t>does not become part of the order</t>
  </si>
  <si>
    <t>status of this order</t>
  </si>
  <si>
    <t>no one can tell me</t>
  </si>
  <si>
    <t>not do businesss</t>
  </si>
  <si>
    <t>shipping department</t>
  </si>
  <si>
    <t>cannot find my item</t>
  </si>
  <si>
    <t>did not seem very knowledgeable</t>
  </si>
  <si>
    <t>REWARD</t>
  </si>
  <si>
    <t>Membership rewards</t>
  </si>
  <si>
    <t>kept repeating</t>
  </si>
  <si>
    <t>not really telling me anything</t>
  </si>
  <si>
    <t>SETEXP</t>
  </si>
  <si>
    <t>Set up expectations</t>
  </si>
  <si>
    <t>Warranty, exchange, return</t>
  </si>
  <si>
    <t>USA teacher</t>
  </si>
  <si>
    <t>pay for a replacement</t>
  </si>
  <si>
    <t>possibaly</t>
  </si>
  <si>
    <t>possibly</t>
  </si>
  <si>
    <t>breach</t>
  </si>
  <si>
    <t>breech</t>
  </si>
  <si>
    <t>retrevie</t>
  </si>
  <si>
    <t>retrieve</t>
  </si>
  <si>
    <t>thrid</t>
  </si>
  <si>
    <t>third</t>
  </si>
  <si>
    <t>LEGAL</t>
  </si>
  <si>
    <t>Threats to sue</t>
  </si>
  <si>
    <t>Transfers, misroutes</t>
  </si>
  <si>
    <t>mad</t>
  </si>
  <si>
    <t>handicapped version</t>
  </si>
  <si>
    <t>over a week</t>
  </si>
  <si>
    <t>existing customers</t>
  </si>
  <si>
    <t>would not send me</t>
  </si>
  <si>
    <t>calling me back</t>
  </si>
  <si>
    <t>transferring me</t>
  </si>
  <si>
    <t>find my information</t>
  </si>
  <si>
    <t>passed between</t>
  </si>
  <si>
    <t>senior tech</t>
  </si>
  <si>
    <t>disorganized</t>
  </si>
  <si>
    <t>possibly incorrect</t>
  </si>
  <si>
    <t>hard time finding the number</t>
  </si>
  <si>
    <t>number would be more visible</t>
  </si>
  <si>
    <t>exchange</t>
  </si>
  <si>
    <t>late response</t>
  </si>
  <si>
    <t>arrogance</t>
  </si>
  <si>
    <t>instore</t>
  </si>
  <si>
    <t>store</t>
  </si>
  <si>
    <t>kiosk</t>
  </si>
  <si>
    <t>alleging</t>
  </si>
  <si>
    <t>courts</t>
  </si>
  <si>
    <t>court</t>
  </si>
  <si>
    <t>process will be served</t>
  </si>
  <si>
    <t>never able to speak</t>
  </si>
  <si>
    <t>wrong departments</t>
  </si>
  <si>
    <t>broken</t>
  </si>
  <si>
    <t>I could not retrieve</t>
  </si>
  <si>
    <t>calling third time</t>
  </si>
  <si>
    <t>phone number to dial</t>
  </si>
  <si>
    <t>direct answer</t>
  </si>
  <si>
    <t>no explanation</t>
  </si>
  <si>
    <t>why it was denied</t>
  </si>
  <si>
    <t>waited on the line</t>
  </si>
  <si>
    <t>power cord</t>
  </si>
  <si>
    <t>shipping both</t>
  </si>
  <si>
    <t>worked in the first place</t>
  </si>
  <si>
    <t>support is as average</t>
  </si>
  <si>
    <t>time to replace</t>
  </si>
  <si>
    <t>call drops</t>
  </si>
  <si>
    <t>reporting you</t>
  </si>
  <si>
    <t>give my details</t>
  </si>
  <si>
    <t>talk to a live person</t>
  </si>
  <si>
    <t>if it can be fixed</t>
  </si>
  <si>
    <t>low support</t>
  </si>
  <si>
    <t>no time to wait</t>
  </si>
  <si>
    <t>never resolved</t>
  </si>
  <si>
    <t>glitch</t>
  </si>
  <si>
    <t>more knowledge</t>
  </si>
  <si>
    <t>did not care about my issue</t>
  </si>
  <si>
    <t>bugs</t>
  </si>
  <si>
    <t>difficult to use</t>
  </si>
  <si>
    <t>shut the system</t>
  </si>
  <si>
    <t>stalled</t>
  </si>
  <si>
    <t>paperweight</t>
  </si>
  <si>
    <t>local customer service</t>
  </si>
  <si>
    <t>cannot connect</t>
  </si>
  <si>
    <t>knowledge by tech support</t>
  </si>
  <si>
    <t>would not work</t>
  </si>
  <si>
    <t>ease of use</t>
  </si>
  <si>
    <t>lack of an invoice</t>
  </si>
  <si>
    <t>fix whatever is wrong</t>
  </si>
  <si>
    <t>customers know what they are talking</t>
  </si>
  <si>
    <t>inconvenienced by your processes</t>
  </si>
  <si>
    <t>articles available online</t>
  </si>
  <si>
    <t>swap it out</t>
  </si>
  <si>
    <t>call service again</t>
  </si>
  <si>
    <t>annoying problem</t>
  </si>
  <si>
    <t>ever recommending</t>
  </si>
  <si>
    <t>ever recommend</t>
  </si>
  <si>
    <t>painful</t>
  </si>
  <si>
    <t>lifelong customer</t>
  </si>
  <si>
    <t>save a few dollars</t>
  </si>
  <si>
    <t>screen quit</t>
  </si>
  <si>
    <t>steps online</t>
  </si>
  <si>
    <t>spent more time with tech support</t>
  </si>
  <si>
    <t>improve upon the callback experience</t>
  </si>
  <si>
    <t>much time to learn</t>
  </si>
  <si>
    <t>not working</t>
  </si>
  <si>
    <t>drive ??? miles</t>
  </si>
  <si>
    <t>recurred</t>
  </si>
  <si>
    <t>drive ? miles</t>
  </si>
  <si>
    <t>drive ?? miles</t>
  </si>
  <si>
    <t>call and lie</t>
  </si>
  <si>
    <t>transfered</t>
  </si>
  <si>
    <t>escalete</t>
  </si>
  <si>
    <t xml:space="preserve">nctaclerlnoa </t>
  </si>
  <si>
    <t>alclcned  csweaeas</t>
  </si>
  <si>
    <t>ni l cya erm</t>
  </si>
  <si>
    <t>fcrnc oecleaenls</t>
  </si>
  <si>
    <t xml:space="preserve"> etdnbo mudcoervpiol </t>
  </si>
  <si>
    <t>tddi racrec</t>
  </si>
  <si>
    <t>ccr sdedrati</t>
  </si>
  <si>
    <t>actp rmc odroo nietuyy</t>
  </si>
  <si>
    <t>es dcbaill</t>
  </si>
  <si>
    <t xml:space="preserve">ioben nthdeeclccats </t>
  </si>
  <si>
    <t xml:space="preserve"> de eitctchhrsiaed vrodnn</t>
  </si>
  <si>
    <t>s cexnx hobotcentid</t>
  </si>
  <si>
    <t xml:space="preserve">cddcteai nneecbhtsloe </t>
  </si>
  <si>
    <t>sthrceedhri ad nic edevotdn</t>
  </si>
  <si>
    <t xml:space="preserve">odxtc ochesdxbneneit </t>
  </si>
  <si>
    <t>bneookrts fera</t>
  </si>
  <si>
    <t xml:space="preserve"> tnoeure</t>
  </si>
  <si>
    <t>attorney</t>
  </si>
  <si>
    <t>deceptive</t>
  </si>
  <si>
    <t>made to purchase</t>
  </si>
  <si>
    <t>agents are busy</t>
  </si>
  <si>
    <t>cannot sync</t>
  </si>
  <si>
    <t>requested functionality</t>
  </si>
  <si>
    <t>educated support staff</t>
  </si>
  <si>
    <t>no one seemed able to fix it</t>
  </si>
  <si>
    <t>no FEDEX</t>
  </si>
  <si>
    <t>non durable product</t>
  </si>
  <si>
    <t>service center</t>
  </si>
  <si>
    <t>lower level</t>
  </si>
  <si>
    <t>offer overnight shipping</t>
  </si>
  <si>
    <t>not to buy</t>
  </si>
  <si>
    <t>knows about the promotions</t>
  </si>
  <si>
    <t>not able to assist me</t>
  </si>
  <si>
    <t>hours phoning</t>
  </si>
  <si>
    <t>sent the same FAQ</t>
  </si>
  <si>
    <t>worst support</t>
  </si>
  <si>
    <t>quick replacement</t>
  </si>
  <si>
    <t>not do what I wanted to do</t>
  </si>
  <si>
    <t>more options</t>
  </si>
  <si>
    <t>glitchy</t>
  </si>
  <si>
    <t>could be designed better</t>
  </si>
  <si>
    <t>app is abysmal</t>
  </si>
  <si>
    <t>start button</t>
  </si>
  <si>
    <t>does not support</t>
  </si>
  <si>
    <t>compatibility</t>
  </si>
  <si>
    <t>do the same steps again</t>
  </si>
  <si>
    <t>days longer</t>
  </si>
  <si>
    <t>follow upon this issue</t>
  </si>
  <si>
    <t>take responsibility</t>
  </si>
  <si>
    <t>not very happy</t>
  </si>
  <si>
    <t>cannot open</t>
  </si>
  <si>
    <t>reasonable delay</t>
  </si>
  <si>
    <t>offer of a callback</t>
  </si>
  <si>
    <t>computer generated menus</t>
  </si>
  <si>
    <t>direct me to the proper fix</t>
  </si>
  <si>
    <t>need my receipt</t>
  </si>
  <si>
    <t>called back as he stated</t>
  </si>
  <si>
    <t>did not callback</t>
  </si>
  <si>
    <t>not yet received a callback</t>
  </si>
  <si>
    <t>why the problem occurred</t>
  </si>
  <si>
    <t>ran out of time</t>
  </si>
  <si>
    <t>will not update</t>
  </si>
  <si>
    <t>warm handoffs</t>
  </si>
  <si>
    <t>layman terms</t>
  </si>
  <si>
    <t>cannot use Outlook</t>
  </si>
  <si>
    <t>incompatibility</t>
  </si>
  <si>
    <t>disconnect between</t>
  </si>
  <si>
    <t>with respect</t>
  </si>
  <si>
    <t>like I was pirating</t>
  </si>
  <si>
    <t>needs to be fixed</t>
  </si>
  <si>
    <t>person I got was less</t>
  </si>
  <si>
    <t>family member in the United States</t>
  </si>
  <si>
    <t>switch you to the other person</t>
  </si>
  <si>
    <t>he seemed very disorganized</t>
  </si>
  <si>
    <t>mis-information</t>
  </si>
  <si>
    <t>DOC</t>
  </si>
  <si>
    <t>Product documentation</t>
  </si>
  <si>
    <t>Account security, theft</t>
  </si>
  <si>
    <t>pass to a different</t>
  </si>
  <si>
    <t>having me repeat myself</t>
  </si>
  <si>
    <t>communication linkage</t>
  </si>
  <si>
    <t>please give me  a callback</t>
  </si>
  <si>
    <t>nobody has contacted</t>
  </si>
  <si>
    <t>fix the problem</t>
  </si>
  <si>
    <t>did not have the capability</t>
  </si>
  <si>
    <t>spanish support</t>
  </si>
  <si>
    <t>known glitches</t>
  </si>
  <si>
    <t>actually resolve</t>
  </si>
  <si>
    <t>finding a number</t>
  </si>
  <si>
    <t>answer to my questions</t>
  </si>
  <si>
    <t>phone numbers to contact</t>
  </si>
  <si>
    <t>more extensive instruction</t>
  </si>
  <si>
    <t>accurate documentation</t>
  </si>
  <si>
    <t>buggy</t>
  </si>
  <si>
    <t>still hangs</t>
  </si>
  <si>
    <t>answer to my problem</t>
  </si>
  <si>
    <t>police report</t>
  </si>
  <si>
    <t>stolen</t>
  </si>
  <si>
    <t>nobody have</t>
  </si>
  <si>
    <t>nobody has</t>
  </si>
  <si>
    <t>losing wifi</t>
  </si>
  <si>
    <t>still having issues</t>
  </si>
  <si>
    <t>fix the problems</t>
  </si>
  <si>
    <t>no one seems to know why</t>
  </si>
  <si>
    <t>understanding my issue</t>
  </si>
  <si>
    <t xml:space="preserve">deeper understanding </t>
  </si>
  <si>
    <t>rep that can handle</t>
  </si>
  <si>
    <t>no understanding</t>
  </si>
  <si>
    <t>something I came up with</t>
  </si>
  <si>
    <t>keeps me from connecting</t>
  </si>
  <si>
    <t>somewhat technical people</t>
  </si>
  <si>
    <t>no longer worked</t>
  </si>
  <si>
    <t>not get online</t>
  </si>
  <si>
    <t>will not get another one</t>
  </si>
  <si>
    <t>get a bette rep</t>
  </si>
  <si>
    <t>cost you a sale</t>
  </si>
  <si>
    <t>knowing the problem</t>
  </si>
  <si>
    <t>more official apps</t>
  </si>
  <si>
    <t>know your product</t>
  </si>
  <si>
    <t>better trained</t>
  </si>
  <si>
    <t>claims online</t>
  </si>
  <si>
    <t>know the true answer</t>
  </si>
  <si>
    <t>appreciate an answer</t>
  </si>
  <si>
    <t>given a complete answer</t>
  </si>
  <si>
    <t>provide more awareness</t>
  </si>
  <si>
    <t>I will be calling again</t>
  </si>
  <si>
    <t>help me</t>
  </si>
  <si>
    <t>less time to solve</t>
  </si>
  <si>
    <t>fix the sleep issue</t>
  </si>
  <si>
    <t>callback service</t>
  </si>
  <si>
    <t>people who can actually solve</t>
  </si>
  <si>
    <t>more local support</t>
  </si>
  <si>
    <t>clear answer</t>
  </si>
  <si>
    <t>callback option</t>
  </si>
  <si>
    <t>connection kept getting lost</t>
  </si>
  <si>
    <t>callback feature</t>
  </si>
  <si>
    <t>spent over</t>
  </si>
  <si>
    <t>nothing was offered for my time</t>
  </si>
  <si>
    <t>provide a manual</t>
  </si>
  <si>
    <t>tablet is not responsive</t>
  </si>
  <si>
    <t>book on the operation</t>
  </si>
  <si>
    <t>a solution</t>
  </si>
  <si>
    <t>exchanges</t>
  </si>
  <si>
    <t>I had to callback</t>
  </si>
  <si>
    <t>wish the representative had told me</t>
  </si>
  <si>
    <t>speak with Americans</t>
  </si>
  <si>
    <t>time to reach an agent</t>
  </si>
  <si>
    <t>publication of help line</t>
  </si>
  <si>
    <t>DOA</t>
  </si>
  <si>
    <t>hardware issue</t>
  </si>
  <si>
    <t>go slow</t>
  </si>
  <si>
    <t>reps that know the product</t>
  </si>
  <si>
    <t>troubleshooted myself</t>
  </si>
  <si>
    <t>be able to troubleshoot</t>
  </si>
  <si>
    <t>did not hear the</t>
  </si>
  <si>
    <t>sounded like he was very far</t>
  </si>
  <si>
    <t>we'll</t>
  </si>
  <si>
    <t>we will</t>
  </si>
  <si>
    <t>called back at an inconvenient time</t>
  </si>
  <si>
    <t>I am trying to sell</t>
  </si>
  <si>
    <t>krba ae</t>
  </si>
  <si>
    <t>ranoe bk</t>
  </si>
  <si>
    <t>srenom  uta</t>
  </si>
  <si>
    <t>iln ioatnl wmg</t>
  </si>
  <si>
    <t>a nmlgiilw</t>
  </si>
  <si>
    <t>ia ecepanxsremrs</t>
  </si>
  <si>
    <t>sehrnte lwe bal</t>
  </si>
  <si>
    <t>roo rdseae nthw</t>
  </si>
  <si>
    <t xml:space="preserve">at iatemlls </t>
  </si>
  <si>
    <t>ilc dll aaen</t>
  </si>
  <si>
    <t>n ietb mhaaeystft ltSdUrem ie mnie</t>
  </si>
  <si>
    <t>rfeidp u</t>
  </si>
  <si>
    <t>iritsseuet  mf</t>
  </si>
  <si>
    <t>better speakers</t>
  </si>
  <si>
    <t>long waiting list</t>
  </si>
  <si>
    <t>calling lines</t>
  </si>
  <si>
    <t>answered the call quicker</t>
  </si>
  <si>
    <t>KNOW COMM/SOFT HANG LANG TRANSF DISP OWN PROF RSPNS HOLD SCRIPT PRSS</t>
  </si>
  <si>
    <t>ur</t>
  </si>
  <si>
    <t>your</t>
  </si>
  <si>
    <t>Apr '13</t>
  </si>
  <si>
    <t>May '13</t>
  </si>
  <si>
    <t>=42157</t>
  </si>
  <si>
    <t>could not understand your logic</t>
  </si>
  <si>
    <t>h_lbl_1</t>
  </si>
  <si>
    <t>did not complete service</t>
  </si>
  <si>
    <t>poor communication skills</t>
  </si>
  <si>
    <t>no return call</t>
  </si>
  <si>
    <t>brick</t>
  </si>
  <si>
    <t>compatable</t>
  </si>
  <si>
    <t>Apple</t>
  </si>
  <si>
    <t>Microsoft disabled</t>
  </si>
  <si>
    <t>was not fitting</t>
  </si>
  <si>
    <t>flash player</t>
  </si>
  <si>
    <t>no callback</t>
  </si>
  <si>
    <t>poor support</t>
  </si>
  <si>
    <t>zero knowledge</t>
  </si>
  <si>
    <t>remote loc</t>
  </si>
  <si>
    <t>many tries</t>
  </si>
  <si>
    <t>never got to talk</t>
  </si>
  <si>
    <t>could not stay on the line</t>
  </si>
  <si>
    <t>went nowhwere</t>
  </si>
  <si>
    <t>have not got what I paid for</t>
  </si>
  <si>
    <t>did not work</t>
  </si>
  <si>
    <t>wasted too much time</t>
  </si>
  <si>
    <t>had me wait</t>
  </si>
  <si>
    <t>I lost everything</t>
  </si>
  <si>
    <t>did not know how to</t>
  </si>
  <si>
    <t>hours on the phone</t>
  </si>
  <si>
    <t>ryrmis arecyeoswuqt  tnolcne</t>
  </si>
  <si>
    <t>hed eteone  wvrhlr ostteieaphnil</t>
  </si>
  <si>
    <t>aen d  neoitltew hghloh</t>
  </si>
  <si>
    <t>holhewn s ie</t>
  </si>
  <si>
    <t>oh do leiwlhn he</t>
  </si>
  <si>
    <t>ral atecb v eenvidokhae lacc</t>
  </si>
  <si>
    <t>eoerlet vncvliebe hd aeat h</t>
  </si>
  <si>
    <t xml:space="preserve">reo ctadaeeenli  eiyvmvmh </t>
  </si>
  <si>
    <t xml:space="preserve"> ioiehaerecvvldh ea eemn tt</t>
  </si>
  <si>
    <t>e m renith dneavl ecviaaoe</t>
  </si>
  <si>
    <t>a sloporrlonpliess k</t>
  </si>
  <si>
    <t>yititcneenog cnoirtn</t>
  </si>
  <si>
    <t>ii ag pteesaorfmndpurnis</t>
  </si>
  <si>
    <t xml:space="preserve"> blnld no ecrtoondieuA atiu as</t>
  </si>
  <si>
    <t>syewieni ncm trorpsbu</t>
  </si>
  <si>
    <t xml:space="preserve">eelggs gooarnmuuaf sasye </t>
  </si>
  <si>
    <t xml:space="preserve">afprc oneapaetmrle y </t>
  </si>
  <si>
    <t>l eapceoe tmtir</t>
  </si>
  <si>
    <t xml:space="preserve">hys  htuprtoitooct rensw eheo </t>
  </si>
  <si>
    <t>mdreaeisdygdevere i ehosz n</t>
  </si>
  <si>
    <t xml:space="preserve"> unudcunotrdsi o gcoalt leyrnod</t>
  </si>
  <si>
    <t>ommlsiouatccn i olirnskop</t>
  </si>
  <si>
    <t>Motdbidesfsloiac r</t>
  </si>
  <si>
    <t>product is b.s.</t>
  </si>
  <si>
    <t>product is bs</t>
  </si>
  <si>
    <t>wrong with your product</t>
  </si>
  <si>
    <t>will not complete</t>
  </si>
  <si>
    <t>do not like Microsoft</t>
  </si>
  <si>
    <t>did not fix</t>
  </si>
  <si>
    <t>expected Microsoft to fix it</t>
  </si>
  <si>
    <t>still cannot be used</t>
  </si>
  <si>
    <t>could not help me</t>
  </si>
  <si>
    <t>kept having me callback</t>
  </si>
  <si>
    <t>repeated step</t>
  </si>
  <si>
    <t>pslhry lafea</t>
  </si>
  <si>
    <t>psploowr u lotpfu</t>
  </si>
  <si>
    <t>o fgrrobe ko</t>
  </si>
  <si>
    <t>ga naut pd hho</t>
  </si>
  <si>
    <t>k el  ltbciehamtod cer a</t>
  </si>
  <si>
    <t>ha bkreca</t>
  </si>
  <si>
    <t>am ehforr</t>
  </si>
  <si>
    <t>dlp uho</t>
  </si>
  <si>
    <t>hlindgo</t>
  </si>
  <si>
    <t>san tlpahter</t>
  </si>
  <si>
    <t xml:space="preserve">ame os unrti </t>
  </si>
  <si>
    <t>er  musia</t>
  </si>
  <si>
    <t xml:space="preserve"> se in mytgaotrlI l</t>
  </si>
  <si>
    <t>n olctntIyas</t>
  </si>
  <si>
    <t>hvd eita od ni</t>
  </si>
  <si>
    <t>ktnn  woidd io</t>
  </si>
  <si>
    <t xml:space="preserve">  r c taedainIeordlly</t>
  </si>
  <si>
    <t xml:space="preserve"> nd Iocrotea </t>
  </si>
  <si>
    <t>dwot   kinnoo</t>
  </si>
  <si>
    <t>r d ine aoeceepxInh</t>
  </si>
  <si>
    <t>n adoi ed iha</t>
  </si>
  <si>
    <t>gIahu p n</t>
  </si>
  <si>
    <t xml:space="preserve"> hdi n evieaao</t>
  </si>
  <si>
    <t>ao nnlg ede f oIwkhvoe</t>
  </si>
  <si>
    <t xml:space="preserve"> nuIpu gh</t>
  </si>
  <si>
    <t>snndouwo k jo tt i</t>
  </si>
  <si>
    <t>o   ueon nddjusrtti</t>
  </si>
  <si>
    <t>u u ugInshjt p</t>
  </si>
  <si>
    <t xml:space="preserve">kniow </t>
  </si>
  <si>
    <t xml:space="preserve">lcarlie </t>
  </si>
  <si>
    <t>esf irue</t>
  </si>
  <si>
    <t>r sdeIeuf</t>
  </si>
  <si>
    <t>l kiodionl no s twt</t>
  </si>
  <si>
    <t xml:space="preserve">dnpstIik i's htiut </t>
  </si>
  <si>
    <t xml:space="preserve">nIgsua  pagwnih </t>
  </si>
  <si>
    <t>ad wetieeisns rt</t>
  </si>
  <si>
    <t>unsr   Itsoewa</t>
  </si>
  <si>
    <t>eraoa vsweI ss</t>
  </si>
  <si>
    <t>uarsi wue ns</t>
  </si>
  <si>
    <t xml:space="preserve">orleae sIbvsewil  </t>
  </si>
  <si>
    <t>nau iieth yr mr</t>
  </si>
  <si>
    <t>vn eelmiag</t>
  </si>
  <si>
    <t>l nkt koiwoe</t>
  </si>
  <si>
    <t>gh  uempna</t>
  </si>
  <si>
    <t>pisiirrn ogttacm</t>
  </si>
  <si>
    <t>ieni rtcdsmtue</t>
  </si>
  <si>
    <t>tMaNScsto cn</t>
  </si>
  <si>
    <t>oemn crync</t>
  </si>
  <si>
    <t xml:space="preserve">tmconcasyt </t>
  </si>
  <si>
    <t xml:space="preserve">yiablnyitmi </t>
  </si>
  <si>
    <t>meodg fol wkyen</t>
  </si>
  <si>
    <t>msohy p</t>
  </si>
  <si>
    <t>mundrnai dtenysg</t>
  </si>
  <si>
    <t>o evenopn erneimdtm</t>
  </si>
  <si>
    <t>err uvdnee</t>
  </si>
  <si>
    <t xml:space="preserve"> inoedetmenpdnv ereom</t>
  </si>
  <si>
    <t>toereuoid mmevinr pnerq</t>
  </si>
  <si>
    <t>sieermnd ndpeoomveen t</t>
  </si>
  <si>
    <t>iqperemimedo orntue svnr</t>
  </si>
  <si>
    <t>y eoorniuctntsr</t>
  </si>
  <si>
    <t>pcofot rirn e</t>
  </si>
  <si>
    <t>roene ft o hrtpic</t>
  </si>
  <si>
    <t>totnyn as</t>
  </si>
  <si>
    <t xml:space="preserve">otrdune </t>
  </si>
  <si>
    <t xml:space="preserve"> sroe s netui hitamtt</t>
  </si>
  <si>
    <t>oohg  rneitnmotvip</t>
  </si>
  <si>
    <t>anrlbus mAnau tirie</t>
  </si>
  <si>
    <t>ph soour</t>
  </si>
  <si>
    <t>shc pitrotw</t>
  </si>
  <si>
    <t>tttveiiti udasepo</t>
  </si>
  <si>
    <t>w pciowhtrse</t>
  </si>
  <si>
    <t>eorhsc pip</t>
  </si>
  <si>
    <t xml:space="preserve">bolplrmeei </t>
  </si>
  <si>
    <t>i sahocdakr</t>
  </si>
  <si>
    <t>actsgr rekiyh</t>
  </si>
  <si>
    <t>nv oetrruemnqmpi reieo</t>
  </si>
  <si>
    <t>nnuaerkwdg iae</t>
  </si>
  <si>
    <t>hhespsirnt um</t>
  </si>
  <si>
    <t>unr pssphighi</t>
  </si>
  <si>
    <t>tauyiocerms cypn</t>
  </si>
  <si>
    <t xml:space="preserve"> trsieneliuyasstsce</t>
  </si>
  <si>
    <t>dsi kchbaee rm cltel a</t>
  </si>
  <si>
    <t>ce ikla sepmtli</t>
  </si>
  <si>
    <t>yeke ptcrdSi</t>
  </si>
  <si>
    <t>ohugspn  u</t>
  </si>
  <si>
    <t>hrootsea ry r</t>
  </si>
  <si>
    <t>uadtn adrssa</t>
  </si>
  <si>
    <t>tunsgte rppoa</t>
  </si>
  <si>
    <t>u psotprpenors</t>
  </si>
  <si>
    <t>stpro rpeup</t>
  </si>
  <si>
    <t>setprtcpou h</t>
  </si>
  <si>
    <t>t akloehd</t>
  </si>
  <si>
    <t>nuhreaiotplc psct</t>
  </si>
  <si>
    <t>t iemeht</t>
  </si>
  <si>
    <t>tmdryei hti ratp</t>
  </si>
  <si>
    <t>dp t erdnoryrviath</t>
  </si>
  <si>
    <t xml:space="preserve"> adownktrc</t>
  </si>
  <si>
    <t>faarenftsr tg i</t>
  </si>
  <si>
    <t>st tkisrere</t>
  </si>
  <si>
    <t>steer</t>
  </si>
  <si>
    <t>cSAreeUa th</t>
  </si>
  <si>
    <t>rtburasnf se</t>
  </si>
  <si>
    <t>at  horanewdet</t>
  </si>
  <si>
    <t>utru ceasowos</t>
  </si>
  <si>
    <t>lyraw nesdfi</t>
  </si>
  <si>
    <t xml:space="preserve">wnsdika </t>
  </si>
  <si>
    <t>wtets naapi</t>
  </si>
  <si>
    <t>s saplenataw</t>
  </si>
  <si>
    <t>iw otsapel</t>
  </si>
  <si>
    <t>eenicasw rs</t>
  </si>
  <si>
    <t>twvmytcoensr  eaep</t>
  </si>
  <si>
    <t>iiwgl nlwas</t>
  </si>
  <si>
    <t>au we gphn</t>
  </si>
  <si>
    <t>aoebn whdar</t>
  </si>
  <si>
    <t>akngyodiws r</t>
  </si>
  <si>
    <t>a Microsoft problem</t>
  </si>
  <si>
    <t>still unsure</t>
  </si>
  <si>
    <t>rating low enough</t>
  </si>
  <si>
    <t>get my question across</t>
  </si>
  <si>
    <t>at least ? times</t>
  </si>
  <si>
    <t>speak more slowly</t>
  </si>
  <si>
    <t>my inability to understand</t>
  </si>
  <si>
    <t>I had to point out answers</t>
  </si>
  <si>
    <t>still have problems</t>
  </si>
  <si>
    <t>talking over</t>
  </si>
  <si>
    <t>uirsls tenul</t>
  </si>
  <si>
    <t>comments</t>
  </si>
  <si>
    <t>Nothing has been resolved. We have been dealing with the initial problem since May 29th.</t>
  </si>
  <si>
    <t>Way too long waiting time!  Insane to wait 1 hour on hold to speak with someone!</t>
  </si>
  <si>
    <t>The complaint was towards corporate not the store</t>
  </si>
  <si>
    <t>No one helped me with exactly what I was asking for. My time was wasted and my customers time was wasted. I lost out on pay for that hour. I would like to be compensated</t>
  </si>
  <si>
    <t>I was very satisfied with the help I received from Alberto, however I still won''t receive the item I need due to refusal to deliver by the vendor even though the home depot website states that the item is able to ship to my store location. I ended up buying the product from Amazon.</t>
  </si>
  <si>
    <t>Appreciate the help. I also appreciate the store manager calling me on her day off to address the situation. Thank you.</t>
  </si>
  <si>
    <t>esta encuesta no menciona por lo que llame. Una queja en unas de las tiendas. Quedaron en dejarme saber el status y nada. En realidad no les importa. Siempre es lo mismo, Cojen la queja y no se si la procesan, HOME DEPOT se cree que es el unico sitio donde comprar. Ese incidente en la tienda me hizo ir a LOWES a comprar.   att Migdalia figueroa  786-307-7345</t>
  </si>
  <si>
    <t>we still havent solved my complaint . first panel arrived damaged, other panels, shipper is asking for duty to be paid.</t>
  </si>
  <si>
    <t>Antonio offered me a Home Depot gift card for $50 or $60. I turned that down since I don''t know if I'll be shopping at HD in the near future.  I told him that I would much prefer 20% off my current order. ( a storm door that won't be delivered until the beginning of August ). He said he would look into that for me. He was very nice.  I hope to get a response regarding this soon. Thank you.</t>
  </si>
  <si>
    <t>Nothing to add other than keep up the great customer service!</t>
  </si>
  <si>
    <t>I had to explain a few times to Emmanuel what I was needing to know before he understood.</t>
  </si>
  <si>
    <t>Emanuel tried to help me, but you do not carry parts for HamptonBay solar landscape lights. He did get me a deal on a new light kit which included an extension wire. May thanks to Emmannuel. Bill Malosky</t>
  </si>
  <si>
    <t>There were no parts available for the product. It was delivered with 1 item specific part missing.</t>
  </si>
  <si>
    <t>I bought a vacuum cleaner 4 months ago and it is defective,  but Home Depot will not stand behind it to exchange it for the same item.</t>
  </si>
  <si>
    <t>it seems Jorge went above and beyond  what was expected. Thank you  and take care of Jorge.</t>
  </si>
  <si>
    <t>I''m still waiting for the part needed to fix the fan/light. Emmanuel told me it might take 5-7 days to ship to me. I am confident it will arrive.</t>
  </si>
  <si>
    <t>He was very helpful and provided me with the information that I needed.</t>
  </si>
  <si>
    <t>Great customer service from Karla!  She wasn''t able to find the answer to my question immediately so I instead of keeping me waiting on the line, we hung up she found the info needed and emailed me with the info.  Thank you for the help and keep up the good work Karla!</t>
  </si>
  <si>
    <t>I have to continuously communicate with the customer care department to get managers to come to the front of the store. No one is reaching out or taking to me. With my purchase exceeding over $2,000.00, I imagined that we would receive better treatment from the leaders of the store</t>
  </si>
  <si>
    <t>William was outstanding and fulfilled what I needed. However Ginesh at the Haymarket location called and left a message to resolve my issue. I called back and left a message and he still hasn''t attempted to reconnect with me. I was going to buy all new kitchen cabinets and hardwood floors. Looks like I will be doing that elsewhere.</t>
  </si>
  <si>
    <t>i should be able to take product back to the store and reoalce it</t>
  </si>
  <si>
    <t>Cheryl was outstanding.  She followed up with me 3 different times to see if I had been contacted or helped.  I did not get a good response though, just an email telling me that i need to look at a video and provide information.  They never tried to call me to assess my issue.  Fortunately my husband figured it out and fixed the water cooler.  Cheryl was the only outstanding part of my experience with Home Depot.</t>
  </si>
  <si>
    <t>I ran into a ridiculous policy issue with Hampton Bay. I purchased 2 light fixtures a while back, and in the process of installing one, I dropped and broke a shade/globe. Because I no longer have the receipt, I was told I couldn''t purchase a shade. Some nonsense about a warranty period etc. This wasn't a warranty  claim, I just wanted to purchase a shade/globe. Needless to say, I'm not very happy. I've purchased an enormous amount of stuff from HD over the years buy I'll think twice about it from now on.</t>
  </si>
  <si>
    <t>Still waiting for someone to contact me.....</t>
  </si>
  <si>
    <t>I have spent over $15000 there. And the fact that something that you guys delivered broke and won''t replace it as absolutely ridiculous. My renovations have been put off</t>
  </si>
  <si>
    <t>I was told I had to wait for the manufacturer to approve the replacement and they were closed over the weekend.   However,  when I called back on the following Monday,  the agent told me to take it back to the Home Depot I ordered it from.  No real issue,  but it delayed completion of the product by 2 days.</t>
  </si>
  <si>
    <t>My question was answered and I am thankful for Giselle''s help!</t>
  </si>
  <si>
    <t>Julio was absolutely fantastic and helped 1000%.  I was in fact very surprised how knowledgeable he was, curtious, professional and patient.  Great asset to have.</t>
  </si>
  <si>
    <t>The customer service department keeps throwing me at Husky''s service departmen who just throws me back at Home Depot. It is clear no one wants to own the problem and just pass the buck onto the next group. They do not respond back to emails and clearly just disregard complaints hoping to exhaust a customer for a faulty product.</t>
  </si>
  <si>
    <t>Saludos, fue que estuve tratando de comunicarme con Ryobi para reclamar una garantía se me hizo imposible por qué todas las instrucciones por teléfono son en inglés y se tardan mucho en cojer la llamada. Entonces por eso llamé a las garantía de ustedes y la persona que me atendió fue muy amable y trato de ayudarme y intento comunicarse el para alludarme y no pudo. Y se dió cuenta lo que pasamos nosotros para poder comunicarnos y no se pudo hacer nada con ellos Ryobi. Tuve que hir a Home Depot y pedir la dirección del centro de servicio de garantía de ellos aquí y lleve la herramienta yo personalmente. Pero gracias por el servicio del muchacho que me atendió.</t>
  </si>
  <si>
    <t>Yes, You can do for me: 1) we  needed to buy  all ours meals due to 7 month. We felt sick for excesive dust caused by the instalation until the time the contractors came. We paid for maintainance of a very dirty house. We suffered  loss of mobiliari. I suffered  depression disturbances  caused by 7 months of horrible situation of our home  and  for the bad  comunication and no help received by your  staff. Our heath was  afected  phisical and emotional. We needed to dish washing in a bathroom for 7 month. Now we  need to start again with this nightmare. I am asking for $7,000.00 more to normalize our life and to pay for it.</t>
  </si>
  <si>
    <t>Un servicio maravilloso de parte de essmeralda muy atenta y amable con mi situacion. Resolviendo de forma maravillosa mi pedido. felicidades por su atencion muy acertada.</t>
  </si>
  <si>
    <t>Vivian was knowledgeable and very helpful.  Thank you!</t>
  </si>
  <si>
    <t>Returning the vissian microwave that was still under warranty was alot more difficult then expected. There needs to be a better system for these types of issues. My call was redirected countless times no one seems to know who''s responsible to honor the manufacturers warranty. No one even knows who the actually manufacturer is despite it i being vissiani name brand sold exclusively at homedepot I got forward to two other company's ive never heard of. The rep that was handling the case  barely answered but when I did get a hold of them I was asked the same questions over and over of my name, address, s/n, model like they didn't already have all my info. It honestly felt like it was intenionally a hassel so I would give up on getting my money back. I'm going to learn from this experience and purchase the rest of my appliances else where.</t>
  </si>
  <si>
    <t>I spent TWO HOURS AND FORTY MINUTES on the phone with you guys on Monday. Spoke with EIGHT different people. And my issue is still not resolved. I honestly cannot imagine how you could have done worse.</t>
  </si>
  <si>
    <t>Jesus was perfect So was Erin  However, you could not get us a solution  i was disappointed that our $3300 could only net us a 250-dollar gift card to fix the problem.  Please call me Anthony 818 319 3690</t>
  </si>
  <si>
    <t>Everything was good, the US Home Depot in fort gratiot is very good and I really like it there.</t>
  </si>
  <si>
    <t>I would like to bring to your attention an issue regarding the warranty for the item I just purchased from Home Depot. Unfortunately, I have been informed that there is currently no estimated time of arrival (ETA) for the replacement part. As a result, there is a possibility that it may take up to one year for me to receive it. I must admit, this indeterminate wait time is causing me considerable frustration and inconvenience.</t>
  </si>
  <si>
    <t>I have been promised a replacement part for a sink faucet that should not have had a problem with.  ( Glacier Bay). Hopefully I get it withon next few days &amp; it is easy to replace</t>
  </si>
  <si>
    <t>It took a lot of time to get Appointments for measurements and install. I had to get may own contractor to pick up the doors and install.</t>
  </si>
  <si>
    <t>Yes, Please sign me up for the military discount that you offer. You have made it very hard for people who do not have i-phones or have the capability to upload or download on the computer. I signed up at lowes customer service counter for their program 8 years ago. It was very easy and quick. The problem as I see it is Home Depot is too worried that contracters would use this. Your people in the stores and at the check-outs should be able to monitor this issue.Lowes does it very well. I like Home Depot much better but you are making it impossible for me to shop.</t>
  </si>
  <si>
    <t>Provided incorrect guidance in handling a warranty issue. Sent me to the local store and things got worse from there. The customer service person at the store lied to me about phone numbers on the bags of mulch and then provided two incorrect numbers to follow up with. Very disappointed in the way Home Depot handled this issue. Still not resolved but hopefully on the right track.</t>
  </si>
  <si>
    <t>Waiting 5-7 business days for a replacement part can be a king time in some instances.</t>
  </si>
  <si>
    <t>I guess the customer escalation team listen to voicemail from your customers, tried to have a call back prior to 11AM EDT and I would only get calls after 1PM.  I was glad they did get delivered. no excuses here</t>
  </si>
  <si>
    <t>I tried the texting system and it took quite some time.  Ultimately, after making contact with a real person on it, I was advised to call another number.  It was a total waste of time.  However, when I made contact with DARRYUS, he was able to take care of my issue expeditiously.  For that, I am grateful.</t>
  </si>
  <si>
    <t>I am disappointed with the overall experience of ordering my garage storage system.  I will be several weeks if not a couple months getting what I wanted due to the damage the original shipment had when I received it.   The customer service reps did fine - just the overall shipping/delivery of damaged goods and the length of time to resolve is very disappointing.</t>
  </si>
  <si>
    <t>Was hoping to have replacement hardware sent to me rather than have to return to the store for an exchange. Jonathan issued a gift card, but I still had to go to the store to get the hardware.</t>
  </si>
  <si>
    <t>Not sure how this was done, but my name is Chris, not Rick.   See the email address this survey was sent to.   Omar was top notch though. An absolute pleasure to deal with. He was very patient and took his time reviewing everything.</t>
  </si>
  <si>
    <t>This associate actually called me a racist and that was Highly unprofessional and slanderous. We will no longer shop at Home Depot.</t>
  </si>
  <si>
    <t>Installation was not complete and head guy somewhat rude and arrogant towards my husband.</t>
  </si>
  <si>
    <t>Not the person''s fault, but it's terrible that you can't talk to someone to ask questions about the actual running of the product.</t>
  </si>
  <si>
    <t>Bought faucet from home depot in 2014.  Now you have no record of the faucet ever existing.  Can''t find parts.  Disappointed in home depot.</t>
  </si>
  <si>
    <t>I am still waiting to see what they will do about my damaged beverage fridge</t>
  </si>
  <si>
    <t>I appreciate that Abraham was happy to spend the time with me to get the Veterans registration done right.</t>
  </si>
  <si>
    <t>I comiendo the courtesy and patience of the costomer rep JOSHUA who did served an excelent service over the phone and was able to find out my account number and transaction date. I highly recommend Joshua.</t>
  </si>
  <si>
    <t>Disapointed unable to get item replacement or even ability to buy and pay for item. Ken</t>
  </si>
  <si>
    <t>Didn''t help at all. Instead, would reply once or twice a week with vague responses and no actual answers. Waste of time and didn't get my issue resolved.</t>
  </si>
  <si>
    <t>Apple valley home depot needs to be spoken to they are rude treat you like a criminal because of looks I am a army veteran and being treated the way I did was so embarrassing and upsetting</t>
  </si>
  <si>
    <t>I contacted the manufacture Husky was rude and not helpful. So I took the product back and I will buy Husky products again.</t>
  </si>
  <si>
    <t>Maribel was very helpful.  The wait time before talking to her was long but not her issue.</t>
  </si>
  <si>
    <t>Alan tried to be quite helpful. The problem I had was that since a couple of months ago, at check out, I click the option for getting an email receipt as well as a printed receipt, but no longer get the emailed receipt. This is despite the fact that my email is shown at the register.   Alan gracefully emailed me the pdf version receipt of my last purchase. He told me he would erase my email address so next time I would need to enter it again at check out.   However, today I visited Home Depot, and the same thing happened again. My (correct) email address was shown and yet again I did not receive the emailed receipt.</t>
  </si>
  <si>
    <t>I have 2 kitchen cabinets that were shipped with incorrect hardware. Since the cabinets are sent as complete units from Vietnam, there are no parts available in the USA. Karina''s only options were to process a return label (the cabinets are partially assembled) or take a 10% discount. Both solutions are poor.</t>
  </si>
  <si>
    <t>Needed recipe luckily I was able to fine otherwise would not have been able to get parts that were missing.</t>
  </si>
  <si>
    <t>Unfortunately, the product didn''t work, but at the time I didn't know that, and I had 2 different people come to install the fan which cost time and money.  A gift card would have been nice for the inconvenience.</t>
  </si>
  <si>
    <t>My toilet purchased on 6/28/23 is defective.  Customer service said it needs repair parts and would be shipped.  It is now 7/06/23 and the parts have not arrived. The toilet is still malfunctioning.</t>
  </si>
  <si>
    <t>A fairly long wait on the phone before connecting with a customer service rep. You made $17B last year, spring for a few more folks to help make things right when something goes wrong.</t>
  </si>
  <si>
    <t>It took several phone calls and waiting through promts to finally get the right person. Very frustrating,  but the gentleman that helped me was exceptional!</t>
  </si>
  <si>
    <t>I had a very frustrating experience with the HD phone system. First it transferred me to a survey about my experience before I even talked to someone. Next, three time it just cut me off rather than transfer me to the appropriate person.   I will say that the team was responsive to escalate my concern, however it was to no avail. I will be contacting HD to discuss this issue. Jim Forquer 407-718-2367</t>
  </si>
  <si>
    <t>Pedro was extraordinary. He was quick and efficient, and I really felt heard. He did not minimize the situation. The only issue I have is that I have not gotten an update on the situation. I am not sure of the timeframe, but more updates would be appreciated.</t>
  </si>
  <si>
    <t>I believe HD should be more accepting of their mistakes. Example, disengaging a safety aspect of a vehicle one may purchase.</t>
  </si>
  <si>
    <t>We have been using Home Depot for 40 years for everything.  We have built 2 homes with H.D,for everything inside and out.  We will be switching over to Lowes soon.  HD has gotten to hard to deal with.  My husband couldn''t   return some lights because he didn't have his receipt.  Not even for a store credit.  We are not able to keep every single receipt with what all we have to purchase daily to get our Lakehouse built. HD sooooo not workable anymore.  I called yesterday to ask questions about our  credit card promos and the lady needed my husband to be on the call so I said fine I will call him and merge the calls.  She would not let me do that and said he would just have to c all in.  He doesn't  have the time or patience to do that as he is the contractor on  our new build and I need to handle this.  Ya'll have way to much competition for me to stay with y'all when other companies are easier to deal with and should be as we spend a ton .</t>
  </si>
  <si>
    <t>I am extremely satisfied with Javier and the effort he put into resolving my concern.  I am not happy, though, that Home Depot was not able to send me a new seat cushion cover; instead of a 5% discount or returning the whole unit.</t>
  </si>
  <si>
    <t>Javier was polite and very understanding of my situation.  I understand some product deliveries are out of Home Depots hand since they are not store deliveries. I appreciate Javier and Hone Depot for making a great effort to keep the purchaser in mind.</t>
  </si>
  <si>
    <t>Tasha did a very good job of resolving my customer service problem re: carpet installation. She is a great listener and understood the issue. I just regret that I had to write the Chairman of Home Depot to get resolution, and I wish it could have been resolved at the store level. But I do appreciate the attention and resolution.</t>
  </si>
  <si>
    <t>I have been waiting 6 months for a screen door. tha is not acceptable.</t>
  </si>
  <si>
    <t>It would help if the Home Depot store in Phoenix OR answered their phone. It took two trips to the store to schedule an installation after the materials arrived.   Everyone at Home Depot followed a process, but no one seemed to be able to make anything happen.  I will try Lowes for my next custom order.</t>
  </si>
  <si>
    <t>We had good service but because  we misplaced the receipt   it was more complicated..Totally  our fault for having no receipt..We always save receipts..But my hubby is very handy he improvised  and the gazebo is lovely</t>
  </si>
  <si>
    <t>The only thing that I have to say is that I am very disappointed of the way we were treated by the local Home Depot Manager on Wednesday 06/28/2023 , and based on that we will try to take our business elsewhere, other than that, when I called costumer service to submit our complaint, we were satisfied with the lady that assisted us, she did her job well and we have no complaints about that, and obviously she follow through hence the email I just received.</t>
  </si>
  <si>
    <t>This issue has not been fully rectofied.  It was said that it is set up for completion but have not scheduled the work to be done.</t>
  </si>
  <si>
    <t>I have not hear back from store manager in over a week about the issue I had with an employee.</t>
  </si>
  <si>
    <t>Results are yet to be seen about my complaint concerning the Hanover Home Depot store. The is a Genuine Safety issue and it has been getting worse over the years.</t>
  </si>
  <si>
    <t>Better follow through, still not sure of details with Re-bath? Home Depot should maybe have a say on cancelation fee? Still have not been contacted by Home Depot Of the refinancing of the loan from i22k to 13k?</t>
  </si>
  <si>
    <t>On the phone for an hour for absolutely NOTHING. Zero help at all and did not solve our problem at all.</t>
  </si>
  <si>
    <t>Jose was great, but it''s too bad we weren't able to get parts for our item from the vendor</t>
  </si>
  <si>
    <t>Home Decorators and Home Depot customer care worked well together, very professional.  If I receive the missing parts from the manufacturer then I will be happy.</t>
  </si>
  <si>
    <t>Melina was professional in what she tried to help me with, but the purchase, loading of my product by without help, even after numerous requests for help and now a sub-par product is very concerning for me and i will probably avoid HOME DEPOT in the future.</t>
  </si>
  <si>
    <t>I think that you are obviously not using people with English as a first language which creates somewhat of a communication barrier. I also was not satisfied with the return process for a damaged chair that I paid well over $100 for.</t>
  </si>
  <si>
    <t>Great customer service and support.</t>
  </si>
  <si>
    <t>Great customer service. Both representatives were very pleasant and listened to the issue to resolve the problem.</t>
  </si>
  <si>
    <t>I really appreciate the quick response and thoughtful resolution. Jenny and Rich (local store manager) were able to turn this bad experience into a positive outcome. Thank you!</t>
  </si>
  <si>
    <t>great customer service by Sarai and Tanisha, thank you</t>
  </si>
  <si>
    <t>Home Depot and Citi errors have cause my credit score to drop 80 points. Citi does not want to contact credit agencies on my behalf to acknowledge their errors.   I will NEVER spend another dime with Home Depot</t>
  </si>
  <si>
    <t>Never received an update from Miranda on the outcome of the gift cards.</t>
  </si>
  <si>
    <t>We shop a lot at Home Depot but the quality of this flooring was so disappointing. We felt we had been sold a bill of goods.  We were hesitant to return and shop but the quick response to our complaint has restored our faith in your store although we will be very cautious, evaluating the quality of anything we buy.</t>
  </si>
  <si>
    <t>My issue was with the manger at the local store, his name is Alfred, my time was wasted for 45 minutes picking up a curbside order.  After numerous attempts to call the store (about 8 times) I had to go in the store and find someone to help me. Alfred was impatient and said the item had been moved. I told him i was not happy with the service and he said ok, sorry.  He never offered anything for my inconvenience and his apology was half hearted and it seemed like oh well. I have spent thousands of dollars at your store but I am rethinking shopping there again, and to think I was about to purchase a new weed eater and edger.  Very disappointed in Home Depot, and Alfred is a disgrace and should not be in management with such a poor attitude towards customers.</t>
  </si>
  <si>
    <t>Charlene is a nice person but she only was able to read instructions and was not able to deal with the problem with the Defiant product that is sold by HD. I had to take it back to the srore and buy something else from Amazon. The whole thing took a lot of time. You don''t have staff that know the products is they only look up instructions that come with the product. I was on wait for a long time before the call was answered. It was a waste of time and the productd was useless.</t>
  </si>
  <si>
    <t>This whole installation process was a nightmare.The contractor''s were horrible . it took over eight day to get my project complete. Was told that they were coming out and never showed a couple of times. Came out with damaged product, workers hurt on the job. A complete nightmare  and for my inconvenience  I  was offered  a $50 gift card when I missed Making hundreds a day to be home when workers didn't show... A complete  Nightmare</t>
  </si>
  <si>
    <t>Rebeca was great.  The problem with my issue was more of a manufacturer issue.  I needed this light and there is a shortage of them.  I went to 3 stores and found one.  The associate at the store said the manufacturer visited the store and told them supplies wouldn''t be replenished till August.  I ended up keeping this light and bought a new separate accessory to make it work.  However, that is not fair to my customer who had to pay for the additional accessory.  Basically, this was a track light which came with its own track.  The supplied track was a poor fit for the lights.  The lights fit perfect into the accessory track I bought.  This is a profuct of HamptonBay and in my opinion this was their issue.  Anyway, the issue was resolved at my cost and creative work around.</t>
  </si>
  <si>
    <t>Our Veterans are very important and any discount given to them is always appreciated.  We are grateful that Home Depot also thinks rhat way.</t>
  </si>
  <si>
    <t>As far as I know my customer care case is still open. No one has told me otherwise. I returned the excess materials today, but I''ve received no information about a refund for the wrong materials that were delivered an installed, or the fact that the floor installation was incomplete. It's been 6 days since I opened my case and the only communication I've had was to schedule the return of the excess materials.</t>
  </si>
  <si>
    <t>Product was damaged during shipping. NSD does not wait to open the box. I have been dealing with this since I opened the box the evening it was delivered. Part can not be replaced so I need to return. Still waiting on NSD to schedule the pick up for the return. I was told 3-5 business days after 6/29 they will contact me. Then call me the day before via email. Their contact phone number when you ask to talk to a representative disconnects and I only learned of this timing via email. After I got a email saying they tried to contact me. The email was the first contact with NSD and I was told by Home Depot I would be able to pick the day. At this point I just want someone to pick this item up and provide a refund as soon as possible. Please contact me immediately. 410-688-3504</t>
  </si>
  <si>
    <t>Why sell something you have no parts for?</t>
  </si>
  <si>
    <t>There are people returning items to Home Depot after they scavenger the item bought for parts or return items after they swap the new with the old. Then, they return the item for a refund. Then a person like me  buys an item that''s old or missing parts. This happens quite often. Now I open the box and check before leaving the store.</t>
  </si>
  <si>
    <t>I would advise to sell quality tested products. I am not happy with Ryobi products.</t>
  </si>
  <si>
    <t>They have yet to resolve my issue. Even though the store provided false information in order to get me to make a large purchase, I was stuck to fix it. I was told to go into the store and get personal credit and the balance will be transferred. I have since done that but the store is unable to transfer the balance. Customer service calls and tells me the same thing every time but at the store and even the IT department are not able to do it very disappointed and plan to go elsewhere for any further purchases for my business and Home.</t>
  </si>
  <si>
    <t>Unfortunately the problem was not with Homedepot but the manufacturer. Homedepot did all they viuld</t>
  </si>
  <si>
    <t>Tanisha was fine.  She had me reach out to the parts department and they were awful.  The issue is still not resolved.</t>
  </si>
  <si>
    <t>Have more choices on outdoor furniture</t>
  </si>
  <si>
    <t>Yeah, never got my phone set with a new password for the military discount.  That was the problem in the first place.  The gift card was a thoughtful touch though.  John Novak</t>
  </si>
  <si>
    <t>Nothing changed with this issue and Im still out the money for a crew to do work we couldn''t do because Home Depot failed on my delivery for the 3rd time.</t>
  </si>
  <si>
    <t>Terrible experience with Home Depot, will expose the unfairness.</t>
  </si>
  <si>
    <t>My window has not yet been repaired  I was informed that the parts are in and someone would contact me today. Time will tell. This complaint has been ongoing for three months, so how can I be satisfied l.</t>
  </si>
  <si>
    <t>I was looking for a special rental called the Jumping Jack Soil Compactor.  I called my local Home Depot and nobody seemed to know about it so I called the main headquarters of Home Depot in Georgia.  They didn''t know about it either.  I called back several times and never got back to the person that claimed to do some research and get back to me but got two others that didn't know either.  Finally one person told me to take a picture of it to my local Home Depot and the tool rental manager (an African) recognized it and placed an order to have it delivered to the local Home Depot (#3034).  So as far as I'm concerned....He is the man of the day!</t>
  </si>
  <si>
    <t>All Miranda did was listen and compile my dissatisfaction complaint with Your partner citi-bank!!!!!!</t>
  </si>
  <si>
    <t>My neighbor gets a delivery and I get the trouble . Your truck hit my garage and moved it and made a mess of our driveway and my other neighbors drainage ditch . I want this resolved now . I spent most of my day Friday trying to get someone to help . Now Monday comes all I get is a survey from you .</t>
  </si>
  <si>
    <t>After 72 hours after reporting my issue, I still have not been contacted by the Rogers store manager.</t>
  </si>
  <si>
    <t>lengthy time for refund to return to my card</t>
  </si>
  <si>
    <t>Still waiting for a call back and/or resolution.</t>
  </si>
  <si>
    <t>The installer deceived me and The Home Depot, stealing my money. The local managers ignored my proof.</t>
  </si>
  <si>
    <t>She stepped in and solved my problem.</t>
  </si>
  <si>
    <t>I believe it was my disgruntlement with guys who stand out  in the parking lot and the street, asking for help. I hired a couple and they are kind of running a scam there. They are not connected to Home Depot, but I think that Home Depot should not allow them there since so many people complained abo9ut the same thing.</t>
  </si>
  <si>
    <t>I really hope Home Depot hold their employees for their actions. The employee Ms Gracie and Mr Ed were disrespectful and down out rude.  I wish to never come back to the Cascade store, or Home Depot. My plans are to closed my card and take my visit to Lowes or order from Amazon for my home repair supplies.</t>
  </si>
  <si>
    <t>Samual was very helpful in assisting me with completing my request.</t>
  </si>
  <si>
    <t>Jonathan reached out to the manufacturer for me to see if they would be able to send me the replacement parts I needed even though we were unable to locate my receipt info. Thankfully they did send me the parts with no hassle. Thank you so much!!!</t>
  </si>
  <si>
    <t>The light that I ordered was delivered with parts missing.</t>
  </si>
  <si>
    <t>Customer care or wither homedepot.com&amp; all the representatives told me the same thing but nothing was done&amp;didnt help me at all&amp; telling me the problem was IT ticket that no one helped me&amp; up to now im still waiting and the problem is my refund from the returned item since april1, 2023.. over 3 months now. I received an email for the survey but never received an email from any of those departments.. resolution team didnt help me either&amp; WORSE experience with home depot.. and it wasnt my first time having problem with the HOME DEPOT&amp; which is my fault for not learning from my very bad experience with HOME DEPOT&amp;. HORRIBLE, TERRIBLE, WORSE EXPERIENCE&amp;.i was advised to have a lawyer handle it&amp; it really affects my health&amp; from frustrations and stress calling them every week and getting the same answer but nothing done&amp; they just playing with the customers &amp; all words but no actions DONE..</t>
  </si>
  <si>
    <t>No one cares. After spending over $3000 on decking and railings I had to remove the pieces myself from the racks. It took over an hour and a half but was told it would be a long time for them to do it. Not very helpful.</t>
  </si>
  <si>
    <t>Kristi was awesome. However in St. Thomas, USVI, it wS difficult to get the issue resolved. I called and Kristin solved the issue in less than 10 minutes. She is fabulous!</t>
  </si>
  <si>
    <t>Home Depot need to have and higher secret shoppers for the new employees even the ones who have a record complaint of customer service and customer service skills. A secret shopper you hire they play like they''re an ordinary customer they evaluate the performance and the skills and the communication as well as the timely fashion being a Home Depot representative assisting customers so that the secret shopper can place to the HR department in evaluate the performance without the employee representative acknowledging that they've been working with a secret shopper. This gives the exquisite timely fashion to evaluate employees to reassure that the hired employee will accommodate and provide excellent service. Secret shoppers are hired at minimum wage majority are senior citizens and what they do is they call randomly and they get the name the date and the time when communicating with an online service customer or at the store in a physical evaluation monitoring how well the store is clean how well the cash register was alerted to assist customers where they stalking the shelves accordingly this way you can see as a Home Depot CEO who evaluates having and hiring good employees is to provide a set of secret shoppers for reinsurance that the employee is doing what they're paid for and that they like customers they like people they like to conversate they like to assist and they are honored to have a paycheck by Home Depot not to get a paycheck and treat people like crap that was my experience I felt for 3 months the acknowledgment of nine people not able to assist accordingly and my email address was typed over and tampered were other orders were taken place not one individual out of nine assist until finally I got Krishna who assists me to recheck my email address my address my phone number and to find the resolution of why for 3 months ordering online was horrific for me due to a Home Depot representative who override and typed my email incorrect when I told him three times back in March 2023, and not only rude but told me let me move forward and just type this in so I can hurry up and get this done his customer skills if I was a secret shopper I would have it evaluated and report it undocument to provide to the unemployment of state and federal that this employee who is seeking unemployment is not customer service skills or not customer service given so when they apply for employment that it will not relate to any type of customer service whatsoever shape and form this also justifies and support Home Depot so that it is assured when terminating bad customer service of a representative from Home Depot there is documentation enough for the state to evaluate why the person was terminated secret shoppers are one of the best Advantage way in Silicon Valley in California who oversees every type of employment including Hotel landscaping and as well car wash business owners want to make sure that when they have customers spending their money at their facility that they return back as a happy customer and the only way to assure you're running your business well is to hire secret shopper to assist and to assure that every employee that works for the business and the dollar continues as the business grows is due to having the proper and corrective employee that you hire and not know bogus one that just wants a paycheck, secret shoppers Home Depot needs to provide,!!</t>
  </si>
  <si>
    <t>train this employee or just put them in another apartment, where he doesn''t have to cut wood I husband said he was very nice just didn't measure correctly</t>
  </si>
  <si>
    <t>He indicated my issue would be resolved&amp;.a follow up email indicated it was not.</t>
  </si>
  <si>
    <t>Waiting on the security light tracking number</t>
  </si>
  <si>
    <t>Tamea was quite helpful in handling  the problem I was having with my compressor. I expect the arrivalof the necessary parts in the near future..</t>
  </si>
  <si>
    <t>Your employees handled the situation professionally.  And I appreciate that. My refund happened the same day as my call.  I should be compensated for the second call that I had to make. Thank you.</t>
  </si>
  <si>
    <t>Monica was extremely polite, helpful and knowledgeable.</t>
  </si>
  <si>
    <t>I was told item out of stock,could not tell if or when it would back in stock, that I could call back in a month or so?? Would you be satisfied with that response?</t>
  </si>
  <si>
    <t>Oxford Home Depot''s customer service is very poor. Online order delivered extremely damaged. No way handlers could not have known. Will be difficult to shop with Home Depot aagin.</t>
  </si>
  <si>
    <t>My problem is still unresolved. I called corporate on Friday 6/30/23, I have YET to hear anything from the Greensburg location or the corporate office. I am close to contacting the Better Business Borough or someone that would like to hear the story about how I am displaced and how little regard there is from the home depot store for THEIR mistake and mis/lack of communication.</t>
  </si>
  <si>
    <t>As stated in the previous surver, NO ONE has contacted me. NOTHING has been resolved</t>
  </si>
  <si>
    <t>Carlos was very knowledgeable and informative on the procedure and of making certain that we received the part that was needed to remedy the situation. I appreciated this professionalism. Nothing more could be done to improve the experience except if the part were readily available on that day.</t>
  </si>
  <si>
    <t>I have not received any information about the availability of the toilet lever for the Glacier Bay toilet that I  need to replace.</t>
  </si>
  <si>
    <t>Julio was very helpful and patient.</t>
  </si>
  <si>
    <t>Everyone was very helpful and took care of my needs. I just wish the process took a little less time but overall a very good experience</t>
  </si>
  <si>
    <t>Hiram was great he listened to my need and took immediate action.  Due to the fact that he had to contact the manufacturer of the product the response time us out of his hands.  I still waiting to hear back so the case is on-going.</t>
  </si>
  <si>
    <t>Melina was very courteous and concern about the item needed. I believed she went beyond her duties to get the item I needed. Thank you Melina for job well done.</t>
  </si>
  <si>
    <t>Bought low voltage flood lite in November 2022. went to Home Depot 6-29-2023 to buy replacement part...no longer available!!!!! Wanted me to buy a compete new unit for $30.00 which is not like the old unit. I cannot understand why a unit is no longer available in less than 8 months? Unit  item # 1003111651 Model # Lo5517 Case # 33083575</t>
  </si>
  <si>
    <t>Home Depot needs to change their policy on using store credit for online and special order purchases.  It''s extremely difficult and inconvenient on these type of transactions.</t>
  </si>
  <si>
    <t>The manager said he will credit me back the pallet of concrete, but not the time it took me on the phone to get this stuff straight  I spent about three hours of my time talking to multiple people</t>
  </si>
  <si>
    <t>Yes.  I bought 6-7 packages of Hampton String Lights for the backyard over the past 2-3 years. I noticed that some of them collected the bottom fifth of the bulb with water (they are outdoor lights).  some still worked, some didn''t. Eventually, as a result of my wife's prodding, I contacted HD to see if this issue can be rectified.  The HD person tried (very nicely, I might add) to get about 10-18 bulbs replaced, but the company only sent 6 (they just arrived) and asked if we had receipts.  I was under impression HD had all receipts!  And they go back 2-3 years. I told him I found 4-5 paper receipts, but I have not heard back since from our HD contact person.. Does HD have my receipts?  Can I request copies be sent?  Can I submit the String Light receipts for bad bulbs still under warranty?  Who to: HD or the company?  Thanks.  My cell is 404 310 1044.</t>
  </si>
  <si>
    <t>I''m exhausted with the nine, ten month experience, thus far.  Shardae just got in on the tail end. I hope there are no surprises with the product or install. Still waiting on cleaning and handling instructions.  Nobody really cares and this job really scares me. Cvappie</t>
  </si>
  <si>
    <t>They asked me to send a copy of my receipt and I told them it was faded. They wanted information from me and said they will track down receipt I gave them the date of purchase. But I get an email stating they don''t have anything. I was disappointed and still have a garbage disposal not working.</t>
  </si>
  <si>
    <t>I would like a call or written apology for the racist comment made towards me by the employee. I now feel uncomfortable going into that store.</t>
  </si>
  <si>
    <t>Amy was very helpful.  Suggested alternate way to obtain the copy of the receipt that would save me from having to search my Pro Account.  Speed of receiving the gift card was great.</t>
  </si>
  <si>
    <t>As a remodel contractor I will NEVER EVER shop at Home Depot again. I was blamed for a writing oven delivery.</t>
  </si>
  <si>
    <t>Better customer service. It is retail it apart of the Jo b description to assist with customers with items and help. Instead of being on their phone and avoiding helping customers that would probably took 5-10 minutes took 45 minutes and still was not provided with service</t>
  </si>
  <si>
    <t>The Bennington Store needs to be proactive and repair broken equipment in order to complete customers needs. The window shade cutter has been out of service for quite some time so I am unable to get the proper shades that I need. One of the sales associates suggested that I go to WalMart.</t>
  </si>
  <si>
    <t>Michelle went about and beyond. My disappointment was that the part I needed for my new HD ceiling fan was not available.</t>
  </si>
  <si>
    <t>i was glad to here from the real manger as prompt.as he did need to retrain or get rid of people i understand these time its hard to find help thats not an excuse thank you for adressing my issue</t>
  </si>
  <si>
    <t>Aisles at the home depot in Morrow, GA was blocked and not easily accessible.</t>
  </si>
  <si>
    <t>Customer representative made no effort at all to address my request to have contact with policy representative. Patronized me while openly ignoring my concerns. Waste of time.</t>
  </si>
  <si>
    <t>today only four ladies talking  at the check out but it was 730 in the morning</t>
  </si>
  <si>
    <t>Customer service at the retail stores need to be more informed as to the answers they convey to their customers.</t>
  </si>
  <si>
    <t>Thanks so much to Will for his pleasant demeanor. Definitely helped de-escalate the problem. He also had the store manager Arden Ellis contact me the next morning. Mr Ellis explained In further detail what had occurred then kindly agreed to honor the price given by the other HD store, even though the price had been an error due to a discontinued advertisement. Thanks to both for the excellent communication.</t>
  </si>
  <si>
    <t>Keep up the good work, all of you at Home Depot provides .</t>
  </si>
  <si>
    <t>Customer care support and solve problems professionally</t>
  </si>
  <si>
    <t>My experience should not have happened in the first place</t>
  </si>
  <si>
    <t>Still awaiting the Home Depot check settlement at this time, but it is probably on the way via regular mail.</t>
  </si>
  <si>
    <t>My refrigerator has been having issues since 4/16/23.  Between the Home Depot warranty and the service technicians, no one seems to be able to fix this product.  I sm STILL waiting and seriously have lost faith in Home Depot.</t>
  </si>
  <si>
    <t>Will was very professional and delivered what he promised.</t>
  </si>
  <si>
    <t>Thank you for making me realize how little home depot cares about us, your customers.  I will never shop home depot again.  I am now a Lowe''s customer from now on.  I know the thousands of dollars I have spent at home depot is nothing to your corporation, but it means something to me.  Lowe's was able to give me the service i was requesting from the not real pleasant associates at your store.  Good by home depot you suck !!</t>
  </si>
  <si>
    <t>Home Depot employees very unprofessional. I called customer service. He told me that the manager will contact with me nobody ever dead Home Depot need to invest money. to train their employees how to treat customers and keep their promises.</t>
  </si>
  <si>
    <t>Compensated for our time from work and damage to mailbox</t>
  </si>
  <si>
    <t>Thank You for the return of the Vet symbol to the cashiers station. How long it will stay there time will tell.  That said, it doesn''t hurt to ask will you please log in my phone number as that of a veteran? Thank you in advance. TGK, Spec. 5, E-5, honorable discharged</t>
  </si>
  <si>
    <t>I bought a freezer on line and had it delivered. The product was damaged broken glass shelves and a gasket not working. Am waiting to hear from Vissani for a response.</t>
  </si>
  <si>
    <t>I made 2 calls and left messages with support person and after a more then a week I have not gotten a call back</t>
  </si>
  <si>
    <t>Too many layer of personnel to wade through. While Omar tried he was not able to resolve a seemingly simple request.</t>
  </si>
  <si>
    <t>Hampton bay ceiling fan is piece of junk!</t>
  </si>
  <si>
    <t>I came back for an issue with the sliding door for the second time after getting it replaced and waiting for the replacement to come in after 5 weeks. I feel homedepot needs to sell high quality products and provide the best service, unfortunately my experience with the whole order was not the way it should have been.</t>
  </si>
  <si>
    <t>all the employees at H D were courteous and knowledgeable that I talked to about my problem.</t>
  </si>
  <si>
    <t>If I receive a broken item, I should get a replacement part. If the replacement part will not be available for the next 6+ months, I should be sent whole new set as soon as I return the broken set for the same price as I purchased the original. It is absolutely ridiculous to expect me to return the BROKEN set I purchased for $350 and buy the same new set for $799 as it is not on sale anymore. It is very disappointing as I have purchased multiple sets of furniture from Home Depot and Hampton bay but after this experience I will not be purchasing or recommending to anybody anymore</t>
  </si>
  <si>
    <t>Case is not solved yet.  After submission of the supporting documentation, I received a subsequent email stating I needed to contact Technical Support.  It would be helpful if Technical Support would send a response indicating what additional information they need or what troubleshooting they want performed so it can be done prior to contact them.    I will be reaching out to Technical Support ASAP to start the 2nd phase of this claim.</t>
  </si>
  <si>
    <t>Very satisfied with the quality of service I received. Thank you.</t>
  </si>
  <si>
    <t>The associates which I was in contact wee very helpful .</t>
  </si>
  <si>
    <t>Never got follow up but since complaint about manager possibly swept under rug? Extremely unprofessional</t>
  </si>
  <si>
    <t>Alberto was mosdef professional.  His understanding that I knew what I was doing with the product was appreciative when troublshooting the product and its instrucions.  I believe he traded places wi me and he could appreciate my frustration. for that IM am appreciative for his efforts to solve my pb</t>
  </si>
  <si>
    <t>Jorge was very helpful and was able to point me in the right direction. I''m very much appreciative of his prompt assistance with getting me the contact info I needed to order my replacement parts. Thanks!</t>
  </si>
  <si>
    <t>Ramses was great to work with and kept me updated with my case. Even though the issue was not resolved with the app, he did what he could to try and resolve it</t>
  </si>
  <si>
    <t>I think there was mis-communication.   I didn''t need a resolution.  I was just asking a question.   The person who transferred my call to Julio, didn't know the answer to my question and so they perceived that my call needed to be transferred to the resolution department.   Hence, it took off from there, which I just had a question which was between the calling and transferring me was answered by someone named Colleen.   She simply answered the question.   The answer was yes.   I can return the air conditioner.   That's all I was asking.  Since then, I still may try to get central air installed.   I have 90 days from date of purchase to return the unit.   It is unused and uninstalled, sitting on the floor.   Thank you for all your help.   I will stay in touch if I can find central air company to install central air unit under a 12-mo, 0% interest arrangement..</t>
  </si>
  <si>
    <t>Eddie was very helpful and very prompt...he seemed experienced and fairly quick...more so than most customer service personnel...good job</t>
  </si>
  <si>
    <t>The toolbox was damaged and the replacement is weeks out.</t>
  </si>
  <si>
    <t>Emmanuel was very courteous however.no options given helped to solve the issue. I am to the point that throwing away the porch swing which need only a new seat for the frame is what I will have to do now.</t>
  </si>
  <si>
    <t>The phone Customer Service provided by Samuel at 1-800-HOME-DEPOT was excellent. The service that I received in person at Home Depot Store # 6154 on 6/24/23 was terrible.</t>
  </si>
  <si>
    <t>Overall a very good conversation and good helper in Jesus. Easy to talk to, wanted to help.</t>
  </si>
  <si>
    <t>Stephanie went above and beyond to help and resolve the problem.</t>
  </si>
  <si>
    <t>Fairly long wait time-both for telephone service and chat responses</t>
  </si>
  <si>
    <t>I have yet to receive a date for my delivery and nobody was able to track my vanity.</t>
  </si>
  <si>
    <t>The first customer service agent left me on the phone for 14 minutes while she supposedly went to get an answer to my inquiry.  Jordan picked up and was helpful.</t>
  </si>
  <si>
    <t>If a price is shown next to items then those items should be honored. I felt racially victimized and will never shop at Home Depot again.</t>
  </si>
  <si>
    <t>Ridiculous it took 4 weeks to get the shower base.</t>
  </si>
  <si>
    <t>Was hung uo on.  I called back. Unable to get the info pn name of the paint previosly order so could not reorder.</t>
  </si>
  <si>
    <t>This was no reflection on any person from Home Depot, the policy was the problem. Im paying over $12,000 for a fence, I felt very displeased with no one able to help find the property pins for installation. Which delays the installation and I had multiple companies tell me that they would find them. Im more likely to look elsewhere for future projects.</t>
  </si>
  <si>
    <t>I realize this is all patio umbrellas everywhere, but it would be really nice if Home Depot sold replacement umbrella canopies for their patio umbrellas. My understanding is that you can get a replacement  one so long as it is covered under warranty, but not if you simply wanted to purchase one outright. It actually makes more sense to buy a whole new patio umbrella than to track down a replacement canopy....which feels like waste on multiple levels. Waste of money spent on a new umbrella. Waste added to the landfill of a perfectly good umbrella base. Food for thought as I would have happily purchased a replacement canopy from Home Depot if they were made available.   Thanks for your time</t>
  </si>
  <si>
    <t>Home Depot needs to be able to get in contact with vendors &amp; shipping direct when there''s a problem with getting product to customers.</t>
  </si>
  <si>
    <t>Still waiting for parts, so can not really truthfully respond yet. We''ll see what happens.</t>
  </si>
  <si>
    <t>The service was excellent and I was able to purchase another faucet immediately.   Thank you James!</t>
  </si>
  <si>
    <t>What Jonathan said was going to happen is not what Sonjoy is wanting to do. So I am a little disappointed with my situation and claim request.</t>
  </si>
  <si>
    <t>Although it took almost a month and several phone calls and ultimately intervention from Home Depot corporate to get involved , Jacob did finally come and pick up the product and issue the credit and follow up with a phone call and that was appreciated but nobody ever called me afterwards like he said would happen, none of his superiors, ever reached out to follow up to see if I was satisfied, or to offer me any type of compensation even in the smallest way for all my inconvenience, and time wasted, and a loss of day of work. I will be sure to add this to your Facebook page, and share my experience as well will all my friends and family and at the next Chamber of Commerce meeting in my town that I attend for business owners , very disappointed the way everything transpired. It was just really odd and peculiar and apparently according to Jacob, not the first time this is happened explaining the installation, company, that you contract out apparently has done this before, not to be expected by a company like Home Depot very unprofessional , store management  big fail for no follow up.</t>
  </si>
  <si>
    <t>The rep was very nice and I thought at first he was helpful..if this case is in regard to inquiry of finding ceiling fan for model my friend had and recommended.  However, the sku number he gave me did not match the model and I spent a lot of time looking for something similar online. I couldn''t find a similar flush mount ceiling fan with light.  I was disappointed.</t>
  </si>
  <si>
    <t>A manager committed to call me and never did.</t>
  </si>
  <si>
    <t>Brandy was amazing! Very helpful and nice to talk to</t>
  </si>
  <si>
    <t>Nothing was achieved by my responding to the escalation. This process is hollow and a pretend follow up.</t>
  </si>
  <si>
    <t>Automated system was confusing and hard to navigate.I experienced a long wait with no idea when i would be contacted back.</t>
  </si>
  <si>
    <t>The Husky Wheels provided with my purchase of the tool chest were faulty and almost took my toes off, very dangerous.  Husky development needs to redesign. The Husky tool chest was empty, can you imagine that happening with a loaded tool chest...I would have lost my toes for sure. Wheels not safe and are a hazard.  I would like to thank Kelsey D at 1-800-910-6704 Ext. 86259 for being very professional and very helpful. I was hung up on multiple times before I spoke to her and treated very badly by previous Home Depot Advocates who could care less.  I''m glad I was finally able to find an advocate that cared and was knowledgeable.</t>
  </si>
  <si>
    <t>Terrible customer service especially the online department all they want to do is get you to hang you do no I will not shop on line there it tells you the dates when you place the order and different dates after you pay for the order no dependability</t>
  </si>
  <si>
    <t>He put me on hold to visit with somebody about my issue...and hung up on me.  So after i waited on hold for 20 mins to get to him...I had to recall, be placed on hold again, then retell the whole story to yet another person!  HomeDepot is losing what once use to be pretty good customer service!</t>
  </si>
  <si>
    <t>I do not understand the question about GERMAN.The point of this survey is unclear to me. Are you asking about the botched deliveries that I submitted a claim over, or are you asking for compliments about the claim filing process. Either way, let''s keep the eye on the ball and fix my yard.</t>
  </si>
  <si>
    <t>Service tech called but didn''t come to home for inspection said he would order parts thinking he knew the problem hasn't returned a call as promised 5:10pm Friday June 30th</t>
  </si>
  <si>
    <t>The level of service began very well, but somewhere along the line it detrailed.  No answers to my numerous phone calls and emails.  Very frustrating and l am not happy.</t>
  </si>
  <si>
    <t>Ethan likely did a fine job, but in the end I received no help with my request.</t>
  </si>
  <si>
    <t>Cross train employees, assure store managers are out of their offices and walking the floors to see what is actually going on in their store as it pertains to good customer service...of which is non-existent in stores in urban areas.</t>
  </si>
  <si>
    <t>I am very disappointed with  the appluance purchases  I made less than 3 years ago. I purchased a refrigerator a dishwasher and oven, and a microwave. And all 4 have had problems..  I will be making my purchases somewhere else from now on.</t>
  </si>
  <si>
    <t>The wrong chair panel was sent again &amp; now I have to take it to the UPS store to ship back. I contacted Coronado Casuals directly and they hopefully are now sending the correct one once it is available, but is on backorder for several months.</t>
  </si>
  <si>
    <t>Alberto was pleasant to deal with and very knowledgeable. He is an asset to Home Depot!</t>
  </si>
  <si>
    <t>tried to call product company they sent me to home depot then you connected me with product company and got help there</t>
  </si>
  <si>
    <t>I ordered $500 standlone bath tub and in manual it says upon request p trap will be provided but when I requested i was told I need to pay.. manual needs to be updated</t>
  </si>
  <si>
    <t>I did not receive my 10% military discount.</t>
  </si>
  <si>
    <t>I never received a follow-up message pertaining to my problem and a solution.</t>
  </si>
  <si>
    <t>I called customer service 6/8/2023 and was told that I would get the replacement of a patio chair. Nothing was shipped, so I called again and hopefully I will get the replacement this time.</t>
  </si>
  <si>
    <t>Took manufacture a long time to approve the missing wheel. Was not Jesus fault. Like the tool box</t>
  </si>
  <si>
    <t>I am still waiting for the claim insurance to come out and inspect the damage done underneath my sink. I am not sure who Rosetta is, It was easy to order online but hard to get someone the plumber to come out. The ball was dropped from the day of delivery when we were initially told that they would schedule for the plumber to come out.</t>
  </si>
  <si>
    <t>The representative did fine but couldn''t really help me in the way that I would have preferred. The faucet is discontinued, and I was offered a $100 coupon for Home Depot which is supposed to come in the mail. I went to Home Depot to buy another faucet and there is nothing similar for $100 so I feel that the warranty didn't quite live up to what was promised. Additionally, I was not impressed with the quality of the product. It appears to have been a faulty design or poor craftsmanship at the factory.</t>
  </si>
  <si>
    <t>You could have refunded the appropriate amount of money.</t>
  </si>
  <si>
    <t>Stephanie responded by email the next day letting me know that they were looking at my concerns so I called the next day asking when I should receive the missing parts I was told that they would be sent out the next day and that I would receive a email letting me know that they did send the parts and when I should receive them four days later I haven''t received anything letting me know what's going on I have already paid to have the faucet installed and it's just the caps button that are missing I would like to have someone let me know what's going on</t>
  </si>
  <si>
    <t>I have not received the missing part at this time. I hope it is in the mail.</t>
  </si>
  <si>
    <t>I have been contacted by any one to return my over charge of a rental</t>
  </si>
  <si>
    <t>It required several phone calls and conversations with several representatives from various departments before stumbling on the corrects section that had the requested information.</t>
  </si>
  <si>
    <t>The warranty issue took over a month to resolve.  Due in part to not knowing the original subcontractor was no longer contracted with Home Depot. Communication from both the Store, not Amber, and the new subcontractor, Stone Systems, was poor.  . The completed work by Stone System is OK.  There are two small blemishes that I can live with, and underneath the bar piece, the plywood support was not measured accurately, the quartz top extends 1/4 inch on the outer edge - installer could have at least caulked to seal this gap.</t>
  </si>
  <si>
    <t>I have not received any resolution at this time</t>
  </si>
  <si>
    <t>They messed up my order didn''t send a air bed replacement didn't resolve my issue just hang up on me and don't do anything still need the air bed. I didn't want a refund I don't understand why I have to wait for a refund then call back n order the bed again they should just send the bed out</t>
  </si>
  <si>
    <t>Waited on the phone for 50 minutes to speak with someone.</t>
  </si>
  <si>
    <t>This was a nightmare to deal with and how it was handled by Home Depot .com was a joke I will definitely think twice about ordering online with home depot.</t>
  </si>
  <si>
    <t>I was very happy to have Alejandro''s help and he made the best of the situation but the overall process of getting a refund for a dead Home Depot light (Commercial Electric) was painful.  The light is advertised as having a 5-year warranty but died after perhaps 8 months. I took the light back to the store but they said they couldn't help since I didn't have the receipt (who keeps receipts?!). I then called the customer support line. I always use the same credit card so HD can look up my purchase history. It seems that since my credit card was updated with a new number (due to fraud), HD was no longer able to locate my purchases even though my name and address remain the same.  Eventually, Alejandro offered me a gift card so the episode ended well. I very much appreciate this. I have also registered my new credit card with my online account so I believe I will have access to e-receipts in the future. I wish I'd known about that before.</t>
  </si>
  <si>
    <t>I spoke with customer service people on 3 seperate occasions in regards to this matter. Nothing was resolved at all until I spoke with the district manager about the problem. Usually I have a great experience with Home Depot, but this was frustrating and took almost 2 weeks to get a simple IT issue investigated and resolved.</t>
  </si>
  <si>
    <t>I will never buy from HD Turfland again. This was the single most could up order I have ever experienced. Getting it corrected had been pure, anadulterated hell. Spent way too much time online and on the phone to get a simple HD error corrected. It''s still not done either. Almost done, but you folks still have a chance to screw it up once again. LOL</t>
  </si>
  <si>
    <t>Alejandro went above and beyond in resolving my issue. He kept me updated weekly proactively and looped me in on the progress. He was very helpful, co-operative and listened &amp; responded to all my queries. Great person to work with..... Thanks again Alejandro!</t>
  </si>
  <si>
    <t>Great customer service&amp; well they gave me a new set of flies</t>
  </si>
  <si>
    <t>Did not solve the issue that we have.  Needed the fasteners for a workbench that came with missing fasteners.  Omar originally said that he would submit a request to the manufacturer if we provided a receipt, but unfortunately we did no longer had the receipt - that was the issue.  We sent a picture of the unit and Omar then said that he would send us a $25 store credit to purchase general fasteners, but he never sent the store credit.  Very disappointed with the whole experience.</t>
  </si>
  <si>
    <t>We purchased a Hampton Bay battery operated square gazebo droplight (item #1001 469 586, model D203014700 I was inquiring about where I could purchase a spare LED bulb as NO information was provided in the enclosed use and care guide regarding wattage.  After some excellent service from Ricardo, we were advised on bulb wattage but not where to purchase spare (Home Depot does not have anything comparable).  We are still deciding on whether to keep light or return as if bulb breaks or burns out we cannot get a replacement.  Thank-you !!</t>
  </si>
  <si>
    <t>Getting a brand new water heater that leaks replaced has been painful. About 2 weeks now dealing with this and I have no info on when the new water heater will get to my home. Disappointed.</t>
  </si>
  <si>
    <t>I waited on the phone for over 40 minutes. I attempted to take car of this over the internet, but didn''t see how to process the warranty request. It was confusing.</t>
  </si>
  <si>
    <t>Been waiting over a year for this part on a badly package online purchase. Originally part was never ordered. Brianna figured it out and part was received days later.</t>
  </si>
  <si>
    <t>The veterans discount was disapointing. Will buy building materials from somewhere else</t>
  </si>
  <si>
    <t>I highly recommend customer service training for your in store supervisors. They were both extremely were neither knowledgeable about manufacturers coupons and rude.</t>
  </si>
  <si>
    <t>My experience  with your company was highly  disappointing</t>
  </si>
  <si>
    <t>My concern lies with your store manager Tim at the Matthews store. On the day I had the issue he would never leave his office to see about handling the problem. Then after I complained he again never handled the problem he passed it off to his assistant manager Rosa. I don''t believe there is a real store manager! If he worked for me and was too busy to ever address a problem, I believe I would evaluate whether he was able to handle this job. Perhaps he was promoted above his ability to do this job?????</t>
  </si>
  <si>
    <t>Was very dissapointed will the situation, it do not happend once it happended twice. I do understand is the delivery company that causes this nightmare.</t>
  </si>
  <si>
    <t>In store communication is key to successfully completing a project and keeping the customer happy. Expertise in their respective departments by all employees that deal directly with the customer is also very important. It only takes one engagement with a inexperienced or poorly trained employee to cause an unpleasant atmosphere to the project.</t>
  </si>
  <si>
    <t>Faulty deck furniture made by Hampton Bay an exclusive Home Depot brand and I was told I needed a reciept to prove I bought it at HD. Bought 18 to 24 mknths ago, it could be under warranty but without a reciept I was told I was shit out of luck. Give me a break, I didnt by it at Walmart bc I cant. Its one thing to gi e bad customer service but quite another to do that and tell someone they may be a liar and a thief.</t>
  </si>
  <si>
    <t>Home depot (iiyasah) was very good to work with and helped me resolve my problem. Since it has gone to the next step, tah, I have received 3 calls following up info already given and thus far still waiting on part. we will see what happens, but further delays may cause me to question purchases of this brand in the future</t>
  </si>
  <si>
    <t>My home builder bought exterior wall lamps in 7/22. They are defective and have rusted badly (Quoizel brand7 lamps at @$145 each). My builder is unresponsive and will not service my home problems. I do not have the Home Depot online receipt or credit card used to purchase. The manufacturer will not stand by their 12 month warranty without receipt. Please help me.</t>
  </si>
  <si>
    <t>I purchased this patio set for my niece''s new house three weeks prior to her moving in and scheduled delivery for the Monday after she moved in. She was contacted that weekend to say the set that was already purchased was not available but she could have the floor model. She and her fiance had to borrow a van to pick the set up and miss work time. I was given 10%back, buy, after several years of buying from Home Depot,  I will not be a customer.  I don't understand how a purchased item scheduled for delivery could be sold and no longer available. I am very disappointed.</t>
  </si>
  <si>
    <t>N/A now offer of a gift card, or discount to see if the store was cleaned.</t>
  </si>
  <si>
    <t>Spent more time gaslighting me and never provided ANY of the help I needed, wasted my time and I have nothing but a broken product that only needs 1 price (without it the product is useless for me)   I need a part or a replacement product or some monetary compensation to help buy a new product.  I received nothing but stress and insulting tone that kept recurring (like a joke)</t>
  </si>
  <si>
    <t>Angie was fabulous!  The entire process was quite lengthy, almost an hour on the phone.  I have not received my items yet, but am hopeful that I get what I needed after spending hours online trying to find the replacement cushions. Thank you!</t>
  </si>
  <si>
    <t>The Home Depot corporate leadership should take the time to make an unannounced  visit to the Mayaguez store and see for themself meritocracy at it best. If the operation of this store is a true representation of what Home Depot is, then I want no business with it. There are oasis in the middle of any desert and there are a few employees that really care, but for the most part they are customer care unfriendly, cold and strive in apathy. I choose sometime to buy at this store not because they are the best, the least bad.</t>
  </si>
  <si>
    <t>Home Depot decides what products to give Veteran discounts on and what not to. Great job giving me 10% off of a roll of tape for $5.00 but not giving me discount on $150.00 worth of tile backer board.  Great job, remember, word of mouth can be the best or the worst advertising</t>
  </si>
  <si>
    <t>Thank you for standing behind products you sell.</t>
  </si>
  <si>
    <t>I contacted online Chat support TWICE. First contact - I was told it was too late at night, and that I had to contact them during my store''s open hours.  The next day I reached out again, and THIS time they told me they couldn't help me at all, but that I had to reach out to the Decorators customer support line.  When I reached out to that number, I started getting a story about how she wasn't sure the manufacturer was still making these lights, she'd have to call them, and more and I didn't care. I just wanted a replacement for the light that I purchased with a 10 year warranty.  Less than 1 year later, I expected I could just call and get a replacement without having to contact Home Depot 3 times only to receive an ear-full of stories about how hard it was going to be to investigate. The solution worked out well in the end, but definitely wasn't what I would have expected from a prestigious house-hold name brand like Home Depot.</t>
  </si>
  <si>
    <t>Nancy understood the situation and provided a solution acceptable to both parties</t>
  </si>
  <si>
    <t>Dulce was the best customer service representative I have ever worked with. She was easy to work with, she followed through on her check-ins and made sure I got what I needed. She followed up on an email I had missed and made notes to call back if she hadn''t heard from me. Give her a raise!</t>
  </si>
  <si>
    <t>still waiting to hear back from geraldine</t>
  </si>
  <si>
    <t>Geraldine was great.  What was not great was trying to find cushion covers for the Hampton Bay Fiddler''s Creek patio set I got.  They were unable to be located.  Disappointing. Somewhere along the way I got disconnected from the person I originally called so I had to start all over.</t>
  </si>
  <si>
    <t>Why is it so difficult to speak to a supervisor????</t>
  </si>
  <si>
    <t>There is information missing from The Home Depot. I cannot access descriptions of the purchases. Samuel told me how but the digital pathway is obscured. There are also no tabs to reach the information that I wanted. I finally found it through a different pathway than what was described to me. This means that HOME DEPOT IS NOT TRANSPARENT ONLINE. The other issue is that regardless of how little I buy and how much I pay each month, the balance rarely changes. So there must be information missing about floating monthly interest charges. I am avoiding Home Depot for now and using my neighborhood True Value.</t>
  </si>
  <si>
    <t>Javier was great.  What was not great was trying to find cushion covers for the Hampton Bay Fiddler''s Creek patio set I got.  They were unable to be located.  Disappointing.</t>
  </si>
  <si>
    <t>Well, I called NSD and finally got through to someone there. They gave me the name of the local pickup company and I will call them Monday to see when they have scheduled the pickkup.</t>
  </si>
  <si>
    <t>Very difficult process to go through</t>
  </si>
  <si>
    <t>Learn your employees  how too treat customer when they ask for some help and not be rude too the customer</t>
  </si>
  <si>
    <t>Rebath did quality tub install and shower surround but does not do the entire bathroom if any surprises or challenges</t>
  </si>
  <si>
    <t>Furnish lawn mower blades for products you sale.</t>
  </si>
  <si>
    <t>Was put in contact with Tad usa and they sent me a replacement part fan works fine now. Thank You</t>
  </si>
  <si>
    <t>I did not get any customer care from Tonya.</t>
  </si>
  <si>
    <t>It wasn''t the reps fault but the #'s given to me did not have the replacement canopy I was looking for. In fact, I cannot   find a replacement anywhere.</t>
  </si>
  <si>
    <t>I will never ever ever shop at Home Depot ever again in my life. I will also let everyone know in real life and social media how horrible Home Depot''s customer service is.</t>
  </si>
  <si>
    <t>It was nearly impossible. I was looped around try after try. Finally, I got the right person and that was a complicated mess to explain my case Too make a long story short, I still have 4 pallets of shingles sitting at my home after a failed pick-up!!! Now, I have to wait, one more, for a solution from online services.  I am exhausted and simply beside myself.</t>
  </si>
  <si>
    <t>stay by your products and craftsmanship ship. product was delivered damaged. 10k order for SO windows, couldn''t return and now i am stuck with it. WON'T shop at depot again.</t>
  </si>
  <si>
    <t>Yes, after buying a ceiling then having return it (defective) then having to purashes the same one and returning the bad before I could get a refund and then having the new stop working a month later due to a bad receiver.  I had to pay to have both fans installed and all Home Depot  Wants to give me for my troubles is a $50 gift card. I paided over $200 to have both fans installed. I am 71 and have a heart condition and the fan are on a 12 foot ceiling. You want me to rate my experience, sorry you suck</t>
  </si>
  <si>
    <t>Impressed with how he looked up my receipt with part of my credit card number</t>
  </si>
  <si>
    <t>Still waiting for some resolve on this issue.</t>
  </si>
  <si>
    <t>Totally a waste of my time. Took over a hour on the phone.  We bought a sink, which apparently got dented at the manufacturer.  You would not give us a replacement sink.fin Sink.  Finally offered us a ecoupon. We had to drive 2 hours back to the store to take the sink back.  Which we did and got our money back.  We ordered another sink from. Amazon.   Which is more simple and a lot more efficient.</t>
  </si>
  <si>
    <t>I still have an unanswered question.</t>
  </si>
  <si>
    <t>After trying to use a store credit to purchase something online and being told it cant be done by store employees and customer service I was ready to give up. I received a call from Hicham Daya the assistant manager at the Smithfield RI store.He was very empathitic to my situation and worked very hard to find a solution. He called me when promised and did find a solution. I went to the Smithfield store and Tracy Mainey helped me the transaction took less than 5 minutes and my item was ordered. You are lucky to have these two employees working for you  Sincerly Maureen Rison</t>
  </si>
  <si>
    <t>Not at this time.  Still awaiting for the claim estimate.</t>
  </si>
  <si>
    <t>Your associate indicated that she has to deal with this issue all the time. Sounds like someone should find the flaw in your system, so that no one has to deal with the disconnect, both for your Co. &amp; your customers.</t>
  </si>
  <si>
    <t>Javier went above and beyond to assist with resolving the in-store return. He kept me updated at each step of the way and made sure that the store honored the return policy, even when the store staff were giving me the run-around.  Javier definitely deserves a raise.</t>
  </si>
  <si>
    <t>I am  73  yrs  this month. I don''t like the Agervation this whole problem has made for me. First.. Before I had time to take a video and go to the bank for records of purchase of the toilet, a rude person left me a voice mail saying that my case had been dismissed and closed.  Go figure, it isn't her problem except, closing open case numbers. She isn't the one who has to stand over her toilet flushing 7 or 8 times for it to flush poop down.  Keep your glacier Bay toilets. They are worthless when you have a septic tank.  Low flush toilets don't work with septic tanks. I will shop Lowes and tell all my friends and relatives to not go to home Depot, whom doesn't have the patiences to deal with old people.</t>
  </si>
  <si>
    <t>SOME ARROGANT AND NASTY PEOPLE THERE NOT INTERESTED IN CUSTOMER SERVICE AND HAVE NO IDEA HOW TO DEAL PATIENTLY WITH  A HANDICAPPED PERSON.</t>
  </si>
  <si>
    <t>The compensation was not worth and/or enough for the aggravation this has caused me and my wife .</t>
  </si>
  <si>
    <t>Dealing with Miguel was one of the best experience, but after my conversation with him there is was nothing positive to say. Although I had a call for someone identifying himself as store manager, a solution to the problem never came about, he promised me to call me back and it never did.</t>
  </si>
  <si>
    <t>The customer service was very good. Thank you Jose.</t>
  </si>
  <si>
    <t>THE LEAD TIME IS TAKING LONGER .MARIBEL IS EXCELLENT HELP. HOPING TO GET MY PART IN TIME. THANKS  ROSA LOPEZ</t>
  </si>
  <si>
    <t>Alberto was highly professional and deserves a raise.</t>
  </si>
  <si>
    <t>customer service at the Home Depot store was unaware of the email gift card process and did not want to comply at first. However, the process went well at the check out. Might want to enlighten the store customer service center of such process.  Best service was from Karina.</t>
  </si>
  <si>
    <t>Still cannot get the product I nedd</t>
  </si>
  <si>
    <t>Was left on hold for approximately 35 minutes when I had to hang up. Issue has not been resolved and I have called 4 separate times to different people to get an answer on some damage done during the delivery of a dish washer</t>
  </si>
  <si>
    <t>In the end everything worked out great. I first started this claim in mid June. After 3 weeks of not getting my request when I was told I should receive the parts I need in 7-10 days. When I called the second time after being on hold for a long while the person who answered the call was very pleasant and took care of my issue. Thank you very much.</t>
  </si>
  <si>
    <t>I received excellent customer service from Nichelle. My reason for contacting customer service was because a piece was missing from a cabinet I needed to assemble quickly. While it was frustrating to have the delay caused by missing part, she quickly enumerated several options to help resolve my issue quickly and she seemed genuinely happy to offer her assistance. Interacting with her to resolve the matter was a pleasure.</t>
  </si>
  <si>
    <t>You shouldn''t have to repay for a product that was delivered broken</t>
  </si>
  <si>
    <t>The Hobart store is extremely disorganized. Long waits for customer service. When you call, I have waited up to 10 minutes for somebody to answer the phone.</t>
  </si>
  <si>
    <t>I appreciate that someone reached out to me. Definitely made the difference between me never shopping at Home Depot again and most likely giving it another try.</t>
  </si>
  <si>
    <t>I was on hold for a while before speaking to Eric. It would have been nice to hear an estimated wait time or how many calls are ahead of me. Other than that, Eric was very helpful and polite. Great job!</t>
  </si>
  <si>
    <t>Customer service at the corporate level was fine, but I feel it was pointless contacting them. It''s an ongoing issue with this specific home depot location.  Out of seven home dwpots I've been to this home depot is the only one with poor customer service. Based on my repeated negative experience with home depot I will no longer be utilizing them, I'll take my buisness to Lowe's.</t>
  </si>
  <si>
    <t>I am trying to get my husband, who is a Vietnam veteran, signed up for the military discount.  We do not have a  smart phone, and I have not been succesful on the website, since Home Depot doesn''t accept our password anymore.  I would hope that someone could just sign him up for it.  He deserves it.</t>
  </si>
  <si>
    <t>Yes I been a home Depot customer for very long time I have spend thousands of dollars in your stores  and when I come over to return a lawn mower that purchase from your store in Rancho Cucamonga I paid cash for this lawn mower and I couldn''t find the receipt to get a store credit you guys denied me and I am not very happy with you people I think I will be taking my business some place else</t>
  </si>
  <si>
    <t>Yes,I want to know how you are going to handle this situation. This manager seriously needs training on customer service. I demand an apology for being humiliated I front of other managers and customers. I have shopped at Home Depot for years and have never been treated like this.  Shameful on Home Depot for employee like this</t>
  </si>
  <si>
    <t>Got nothing to say anymore I will never ever shop in yor store again.Crime and shame the way I was treated.</t>
  </si>
  <si>
    <t>THE REASON I CALLED IS THAT I WANTED TO LET YOU KNOW THE ASSOCIATE AT THE WESTMINSTER HOME DEPOT ON WESTMINSTER BLVD NAMED CARRIE WAS FABULOUS. SHE WENT ABOVE AND BEYOND TO TRY TO HELP US FIND WHAT WE NEEDED. THE STORE SHOWED THAT THERE WERE 4 IN STOCK BUT NOT WHERE THEY SHOULD BE SO SHE LOOKED AND LOOKED AND FINALLY FOUND THE ITEM...SHE WAS AMAZING. A TRUE ASSET TO YOUR COMPANY</t>
  </si>
  <si>
    <t>I am still in the same situation as when I started. I haven''t heard of anything even being done to Rebecca Knieper, for slandering my name, and making up lies to other employees to embarrassed me. I've been waiting for 2 weeks to hear something back, so I could go back into home depot, and get anther gallon of paint that I've ran out of. I won't go in to Home Depot w the chance I'll be embarrassed,  talked about, or not even able to ring up my own items while checking out in the self checkout line.</t>
  </si>
  <si>
    <t>I have left two phone messages for Eddie V and not heard back. Eddie V transferred me to Allie at service2@tal-usa.com I sent a video and audio of the defective fan to Allie at her request and never heard back from her as well.</t>
  </si>
  <si>
    <t>Replacement parts are being sent. I have not received them yet so my complete satisfaction depends on that</t>
  </si>
  <si>
    <t>I am appreciative for getting the $35 gift card.</t>
  </si>
  <si>
    <t>Items in boxes should be checked before being sold to customers who bring them home and realize it was a returned item that had not be checked. Just like it happened to me.</t>
  </si>
  <si>
    <t>Professional and courteous service.  Best in a long time.  Thank you</t>
  </si>
  <si>
    <t>My experiences with most HD staff was professional, including Barbara.  However, I feel that that outcome of my case was unsatisfactory in relation to the expenses incurred and my own business revenue lost in regards to this transaction.</t>
  </si>
  <si>
    <t>Sigan haciendo bien su trabajo para que en el futuro sigamos hablando bien de homedepot</t>
  </si>
  <si>
    <t>Would never shop Home Depot ever again</t>
  </si>
  <si>
    <t>Yes if there are no replacement parts to resolve the problem then it should of been replaced</t>
  </si>
  <si>
    <t>Minced call me.a few days after my initoal.call to follow up. This was outstanding.customer service and.she.should be.rewarded for her performance. Don</t>
  </si>
  <si>
    <t>Mincey was awesome! Very nice and helpful and followed up with a voice mail after the item was shipped.</t>
  </si>
  <si>
    <t>WHERE IS THIS PART? IT''S BEEN WEEKS!     Thank you for your order with The Home Depot Private Brands Customer Support.  Please retain this email for your records. Order #: 1314038 Date Ordered: Saturday 01 July, 2023 Case Number: 32738145  Update for Minka products in your order.  Sky Parlor 56 in. Integrated LED Indoor Ceiling Fan with Light (04613)  · 1 x Receiver Current Status: Pending   This is a notification from Replacement Parts Pros on behalf of The Home Depot and Private Brand Manufacturers. Please do not reply to this email as it is from an un-monitored address. Please Call 877-527-0313 with any questions about this order, with Case Number 32738145 as reference. Comments for your order  The information contained in this e-mail and any attached documents may contain information that is confidential or otherwise protected from disclosure. If you are not the intended recipient of this message, or if this message has been sent to you in error, please immediately alert the sender by reply e-mail and then delete this message, including any attachments. Any dissemination, distribution or other use of the contents of this message by anyone other than the intended recipient is strictly prohibited.</t>
  </si>
  <si>
    <t>David took pictures of my home, front and back; said Corp Office told him to do so. Dale said it would take 5 minutes and David stay 25 minutes, had to chase him off. Also, Irvington Stoe manage by Logan has Big problems; when u call , it rings for 5 minutes and then when answered; they treat u like Junk[lack of a better word]. Tell Logan but nothing gets done, he needs help w/store problems.</t>
  </si>
  <si>
    <t>Half my order was missing, I had to return for the other half of my order</t>
  </si>
  <si>
    <t>Terrible experience. Took way too long to resolve simple issues.</t>
  </si>
  <si>
    <t>I am trying to replace the basin on a Pegasus sink but no one seems to know what sink it is or where to find the info you need.</t>
  </si>
  <si>
    <t>At first I wasn''t sure anything would happen. This was 4th time during this week coming in to address this issue. Today as I do this survey, I still haven't had the issue resolved. Now let me say, it was not the fought of The home Depot, it was the issue with the installers. Whe I presented my case to Linsey and was able to support with pictures, he really got disturbed at what he saw. Tody I still have the same issue with the installers. I still waiting for them to comeback and removed the boxes and other trash that they left. It was the fought of Home Depot, it was with cntracted installers. I plan to contact them again. Hopefully they wikk respond.</t>
  </si>
  <si>
    <t>I received my product for my flooring install and after taking inventory I noticed that some of it was missing. I called the number on the invoice and I was told it would take 48 hours to hear back from the warehouse regarding the missing items. I asked the employee I filed a case with if I should contact the store and I was told not to. I did in fact contact the store and that was the ONLY reason my missing product arrived same day. I would strongly suggest your employees to tell the customer to call the store, that was the only way my product came on time.</t>
  </si>
  <si>
    <t>I could not order a stacking kit without incurring the additional instal cost, item did not come with or offered when I purchased my appliances.  I had to order from a 3rd party provider.</t>
  </si>
  <si>
    <t>Samuel was very quick and extremely helpful. My issue was solved much simpler than I had expected!</t>
  </si>
  <si>
    <t>A simple smile or response to a comment or question.  Instead barely looking up from their phone.</t>
  </si>
  <si>
    <t>Have someone available or call someone to help older customers with heavy lifting,not tell them to walk up to customer service to get help from out in the garden shop.</t>
  </si>
  <si>
    <t>I spend approx. $250,000.00 per year at Home Depot and was treated like an unreasonable one time customer. I will be taking my business to Lowes unless I hear from someone who can make this right! 720-203-3524 Scott at BIC Construction.</t>
  </si>
  <si>
    <t>Kevin was very pleasant, courteous, and professional.  It was a very good telephone conversation.</t>
  </si>
  <si>
    <t>Bob provided one of the best customer service experiences I have EVER had ...and I''m 68 years old!</t>
  </si>
  <si>
    <t>Brianna was very courteous and helpful. I received theinformation that I needed satisfactorily. Thank you.</t>
  </si>
  <si>
    <t>Take responsibility when you have made an error Pay Attention when you take a product out of the store to avoid accidents Improve customer service skills</t>
  </si>
  <si>
    <t>Not at this time. I am still waiting for the company to get back to me about my service request</t>
  </si>
  <si>
    <t>You have failed to get me military spousal discount solved.  I will shop at Lowes who does not have a problem with me showing my proper military ID.  You have lost my business.</t>
  </si>
  <si>
    <t>Ryobi warranty is a joke. It costs more to mail in object than its value. Should be able to replace at store.</t>
  </si>
  <si>
    <t>The representative who took my call was very accommodating, patient and I can tell he knew his job.  Excellent customer service. Bravo to him.</t>
  </si>
  <si>
    <t>My experience with Andres was excellent.  However, the in-store experience that initialized the reason for contacting Andres was absolutely deplorable.</t>
  </si>
  <si>
    <t>to many things rely on outside vendors that H.D has very little control over .</t>
  </si>
  <si>
    <t>Situation was resolved after speaking with numerous other associates. Took over an hour.</t>
  </si>
  <si>
    <t>Maribel was excellent, we had a hard time getting ahold of my receipt for the purchase but she had great patience and we were finally able to get ahold of it.</t>
  </si>
  <si>
    <t>El material estaba muy dañado, deberían poner más atención al hacer el paquete y también el del delivery  tener más cuidado con los forks al bajar el material.</t>
  </si>
  <si>
    <t>It was very unfortunate I had to remove the fixture from my patio wall and drive to Home Depot to return it because it was missing 3 parts. I had to buy another one that had ALL the parts in the box.   I was promised by Geraldine that I would receive a $30 Home Depot gift card for my troubles.  I have not received the card.</t>
  </si>
  <si>
    <t>Very friendly, prompt and professional</t>
  </si>
  <si>
    <t>Very helpful, and the staff member was very courteous.</t>
  </si>
  <si>
    <t>Leonel B. was a pleasure to work with.  Enjoy my experience with him, he was very helpful.  Thanks to Lionel</t>
  </si>
  <si>
    <t>The agent I was connected to was very helpful and even followed up a few days later with an update. Im still waiting.for the replacement item but Ive been happy so far</t>
  </si>
  <si>
    <t>I am very disappointed that replacements parts are not supported for the item I purchased (through Home Depot Services or any of the provided secondary vendors). I will not be purchasing large price items without reputable dealers in the future.</t>
  </si>
  <si>
    <t>Extremely long wait   Problem not resolved</t>
  </si>
  <si>
    <t>Me gustaría saber el nombre del CEO y correo electrónico,  porque fueron muchas cosas, con la que tuve que lidiar, tiempo y dinero.  Gracias por su pronta contestación.   Nota: Las empleadas de servicio al cliente,  trataron de ayudarme, en lo que pudieron.</t>
  </si>
  <si>
    <t>I rarely give a bad review but I was transferred 3 times and spent over 35 minutes on hold before I got to the correct department that would actually listen to my issue on Wednesday. They asked me for pictures of the lights that are no longer working, which I sent immediately. Today is Sunday and I have not had a response yet.  The issue has not been resolved.</t>
  </si>
  <si>
    <t>when I bought the gazebo,I was given to understand that not only could it be delivered immediately but that you would contact the assembler to have it assembled at the same time. It sat in  my driveway for approx. 3 months.When I finally contacted you to see when it would be assembled,no one had  any record that of that.when it was finally assembled it was noticed that there was a design flaw in that the LED lights were facing outwards instead of lighting up the sitting area.</t>
  </si>
  <si>
    <t>Having someone with plumbing experience would be helpful</t>
  </si>
  <si>
    <t>Geraldine did a phenomenal job she went above and behind. I just wish it didn''t take hours to get someone on the phone. I tried calling multiple times before and was put on hold and then disconnected before finally getting in touch with Geraldine.</t>
  </si>
  <si>
    <t>At Lowes I dont have to download an app to pickup at curbside. The problem with the app is having to log into the HD account. I dont keep my passwords with me and do not have the apps save the password. At Lowes I click on a link from the sms text and it dials the store. The store reads my phone number and then just asks what parking spot I am in and car color. Then they bring the goods.</t>
  </si>
  <si>
    <t>Javier was not the issue with the service I received.  I purchased a 9 piece garage storage unit that was delivered in 3 large containers (700lbs).  One container was the wrong item.  I called to see if I could exchange for the right item.  Unfortunately Javier instructed me that the entire shipment needed to be returned and a refund would follow and then I could reorder in the hopes of getting the right product.  And now HD is out of stock and no longer on sale.  I am currently waiting on a company to call to arrange pick up.  What a hassle and I am very disappointed.</t>
  </si>
  <si>
    <t>Terrible service.   Left me 2 weeks without a toilet</t>
  </si>
  <si>
    <t>Edwin was pleasant to deal with, and very helpful.</t>
  </si>
  <si>
    <t>The failure of the local Home Depot team to complete the agreed home improvements and its refusal to respond to our concerns, means that we will never seek these services from HD again. Taneisha was supportive and intervened as best as she could.</t>
  </si>
  <si>
    <t>Home Depot should be ashamed of their actions to scam disabled Veterans and the poor business practices. I will be perusing legal and discrimination actions. Also, the better business borough will be investigating the business practices and the way that Home Depot allows for their installers to destroy people''s homes and thousands of dollars in flooring and then make the customer pay for replacement flooring when the company was found at fault by their own third-party inspector.</t>
  </si>
  <si>
    <t>Home Depot is well organized, associates are well trained, but the website is definitely user UNFRIENDLY. It is difficult to navigate one''s account and  past purchases.   Raymond Will</t>
  </si>
  <si>
    <t>I Should of been given a new product instead of replacement parts. Although I purchased the product on March 3 of this year, the faucet wasn''t installed into my new home until last week.</t>
  </si>
  <si>
    <t>Raul did exactly what he said he would do by following up with me by the end of the week to see if the parts i needed were still available since my faucet is 23 years old. great customer service</t>
  </si>
  <si>
    <t>Delivery not scheduled until July 5th, so not much to say until it is actually delivered.</t>
  </si>
  <si>
    <t>Samuel was very respectful and shared genuine interest in helping get my issue resolved. I greatly appreciate him and the time and effort he put into helping me.</t>
  </si>
  <si>
    <t>I was trying to find out if the landscaping light I bought ran on AC or DC voltage. He couldn''t really answer the question but he tried very hard to get the answer.</t>
  </si>
  <si>
    <t>The store receipt says to use a link to complete a satisfaction survey.  When you follow that, you get the Home Depot home page with no indication of where the survey is.  When you search the site, nothing pops up. When you call customer service, you get corporate, who has no flexibility except to put my info in themselves.  I don''t think that Home Depot really wants costumer feedback if they make it this hard.  Follow the process.  It is broken.</t>
  </si>
  <si>
    <t>The problem has not been solved and didn''t hear anything back</t>
  </si>
  <si>
    <t>Understood my issue. Proposed a solution.  Promised to recontact me when issue corrected. Also provided a local contact if same reoccurs</t>
  </si>
  <si>
    <t>Missed the store managers follow up call and he never called back</t>
  </si>
  <si>
    <t>Melissa was extremely helpful.  Thank you</t>
  </si>
  <si>
    <t>Too much technology before you can speak to a person.</t>
  </si>
  <si>
    <t>I was expecting a call back as I requested. Thank you.</t>
  </si>
  <si>
    <t>I need four special Size ceramic tiles for my patio said that just recently broke. Any kind of child''s close to the color with suffice and I will gladly pay for the 4 tiles. Someone surely could really help me if they wanted to</t>
  </si>
  <si>
    <t>Jorge was amazing, he followed up multiple times to tell me where things were at.</t>
  </si>
  <si>
    <t>I was treated with no respect at home Depot located at flamingo and fort Apache in Las Vegas 89147 I have take my business to another home Depot because they treat you with respect ..at the location flamingo and fort Apache you have a manager named Adrian very disrespectful not polite at all and the customer service a woman who had no respect at least for me that day she wanted me to get the wood that I was returning by myself she told me two times you need to go get it yourself and I said no I need some help so I pursue to take one of the wood from my car she kept looking at me. l did not like the way I was treat it that day everybody else is kind I shop there a lot but I took my business somewhere else thank you Patricia fairclough</t>
  </si>
  <si>
    <t>Due to the horrible customer support @ Beaumont  Ca management team . I will go to Lowes first.  The staff was great at the customer service desk at your Beamont location. Maybe your management should get out of the office and deal with customers when asked.  Th e next day went to Lowes . Their unit was damaged .management came right out within 15 min gave me $100 off yo an upgraded unit that was scratched and a little bent. Now that''s  empathetic and right. I was willing to spend $1200  for the unit at Beaumont . That assistant just walked away after she said we don't discount evaporator coolers. Didn't even say I'm sorry? Three hours waiting for that reply.</t>
  </si>
  <si>
    <t>Home depot store at 11905 SW 152nd St, Miami, FL 33177  have horrible customer service, they won''t answer the phone, when they do answer would transfer the call to the wrong departments, tool rental policy is different Than home depot , I wanted to rent a dump trailer and was asked for my vehicles registration and insurance and cause I didn't have it at the moment couldn't rent the trailer at this location , I went to another store and rented trailer without having to present any registration or insurance . I own a business  and been visiting home depot for years, but I'm considering start using others alternatives.  7868721181</t>
  </si>
  <si>
    <t>Hector was very helpful and even gave a call back to let me know the progress</t>
  </si>
  <si>
    <t>Two of the patio chairs that I purchased were damaged. I received an email stating that the case had been approved and that I would be notified where they shipped. I now have received another email stating the chairs are on back order and they do not know when they will be available. I would like to get this resolved ASAP. Thanks, Tim Haag timhaag24@gmail.Com 615-812-0604</t>
  </si>
  <si>
    <t>I would appreciated not getting lied too. When I was checking out I was offered the display model or a new product that was in stock (patio set). When the item was brought out it was not new, in fact it had scratches and hardware missing, unknown till I took it home. The cushions were also missing,  I was told to pick new cushions,  different from what was displayed, later I was told it did not come with cushions.  I had to pull the advertisement showing that it included the cushions. Again I was given used items, the cushions from the display were given. Worst purchasing experience I''ve ever had.</t>
  </si>
  <si>
    <t>Geraldine was very helpful.  Would have preferred a complete exchange, but understand that she was not able to do that for me.</t>
  </si>
  <si>
    <t>Expected this experience to be a big hassle.   Incredibly surprised at the responsiveness, pleasant customer service experience and speed of replacement.     Thank you and hats off to your service team</t>
  </si>
  <si>
    <t>I am waiting for a call back regarding an outcome to the problem. I was told by Emanuel that I would receive a call back Tuesday...today is Tuesday and noon so given 4 or 5 hours maybe they will call.</t>
  </si>
  <si>
    <t>He tried to help me but all the parts were unavailable . The only thing I wanted to return was the umbrella and get another one but he said I had to take the hole set. The base is filled with sand as instructed. I wasn''t about to take it all apart again</t>
  </si>
  <si>
    <t>I registered my two kids for a kids workshop in Milltown, NJ.  The reply I received was to arrive there any time between 9am and 12pm. When I arrived at 11am, I was told that no more fireworks bean bag kits were available.  So what is to point of registering?  I talked to the store manager, Sylvia, and she essentially told me there is nothing she can do and I can call corporate if I don''t like her answer. I called customer service and Omar told me as well that there is nothing he can do for me and that he doesn't have a superior manager who could help me escalate my case.  When I kept insisting, he finally connected me with Pedro.  After 40 minutes on the phone, Pedro finally provided acceptable customer service and restored my believe in The Home Depot corporate customer service.  However, I am still very unhappy with the store manager, Sylvia, at the Milltown, NJ Home Depot.  What is the point of signing up for a kids workshop and making a trip to the store during the time I'm told just to find out that they ran out of kits.  Hey, I registered, save the kits for my kids and don't give them away to unregistered customers before 12pm.  And when I talk to the store manager, I get punched in the stomach a second time right in front of my kids.  Very unprofessional!!!</t>
  </si>
  <si>
    <t>Yes,  stop putting pride flags around the registers. It''s inappropriate. Remember Bud Lite! Stick to your business not sexual messaging, virtue signaling... It will ruin your customer base.  Scott</t>
  </si>
  <si>
    <t>Was jerked around and disconnected five different times. Each time I called I got a different answer with a not my area answer followed by being sent to a different department.  Very frustrating with no answer after over an hour on the phone!!!!</t>
  </si>
  <si>
    <t>I am looking for my receipt to ensure I also bought a warranty..</t>
  </si>
  <si>
    <t>It took us over 2 hours to get a resolution for the slipcovers not being sent for our store pickup. Something that was not our fault took many hours and the first suggestion we were given was to return it , after my husband built the patio furniture for over 4 hours.</t>
  </si>
  <si>
    <t>Customer service phone hold is too long</t>
  </si>
  <si>
    <t>I deserve some form of compensation for the inconvenience I experienced. I was provided with incorrect information and had to spend gas on traveling to another store that supposedly had the item. Unfortunately, I was still left empty-handed despite my efforts to purchase the product.</t>
  </si>
  <si>
    <t>I was told that the part would be mailed and that I would receive a confirmation.  I haven''t received any confirmation to date.</t>
  </si>
  <si>
    <t>La atención de la Paula fue muy buena y eficiente.  Entendió el problema y el ayudó a resolverlo de la mejor forma posible</t>
  </si>
  <si>
    <t>It is never Easy to buy a product and have something wrong with it, then have to call customer service and spend time trying to rectify the problem.</t>
  </si>
  <si>
    <t>Jonathan was stellar, excellent, and thorough.  He represented the company well and did everything in his power to take care of the situation. The Home Depot policy, however, is absolute garbage. Waste of time, money, and even resources. Having to return an entire furniture set to replace one damaged piece has left us having to dispose of 2x packaging materials and 2x wooden pallets, time off work for deliveries/pick ups, and HOURS on the phone.</t>
  </si>
  <si>
    <t>Jonathan was great. I think he did all he could for me.  However the product I purchased a year ago is still destroyed, and the $75 he was able to offer is a drop in the bucket.   The chairs should come with a warning. They are not made for the outside. Plain and simple. Will not buy again, and HD should stop selling them.</t>
  </si>
  <si>
    <t>CHARANEL was fine but the but the company said they would send replacement right away that week and three weeks later had to call back because transformer still had not been sent. Company had been notified several times but no response.Old transformer was sent back and tracking showed that they had recieved it. Finally arrived.2 weeks later.after Homedepot representatives kept calling them. Have no problem Homedepot agents but not impressed with manufacturer.</t>
  </si>
  <si>
    <t>Called to get a replacement part for a new chair that was damaged on arrival.  The person I spoke to gave me a number to call but no extension to reach anyone. I had to call Home Depot back again and go through the whole process again.  The lady who I spoke with was very helpful.</t>
  </si>
  <si>
    <t>Giselle went above and beyond to research the problem. I was trying to purchase replacement blades for my Hampton Bay ceiling fan, and she ended up contacting an outlet (not the manufacturer) to verify the cost in your systerm and put me in contact with them.  Sadly, the individual blades are just too expensive and would cost more than the complete ceiling fan, so I just purchased a new fan. Still, I am very happy with Giselle''s work on this.</t>
  </si>
  <si>
    <t>Train store management better in customer handling.</t>
  </si>
  <si>
    <t>Javier tried &amp; was friendly and personable, but my problem could not be solved.</t>
  </si>
  <si>
    <t>This lengthy process consumed 45 minutes of phone time (20 minute wait) without reaching conclusion. I''m being sent back to the local store despite Hampton Bay instructions to contact them (Hampton) to resolve any problems. This will be my third trip, presuming I make it. Maybe I should look for brighter lights anyway.   The first set of lights I purchased (West Springfield MA store) had a scam attached. A previous purchaser had returned a 15 light set in a 24 light box.</t>
  </si>
  <si>
    <t>Stephanie was pleasant to talk to and helped troubleshoot the problem.</t>
  </si>
  <si>
    <t>Bad service-3 months to complete and still not a finished product its a shame to pay all that money for what I rcvd granted I did get a little rebate but was not what I wad looking for not even half of what I had in mind</t>
  </si>
  <si>
    <t>I still have not received the broken drawer parts that I have been waiting for almost a month. After spending over $2,000 on kitchen cabinets, I would expect better service after receiving a broken product. It is for this reason that I am dissatisfied. Your customer service rep. did the best she could, but the product manufacturer has been very slow to respond.</t>
  </si>
  <si>
    <t>I called on the30th and another representative not Pamela( who was excellent ) called the Ray Rd store and apparently Carol wasn''t in and another manager answered and told this customer care representative that it's hot in Phoenix so their having a hard time finding volunteers.  My accepted application was started in December of last year and they had plenty of time to do the rock and plants in the backyard which Carol had me come to the store to pick out. Landscapers here work in the mornings before the heat of the day, so why don't they have volunteers all set up for this veteran program? Also they agreed to paint my master bathroom cabinets which is inside my home where it's cool and still haven't done that project either. They agreed to redo the flooring in the master bathroom and they backed out of that but they would give me the flooring for someone else to put in and they haven't yet given me the flooring that I picked out. They agreed to enlarge the shower and they backed out on that project also due to lack of volunteers. I feel that if your going to have to have a veterans program everything should be in place to get the jobs done. I'm very disappointed with the lack of communication and no call backs and Carol hardly ever being at the store to communicate with me.</t>
  </si>
  <si>
    <t>I would never buy power tools from home Depot again</t>
  </si>
  <si>
    <t>I bought a fire pit and outside ring  didn''t fit properly  called customer care to get new part, after a few days get an email saying no parts available, but could return to store.Needed to use it so just made do with product.</t>
  </si>
  <si>
    <t>I called to compliment Gabi in the Kingsport, TN store. I tried the phone directions several times with no success. I went through customer care and Jon addressed my request thoroughly.</t>
  </si>
  <si>
    <t>Horrible customer service and telephone routing at local store!</t>
  </si>
  <si>
    <t>She was very polite and respectful. She listened to my complaint of a missing delivery from 6/19 and no updates about it.  She opened the ticket and told me that someone from online purchases support would update me. To date I have not heard anything further from anyone</t>
  </si>
  <si>
    <t>It was a product dissatisfaction concerning large blinds for a triple size window  that we had trouble installing. Very difficult and frustrating. No problem with home depot. Always good service  Patricia Swick</t>
  </si>
  <si>
    <t>The technical repair serviceman was great and diagnosed my problem with the wireing in a ceiling fan/light. I was able to make the quick fix in two minutes with his help. It works great.</t>
  </si>
  <si>
    <t>The young lady, Brianna was very knowledgeable about the store''s return policy, but was understanding of my concerns about dealing with  the store's personnel.</t>
  </si>
  <si>
    <t>The skill sets of of the two technical members who effected the completion of my issue were excellent</t>
  </si>
  <si>
    <t>Yes! The ETI/Hampton Bay LED light fixture had a bad driver on one side. After it was replaced under warranty at 4-1\2 yrs old. I wanted to repair the fixture with a driver I would purchase. Your supplier/ETI, does not sell this $20 part.  So as a customer of HOME DEPOT, I WILL NOT buy another product that your supplier does not have all replacement repairable parts.  I would have been out $165 had this part failed 6 months down the line. TOTALLY UNACCEPTABLE. And I will pass this on to ALL my friends. Now think about how you do business!</t>
  </si>
  <si>
    <t>Service was satisfying. I was helped promptly with a positive result</t>
  </si>
  <si>
    <t>My experience with Joezelle was not fantastic. She was pushy, exasperated, lacks empathy, and made it very clear that her position either has call length caps or every time she called was the end of her shift or something. All of the calls were at terrible times, unscheduled, inconvenient, and unable to actually allow me to find or have the reciept we needed. She told me she could check our purchase history from our cards but only wanted to check two of them and became very impatient when we wanted to check others. I am also baffled because i know we used a card, she said she checked them all, yet did not find the receipt. I exchanged emails with her, but I''m really not comfortable putting all my card numbers in an email as she requested.  We were told our only options were to buy a replacement part, despite the fact that it was damaged before we got it, or go to the store and have them try to pull the receipt. We don't have tons of time for that and it should be possible from the system she accesses. Then, magically, she was able to get us a replacement for free. I'm in no way complaining about that outcome, but if that was an option,  however it came about,  it should have been explored sooner. Overall, it was frustrating, exhausting, and does not make me want to spend more money on your store</t>
  </si>
  <si>
    <t>You should be proud to have EDGAR as your customer service representative.  He was cordial and friendly.  He was REMARKABLY patient and most importantly, follow through on things. For example, when I was frustrated trying to get hold of the driver of the shipper, UPS, unlike your other customer rep who just threw me UPS''s number, EDGAR put me on hold, made sure I got to their dispatch center by calling them himself, and, while doing this, he kept checking on me intermittently during the hold to put me at ease.  He even left me his contact extension in case I lost him.  This is a textbook service an employee could provide to a customer.  Really appreciate his OUTSTANDING performance indeed!       Thank you, so much, EDGAR!    John Wong</t>
  </si>
  <si>
    <t>I have had a terrible experience with most of my orders.</t>
  </si>
  <si>
    <t>Your return policy is not fair or understandable.</t>
  </si>
  <si>
    <t>will have to you know when case is concluded thank you very much Rick L 505 989 9988</t>
  </si>
  <si>
    <t>Jorge was very courteous and professional.</t>
  </si>
  <si>
    <t>The manager April did contact me by phone and apologize.  It was a canned blanket apology.  I do not feel like it was genuine. At the end of her apology she''s just said that's just the way she is. So I feel like there is some more remediation needed for this individual.</t>
  </si>
  <si>
    <t>Was on phone 40 minutes 3 times and it hung up on hold  Not happy with what transpired with warranty</t>
  </si>
  <si>
    <t>I was not able to complete my task. I was looking to obtain replacement covers, or complete replacement cushions for a Hampton Bay Delaronde conversational set that I purchased from Home Depot. There is nothing wrong with the wicker chairs, table, or loveseat, other than the coverings are sun bleached and shredding.   It seems such a waste to have to throw it all in the trash.</t>
  </si>
  <si>
    <t>I was put on hold for over 30 minutes befor I was able to talk to someone.</t>
  </si>
  <si>
    <t>He was really helpful &amp; wanted to confirm his idea that my faucet needed a new cartridge by calling the manufacturer part department but couldn''t get through in a timely manner. He gave me the no. &amp; I called the next day. They told me it was the cartridge &amp; would send it out to me the following day. She told me how to replace the old cartridge. It could be here in 5-10 business days so I'm not 100% satisfied because I haven't received the part &amp; put it in. If it works properly then I'll be satisfied. Everyone has been helpful &amp; nice.</t>
  </si>
  <si>
    <t>Many thanks to Djuan who remedied my problem. It did take a while and involved quite a few emails but Djuan kept at it and made sure we got to the finish line. I live near a Home Depot and have spent tens of thousands of dollars there over the years and I am always impressed by how nice the staff is. Keep it up!</t>
  </si>
  <si>
    <t>Very unhappy and disappointed with Home Depot. They repairman damaged my granite countertop. It is no longer repairable and Home Depot is not wanting to help us. This is a no-brainer. No Customer Care. No one to care about us as a customer. We are devastated.</t>
  </si>
  <si>
    <t>Nobody contacted me like the 27 June email stated. The service I received was just as bad as at the store. The good thing is I know why service was bad at the store, it starts at the top. Thanks for the assistance.</t>
  </si>
  <si>
    <t>I would have preferred it if the product was packaged  corectly in the first place!</t>
  </si>
  <si>
    <t>The beginning was fine,  but after finding out i needed to wait for replacement all i did was tap on a generated response of i was ok waiting. Now i have no idea what is next.</t>
  </si>
  <si>
    <t>Get rid of the girl she supposedly a supervisor but had no customer service skills at all</t>
  </si>
  <si>
    <t>The customer associate working the Returns and Pickup desk was not named Justin.  I don''t know who Justin is!  This associate told me that I had to cancel my online order &amp; reorder since there was a mixup with the Home Depot store #.  She was not very nice.  But my order was actually sitting in a shopping cart right next to the Returns desk - I saw my name on it!  Frustrating but in the end, I did not have to reorder everything.  Not the best experience.</t>
  </si>
  <si>
    <t>Not sure of the name of customer rep that assisted me on the first call, but it took over 45 minutes and she still could not resolve my issue with a defective item I had purchased on line.</t>
  </si>
  <si>
    <t>This guy basically called me a racist and I will never shop at Home Depot ever again. I had two witnesses who were listening to this call. Unprofessional and ridiculous.</t>
  </si>
  <si>
    <t>I''m not sure who LINDA is, but if this was the Bulverde, Texas Store, I'm always satisfied.</t>
  </si>
  <si>
    <t>Very good communication at every step by your team. Much appreciated.</t>
  </si>
  <si>
    <t>Nichelle was very thorough and informative in her explanations. She was polite and went above and beyond and I thank her!  Highly recommend !</t>
  </si>
  <si>
    <t>Jonathan was very helpful. I just called to late for tech help.   The company I work for has me on XPRO list so I shop at home depot all the time. Just trying to figure out why these lights keep on doing this.   Thanks Tim</t>
  </si>
  <si>
    <t>The entire experience associated with this case was an utter nightmare.  I received inaccurate information from Jonathan and despite me following up with a phone call and a voicemail left on Jonathan''s direct extension, 1-800-910-6704 EXT: 74539 I never heard back from him. As of the submission of this survey I have not received the Design House Wyndham 48 in ready to assemble bathroom vanity, in Grey. 30 days of being given the run around for an item.that I paid for and never received.</t>
  </si>
  <si>
    <t>Terry is the rep who I worked with. She was exceptional!!!</t>
  </si>
  <si>
    <t>1order split between store and online.  Online went great. Store did not ship as said 3 times Manager basicly called me a liar about order scheduled for Monday.  Refunded my shipping charges but still no order.  Called customer service that claimed store never had shipping address.  On 4th attempt order deliver.  Store manager needs customer satisfaction skills and online ordering needs to forward shipping address when needed.</t>
  </si>
  <si>
    <t>Nicole was very polite, professional as well as empathetic.  She was patient and listened to understand.  She''s an asset to your company.</t>
  </si>
  <si>
    <t>Needs to know what they''re talking about.</t>
  </si>
  <si>
    <t>I purchased a Ryobi mower from HD 15 months ago. It has stopped working. I have attempted to contact Ryobi for nearly two weeks using every method they suggest: chat, phone, email, etc. I can not get a response. I strongly ask you consider carrying merchandise that can not be fixed or repaired or by a company that does not honor their warranty and provides such terrible customer service.</t>
  </si>
  <si>
    <t>Bob recovered well but would have been nice to not have to spend 28 minutes ordering the light kit cover that should have came with the kit or have an easy way to order it.</t>
  </si>
  <si>
    <t>Nancy, Home Depot Rep. made it a point that she was available to take care of my concerns and to answer any and all questions, which was greatly appreciated .....</t>
  </si>
  <si>
    <t>I was told they would get back with me in 72hrs at the latest. That has come and gone. That is the biggest problem with HOME DEPOT no lives up to their word!!!!!!</t>
  </si>
  <si>
    <t>Happy with the work of Manuel but not satisfied with the product received from zero radius!! So would not recommend that brand name to anyone!</t>
  </si>
  <si>
    <t>It was very difficult to hear Manuel. I only heard about half of what he was saying, making it a frustrating experience.  It would have been faster and easier to just return the item to the store. I will probably not order online from Home Depot again.</t>
  </si>
  <si>
    <t>I am not sure what the referenced call was about.</t>
  </si>
  <si>
    <t>Issue not resolved. No follow up email received.</t>
  </si>
  <si>
    <t>I was contacted and then lied to as if I were stupid and nothing will be done to resolve this issue I attempted to bring to home depot''s attention. Home depot's management is truly lacking and customer service isnt important to the company as they would like you believe</t>
  </si>
  <si>
    <t>Nothing,  I was very pleased with how Alberto handled my concern!</t>
  </si>
  <si>
    <t>After hours of conversation with many Home Depot staff members absolutely nothing was accomplished and we are very surprised and disappointed by that fact.</t>
  </si>
  <si>
    <t>Everyone I spoke with was very kind and professional and helped me to order the part I needed.  It was, however, a long process.  I would have preferred to be able to order the replacement part I needed on line. I think it would be more efficient.</t>
  </si>
  <si>
    <t>No, she did a great job and offered a gift card toward purchase of new replacement light, since led had no replacement part for my patio light. Much appreciated!</t>
  </si>
  <si>
    <t>Department of Defense civilian employees should also receive the military discount.</t>
  </si>
  <si>
    <t>Eduardo was totally professional and went over and above what I expected.  Our issue is a local electrical problem and we were seeking Home Depot''s opinion and advise. Eduardo proved more than equipped to help and offer support.  Eduardo is a great company asset and representative</t>
  </si>
  <si>
    <t>An absolute waste of time to try and resolve a warranty issue. It would be easier to repurchase the item and return the faulty one.</t>
  </si>
  <si>
    <t>the rep was extremely helpful in trying to resolve the issue but unfortunately the resulting product was not correct</t>
  </si>
  <si>
    <t>waited on phone for a longbtime for an answer and then was disconnected</t>
  </si>
  <si>
    <t>Even though I received a $ 50 gift card,  to replace the same timer today costs $80.</t>
  </si>
  <si>
    <t>Had to return my Vissani AC unit due to noise/vibration and rattling. Customer service was polite, friendly and followed up reliably. Support agreed that the only realistic solution was a return which I did instead of getting tech support involved.</t>
  </si>
  <si>
    <t>Lakeshia was fine.  But someone along the line messed up the order. It cost me $$ because I hired someone to put the gazebo together TWICE.  The first time, it didn''t get delivered as scheduled and the second time, it came damaged!!!!   Arrrgh!!</t>
  </si>
  <si>
    <t>Based on my call with Sade, she provided excellent customer service.  She was caring and understood.  I was not sure how to answer these questions because the issue at the store has not been resolved.  I am waiting for someone to reach out to me.  Additionally, I also wrote a letter.  Thank you and have a great day!</t>
  </si>
  <si>
    <t>It should have not taken contact with five different people to resolve such a simple issue. When the first person that I asked for help answered me with what do you want me to do I should have known better I just walked out. And you didn''t even want to correct your own problem by placing the merchandise in the correct Shelf with the correct price your own people didn't even care about that what makes me think that you cared about my situation if you didn't even care about your own store.</t>
  </si>
  <si>
    <t>I know my request would be a difficult one to respond to. Requesting a part for a $49 item, but since it was a Home Depot sponsored product and the only reasonable priced one at that, I decided to try. I would just like to say that this product performed satisfactory however the nozzle, made of brass broke quickly without warning of its fragility to attachment. Perhaps it wasn''t designed to be fully functional in a laundry environment, e.g., attaching hoses, water filters, etc. What do you expect for $49?</t>
  </si>
  <si>
    <t>My issue has been pending for a week now and has not been resolved</t>
  </si>
  <si>
    <t>It started at the store. The customer service rep told me a lie. Then the store manager told me something she believed was true, but it was not. She also couldn''t recognize that my Pro Extra card was actually that and that it was connected to my Pro Extra account. Then Abrahsm, a corporate customer service rep also didn't know what to do. I asked to be contacted by someone above him and 3 hours later he called me back. Si all 3 of these people need re-training. I then called a rep in the Pro Extra division and received a correct answer. Feel free to call me if you want more answers 703-472-5287</t>
  </si>
  <si>
    <t>Bought a new light, installed it and then discovered a missing part, which csr couldn''t locate.  Just going to return light, and not buy Hampton Bay products,  because this happens too often.  Glacier Bay is worse</t>
  </si>
  <si>
    <t>Jose is an extraordinary employee that takes the extra steps to make sure the customer is satisfied. Jose was courteous and easy to understand which is unusual in this day and age.</t>
  </si>
  <si>
    <t>Se me sustituyó una pieza de la nevera. Luego no funciona. Llame al técnico que me atendió y nunca contesto mi llamada ni la persona que me dio la cita. Me dijo que volviera a llamar y luego me dijeron que expiró la garantía pero la pieza fue instalada durante la garantía vigente y me dijo el técnico que llamara si hubiera problema pero no hubo contestación. Llevo cinco años teniendo problemas con esta nevera desde nueva.</t>
  </si>
  <si>
    <t>Wait time on phone 25 minutes, 2 hang ups or lost calls then 1 1/2 hours later I finally got what I needed.</t>
  </si>
  <si>
    <t>Nope because He was great! Went above and beyond what I was expecting...seen the previous problems I had and understood what was still to come...was disconnected 2x and called back so we could find a solution and make things whole...hope to meet and talk to more like him affiliated with HD</t>
  </si>
  <si>
    <t>II purchased 2 sheets of plywood, but I received an early morni g email indicating the delivery was cancelled.  This was frustrating as I took the day off.   I called the local store,,  and was transferred to a manager.  The young lady was defensive and argumentative.  Her rescheduling option was unsatisfactory, as I wouldn''t be home or she wanted me to take another day off. I told her these wouldn't work, it escalted from there.  The entire time she was argueing that Home Depot had no responsibility in the failed  delivery.  She asked if I wanted to cancel the order and I said yes.  Her attitude and lack of customer support makes me question if she was really a manager, just someone to get me off.  I have received an apology oany sort, and have not been back in your store since then!   Doug Larimore dlarimore2@yahoo.com</t>
  </si>
  <si>
    <t>I waited a week for lumber before anyone could tell me it was to king to deliver.I took a week from work just for this project.Then I was promised a100 gift card and never received it.</t>
  </si>
  <si>
    <t>Servicing what you sell would go a long way in an improved experience. But that''s asking too much anymore.</t>
  </si>
  <si>
    <t>Was over complicated and annoying process. No idea if my problem will be resolved.</t>
  </si>
  <si>
    <t>I really appreciated Edwin continuing to follow-up on the situation. He did a great job.  Thank you!!</t>
  </si>
  <si>
    <t>I need a replacement grille cover for my Hampton bay bathroom exhaust fan. Support team was unable to help me with this.</t>
  </si>
  <si>
    <t>Melina was great. My only issue with the process is I tried to use the text service first and they were unable to help (super old husky torx screwdriver.</t>
  </si>
  <si>
    <t>Who is Laurie?  I''ll be calling the Home Depot resolution Team on Monday, 7/10/2023, and will probably open a new case #  Is there an email address for the Home Depot resolution Team?  Maureen Wira order # H8456-297583</t>
  </si>
  <si>
    <t>Renae was fine and very pleasant to talk to.. however I''m issue has not been resolved nor have I been contacted by anyone from Home Depot.. after 25 years of me supporting Home Depot I'm very displeased on how I'm treated when I visit one of your stores.. I need to speak to someone about this matter and would appreciate a call from someone in corporate..   thank you!</t>
  </si>
  <si>
    <t>I am glad I was able to speak to someone that was sensitive to my complaint. That manager I complained about has no business in Home Depot. I really do purchase all of my home remodeling there. Now I have to travel 10 to 12 minutes to the next Home Depot. Thank for listening.</t>
  </si>
  <si>
    <t>The fire alarm testing stop me from shopping!</t>
  </si>
  <si>
    <t>Thank you! Candis was very helpful and made me believe she was honestly concerned with my challenges with a Isaac Cook and Tony at the Show Low store. Isaac did ring me yesterday, I didn''t feel he was was concerned, he provide a load of excuses about being on vacation and then realized he had the incorrect dates...he also said if I were to return to his store he would take $100.00 off of any expenses...  Please remember that the very poor service that Tony and Isaac provided does not only affect the Show Low locating, it will affect the Peoria locations  Brett Hulstine 602-284-2440</t>
  </si>
  <si>
    <t>Hard to navigate the information in your website. I could not open messages that were sent to my account about my inquiry, I could not find an itemized account statement. And therefor had to spend time down loading information and calling customer service. They were as helpful as they could be, but even they did not have complete access to the info I needed,.and kept bouncing me from customer service to billing.  An easily accessed, itemized, billing statement would be a real good idea!!</t>
  </si>
  <si>
    <t>It would have been nice to be able to get just the toilet tank instead of an entire new toilet.</t>
  </si>
  <si>
    <t>I got a call back from the tech within an hour after opening the ticket. She took us thru trouble shooting, determined the fan is defective and emailed a receipt to accompany the return of the fan.</t>
  </si>
  <si>
    <t>I did receive a call from the manager and I hope that the situation is handled I would have appreciated a call back from the assistant manager who the issue is with to acknowledge that the situation wasn''t handled appropriately</t>
  </si>
  <si>
    <t>Management need to concentrate on getting the contractors in and out quick</t>
  </si>
  <si>
    <t>someone installed a ceiling fan that I need to return.  I have no one to uninstall it by the 7/13 return date.  need help.</t>
  </si>
  <si>
    <t>I am very disappointed with the service I got. No manager follow up no nothing. Nobody reach out to me within 24-72 hours. I had a delivery driver steal something out of my garage and nobody seemed to care. I am very disappointed with this business and I don''t think I'll ever spend a dime at home depot again after what happen. The nerve of your drivers to go into my home and trespass is totally not OKAY! I WILL NEVER ORDER AN ITEM FROM YOU GUYS AGAIN! AND IM THINKING OF RETURNING MY 4K WORTH OF PURCHASES IVE MADE AT YOUR BUSINESS AND BRINGING MY BUSINESS SOME WHERE ELSE!</t>
  </si>
  <si>
    <t>I had to file a complaint with the Better Business Bureau before someone with the authority to resolve my issue.  I seriously doubt that Sakinah would have had the opportunity to resolve my issue had I not involved the BBB. I was told a gift card would be forthcoming, however it has yet to arrive.</t>
  </si>
  <si>
    <t>please call Nate Agnello  585-224-0884  ...thank you..</t>
  </si>
  <si>
    <t>Have more responsibility and respectful cashiers. More classes in sensitivity. As for me I will stick to the home Depot near me,  Thanks for all you do as a company  Rachel Sanders</t>
  </si>
  <si>
    <t>I was planning to purchase a cabinet for $475 and had a question.  I called Hampton Bay on a Friday and they said they would get back to me  with the answer to my question that same day.  But they did not get back to me.  So, I had to wait to contact them until the next Monday.  I got my answer and was ready to order the cabinet, however, the price went up 25%.  I contacted them again and they said to talk to Home Depot online department.  Your online department told me they would not allow me to order at the original lower price but would only give me a 10% discount on the higher price.  So, I did not order the cabinet, but found another cabinet from another vendor.</t>
  </si>
  <si>
    <t>I had called to ask for help on removing''s a drawer, but the manufacture didn't response. They sent new rails for the drawer. If I can't get the drawer open the rails won't do me any good. Had to hire outside professional to fix the problem.</t>
  </si>
  <si>
    <t>After three days I have not been contacted about the replacement parts.</t>
  </si>
  <si>
    <t>How to call back (3) times to get matter resolved.</t>
  </si>
  <si>
    <t>Thank you regarding my situation in which I experienced at home Depot in West Windsor New Jersey, when I got back to the store they had begin to allow parking for contractors again Thank you for taking into consideration The situation that not only affected me but other contractors. Although I didn''t hear from the store manager I appreciate your method of action in this matter.</t>
  </si>
  <si>
    <t>Bought lawn mower with 5 year manufacturer warranty from home depot,mower has issues after less than 2 years,home depot says nothing they can do it''s up to manufacturer, manufacturer says take it to one of their repair shops,,closest over an hour drive away and will be 6 to 8 weeks to repair, which means I will have no mower for 2 months,not like I have a spare mower, how satisfied do you think i am with Home Depot ?!  Thanks   PS Stephen was great</t>
  </si>
  <si>
    <t>I had to be at home three different days and missing working before the job was done on the third day. Was not happy about that</t>
  </si>
  <si>
    <t>we will after my counters and others things  it has only been 15 months now !!!!!</t>
  </si>
  <si>
    <t>I don''t know where to start... I have called 10 times about this issue. I STILL have not gotten my air conditioner installed.</t>
  </si>
  <si>
    <t>If you are going to sale socket set you should make a more durable tool box.</t>
  </si>
  <si>
    <t>It took longer than they originally told me but it got done. Just a week longer than quoted.</t>
  </si>
  <si>
    <t>Your system is hard to use.  It is not user friendly.  I had two of your reps that could not make payments work.</t>
  </si>
  <si>
    <t>Kimberly was very kind and responsive.  She appeared to have investigated my question seeking an answer.  However, she did not give me the correct information to my question.  Maybe i didn''t get my point across.  I asked her if/when the Fluidmaster needed to be replaced is it interchaneable with the parts that came with toilet.  She said that it is interchangeable with the Fluidmaster kit.  My plumber said everything was buillt in and was not even sure how to accomplish repairing/replacing the one that came in the toilet.    I don't care at this point.  It is what it is.    Thanks.</t>
  </si>
  <si>
    <t>Techs could not identify my model.  Advised them exactly what I needed with old model # and style.  That did not help.</t>
  </si>
  <si>
    <t>Well, you did not deliver my decking, even though it was packed and ready. I had to rent my own truck, drive it over and then unload each of the 90 plus pieces of 16 foot deck and several 2x10 16 ft treated lumber instead of having it dropped as acs8ngle unit. Then pay and return the truck. I list 6 to 7 hours of my time after paying 100 for the non delivery and almost 100 for the truck rental. And I received a 250 dollar gift card, which means I do not get my money back, but still have to spend it at home depot. And my net pay from doing your work was 50 dollars?? Does not seem fair, and I worked at Bethel Lowes for 2 years and never saw customer treatment in this way......</t>
  </si>
  <si>
    <t>I just need to find out the name of the decking that was purchased in 2010 because my decking is splitting and warping and I have to have it replaced.  The carpenter said it should be under warranty so I need to get as much info as possible. Thank you</t>
  </si>
  <si>
    <t>This canned survey is Not Applicable to my situation. Posting my phone number on shipping boxes is a security issue for me and my family. Thank you</t>
  </si>
  <si>
    <t>We purchased a refrigerator that came with 2 broken veg drawers. I contacted Home depot the same day - 1 month ago. I emailed back and forth with HD for 4 weeks before I got a confirmation that they were sending new drawers.  That could have been accomplished alot quicker. We received them today. Glad to have that complete.</t>
  </si>
  <si>
    <t>case has not beed satisfied as yet. waiting on gift certificates to repurhases the light thqt is not working.</t>
  </si>
  <si>
    <t>Not sure if there was anything else that could possibly be done.  Just wish to ensure  management is aware how a customer may feel when a store abrutely stops attempting to ensure they truly attempted to satisfy their customers.</t>
  </si>
  <si>
    <t>The manger Jason was great. ALL three of the assistant manager need ALOT of training on how to deal with the public. They were rude and condescending.</t>
  </si>
  <si>
    <t>this was not the first time I had a run in with that same manager Erica!!I  There has been other days and I have seen her with other employees do the same thing.  You don''t tell a worker who is helping someone to go do something else and if that associate walks away then the customer is standing there with no help because she don't know what to do!!!  She has said that when I was around to another associate.  If it were not for or Associate finding Mr Joey Home Depot would have lost a $1000.00 sale and another $2,400.00 sale.  As long as she is in that store I will encourage everyone I know to go to a different home depot or go to LOWES... Don't mess with family and that day she messed with my mom!  Oh if your afraid to do something because she is gay that shows me what kind of company I don't want to work with.  If she was straight or black would you have?  people notice these things.  when you walk in that store and see her she never speaks to customers and she is always hateful to her co-workers.  You have cameras there take a look at how she acts!!!</t>
  </si>
  <si>
    <t>Ryobi is the issue.  Lexington KY does not have a service center to fix defective Ryobi equipment.</t>
  </si>
  <si>
    <t>Mgr Sean was great  along with Omar</t>
  </si>
  <si>
    <t>Jorge was great but the length of the process was long. Also I received the items ordered before the notice of shipment. This is kind of backwards.</t>
  </si>
  <si>
    <t>Alexjandria went above and  beyond to ensure that my situation was handled properly,  and professionally.  Contacting store personnel t in advance to ensure a smooth seamless transition was a pleasant surprise! She is the opitomy of what great customer service should look like =M Thank you very much!</t>
  </si>
  <si>
    <t>Home Depot need to back the customer when the carpet vendor is being stubbord. The installers need to make an attempt not to track in mud on the new carpet and on the other flloor surfaces.</t>
  </si>
  <si>
    <t>I am not sure I will use Home Depot again. I had several issues getting the cabinets I wanted and then qhen they came in I had issues trying to get help with dissatisfaction with the manufacturer.   Finally ended up calling the manufacturer myself and getting things resolved.  I received emails saying my my order was in to be picked up but hen I got there only part of the order was in. Then I did not get an email whe the second part of the order had arrived to be picked up. It seems that there is much training that needs to happen at this particular Home Depot.</t>
  </si>
  <si>
    <t>Karina was extremely polite and professional, researched my request and called with an update, then called when the part was available and the timeframe when I''d receive it, which I think is reasonable. I am happy with my experience.</t>
  </si>
  <si>
    <t>The experience was great the rep was very helpful and followed up multiple times.</t>
  </si>
  <si>
    <t>The only reason I may or may not shop next time with Home Depot is because I have exhausted my military discount.  I still have it at Lowes.</t>
  </si>
  <si>
    <t>I am disappointed in teh fixtures we purchased.</t>
  </si>
  <si>
    <t>Rebeca was fine to work with, however the replacement part I was seeking was not available for the Pumpkin Stack decoration I purchased last Halloween.</t>
  </si>
  <si>
    <t>I would suggest that Home Depot packages their product more carefully when shipping to customer. The jewelry armoire was completely damaged when I received it.</t>
  </si>
  <si>
    <t>Your company is horrible. I will never shop there again. And I will make sure I tell everyone no to shop there</t>
  </si>
  <si>
    <t>The design flaw of the outdoor furniture and poor welding that caused the rotting of the arm is no fault of the consumer(me). Home Depot and/or Hamton Bay should cover the replacement of the arm of my chair! I will boycott purchacing anything from Home Depot and I have put it out there with pictures on social media for others to do the same,</t>
  </si>
  <si>
    <t>Latifah was awesome!  Very help and pleasant.</t>
  </si>
  <si>
    <t>No willingness to assist. Very disappointed</t>
  </si>
  <si>
    <t>Tanya was extremely helpful in understanding the issue and passing it on to the manufacturer however it was purchased June 26 and it took till July 6 to receive a reply that stated it was received and I would be contacted in 3-5 business days. Not an acceptable response time or corrective action. Still waiting &amp;..</t>
  </si>
  <si>
    <t>Nothing was resolved. Needing to return a door that was purchased and willing to return to store even if it means a restocking fee or an exchange for a different product other than another storm door due to not needing the door option any longer.</t>
  </si>
  <si>
    <t>I needed a replacement part for a Home Decorators Collection series vanity. The agent was as helpful as she could be, but I was informed no part could be provided. This is extremely inconvenient. She said she would send an email to the parts team and they would get back to me in 2 business days, but this never occured.</t>
  </si>
  <si>
    <t>Many hours to resolve the problem, your problem!  I was disconnected, hung up on, had reps that I could not understand (non English speakers). Home Depot has no respect for its customers. Ariel did an outstanding job, so happy she resolved this as I was about to be forced to take further action.</t>
  </si>
  <si>
    <t>My case has been opened for over a month with little progress. I''ve followed up once after submitting the case - since I wasn't given any updates - and will likely have to follow up again in the next day as I wasn't given an answer when I was told I would have one by. Should've returned the product than working with customer service. Highly dissatisfied.</t>
  </si>
  <si>
    <t>Shanay was extremely courteous and helpful and seem to go out of her way in helping me. It''s gratifying to see that there are people like Shanay who still care about the customer.</t>
  </si>
  <si>
    <t>It took a while to actually talk to someone but she was understanding of my issue and proceeded to help, staying with me until I was actually connected to the right department.</t>
  </si>
  <si>
    <t>The Southaven MS store has horrible customer service</t>
  </si>
  <si>
    <t>Miguel was very helpful and I was very happy with his assistance.</t>
  </si>
  <si>
    <t>I went to the centerline dr store in knoxville TN on 7/5 to purchase a patio table, umbrella and chairs. I had a 10% coupon and Regina told me I could not use coupon. She told me to call customer service and that they would give me the credit. Well they did not. So I lost $50 over this.</t>
  </si>
  <si>
    <t>I was very disappointed with Home Depot Customer Support!  I wasted over 100 minutes on Two phone calls!  The first call after being put on hold with the representative to do a price adjustment on my order that was put yesterday and within a day the price dropped, he transferred me to another department and put me on hold for over 20 minutes, only to end up with a recording message for the survey!!!  I called again and I requested to speak to a supervisor, I waited on hold for over 45 minutes and I ended up with a recorded message asking to enter my home depot credit card number and found out I was transferred to Citi Bank who handle Home Depot credit card!!!  This is really uncall for, I expected much more from Home Depot toward their customers.</t>
  </si>
  <si>
    <t>I wish there was a way to get parts for some of the things that are sold as Husky.  Not replacements just parts.  I bought a garage work light k40365.  Top plastic hook broke. A new plastic hook would be very easy to install.  Then the glass lens broke.  Again 8 scews and easy to install new lens. Not available. So I purchased a new light. Really like the light.  I just broke the lens on this light now.  So Morgana explained what I can do to return the item.  Very helpfull.  I just have not made it to the store yet.</t>
  </si>
  <si>
    <t>Adjoa is very professional specialist, makes customers happy.</t>
  </si>
  <si>
    <t>Consumers need to know that your company prorate water heaters and I fell the company need to work out  an agreement with Rheem  the maker of the water heater. When u call Rheem  the customer service will tell u to drain the water heater and take it to the nearest Home Depot  store and they will exchange for a new one the customer service in your store stated that is not true  and that your company pro rate  the water heater . The model I had came with a 9 yr warranty it was 22months old I was given 430 dollars about half of what I paid and was basically told it was take the 430 dollar gift card or take it back home.I feel like  the management just brushed me aside I called customer service at Rheem and management in your store refused to talk to Rheem it was bad customer service and I am very unhappy with the way I was treated .The upper management at the store refused to talk to me so I decided I will not do business with u all again someone dropped the ball but consumers need to be aware of the return policy thank you .</t>
  </si>
  <si>
    <t>Having a problem with Ryobi mower no service within 100 miles that warranty will allow.....and since over a year HD will not exchange broken mower..... All I got from Ryobi was instructions to trouble shoot with disclaimer if not done by certified tech I void warranty....</t>
  </si>
  <si>
    <t>Sade helped me try to contact Ryobi, but Ryobi has been virtually unattainable to contact - I have been on hold twice with them fo r50 mins &amp; for 48mins - I sent an email and received a return email that their response time is slow and that was 3 days ago - Still no contact from Ryobi - Questionable if I would purchase Ryobi items again unless HD is going to stand behind them - Very poor customer service.  Caught in a ''Catch 22'</t>
  </si>
  <si>
    <t>As of 9 July 2023 seems like item replacement is moving forward.</t>
  </si>
  <si>
    <t>An apology from your contractor, or you making one on their behalf.</t>
  </si>
  <si>
    <t>I am very satisfied with the outcome of this case. The customer service representative was an absolute pleasure to deal with and provided ample assurance that Home Depot would do what was right.   The phone system however, was an absolute nightmare. Continually routed me to the wrong place and hung up on me on multiple occasions.   The store experience in Gainesville was also frustrating. There is no reason why stores do not have access to special orders that they did not place. Additionally, it is absurd to think that cabinets purchased in one city and delivered to another should have to be returned to the original city (500 miles away). The store management was incapable of making the situation right and allowed me to leave the cabinet there while I took the risk that HD would do the right thing.  All in all, I am happy with my purchase and glad that the customer service team did what was right for a long time dedicated customer.</t>
  </si>
  <si>
    <t>There is an obvious problem with the Hampton Bay LED kitchen light.  Many have failed after several years.  Because I had not saved my receipt, they would not replace it but actually that was good because who wants to pay an electrician to install a light that is going to fail again.  I will be looking for a new light at Lowes.</t>
  </si>
  <si>
    <t>I purchased ceiling fan on 6/27/23 for $77.35.  The cash register did not print a receipt.  Customer service printed a copy.  I returned item unopened, as it was not the right size.  They would not refund item for cash, as it was paid with cash.  They said the receipt was duplicate only-not valid for refund.  They gave me store credit of $69.61.  10% less than purchased for.  Pamela assisted and sent me $10 e-coupon, which, more than made up the difference. She thought it might be a restocking fee.   I don''t believe so. This is the issue, the store register/service agent messed up by giving a receipt that was invalid.  I paid cash, I should have received cash, NOT a store credit that binds me to using the money in your store and then at a 10% less value.  The store manager said it is a Home Depot systems issue.  Fix your system.  I purchased another fan from you on line.</t>
  </si>
  <si>
    <t>At some shopping trips there was a shortage of staff actually having to search for someone, at other times there was a shortage. That said the staff was friendly and helpful.</t>
  </si>
  <si>
    <t>The timing of the repair is troublesome.  I called on a Thursday, I was told the repair would be done the next day, but the service company said they would not come until Wednesday.  If this had been better coordinated, it would not have been so disappointing</t>
  </si>
  <si>
    <t>Get people that know what they are doing for the 11 percent rebate.</t>
  </si>
  <si>
    <t>Would not reccomend anyone to purchase products, and will not be buying again.</t>
  </si>
  <si>
    <t>Getting to someone who could look up a receipt took 45 minutes and several calls. In the past I could simply type 7 and then 5.. now I don''t know what you did but it is very complicated.</t>
  </si>
  <si>
    <t>Just highly upset by my experience that I had at the store that day</t>
  </si>
  <si>
    <t>No help at all the corporate contacts&amp;lots of passing the buck. Finally got answer from a knowledgeable person in appliance area of my local Home Depot. Will go there again. Will never call your dodgey corporate.</t>
  </si>
  <si>
    <t>Confusing material information of aluminum vs steel construction of patio chairs. Sales material sheet stated chairs were made of aluminum and were rust resistant.   what was delivered were steel framed chairs - which rusted within a few months.  If the were aluminum, as I was lead to belive from the material spec sheet then there would be no rust. Just send me four (4) seat panels to replace the rusted one.   I have been a Home Depot customer for more than 30 years and have been very satisfied with customer service whenever an issue arose.   I hope that this aluminum vs steel chair frame issue can be worked out. I do not wish to file in Small Claims Court for fraudulent marketing practices. Thank you  Paul Jenkins POPPANC@YAHOO.COM</t>
  </si>
  <si>
    <t>Can''t even buy the broken part of an expensive pergola we bought there</t>
  </si>
  <si>
    <t>Thank you for the empathy on my situation and the way how this issue was resolved.</t>
  </si>
  <si>
    <t>Store staff does not respond to contacts.   If they did,one could possibly show how they could   improve.</t>
  </si>
  <si>
    <t>a real really feel there are multiple problems that need to be discussed and the time per minute I am legally blind and partially deaf and it''s very difficult for me to communicate in any other fashion than talk</t>
  </si>
  <si>
    <t>I sent 3 messages. Never got a response. Also, 2 stores lied to me about the military discount.</t>
  </si>
  <si>
    <t>It would have been nice to have been notified that I needed to resolve my issue with the Canadian customer service from my initial call, but Trosha was still very helpful and great with follow up, and I am happy overall that I was able to resolve my issue.</t>
  </si>
  <si>
    <t>The help you got depends on the service agent on duty. Some are really helpful.</t>
  </si>
  <si>
    <t>He gave me a phone number for a prover that did not work.  Still trying to figure out if I can get a replacement part.</t>
  </si>
  <si>
    <t>Jose was very friendly and made sure I received the correct product before disconnecting from the phone. I really appreciate the thorough response.</t>
  </si>
  <si>
    <t>My call with Home Depot customer service was 1 hour and 17 minutes and I believe this is too long.   Jose placed me on hold multiple times for very long periods of time.   I considered hanging up because I was on hold for so long but I did not.</t>
  </si>
  <si>
    <t>Jose was wonderful. The parts were not available. I was satisfied with my customer service, but disappointment that the replacement parts were not available. I just finished assembling the canopy and was forced to disassemble it to return it to Home Depot.</t>
  </si>
  <si>
    <t>Jose took a great deal of time trying to assist.</t>
  </si>
  <si>
    <t>Service was fine.  The issue was and still is the product.</t>
  </si>
  <si>
    <t>They worked with me well but I decided to just by new ceiling fans instead of replacing blades.</t>
  </si>
  <si>
    <t>Well Stephanie was great !! But problem is that I just purchased this fan that I paid around 300 for and your store sent me a replacement part. Not to happy with this. This should of been handles by exchanging the fan, Who spends 300 on a fan then need replacements parts !!</t>
  </si>
  <si>
    <t>Yes Allow for me to use Online Debit Cards to Buy the Quikrete i wanted, dont know who makes those decisions, maybe corporate , but if i can use online debit cards on geico insurance, subway, ebay, then i should be able to use it online on home depot !!!!</t>
  </si>
  <si>
    <t>Appreciate the professionalism of the Customer Support staff and assistance in resolving the issues I presented to them.</t>
  </si>
  <si>
    <t>Yuvette was wonderful.  I was apprehensive making the call and she made it easy.  She was professional with a warm and friendly attitude.  I felt extremely comfortable and knew I was being heard and my problem would be resolved.  Of course, I would like the required parts instantly but realize that is not possible.</t>
  </si>
  <si>
    <t>The home depot in Mt Prospect didn''t know what they were doing apparently. I went to the Home Depot in Glendale heights and they seemed knowledgeable, friendly and going out of their way to make this right. This could all have been avoided had the MP store listened to me or looked at availability at stores in the area as I suggested.  Then when I told the manager Andrew at the MP store I was coming in 15 minutes, when I got there he had gone to lunch. They wasted my time and gas.</t>
  </si>
  <si>
    <t>Valeta was sympathetic and understood immediately the problem I had with the chair.  She contacted the vendor and I did hear from them but the problem was a defective part.  I was impressed that she called me back to tell me she had also heard from the vendor.  She''s a great asset!</t>
  </si>
  <si>
    <t>The whole process for getting my issues resolved took almost 2 hours and I was offered a small amount of compensation in the form of a discount that was removed in the finishing of the order.</t>
  </si>
  <si>
    <t>My problem is not solved and I was looking for fan replacement than redirecting to third party as I expected Home Depot Customer service to help and resolve than closing ticket with out resolving the actual customer problem.</t>
  </si>
  <si>
    <t>I should not have had to contact customer service.  the product I ordered did not have a crucial piece included in the original box.  I called to get this bag of screws, nuts, and bolts.  James was fine with getting this replacement ordred; however, not sure why it will take 7-10 days to get this when the original order took only 2 days.  Why not ship this missing piece to me the same?????  Why make me wait so long for a piece that was not included in the order.  Seems like punishment to me because of your mistake!!!!</t>
  </si>
  <si>
    <t>My case was never actually investigated. I only asked for your process to be reviewed. The store manager submitted a false accusation which could  have easily been investigated and instead, the case was just closed.  Proving Home Depot does not value customer experience at all.  Why even have an escalation department if they don''t review and investigate cases?  No desire to ever shop at Home Depot again.</t>
  </si>
  <si>
    <t>The reason I had to call was because no one at the store seemed to care enough to do anything about the issue.</t>
  </si>
  <si>
    <t>Very good customer service from Aquila.</t>
  </si>
  <si>
    <t>Francisco was very attentive and thorough. He also took care of my issue in an expeditious and timely manner. he is also a good communicator and knows how to listen.</t>
  </si>
  <si>
    <t>would like to here from someone with my case disagreement with inflated charges on my flooring job</t>
  </si>
  <si>
    <t>There was zero customer service. I just wanted my money back from poor product and poor service and got nothing.</t>
  </si>
  <si>
    <t>Have not seen a confirmation of our order or case resolution.</t>
  </si>
  <si>
    <t>I want Home Depot to help with their buying and with return.</t>
  </si>
  <si>
    <t>I wish my order was not closed out without being resolved. I was only told the items I needed were on backstock with no in stock date. I was told to contact the company (Hampton bay) but all of the contact info for them (email and phone number) lead to Home Depot. Why sell products with no replacement items?</t>
  </si>
  <si>
    <t>Nothing has been done. I received a phone call from the 1800number but never from the store.</t>
  </si>
  <si>
    <t>My issue was not resolved, Louis said he would keep the case open and someone would contact me about the matter. No additional contact was even attempted by Home Depot and now the case is apparently closed. The issue I have could  easily be resolved, instead it was met with unfounded arrogance and belittling language from multiple management level employees.</t>
  </si>
  <si>
    <t>Miguel was great in assisting me. I can not say the say about the warranty team. I have called and called no answer.  I requested a call back 3 times no call back I texted last week no answer.  I am very frustrated!! Based on my experience with the warranty I''m not sure I will buy Ryobi products again!</t>
  </si>
  <si>
    <t>Staff were incredibly helpful and followed up multiple times to ensure my issues were resolved</t>
  </si>
  <si>
    <t>I never received  my email recipe or my email to track my remote.</t>
  </si>
  <si>
    <t>Omar took down the information about my purchase (which was rather complicated).    My case was then transferred to Alejandra, who was able to get my protection plan policy re-instated.  She then called me to process the claim, which was just completed.  I am impressed that the HD Customer Care team was able to get this done in just a few days.  Thank you!</t>
  </si>
  <si>
    <t>Hiram was great and very helpful, but I still do not know what the status of my warranty return for product I called in about.</t>
  </si>
  <si>
    <t>I was very happy with the end result as I was afforded no such assistance in the store when I mentioned my situation to the sales associate.</t>
  </si>
  <si>
    <t>Cutting edge took 4 months to measure and install my counter tops. Unacceptable from a customer standpoint.  Upon arrival the installers truck hit my house and tore off the gutter and did not contact me on how to handle the repair. I contacted Cutting Edge and was instructed to get an estimate. The lack of communication from Cutting Edge on both the install and the repairs is unacceptable. Home Depot needs to compensate me for all the trouble regarding the installation of my counter tops. Bad, bad, bad, service from your contractor.</t>
  </si>
  <si>
    <t>I still have not received the care kit. I am waiting for the paint and grout. This case is NOT closed.</t>
  </si>
  <si>
    <t>The parts were shipped to my billing address instead of the shipping address where the recliner was sent.  Now I either need to mail them to the proper address or just take them the next time I go there.  I don''t think this is the fault of customer service but perhaps confirmation of address where missing parts should be sent would be a good idea.</t>
  </si>
  <si>
    <t>The issue was not resolved and was highly unfair.  Not happy with the result.  Still very upset about the entire situation!</t>
  </si>
  <si>
    <t>Products need better Quality control</t>
  </si>
  <si>
    <t>The phone conversation was an issue, could hardly hear the customer care person due to his phone being so bad. Was a huge pain communicating!!</t>
  </si>
  <si>
    <t>Still waiting for a call for the pick up of the broken item -  Customer Care is awful  They have no clue what they are doing -  I have to call multiple times</t>
  </si>
  <si>
    <t>monica was very sensitive to my needs. she wanted to ensure that I was satisfied with her services. Home Depot need more employees like Monica.</t>
  </si>
  <si>
    <t>Train your manager to be problem solver and jot seat behind the table chewing on food and not helping the customer (glendale store manager). I called another home depot for a solution but the glendale store manager was refusing to do what was necessary to solve the issue. Also threatening to cancel a customer order is not something that any store manager should do when they don''t want to move their lazy self. why shop at the home depot when there are many other stores that will keep the customer happy.</t>
  </si>
  <si>
    <t>Yes, I asked to explain the total of mulch that I bought,she said I would get credit for $150, However I received gift card for $75. I had bought 50 bags.</t>
  </si>
  <si>
    <t>Terrible service.  Cost me a lot of money.</t>
  </si>
  <si>
    <t>Light switch is useless without the app that is no longer available. I have to purchase new light switches. No incentive or apologies for not having the app available anymore for my light switches or any incentive or discounts to purchase new light switches to replace the ones that are no longer working because of the app that is no longer available.</t>
  </si>
  <si>
    <t>Your call  center internet service is very automate , too long and it does not provide adequate customer service .  Hire more people use the Discover card model and replace and reduce your automated component of your customer service strategy    Thank you</t>
  </si>
  <si>
    <t>Hector and the Home Depot part was awesome.  Hector went above and beyond.  He is a keeper.  The Media Group team.....   not so much!</t>
  </si>
  <si>
    <t>he was great. I really don''t think that after purchasing a product that was missing THREE required parts (when purchased new) that I should NEED to ask for some sort of compensation.    We bought this in plenty of time to have it up for the 4th.  It STILL won't be.  That's horrid.</t>
  </si>
  <si>
    <t>I was very disappointed in Pedro''s customer service and his lack of taking care of the issue. He explained why my Military Discount was not available. I don't have a cell phone my phone is a landline. Therefore I would have to wait until the process was completed in making the system available. I requested a 10% in order to purchase the items that we had to put back. However, he still has not sent me the coupon in order to make my purchase. Disappointed!</t>
  </si>
  <si>
    <t>The part I bought is bad. I want them to mail me a new one with a return shipping label for the old</t>
  </si>
  <si>
    <t>orienten bien  a su personal para q uno no tenga  esa mala experiencia  donde uno es el q sale perjudicado por los desconocimiento  de el personal de home depot y el mal trato de servicio  al cliente</t>
  </si>
  <si>
    <t>Your company has put my family in danger by supplying inferior building material at premium pricing.</t>
  </si>
  <si>
    <t>I emailed Stephanie 3 days ago with some questions. Never got a reply. I was ignored and there is no resolution</t>
  </si>
  <si>
    <t>Deborah went beyond to help. I did not have the invoice or manual. I have to go to home depot to see if there is a similar fan or receiver that is suitable.</t>
  </si>
  <si>
    <t>She was horrible  Did not understand the situation atall Had wrong information that my product was warranties for 1 year where as it was for two years Hod to keep chatting with her for more than half hour I have never run into this kind of arrogant customer service person What a bad experience  I never thought Home Depot is this kind of unresponsive company Train your people properly and tell them to listen to customer</t>
  </si>
  <si>
    <t>The case is stalled.  I left messages with Luis regarding update and NO CALLS</t>
  </si>
  <si>
    <t>This last home Depot services project was a complete disaster this to pro energy solutions.</t>
  </si>
  <si>
    <t>This has nothing to do with people calling to follow up. Home Depot has specialty orders and once they come in it takes over a month to have the items installed. Bad business.</t>
  </si>
  <si>
    <t>Yes, decrease the wait time for a representative to assist. Try to have more details in the charges on the account, so the representative can give the details to the client. Thank you.!</t>
  </si>
  <si>
    <t>Candis gave exceptional customer service. She was attentive, listened to my complaint.  Unlike my terrible experience at the Clifton Heights Pa store #4114</t>
  </si>
  <si>
    <t>My experience was horrible.  The piece was not assembled, I received conflicting information about renting a vehicle through HD, the item was delayed for delivery, it was damaged during assembly, delivery was then delayed again.  It was not a great experience at all.</t>
  </si>
  <si>
    <t>I have not received product but, I am away from home and it may be at post office.</t>
  </si>
  <si>
    <t>The agent / Customer Service Rep was very pleasant, however she was on a speaker phone or cheap headset and she could not be heard clearly, so I had to hang up. Moments later, a representative of King of Fans called me to apologize for the situation.    If you can get Amy a good headset and NOT a speakerphone, then I''m sure she'll be on her way to become a great Customer Service Agent.</t>
  </si>
  <si>
    <t>I made a cash purchase for a big ticket item. I was sold your warranty. I tried taking the item back to the store when it stopped working. I was told not possible with the receipt. I was told no warranty was found I was to without a receipt nothing could be done. I was told this by Home Depot managers staff customer rep warranty persons also. I found my receipt it was linked to a mobile number I was told nothing was linked to (receipt #1206 07 06606 06/04/2020 4474. Total purchase $471.43 @ 6:41pm est. Home Depot freeport Ny 11520</t>
  </si>
  <si>
    <t>Home Depot Customer Service, particularly Kellie, was a pleasure to work with - she was professional, pleasant and knowledgeable. The problem remains with the store clerk and manager (names unknown) who were snide, condescending, dismissive and lacking in correct understanding of the product warranty for which they were making decisions. These two need remedial training in product and in human relations. Followup communications with Teri Davis from this same store were on a professional and courteous level.</t>
  </si>
  <si>
    <t>False advertising practices from the Home Depot company to a customer 70% means nothing when you pic out at what was already priced from the 70% rack and then say that you were wrong on putting that product out on the rack and painted it purple which is the color of the 70% rack and the customer picked through the ruble for hours for their choice. I was humiliated and embarrassed by your manager  in front of other customers and accused of painting the product myself.</t>
  </si>
  <si>
    <t>Josh, the store manager is one big reason i go back.   He needs to be a V.P.    Also, all clerical help are great.</t>
  </si>
  <si>
    <t>I thought that what was sent was the correct manual but it wasn''t so unfortunately I had to figure things out although the agent was very eager nice and motivated to assist.</t>
  </si>
  <si>
    <t>If Sanskrit is the company that manufactures the door that I purchase. Then, NO, I will never purchase anything from them again. Not only was there a delay in the arrival of the door, but when I told the lady that I wanted the door in white, never did she tell me that the door is only shipped raw. The professional painter told me today, that the trim on the door is PLASTIC! PLASTIC! PLASTIC! They sent some sort of plastic screw to plug the holes. #Very disappointing.</t>
  </si>
  <si>
    <t>The texting option took just as much time as calling, so it was not a time saver. I should be able to submit an email request for a fan balancing kit, or better yet - I should be able to go to my online account and find a quick link there for such common requests as a fan balancing kit.</t>
  </si>
  <si>
    <t>Was not easy to get help I had to keep going thru an automated system that did not understand English or something.  My question could not have been simpler yet it kept asking me to retype the same information over several time.  It was very frustrating. In the end I did not get an answer to me question.</t>
  </si>
  <si>
    <t>Was having technical issues, called but service representative was unable to help. Told him I had a electrical contractor there with me and could he put us in contact with a technician. Was told would call me back within the hour. Received actual call back many hours later. So took device back, got credit and went to another home improvement store, and bought a device that worked</t>
  </si>
  <si>
    <t>Eric was a good representative. Unfortunately, the information on the website was in error and he was not able to access the correct information regarding the product I wanted. By the time I finished trying to get the information, the product that I wanted to buy had increased in price by $600+.   I had to find another product on Wayfair that I did finally purchase, but it is not what I really wanted, so I am dissatisfied overall all with Home Depot on this.</t>
  </si>
  <si>
    <t>Dear Customer Service,  I am writing to express my deep disappointment and frustration regarding a recent purchase and the subsequent customer service experience.   On my recent trip to Palisades, NY, I purchased a Moen faucet from your Home Depot branch. A few days later, upon hiring a professional plumber to install it, I was dismayed to find that the faucet, which was sealed in its box, was not new as I had expected, but a clearly used and filthy item that appeared to be years old.  Given the appalling state of the product, I tried to exchange the faucet at my local Home Depot in Hackettstown, NJ, which is significantly closer to my home. However, I was told that they were unable to accept the return because the product was used, and was instead instructed to return it to the original store in Palisades, NY - an hour and a half away.  Further, when I attempted to resolve this issue through your customer service hotline, I found it to be a complete waste of time. Despite my plea to escalate the matter, I received a voicemail the next day informing me that the case had been closed. This level of service is utterly unacceptable.   I''m now out $200 for the plumber's service fee and have spent considerable time trying to find a resolution. The only solution suggested was entirely inconvenient, requiring me to return to a store located a significant distance away.   I was made to feel as though I was the one trying to deceive the company at my local Home Depot, rather than being the aggrieved party. I feel completely let down by this poor customer service experience.  Given the lack of assistance, I am considering taking my future business to Lowe's instead. I expect better treatment as a customer, and I certainly do not anticipate receiving used products when I pay for new ones.  I am requesting a full refund for the faucet, reimbursement for the plumber's fees, and an apology for the distress this situation has caused. I believe these steps will start to make up for the unacceptable experience I have faced.  Looking forward to your prompt attention and resolution to this matter. You can contact me via cell phone 973-934-3053 or via email brett.t.robertson@gmail.com.   Sincerely,  Brett</t>
  </si>
  <si>
    <t>I applied for a 10% Veterans Discount Program. I am retired Officer with 31years of military service. Your representative could not register me to a computer problem. Please advise.</t>
  </si>
  <si>
    <t>Jesus was very helpful.  Hoping I receive the correct hinges needed to repair my vanity purchased just 6-7 yrs ago.</t>
  </si>
  <si>
    <t>Home Depot offers a 10% Military discount on most items, which is very nice, thank you. However, it is very difficult to take advantage of this using the Home Depot App. If I don''t open the app at home before I go to HD, and bring up the QR code, it is then impossible to do it in the store. The App wants me to log into something called Argus(I think) and I have no way to do that. My HD login info doesn't work, and nobody at my local HD has any idea what this is. Could you just link the military discount to my mobile number, Like Lowes does? That way my wife can also use it when she shows her Driver's license for ID. Thank you, Don Mateyka</t>
  </si>
  <si>
    <t>From day one every one helpful in trying to help me dealing with the situation even if I wanted to purchase the part only for the umbrella base</t>
  </si>
  <si>
    <t>Recorddate</t>
  </si>
  <si>
    <t>lineOfBusiness</t>
  </si>
  <si>
    <t>PB</t>
  </si>
  <si>
    <t>Retail</t>
  </si>
  <si>
    <t>Services</t>
  </si>
  <si>
    <t>Services-Follow Up</t>
  </si>
  <si>
    <t>Spanish Retail</t>
  </si>
  <si>
    <t>Spanish Services</t>
  </si>
  <si>
    <t>Spanish PB</t>
  </si>
  <si>
    <t>Executive Escalations</t>
  </si>
  <si>
    <t>Digital</t>
  </si>
  <si>
    <t>howEasy</t>
  </si>
  <si>
    <t>howLikely</t>
  </si>
  <si>
    <t>associateNumber</t>
  </si>
  <si>
    <t>thdvocid</t>
  </si>
  <si>
    <t>My question was answered and I am thankful for Giselle's help!</t>
  </si>
  <si>
    <t>I believe HD could be more accepting of their mistakes. Example, disengaging a safety aspect of a vehicle one may purchase.</t>
  </si>
  <si>
    <t>Dulce was the best customer service representative I have ever worked with. She was easy to work with, she followed through on her check-ins and made sure I got what I needed. She followed up on an email I had missed and made notes to callback if she hadn''t heard from me. Give her a raise!</t>
  </si>
  <si>
    <t>My experiences with most HD staff was professional, including Barbara.  However, I felt that that outcome of my case was unsatisfactory in relation to the expenses incurred and my own business revenue lost in regards to this transaction.</t>
  </si>
  <si>
    <t>I was expecting a callback as I requested. Thank you.</t>
  </si>
  <si>
    <t>Hector was very helpful and even gave a callback to let me know the progress</t>
  </si>
  <si>
    <t>I could have preferred it if the product was packaged  corectly in the first place!</t>
  </si>
  <si>
    <t>Nicole was very polite, professional as well as empathetic.  She was patient and listened to understand.  She's an asset to your company.</t>
  </si>
  <si>
    <t>Eduardo was totally professional and went over and above what I expected.  Our issue is a local electrical problem and we were seeking Home Depot's opinion and advise. Eduardo proved more than equipped to help and offer support.  Eduardo is a great company asset and representative</t>
  </si>
  <si>
    <t>Servicing what you sell would go a long way in an improved experience. But that's asking too much anymore.</t>
  </si>
  <si>
    <t>It could have been nice to be able to get just the toilet tank instead of an entire new toilet.</t>
  </si>
  <si>
    <t>How to callback (3) times to get matter resolved.</t>
  </si>
  <si>
    <t>If you are going to sale socket set you could make a more durable tool box.</t>
  </si>
  <si>
    <r>
      <t xml:space="preserve">Way </t>
    </r>
    <r>
      <rPr>
        <b/>
        <sz val="11"/>
        <color rgb="FFFF0000"/>
        <rFont val="Calibri"/>
        <family val="2"/>
        <scheme val="minor"/>
      </rPr>
      <t>too long</t>
    </r>
    <r>
      <rPr>
        <sz val="11"/>
        <color rgb="FF000000"/>
        <rFont val="Calibri"/>
        <family val="2"/>
        <scheme val="minor"/>
      </rPr>
      <t xml:space="preserve"> </t>
    </r>
    <r>
      <rPr>
        <b/>
        <sz val="11"/>
        <color rgb="FFFF0000"/>
        <rFont val="Calibri"/>
        <family val="2"/>
        <scheme val="minor"/>
      </rPr>
      <t>waiting time</t>
    </r>
    <r>
      <rPr>
        <sz val="11"/>
        <color rgb="FF000000"/>
        <rFont val="Calibri"/>
        <family val="2"/>
        <scheme val="minor"/>
      </rPr>
      <t xml:space="preserve">!  Insane to wait </t>
    </r>
    <r>
      <rPr>
        <b/>
        <sz val="11"/>
        <color rgb="FFFF0000"/>
        <rFont val="Calibri"/>
        <family val="2"/>
        <scheme val="minor"/>
      </rPr>
      <t>1 hour</t>
    </r>
    <r>
      <rPr>
        <sz val="11"/>
        <color rgb="FF000000"/>
        <rFont val="Calibri"/>
        <family val="2"/>
        <scheme val="minor"/>
      </rPr>
      <t xml:space="preserve"> </t>
    </r>
    <r>
      <rPr>
        <b/>
        <sz val="11"/>
        <color rgb="FFFF0000"/>
        <rFont val="Calibri"/>
        <family val="2"/>
        <scheme val="minor"/>
      </rPr>
      <t>on hold</t>
    </r>
    <r>
      <rPr>
        <sz val="11"/>
        <color rgb="FF000000"/>
        <rFont val="Calibri"/>
        <family val="2"/>
        <scheme val="minor"/>
      </rPr>
      <t xml:space="preserve"> to speak with someone!</t>
    </r>
  </si>
  <si>
    <r>
      <t xml:space="preserve">The complaint was towards corporate not the </t>
    </r>
    <r>
      <rPr>
        <b/>
        <sz val="11"/>
        <color rgb="FFFF0000"/>
        <rFont val="Calibri"/>
        <family val="2"/>
        <scheme val="minor"/>
      </rPr>
      <t>store</t>
    </r>
  </si>
  <si>
    <r>
      <t>No one helped</t>
    </r>
    <r>
      <rPr>
        <sz val="11"/>
        <color rgb="FF000000"/>
        <rFont val="Calibri"/>
        <family val="2"/>
        <scheme val="minor"/>
      </rPr>
      <t xml:space="preserve"> me with exactly what I was asking for. My time was wasted and my customers time was wasted. I lost out on pay for that hour. I would like to be </t>
    </r>
    <r>
      <rPr>
        <b/>
        <sz val="11"/>
        <color rgb="FFFF0000"/>
        <rFont val="Calibri"/>
        <family val="2"/>
        <scheme val="minor"/>
      </rPr>
      <t>compensated</t>
    </r>
  </si>
  <si>
    <r>
      <t xml:space="preserve">I was very satisfied with the help I received from Alberto, however I still won''t receive the item I need due to refusal to deliver by the vendor even though the home depot </t>
    </r>
    <r>
      <rPr>
        <b/>
        <sz val="11"/>
        <color rgb="FFFF0000"/>
        <rFont val="Calibri"/>
        <family val="2"/>
        <scheme val="minor"/>
      </rPr>
      <t>web</t>
    </r>
    <r>
      <rPr>
        <sz val="11"/>
        <color rgb="FF000000"/>
        <rFont val="Calibri"/>
        <family val="2"/>
        <scheme val="minor"/>
      </rPr>
      <t xml:space="preserve"> site states that the item is able to ship to my </t>
    </r>
    <r>
      <rPr>
        <b/>
        <sz val="11"/>
        <color rgb="FFFF0000"/>
        <rFont val="Calibri"/>
        <family val="2"/>
        <scheme val="minor"/>
      </rPr>
      <t>store</t>
    </r>
    <r>
      <rPr>
        <sz val="11"/>
        <color rgb="FF000000"/>
        <rFont val="Calibri"/>
        <family val="2"/>
        <scheme val="minor"/>
      </rPr>
      <t xml:space="preserve"> location. I ended up buying the product from Amazon.</t>
    </r>
  </si>
  <si>
    <r>
      <t xml:space="preserve">Appreciate the help. I also appreciate the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manager</t>
    </r>
    <r>
      <rPr>
        <sz val="11"/>
        <color rgb="FF000000"/>
        <rFont val="Calibri"/>
        <family val="2"/>
        <scheme val="minor"/>
      </rPr>
      <t xml:space="preserve"> calling me on her day off to address the situation. Thank you.</t>
    </r>
  </si>
  <si>
    <r>
      <t xml:space="preserve">Antonio offered me a Home Depot </t>
    </r>
    <r>
      <rPr>
        <b/>
        <sz val="11"/>
        <color rgb="FFFF0000"/>
        <rFont val="Calibri"/>
        <family val="2"/>
        <scheme val="minor"/>
      </rPr>
      <t>gift card</t>
    </r>
    <r>
      <rPr>
        <sz val="11"/>
        <color rgb="FF000000"/>
        <rFont val="Calibri"/>
        <family val="2"/>
        <scheme val="minor"/>
      </rPr>
      <t xml:space="preserve"> for $50 or $60. I turned that down since I don''t know if I'll be shopping at HD in the near future.  I told him that I would much prefer 20% off my current order. ( a storm door that will not be delivered until the beginning of August ). He said he would look into that for me. He was very nice.  I hope to get a response regarding this soon. Thank you.</t>
    </r>
  </si>
  <si>
    <r>
      <t xml:space="preserve">Emanuel tried to help me, but you </t>
    </r>
    <r>
      <rPr>
        <b/>
        <sz val="11"/>
        <color rgb="FFFF0000"/>
        <rFont val="Calibri"/>
        <family val="2"/>
        <scheme val="minor"/>
      </rPr>
      <t>do not carry</t>
    </r>
    <r>
      <rPr>
        <sz val="11"/>
        <color rgb="FF000000"/>
        <rFont val="Calibri"/>
        <family val="2"/>
        <scheme val="minor"/>
      </rPr>
      <t xml:space="preserve"> parts for HamptonBay solar landscape lights. He did get me a deal on a new light kit which included an extension wire. May thanks to Emmannuel. Bill Malosky</t>
    </r>
  </si>
  <si>
    <r>
      <t xml:space="preserve">I bought a vacuum cleaner </t>
    </r>
    <r>
      <rPr>
        <b/>
        <sz val="11"/>
        <color rgb="FFFF0000"/>
        <rFont val="Calibri"/>
        <family val="2"/>
        <scheme val="minor"/>
      </rPr>
      <t>4 months</t>
    </r>
    <r>
      <rPr>
        <sz val="11"/>
        <color rgb="FF000000"/>
        <rFont val="Calibri"/>
        <family val="2"/>
        <scheme val="minor"/>
      </rPr>
      <t xml:space="preserve"> ago and it is </t>
    </r>
    <r>
      <rPr>
        <b/>
        <sz val="11"/>
        <color rgb="FFFF0000"/>
        <rFont val="Calibri"/>
        <family val="2"/>
        <scheme val="minor"/>
      </rPr>
      <t>defective</t>
    </r>
    <r>
      <rPr>
        <sz val="11"/>
        <color rgb="FF000000"/>
        <rFont val="Calibri"/>
        <family val="2"/>
        <scheme val="minor"/>
      </rPr>
      <t xml:space="preserve">,  but Home Depot will not stand behind it to </t>
    </r>
    <r>
      <rPr>
        <b/>
        <sz val="11"/>
        <color rgb="FFFF0000"/>
        <rFont val="Calibri"/>
        <family val="2"/>
        <scheme val="minor"/>
      </rPr>
      <t>exchange</t>
    </r>
    <r>
      <rPr>
        <sz val="11"/>
        <color rgb="FF000000"/>
        <rFont val="Calibri"/>
        <family val="2"/>
        <scheme val="minor"/>
      </rPr>
      <t xml:space="preserve"> it for the same item.</t>
    </r>
  </si>
  <si>
    <r>
      <t xml:space="preserve">I''m </t>
    </r>
    <r>
      <rPr>
        <b/>
        <sz val="11"/>
        <color rgb="FFFF0000"/>
        <rFont val="Calibri"/>
        <family val="2"/>
        <scheme val="minor"/>
      </rPr>
      <t>still waiting for</t>
    </r>
    <r>
      <rPr>
        <sz val="11"/>
        <color rgb="FF000000"/>
        <rFont val="Calibri"/>
        <family val="2"/>
        <scheme val="minor"/>
      </rPr>
      <t xml:space="preserve"> the part needed to fix the fan/light. Emmanuel told me it might take 5-7 days to ship to me. I am confident it will arrive.</t>
    </r>
  </si>
  <si>
    <r>
      <t xml:space="preserve">I have to continuously communicate with the customer care department to get </t>
    </r>
    <r>
      <rPr>
        <b/>
        <sz val="11"/>
        <color rgb="FFFF0000"/>
        <rFont val="Calibri"/>
        <family val="2"/>
        <scheme val="minor"/>
      </rPr>
      <t>managers</t>
    </r>
    <r>
      <rPr>
        <sz val="11"/>
        <color rgb="FF000000"/>
        <rFont val="Calibri"/>
        <family val="2"/>
        <scheme val="minor"/>
      </rPr>
      <t xml:space="preserve"> to come to the front of the </t>
    </r>
    <r>
      <rPr>
        <b/>
        <sz val="11"/>
        <color rgb="FFFF0000"/>
        <rFont val="Calibri"/>
        <family val="2"/>
        <scheme val="minor"/>
      </rPr>
      <t>store</t>
    </r>
    <r>
      <rPr>
        <sz val="11"/>
        <color rgb="FF000000"/>
        <rFont val="Calibri"/>
        <family val="2"/>
        <scheme val="minor"/>
      </rPr>
      <t>. No one is reaching out or taking to me. With my purchase exceeding over $2,000.00, I imagined that we would receive better treatment from the leaders of the store</t>
    </r>
  </si>
  <si>
    <r>
      <t xml:space="preserve">William was outstanding and fulfilled what I needed. However Ginesh at the Haymarket location called and left a message to resolve my issue. </t>
    </r>
    <r>
      <rPr>
        <b/>
        <sz val="11"/>
        <color rgb="FFFF0000"/>
        <rFont val="Calibri"/>
        <family val="2"/>
        <scheme val="minor"/>
      </rPr>
      <t>I called back</t>
    </r>
    <r>
      <rPr>
        <sz val="11"/>
        <color rgb="FF000000"/>
        <rFont val="Calibri"/>
        <family val="2"/>
        <scheme val="minor"/>
      </rPr>
      <t xml:space="preserve"> and left a message and he still hasn''t attempted to reconnect with me. I was going to buy all new kitchen cabinets and hardwood floors. Looks like I will be doing that elsewhere.</t>
    </r>
  </si>
  <si>
    <r>
      <t xml:space="preserve">i could be able to take product back to the </t>
    </r>
    <r>
      <rPr>
        <b/>
        <sz val="11"/>
        <color rgb="FFFF0000"/>
        <rFont val="Calibri"/>
        <family val="2"/>
        <scheme val="minor"/>
      </rPr>
      <t>store</t>
    </r>
    <r>
      <rPr>
        <sz val="11"/>
        <color rgb="FF000000"/>
        <rFont val="Calibri"/>
        <family val="2"/>
        <scheme val="minor"/>
      </rPr>
      <t xml:space="preserve"> and reoalce it</t>
    </r>
  </si>
  <si>
    <r>
      <t xml:space="preserve">I ran into a </t>
    </r>
    <r>
      <rPr>
        <b/>
        <sz val="11"/>
        <color rgb="FFFF0000"/>
        <rFont val="Calibri"/>
        <family val="2"/>
        <scheme val="minor"/>
      </rPr>
      <t>ridiculous</t>
    </r>
    <r>
      <rPr>
        <sz val="11"/>
        <color rgb="FF000000"/>
        <rFont val="Calibri"/>
        <family val="2"/>
        <scheme val="minor"/>
      </rPr>
      <t xml:space="preserve"> </t>
    </r>
    <r>
      <rPr>
        <b/>
        <sz val="11"/>
        <color rgb="FFFF0000"/>
        <rFont val="Calibri"/>
        <family val="2"/>
        <scheme val="minor"/>
      </rPr>
      <t>policy</t>
    </r>
    <r>
      <rPr>
        <sz val="11"/>
        <color rgb="FF000000"/>
        <rFont val="Calibri"/>
        <family val="2"/>
        <scheme val="minor"/>
      </rPr>
      <t xml:space="preserve"> issue with Hampton Bay. I purchased 2 light fixtures a while back, and in the process of installing one, I dropped and </t>
    </r>
    <r>
      <rPr>
        <b/>
        <sz val="11"/>
        <color rgb="FFFF0000"/>
        <rFont val="Calibri"/>
        <family val="2"/>
        <scheme val="minor"/>
      </rPr>
      <t>broke</t>
    </r>
    <r>
      <rPr>
        <sz val="11"/>
        <color rgb="FF000000"/>
        <rFont val="Calibri"/>
        <family val="2"/>
        <scheme val="minor"/>
      </rPr>
      <t xml:space="preserve"> a shade/globe. Because I no longer have the receipt, I was told I couldn''t purchase a shade. Some nonsense about a </t>
    </r>
    <r>
      <rPr>
        <b/>
        <sz val="11"/>
        <color rgb="FFFF0000"/>
        <rFont val="Calibri"/>
        <family val="2"/>
        <scheme val="minor"/>
      </rPr>
      <t>warranty</t>
    </r>
    <r>
      <rPr>
        <sz val="11"/>
        <color rgb="FF000000"/>
        <rFont val="Calibri"/>
        <family val="2"/>
        <scheme val="minor"/>
      </rPr>
      <t xml:space="preserve"> period etc. This was not a warranty  claim, I just wanted to purchase a shade/globe. Needless to say, i am </t>
    </r>
    <r>
      <rPr>
        <b/>
        <sz val="11"/>
        <color rgb="FFFF0000"/>
        <rFont val="Calibri"/>
        <family val="2"/>
        <scheme val="minor"/>
      </rPr>
      <t>not very happy</t>
    </r>
    <r>
      <rPr>
        <sz val="11"/>
        <color rgb="FF000000"/>
        <rFont val="Calibri"/>
        <family val="2"/>
        <scheme val="minor"/>
      </rPr>
      <t>. I have purchased an enormous amount of stuff from HD over the years buy I'll think twice about it from now on.</t>
    </r>
  </si>
  <si>
    <r>
      <t>Still waiting for</t>
    </r>
    <r>
      <rPr>
        <sz val="11"/>
        <color rgb="FF000000"/>
        <rFont val="Calibri"/>
        <family val="2"/>
        <scheme val="minor"/>
      </rPr>
      <t xml:space="preserve"> someone to contact me.....</t>
    </r>
  </si>
  <si>
    <r>
      <t xml:space="preserve">I have </t>
    </r>
    <r>
      <rPr>
        <b/>
        <sz val="11"/>
        <color rgb="FFFF0000"/>
        <rFont val="Calibri"/>
        <family val="2"/>
        <scheme val="minor"/>
      </rPr>
      <t>spent over</t>
    </r>
    <r>
      <rPr>
        <sz val="11"/>
        <color rgb="FF000000"/>
        <rFont val="Calibri"/>
        <family val="2"/>
        <scheme val="minor"/>
      </rPr>
      <t xml:space="preserve"> $15000 there. And the fact that something that you guys delivered </t>
    </r>
    <r>
      <rPr>
        <b/>
        <sz val="11"/>
        <color rgb="FFFF0000"/>
        <rFont val="Calibri"/>
        <family val="2"/>
        <scheme val="minor"/>
      </rPr>
      <t>broke</t>
    </r>
    <r>
      <rPr>
        <sz val="11"/>
        <color rgb="FF000000"/>
        <rFont val="Calibri"/>
        <family val="2"/>
        <scheme val="minor"/>
      </rPr>
      <t xml:space="preserve"> and won''t </t>
    </r>
    <r>
      <rPr>
        <b/>
        <sz val="11"/>
        <color rgb="FFFF0000"/>
        <rFont val="Calibri"/>
        <family val="2"/>
        <scheme val="minor"/>
      </rPr>
      <t>replace</t>
    </r>
    <r>
      <rPr>
        <sz val="11"/>
        <color rgb="FF000000"/>
        <rFont val="Calibri"/>
        <family val="2"/>
        <scheme val="minor"/>
      </rPr>
      <t xml:space="preserve"> it as absolutely </t>
    </r>
    <r>
      <rPr>
        <b/>
        <sz val="11"/>
        <color rgb="FFFF0000"/>
        <rFont val="Calibri"/>
        <family val="2"/>
        <scheme val="minor"/>
      </rPr>
      <t>ridiculous</t>
    </r>
    <r>
      <rPr>
        <sz val="11"/>
        <color rgb="FF000000"/>
        <rFont val="Calibri"/>
        <family val="2"/>
        <scheme val="minor"/>
      </rPr>
      <t>. My renovations have been put off</t>
    </r>
  </si>
  <si>
    <r>
      <t xml:space="preserve">I was told I </t>
    </r>
    <r>
      <rPr>
        <b/>
        <sz val="11"/>
        <color rgb="FFFF0000"/>
        <rFont val="Calibri"/>
        <family val="2"/>
        <scheme val="minor"/>
      </rPr>
      <t>had to wait</t>
    </r>
    <r>
      <rPr>
        <sz val="11"/>
        <color rgb="FF000000"/>
        <rFont val="Calibri"/>
        <family val="2"/>
        <scheme val="minor"/>
      </rPr>
      <t xml:space="preserve"> for the manufacturer to approve the </t>
    </r>
    <r>
      <rPr>
        <b/>
        <sz val="11"/>
        <color rgb="FFFF0000"/>
        <rFont val="Calibri"/>
        <family val="2"/>
        <scheme val="minor"/>
      </rPr>
      <t>replacement</t>
    </r>
    <r>
      <rPr>
        <sz val="11"/>
        <color rgb="FF000000"/>
        <rFont val="Calibri"/>
        <family val="2"/>
        <scheme val="minor"/>
      </rPr>
      <t xml:space="preserve"> and they were closed over the weekend.   However,  when </t>
    </r>
    <r>
      <rPr>
        <b/>
        <sz val="11"/>
        <color rgb="FFFF0000"/>
        <rFont val="Calibri"/>
        <family val="2"/>
        <scheme val="minor"/>
      </rPr>
      <t>I called back</t>
    </r>
    <r>
      <rPr>
        <sz val="11"/>
        <color rgb="FF000000"/>
        <rFont val="Calibri"/>
        <family val="2"/>
        <scheme val="minor"/>
      </rPr>
      <t xml:space="preserve"> on the following Monday,  the agent told me to take it back to the Home Depot I ordered it from.  No real issue,  but it delayed completion of the product by 2 days.</t>
    </r>
  </si>
  <si>
    <r>
      <t xml:space="preserve">The customer service department keeps throwing me at Husky's service departmen who just throws me back at Home Depot. It is clear no one wants to own the problem and just pass the buck onto the next group. They do not respond back to emails and clearly just disregard complaints hoping to exhaust a customer for a </t>
    </r>
    <r>
      <rPr>
        <b/>
        <sz val="11"/>
        <color rgb="FFFF0000"/>
        <rFont val="Calibri"/>
        <family val="2"/>
        <scheme val="minor"/>
      </rPr>
      <t>faulty product</t>
    </r>
    <r>
      <rPr>
        <sz val="11"/>
        <color rgb="FF000000"/>
        <rFont val="Calibri"/>
        <family val="2"/>
        <scheme val="minor"/>
      </rPr>
      <t>.</t>
    </r>
  </si>
  <si>
    <r>
      <t xml:space="preserve">Yes, You can do for me: 1) we  needed to buy  all ours meals due to 7 month. We felt </t>
    </r>
    <r>
      <rPr>
        <b/>
        <sz val="11"/>
        <color rgb="FFFF0000"/>
        <rFont val="Calibri"/>
        <family val="2"/>
        <scheme val="minor"/>
      </rPr>
      <t>sick</t>
    </r>
    <r>
      <rPr>
        <sz val="11"/>
        <color rgb="FF000000"/>
        <rFont val="Calibri"/>
        <family val="2"/>
        <scheme val="minor"/>
      </rPr>
      <t xml:space="preserve"> for excesive dust caused by the instalation until the time the contractors came. We paid for maintainance of a very dirty house. We suffered  loss of mobiliari. I suffered  depression disturbances  caused by </t>
    </r>
    <r>
      <rPr>
        <b/>
        <sz val="11"/>
        <color rgb="FFFF0000"/>
        <rFont val="Calibri"/>
        <family val="2"/>
        <scheme val="minor"/>
      </rPr>
      <t>7 months</t>
    </r>
    <r>
      <rPr>
        <sz val="11"/>
        <color rgb="FF000000"/>
        <rFont val="Calibri"/>
        <family val="2"/>
        <scheme val="minor"/>
      </rPr>
      <t xml:space="preserve"> of </t>
    </r>
    <r>
      <rPr>
        <b/>
        <sz val="11"/>
        <color rgb="FFFF0000"/>
        <rFont val="Calibri"/>
        <family val="2"/>
        <scheme val="minor"/>
      </rPr>
      <t>horrible</t>
    </r>
    <r>
      <rPr>
        <sz val="11"/>
        <color rgb="FF000000"/>
        <rFont val="Calibri"/>
        <family val="2"/>
        <scheme val="minor"/>
      </rPr>
      <t xml:space="preserve"> situation of our home  and  for the bad  comunication and no help received by your  staff. Our heath was  afected  phisical and emotional. We needed to dish washing in a bathroom for 7 month. Now we  need to start again with this </t>
    </r>
    <r>
      <rPr>
        <b/>
        <sz val="11"/>
        <color rgb="FFFF0000"/>
        <rFont val="Calibri"/>
        <family val="2"/>
        <scheme val="minor"/>
      </rPr>
      <t>nightmare</t>
    </r>
    <r>
      <rPr>
        <sz val="11"/>
        <color rgb="FF000000"/>
        <rFont val="Calibri"/>
        <family val="2"/>
        <scheme val="minor"/>
      </rPr>
      <t>. I am asking for $7,000.00 more to normalize our life and to pay for it.</t>
    </r>
  </si>
  <si>
    <r>
      <t xml:space="preserve">Returning the vissian microwave that was still under </t>
    </r>
    <r>
      <rPr>
        <b/>
        <sz val="11"/>
        <color rgb="FFFF0000"/>
        <rFont val="Calibri"/>
        <family val="2"/>
        <scheme val="minor"/>
      </rPr>
      <t>warranty</t>
    </r>
    <r>
      <rPr>
        <sz val="11"/>
        <color rgb="FF000000"/>
        <rFont val="Calibri"/>
        <family val="2"/>
        <scheme val="minor"/>
      </rPr>
      <t xml:space="preserve"> was alot more difficult then expected. There needs to be a </t>
    </r>
    <r>
      <rPr>
        <b/>
        <sz val="11"/>
        <color rgb="FFFF0000"/>
        <rFont val="Calibri"/>
        <family val="2"/>
        <scheme val="minor"/>
      </rPr>
      <t>better system</t>
    </r>
    <r>
      <rPr>
        <sz val="11"/>
        <color rgb="FF000000"/>
        <rFont val="Calibri"/>
        <family val="2"/>
        <scheme val="minor"/>
      </rPr>
      <t xml:space="preserve"> for these types of issues. My call was redirected countless times no one seems to know who's responsible to </t>
    </r>
    <r>
      <rPr>
        <b/>
        <sz val="11"/>
        <color rgb="FFFF0000"/>
        <rFont val="Calibri"/>
        <family val="2"/>
        <scheme val="minor"/>
      </rPr>
      <t>honor</t>
    </r>
    <r>
      <rPr>
        <sz val="11"/>
        <color rgb="FF000000"/>
        <rFont val="Calibri"/>
        <family val="2"/>
        <scheme val="minor"/>
      </rPr>
      <t xml:space="preserve"> the manufacturers warranty. No one even knows who the actually manufacturer is despite it i being vissiani name brand sold exclusively at homedepot I got forward to two other companys ive never heard of. The rep that was handling the case  barely answered but when I did get a hold of them I was asked the same questions over and over of my name, address, s/n, model like they did not already have all my information. It honestly felt like it was intenionally a hassel so I would give up on getting my </t>
    </r>
    <r>
      <rPr>
        <b/>
        <sz val="11"/>
        <color rgb="FFFF0000"/>
        <rFont val="Calibri"/>
        <family val="2"/>
        <scheme val="minor"/>
      </rPr>
      <t>money back</t>
    </r>
    <r>
      <rPr>
        <sz val="11"/>
        <color rgb="FF000000"/>
        <rFont val="Calibri"/>
        <family val="2"/>
        <scheme val="minor"/>
      </rPr>
      <t>. i am going to learn from this experience and purchase the rest of my appliances elsehwere.</t>
    </r>
  </si>
  <si>
    <r>
      <t xml:space="preserve">I spent </t>
    </r>
    <r>
      <rPr>
        <b/>
        <sz val="11"/>
        <color rgb="FFFF0000"/>
        <rFont val="Calibri"/>
        <family val="2"/>
        <scheme val="minor"/>
      </rPr>
      <t>TWO HOURS</t>
    </r>
    <r>
      <rPr>
        <sz val="11"/>
        <color rgb="FF000000"/>
        <rFont val="Calibri"/>
        <family val="2"/>
        <scheme val="minor"/>
      </rPr>
      <t xml:space="preserve"> AND FORTY </t>
    </r>
    <r>
      <rPr>
        <b/>
        <sz val="11"/>
        <color rgb="FFFF0000"/>
        <rFont val="Calibri"/>
        <family val="2"/>
        <scheme val="minor"/>
      </rPr>
      <t>MINUTES</t>
    </r>
    <r>
      <rPr>
        <sz val="11"/>
        <color rgb="FF000000"/>
        <rFont val="Calibri"/>
        <family val="2"/>
        <scheme val="minor"/>
      </rPr>
      <t xml:space="preserve"> on the phone with you guys on Monday. Spoke with EIGHT </t>
    </r>
    <r>
      <rPr>
        <b/>
        <sz val="11"/>
        <color rgb="FFFF0000"/>
        <rFont val="Calibri"/>
        <family val="2"/>
        <scheme val="minor"/>
      </rPr>
      <t>different people</t>
    </r>
    <r>
      <rPr>
        <sz val="11"/>
        <color rgb="FF000000"/>
        <rFont val="Calibri"/>
        <family val="2"/>
        <scheme val="minor"/>
      </rPr>
      <t xml:space="preserve">. And my issue is still </t>
    </r>
    <r>
      <rPr>
        <b/>
        <sz val="11"/>
        <color rgb="FFFF0000"/>
        <rFont val="Calibri"/>
        <family val="2"/>
        <scheme val="minor"/>
      </rPr>
      <t>not resolved</t>
    </r>
    <r>
      <rPr>
        <sz val="11"/>
        <color rgb="FF000000"/>
        <rFont val="Calibri"/>
        <family val="2"/>
        <scheme val="minor"/>
      </rPr>
      <t xml:space="preserve">. I honestly cannot imagine how you </t>
    </r>
    <r>
      <rPr>
        <b/>
        <sz val="11"/>
        <color rgb="FFFF0000"/>
        <rFont val="Calibri"/>
        <family val="2"/>
        <scheme val="minor"/>
      </rPr>
      <t>could have done</t>
    </r>
    <r>
      <rPr>
        <sz val="11"/>
        <color rgb="FF000000"/>
        <rFont val="Calibri"/>
        <family val="2"/>
        <scheme val="minor"/>
      </rPr>
      <t xml:space="preserve"> worse.</t>
    </r>
  </si>
  <si>
    <r>
      <t xml:space="preserve">Jesus was perfect So was Erin  However, you could not get us </t>
    </r>
    <r>
      <rPr>
        <b/>
        <sz val="11"/>
        <color rgb="FFFF0000"/>
        <rFont val="Calibri"/>
        <family val="2"/>
        <scheme val="minor"/>
      </rPr>
      <t>a solution</t>
    </r>
    <r>
      <rPr>
        <sz val="11"/>
        <color rgb="FF000000"/>
        <rFont val="Calibri"/>
        <family val="2"/>
        <scheme val="minor"/>
      </rPr>
      <t xml:space="preserve">  i was </t>
    </r>
    <r>
      <rPr>
        <b/>
        <sz val="11"/>
        <color rgb="FFFF0000"/>
        <rFont val="Calibri"/>
        <family val="2"/>
        <scheme val="minor"/>
      </rPr>
      <t>disappointed</t>
    </r>
    <r>
      <rPr>
        <sz val="11"/>
        <color rgb="FF000000"/>
        <rFont val="Calibri"/>
        <family val="2"/>
        <scheme val="minor"/>
      </rPr>
      <t xml:space="preserve"> that our $3300 could only net us a 250-dollar </t>
    </r>
    <r>
      <rPr>
        <b/>
        <sz val="11"/>
        <color rgb="FFFF0000"/>
        <rFont val="Calibri"/>
        <family val="2"/>
        <scheme val="minor"/>
      </rPr>
      <t>gift card</t>
    </r>
    <r>
      <rPr>
        <sz val="11"/>
        <color rgb="FF000000"/>
        <rFont val="Calibri"/>
        <family val="2"/>
        <scheme val="minor"/>
      </rPr>
      <t xml:space="preserve"> to </t>
    </r>
    <r>
      <rPr>
        <b/>
        <sz val="11"/>
        <color rgb="FFFF0000"/>
        <rFont val="Calibri"/>
        <family val="2"/>
        <scheme val="minor"/>
      </rPr>
      <t>fix the problem</t>
    </r>
    <r>
      <rPr>
        <sz val="11"/>
        <color rgb="FF000000"/>
        <rFont val="Calibri"/>
        <family val="2"/>
        <scheme val="minor"/>
      </rPr>
      <t xml:space="preserve">.  </t>
    </r>
    <r>
      <rPr>
        <b/>
        <sz val="11"/>
        <color rgb="FFFF0000"/>
        <rFont val="Calibri"/>
        <family val="2"/>
        <scheme val="minor"/>
      </rPr>
      <t>Please call me</t>
    </r>
    <r>
      <rPr>
        <sz val="11"/>
        <color rgb="FF000000"/>
        <rFont val="Calibri"/>
        <family val="2"/>
        <scheme val="minor"/>
      </rPr>
      <t xml:space="preserve"> Anthony 818 319 3690</t>
    </r>
  </si>
  <si>
    <r>
      <t xml:space="preserve">I would like to bring to your attention an issue regarding the </t>
    </r>
    <r>
      <rPr>
        <b/>
        <sz val="11"/>
        <color rgb="FFFF0000"/>
        <rFont val="Calibri"/>
        <family val="2"/>
        <scheme val="minor"/>
      </rPr>
      <t>warranty</t>
    </r>
    <r>
      <rPr>
        <sz val="11"/>
        <color rgb="FF000000"/>
        <rFont val="Calibri"/>
        <family val="2"/>
        <scheme val="minor"/>
      </rPr>
      <t xml:space="preserve"> for the item I just purchased from Home Depot. Unfortunately, I have been informed that there is currently no estimated time of arrival (ETA) for the </t>
    </r>
    <r>
      <rPr>
        <b/>
        <sz val="11"/>
        <color rgb="FFFF0000"/>
        <rFont val="Calibri"/>
        <family val="2"/>
        <scheme val="minor"/>
      </rPr>
      <t>replacement</t>
    </r>
    <r>
      <rPr>
        <sz val="11"/>
        <color rgb="FF000000"/>
        <rFont val="Calibri"/>
        <family val="2"/>
        <scheme val="minor"/>
      </rPr>
      <t xml:space="preserve"> part. As a result, there is a possibility that it may take up to one year for me to receive it. I must admit, this indeterminate </t>
    </r>
    <r>
      <rPr>
        <b/>
        <sz val="11"/>
        <color rgb="FFFF0000"/>
        <rFont val="Calibri"/>
        <family val="2"/>
        <scheme val="minor"/>
      </rPr>
      <t>wait time</t>
    </r>
    <r>
      <rPr>
        <sz val="11"/>
        <color rgb="FF000000"/>
        <rFont val="Calibri"/>
        <family val="2"/>
        <scheme val="minor"/>
      </rPr>
      <t xml:space="preserve"> is causing me considerable </t>
    </r>
    <r>
      <rPr>
        <b/>
        <sz val="11"/>
        <color rgb="FFFF0000"/>
        <rFont val="Calibri"/>
        <family val="2"/>
        <scheme val="minor"/>
      </rPr>
      <t>frustration</t>
    </r>
    <r>
      <rPr>
        <sz val="11"/>
        <color rgb="FF000000"/>
        <rFont val="Calibri"/>
        <family val="2"/>
        <scheme val="minor"/>
      </rPr>
      <t xml:space="preserve"> and inconvenience.</t>
    </r>
  </si>
  <si>
    <r>
      <t xml:space="preserve">I have been </t>
    </r>
    <r>
      <rPr>
        <b/>
        <sz val="11"/>
        <color rgb="FFFF0000"/>
        <rFont val="Calibri"/>
        <family val="2"/>
        <scheme val="minor"/>
      </rPr>
      <t>promised</t>
    </r>
    <r>
      <rPr>
        <sz val="11"/>
        <color rgb="FF000000"/>
        <rFont val="Calibri"/>
        <family val="2"/>
        <scheme val="minor"/>
      </rPr>
      <t xml:space="preserve"> a </t>
    </r>
    <r>
      <rPr>
        <b/>
        <sz val="11"/>
        <color rgb="FFFF0000"/>
        <rFont val="Calibri"/>
        <family val="2"/>
        <scheme val="minor"/>
      </rPr>
      <t>replacement</t>
    </r>
    <r>
      <rPr>
        <sz val="11"/>
        <color rgb="FF000000"/>
        <rFont val="Calibri"/>
        <family val="2"/>
        <scheme val="minor"/>
      </rPr>
      <t xml:space="preserve"> part for a sink faucet that could not have had a problem with.  ( Glacier Bay). Hopefully I get it withon next few days &amp; it is easy to </t>
    </r>
    <r>
      <rPr>
        <b/>
        <sz val="11"/>
        <color rgb="FFFF0000"/>
        <rFont val="Calibri"/>
        <family val="2"/>
        <scheme val="minor"/>
      </rPr>
      <t>replace</t>
    </r>
  </si>
  <si>
    <r>
      <t xml:space="preserve">Yes, Please sign me up for the military </t>
    </r>
    <r>
      <rPr>
        <b/>
        <sz val="11"/>
        <color rgb="FFFF0000"/>
        <rFont val="Calibri"/>
        <family val="2"/>
        <scheme val="minor"/>
      </rPr>
      <t>discount</t>
    </r>
    <r>
      <rPr>
        <sz val="11"/>
        <color rgb="FF000000"/>
        <rFont val="Calibri"/>
        <family val="2"/>
        <scheme val="minor"/>
      </rPr>
      <t xml:space="preserve"> that you offer. You have made it very hard for people who do not have i-phones or have the capability to upload or download on the computer. I signed up at lowes customer service counter for their program 8 years ago. It was very easy and quick. The problem as I see it is Home Depot is too worried that contracters would use this. Your people in the stores and at the check-outs could be able to monitor this issue.Lowes does it very well. I like Home Depot much better but you are making it impossible for me to shop.</t>
    </r>
  </si>
  <si>
    <r>
      <t xml:space="preserve">Provided incorrect guidance in handling a </t>
    </r>
    <r>
      <rPr>
        <b/>
        <sz val="11"/>
        <color rgb="FFFF0000"/>
        <rFont val="Calibri"/>
        <family val="2"/>
        <scheme val="minor"/>
      </rPr>
      <t>warranty</t>
    </r>
    <r>
      <rPr>
        <sz val="11"/>
        <color rgb="FF000000"/>
        <rFont val="Calibri"/>
        <family val="2"/>
        <scheme val="minor"/>
      </rPr>
      <t xml:space="preserve"> issue. Sent me to the local </t>
    </r>
    <r>
      <rPr>
        <b/>
        <sz val="11"/>
        <color rgb="FFFF0000"/>
        <rFont val="Calibri"/>
        <family val="2"/>
        <scheme val="minor"/>
      </rPr>
      <t>store</t>
    </r>
    <r>
      <rPr>
        <sz val="11"/>
        <color rgb="FF000000"/>
        <rFont val="Calibri"/>
        <family val="2"/>
        <scheme val="minor"/>
      </rPr>
      <t xml:space="preserve"> and things got worse from there. The customer service person at the store </t>
    </r>
    <r>
      <rPr>
        <b/>
        <sz val="11"/>
        <color rgb="FFFF0000"/>
        <rFont val="Calibri"/>
        <family val="2"/>
        <scheme val="minor"/>
      </rPr>
      <t>lied to</t>
    </r>
    <r>
      <rPr>
        <sz val="11"/>
        <color rgb="FF000000"/>
        <rFont val="Calibri"/>
        <family val="2"/>
        <scheme val="minor"/>
      </rPr>
      <t xml:space="preserve"> me about phone numbers on the bags of mulch and then provided two incorrect numbers to </t>
    </r>
    <r>
      <rPr>
        <b/>
        <sz val="11"/>
        <color rgb="FFFF0000"/>
        <rFont val="Calibri"/>
        <family val="2"/>
        <scheme val="minor"/>
      </rPr>
      <t>follow up</t>
    </r>
    <r>
      <rPr>
        <sz val="11"/>
        <color rgb="FF000000"/>
        <rFont val="Calibri"/>
        <family val="2"/>
        <scheme val="minor"/>
      </rPr>
      <t xml:space="preserve"> with. Very </t>
    </r>
    <r>
      <rPr>
        <b/>
        <sz val="11"/>
        <color rgb="FFFF0000"/>
        <rFont val="Calibri"/>
        <family val="2"/>
        <scheme val="minor"/>
      </rPr>
      <t>disappointed</t>
    </r>
    <r>
      <rPr>
        <sz val="11"/>
        <color rgb="FF000000"/>
        <rFont val="Calibri"/>
        <family val="2"/>
        <scheme val="minor"/>
      </rPr>
      <t xml:space="preserve"> in the way Home Depot handled this issue. Still </t>
    </r>
    <r>
      <rPr>
        <b/>
        <sz val="11"/>
        <color rgb="FFFF0000"/>
        <rFont val="Calibri"/>
        <family val="2"/>
        <scheme val="minor"/>
      </rPr>
      <t>not resolved</t>
    </r>
    <r>
      <rPr>
        <sz val="11"/>
        <color rgb="FF000000"/>
        <rFont val="Calibri"/>
        <family val="2"/>
        <scheme val="minor"/>
      </rPr>
      <t xml:space="preserve"> but hopefully on the right </t>
    </r>
    <r>
      <rPr>
        <b/>
        <sz val="11"/>
        <color rgb="FFFF0000"/>
        <rFont val="Calibri"/>
        <family val="2"/>
        <scheme val="minor"/>
      </rPr>
      <t>track</t>
    </r>
    <r>
      <rPr>
        <sz val="11"/>
        <color rgb="FF000000"/>
        <rFont val="Calibri"/>
        <family val="2"/>
        <scheme val="minor"/>
      </rPr>
      <t>.</t>
    </r>
  </si>
  <si>
    <r>
      <t xml:space="preserve">Waiting 5-7 business days for a </t>
    </r>
    <r>
      <rPr>
        <b/>
        <sz val="11"/>
        <color rgb="FFFF0000"/>
        <rFont val="Calibri"/>
        <family val="2"/>
        <scheme val="minor"/>
      </rPr>
      <t>replacement</t>
    </r>
    <r>
      <rPr>
        <sz val="11"/>
        <color rgb="FF000000"/>
        <rFont val="Calibri"/>
        <family val="2"/>
        <scheme val="minor"/>
      </rPr>
      <t xml:space="preserve"> part can be a king time in some instances.</t>
    </r>
  </si>
  <si>
    <r>
      <t xml:space="preserve">I guess the customer escalation team </t>
    </r>
    <r>
      <rPr>
        <b/>
        <sz val="11"/>
        <color rgb="FFFF0000"/>
        <rFont val="Calibri"/>
        <family val="2"/>
        <scheme val="minor"/>
      </rPr>
      <t>listen</t>
    </r>
    <r>
      <rPr>
        <sz val="11"/>
        <color rgb="FF000000"/>
        <rFont val="Calibri"/>
        <family val="2"/>
        <scheme val="minor"/>
      </rPr>
      <t xml:space="preserve"> to voice mail from your customers, tried to </t>
    </r>
    <r>
      <rPr>
        <b/>
        <sz val="11"/>
        <color rgb="FFFF0000"/>
        <rFont val="Calibri"/>
        <family val="2"/>
        <scheme val="minor"/>
      </rPr>
      <t>have a callback</t>
    </r>
    <r>
      <rPr>
        <sz val="11"/>
        <color rgb="FF000000"/>
        <rFont val="Calibri"/>
        <family val="2"/>
        <scheme val="minor"/>
      </rPr>
      <t xml:space="preserve"> prior to 11AM EDT and I would only get </t>
    </r>
    <r>
      <rPr>
        <b/>
        <sz val="11"/>
        <color rgb="FFFF0000"/>
        <rFont val="Calibri"/>
        <family val="2"/>
        <scheme val="minor"/>
      </rPr>
      <t>calls</t>
    </r>
    <r>
      <rPr>
        <sz val="11"/>
        <color rgb="FF000000"/>
        <rFont val="Calibri"/>
        <family val="2"/>
        <scheme val="minor"/>
      </rPr>
      <t xml:space="preserve"> after 1PM.  I was glad they did get delivered. no excuses here</t>
    </r>
  </si>
  <si>
    <r>
      <t xml:space="preserve">I tried the texting system and it took quite some time.  Ultimately, after making contact with a </t>
    </r>
    <r>
      <rPr>
        <b/>
        <sz val="11"/>
        <color rgb="FFFF0000"/>
        <rFont val="Calibri"/>
        <family val="2"/>
        <scheme val="minor"/>
      </rPr>
      <t>real person</t>
    </r>
    <r>
      <rPr>
        <sz val="11"/>
        <color rgb="FF000000"/>
        <rFont val="Calibri"/>
        <family val="2"/>
        <scheme val="minor"/>
      </rPr>
      <t xml:space="preserve"> on it, I was advised to </t>
    </r>
    <r>
      <rPr>
        <b/>
        <sz val="11"/>
        <color rgb="FFFF0000"/>
        <rFont val="Calibri"/>
        <family val="2"/>
        <scheme val="minor"/>
      </rPr>
      <t>call another number</t>
    </r>
    <r>
      <rPr>
        <sz val="11"/>
        <color rgb="FF000000"/>
        <rFont val="Calibri"/>
        <family val="2"/>
        <scheme val="minor"/>
      </rPr>
      <t xml:space="preserve">.  It was a total </t>
    </r>
    <r>
      <rPr>
        <b/>
        <sz val="11"/>
        <color rgb="FFFF0000"/>
        <rFont val="Calibri"/>
        <family val="2"/>
        <scheme val="minor"/>
      </rPr>
      <t>waste of time</t>
    </r>
    <r>
      <rPr>
        <sz val="11"/>
        <color rgb="FF000000"/>
        <rFont val="Calibri"/>
        <family val="2"/>
        <scheme val="minor"/>
      </rPr>
      <t>.  However, when I made contact with DARRYUS, he was able to take care of my issue expeditiously.  For that, I am grateful.</t>
    </r>
  </si>
  <si>
    <r>
      <t xml:space="preserve">I am </t>
    </r>
    <r>
      <rPr>
        <b/>
        <sz val="11"/>
        <color rgb="FFFF0000"/>
        <rFont val="Calibri"/>
        <family val="2"/>
        <scheme val="minor"/>
      </rPr>
      <t>disappointed</t>
    </r>
    <r>
      <rPr>
        <sz val="11"/>
        <color rgb="FF000000"/>
        <rFont val="Calibri"/>
        <family val="2"/>
        <scheme val="minor"/>
      </rPr>
      <t xml:space="preserve"> with the overall experience of ordering my garage storage system.  I will be several </t>
    </r>
    <r>
      <rPr>
        <b/>
        <sz val="11"/>
        <color rgb="FFFF0000"/>
        <rFont val="Calibri"/>
        <family val="2"/>
        <scheme val="minor"/>
      </rPr>
      <t>weeks</t>
    </r>
    <r>
      <rPr>
        <sz val="11"/>
        <color rgb="FF000000"/>
        <rFont val="Calibri"/>
        <family val="2"/>
        <scheme val="minor"/>
      </rPr>
      <t xml:space="preserve"> if not a couple months getting what I wanted due to the damage the original shipment had when I received it.   The customer service reps did fine - just the overall shipping/delivery of </t>
    </r>
    <r>
      <rPr>
        <b/>
        <sz val="11"/>
        <color rgb="FFFF0000"/>
        <rFont val="Calibri"/>
        <family val="2"/>
        <scheme val="minor"/>
      </rPr>
      <t>damaged</t>
    </r>
    <r>
      <rPr>
        <sz val="11"/>
        <color rgb="FF000000"/>
        <rFont val="Calibri"/>
        <family val="2"/>
        <scheme val="minor"/>
      </rPr>
      <t xml:space="preserve"> goods and the </t>
    </r>
    <r>
      <rPr>
        <b/>
        <sz val="11"/>
        <color rgb="FFFF0000"/>
        <rFont val="Calibri"/>
        <family val="2"/>
        <scheme val="minor"/>
      </rPr>
      <t>length</t>
    </r>
    <r>
      <rPr>
        <sz val="11"/>
        <color rgb="FF000000"/>
        <rFont val="Calibri"/>
        <family val="2"/>
        <scheme val="minor"/>
      </rPr>
      <t xml:space="preserve"> of time to resolve is very </t>
    </r>
    <r>
      <rPr>
        <b/>
        <sz val="11"/>
        <color rgb="FFFF0000"/>
        <rFont val="Calibri"/>
        <family val="2"/>
        <scheme val="minor"/>
      </rPr>
      <t>disappointing</t>
    </r>
    <r>
      <rPr>
        <sz val="11"/>
        <color rgb="FF000000"/>
        <rFont val="Calibri"/>
        <family val="2"/>
        <scheme val="minor"/>
      </rPr>
      <t>.</t>
    </r>
  </si>
  <si>
    <r>
      <t xml:space="preserve">Was hoping to have </t>
    </r>
    <r>
      <rPr>
        <b/>
        <sz val="11"/>
        <color rgb="FFFF0000"/>
        <rFont val="Calibri"/>
        <family val="2"/>
        <scheme val="minor"/>
      </rPr>
      <t>replacement</t>
    </r>
    <r>
      <rPr>
        <sz val="11"/>
        <color rgb="FF000000"/>
        <rFont val="Calibri"/>
        <family val="2"/>
        <scheme val="minor"/>
      </rPr>
      <t xml:space="preserve"> hardware sent to me rather than have to return to the </t>
    </r>
    <r>
      <rPr>
        <b/>
        <sz val="11"/>
        <color rgb="FFFF0000"/>
        <rFont val="Calibri"/>
        <family val="2"/>
        <scheme val="minor"/>
      </rPr>
      <t>store</t>
    </r>
    <r>
      <rPr>
        <sz val="11"/>
        <color rgb="FF000000"/>
        <rFont val="Calibri"/>
        <family val="2"/>
        <scheme val="minor"/>
      </rPr>
      <t xml:space="preserve"> for an </t>
    </r>
    <r>
      <rPr>
        <b/>
        <sz val="11"/>
        <color rgb="FFFF0000"/>
        <rFont val="Calibri"/>
        <family val="2"/>
        <scheme val="minor"/>
      </rPr>
      <t>exchange</t>
    </r>
    <r>
      <rPr>
        <sz val="11"/>
        <color rgb="FF000000"/>
        <rFont val="Calibri"/>
        <family val="2"/>
        <scheme val="minor"/>
      </rPr>
      <t xml:space="preserve">. Jonathan issued a </t>
    </r>
    <r>
      <rPr>
        <b/>
        <sz val="11"/>
        <color rgb="FFFF0000"/>
        <rFont val="Calibri"/>
        <family val="2"/>
        <scheme val="minor"/>
      </rPr>
      <t>gift card</t>
    </r>
    <r>
      <rPr>
        <sz val="11"/>
        <color rgb="FF000000"/>
        <rFont val="Calibri"/>
        <family val="2"/>
        <scheme val="minor"/>
      </rPr>
      <t>, but I still had to go to the store to get the hardware.</t>
    </r>
  </si>
  <si>
    <r>
      <t>Not sure</t>
    </r>
    <r>
      <rPr>
        <sz val="11"/>
        <color rgb="FF000000"/>
        <rFont val="Calibri"/>
        <family val="2"/>
        <scheme val="minor"/>
      </rPr>
      <t xml:space="preserve"> how this was done, but my name is Chris, not Rick.   See the email address this survey was sent to.   Omar was top notch though. An absolute pleasure to deal with. He was very patient and took his time reviewing everything.</t>
    </r>
  </si>
  <si>
    <r>
      <t xml:space="preserve">This associate actually called me a </t>
    </r>
    <r>
      <rPr>
        <b/>
        <sz val="11"/>
        <color rgb="FFFF0000"/>
        <rFont val="Calibri"/>
        <family val="2"/>
        <scheme val="minor"/>
      </rPr>
      <t>racist</t>
    </r>
    <r>
      <rPr>
        <sz val="11"/>
        <color rgb="FF000000"/>
        <rFont val="Calibri"/>
        <family val="2"/>
        <scheme val="minor"/>
      </rPr>
      <t xml:space="preserve"> and that was Highly </t>
    </r>
    <r>
      <rPr>
        <b/>
        <sz val="11"/>
        <color rgb="FFFF0000"/>
        <rFont val="Calibri"/>
        <family val="2"/>
        <scheme val="minor"/>
      </rPr>
      <t>unprofessional</t>
    </r>
    <r>
      <rPr>
        <sz val="11"/>
        <color rgb="FF000000"/>
        <rFont val="Calibri"/>
        <family val="2"/>
        <scheme val="minor"/>
      </rPr>
      <t xml:space="preserve"> and slanderous. We will no longer shop at Home Depot.</t>
    </r>
  </si>
  <si>
    <r>
      <t xml:space="preserve">Installation was not complete and head guy somewhat </t>
    </r>
    <r>
      <rPr>
        <b/>
        <sz val="11"/>
        <color rgb="FFFF0000"/>
        <rFont val="Calibri"/>
        <family val="2"/>
        <scheme val="minor"/>
      </rPr>
      <t>rude</t>
    </r>
    <r>
      <rPr>
        <sz val="11"/>
        <color rgb="FF000000"/>
        <rFont val="Calibri"/>
        <family val="2"/>
        <scheme val="minor"/>
      </rPr>
      <t xml:space="preserve"> and </t>
    </r>
    <r>
      <rPr>
        <b/>
        <sz val="11"/>
        <color rgb="FFFF0000"/>
        <rFont val="Calibri"/>
        <family val="2"/>
        <scheme val="minor"/>
      </rPr>
      <t>arrogant</t>
    </r>
    <r>
      <rPr>
        <sz val="11"/>
        <color rgb="FF000000"/>
        <rFont val="Calibri"/>
        <family val="2"/>
        <scheme val="minor"/>
      </rPr>
      <t xml:space="preserve"> towards my husband.</t>
    </r>
  </si>
  <si>
    <r>
      <t xml:space="preserve">Not the person's fault, but it is </t>
    </r>
    <r>
      <rPr>
        <b/>
        <sz val="11"/>
        <color rgb="FFFF0000"/>
        <rFont val="Calibri"/>
        <family val="2"/>
        <scheme val="minor"/>
      </rPr>
      <t>terrible</t>
    </r>
    <r>
      <rPr>
        <sz val="11"/>
        <color rgb="FF000000"/>
        <rFont val="Calibri"/>
        <family val="2"/>
        <scheme val="minor"/>
      </rPr>
      <t xml:space="preserve"> that you cannot talk to someone to ask questions about the actual running of the product.</t>
    </r>
  </si>
  <si>
    <r>
      <t xml:space="preserve">Bought faucet from home depot in 2014.  Now you have no record of the faucet ever existing.  Can''t find parts.  </t>
    </r>
    <r>
      <rPr>
        <b/>
        <sz val="11"/>
        <color rgb="FFFF0000"/>
        <rFont val="Calibri"/>
        <family val="2"/>
        <scheme val="minor"/>
      </rPr>
      <t>Disappointed</t>
    </r>
    <r>
      <rPr>
        <sz val="11"/>
        <color rgb="FF000000"/>
        <rFont val="Calibri"/>
        <family val="2"/>
        <scheme val="minor"/>
      </rPr>
      <t xml:space="preserve"> in home depot.</t>
    </r>
  </si>
  <si>
    <r>
      <t xml:space="preserve">I am </t>
    </r>
    <r>
      <rPr>
        <b/>
        <sz val="11"/>
        <color rgb="FFFF0000"/>
        <rFont val="Calibri"/>
        <family val="2"/>
        <scheme val="minor"/>
      </rPr>
      <t>still waiting</t>
    </r>
    <r>
      <rPr>
        <sz val="11"/>
        <color rgb="FF000000"/>
        <rFont val="Calibri"/>
        <family val="2"/>
        <scheme val="minor"/>
      </rPr>
      <t xml:space="preserve"> to see what they will do about my </t>
    </r>
    <r>
      <rPr>
        <b/>
        <sz val="11"/>
        <color rgb="FFFF0000"/>
        <rFont val="Calibri"/>
        <family val="2"/>
        <scheme val="minor"/>
      </rPr>
      <t>damaged</t>
    </r>
    <r>
      <rPr>
        <sz val="11"/>
        <color rgb="FF000000"/>
        <rFont val="Calibri"/>
        <family val="2"/>
        <scheme val="minor"/>
      </rPr>
      <t xml:space="preserve"> beverage fridge</t>
    </r>
  </si>
  <si>
    <r>
      <t xml:space="preserve">I comiendo the </t>
    </r>
    <r>
      <rPr>
        <b/>
        <sz val="11"/>
        <color rgb="FFFF0000"/>
        <rFont val="Calibri"/>
        <family val="2"/>
        <scheme val="minor"/>
      </rPr>
      <t>courtesy</t>
    </r>
    <r>
      <rPr>
        <sz val="11"/>
        <color rgb="FF000000"/>
        <rFont val="Calibri"/>
        <family val="2"/>
        <scheme val="minor"/>
      </rPr>
      <t xml:space="preserve"> and </t>
    </r>
    <r>
      <rPr>
        <b/>
        <sz val="11"/>
        <color rgb="FFFF0000"/>
        <rFont val="Calibri"/>
        <family val="2"/>
        <scheme val="minor"/>
      </rPr>
      <t>patience</t>
    </r>
    <r>
      <rPr>
        <sz val="11"/>
        <color rgb="FF000000"/>
        <rFont val="Calibri"/>
        <family val="2"/>
        <scheme val="minor"/>
      </rPr>
      <t xml:space="preserve"> of the costomer rep JOSHUA who did served an excelent service over the phone and was able to find out my account number and transaction date. I highly recommend Joshua.</t>
    </r>
  </si>
  <si>
    <r>
      <t xml:space="preserve">Disapointed not able to get item </t>
    </r>
    <r>
      <rPr>
        <b/>
        <sz val="11"/>
        <color rgb="FFFF0000"/>
        <rFont val="Calibri"/>
        <family val="2"/>
        <scheme val="minor"/>
      </rPr>
      <t>replacement</t>
    </r>
    <r>
      <rPr>
        <sz val="11"/>
        <color rgb="FF000000"/>
        <rFont val="Calibri"/>
        <family val="2"/>
        <scheme val="minor"/>
      </rPr>
      <t xml:space="preserve"> or even ability to buy and pay for item. Ken</t>
    </r>
  </si>
  <si>
    <r>
      <t xml:space="preserve">Didn''t help at all. Instead, would reply once or twice a week with vague responses and no actual answers. </t>
    </r>
    <r>
      <rPr>
        <b/>
        <sz val="11"/>
        <color rgb="FFFF0000"/>
        <rFont val="Calibri"/>
        <family val="2"/>
        <scheme val="minor"/>
      </rPr>
      <t>Waste of time</t>
    </r>
    <r>
      <rPr>
        <sz val="11"/>
        <color rgb="FF000000"/>
        <rFont val="Calibri"/>
        <family val="2"/>
        <scheme val="minor"/>
      </rPr>
      <t xml:space="preserve"> and did not get my issue resolved.</t>
    </r>
  </si>
  <si>
    <r>
      <t>Apple</t>
    </r>
    <r>
      <rPr>
        <sz val="11"/>
        <color rgb="FF000000"/>
        <rFont val="Calibri"/>
        <family val="2"/>
        <scheme val="minor"/>
      </rPr>
      <t xml:space="preserve"> valley home depot needs to be spoken to they are </t>
    </r>
    <r>
      <rPr>
        <b/>
        <sz val="11"/>
        <color rgb="FFFF0000"/>
        <rFont val="Calibri"/>
        <family val="2"/>
        <scheme val="minor"/>
      </rPr>
      <t>rude</t>
    </r>
    <r>
      <rPr>
        <sz val="11"/>
        <color rgb="FF000000"/>
        <rFont val="Calibri"/>
        <family val="2"/>
        <scheme val="minor"/>
      </rPr>
      <t xml:space="preserve"> treat you like a </t>
    </r>
    <r>
      <rPr>
        <b/>
        <sz val="11"/>
        <color rgb="FFFF0000"/>
        <rFont val="Calibri"/>
        <family val="2"/>
        <scheme val="minor"/>
      </rPr>
      <t>criminal</t>
    </r>
    <r>
      <rPr>
        <sz val="11"/>
        <color rgb="FF000000"/>
        <rFont val="Calibri"/>
        <family val="2"/>
        <scheme val="minor"/>
      </rPr>
      <t xml:space="preserve"> because of looks I am a army veteran and being treated the way I did was so embarrassing and upsetting</t>
    </r>
  </si>
  <si>
    <r>
      <t xml:space="preserve">I contacted the manufacture Husky was </t>
    </r>
    <r>
      <rPr>
        <b/>
        <sz val="11"/>
        <color rgb="FFFF0000"/>
        <rFont val="Calibri"/>
        <family val="2"/>
        <scheme val="minor"/>
      </rPr>
      <t>rude</t>
    </r>
    <r>
      <rPr>
        <sz val="11"/>
        <color rgb="FF000000"/>
        <rFont val="Calibri"/>
        <family val="2"/>
        <scheme val="minor"/>
      </rPr>
      <t xml:space="preserve"> and </t>
    </r>
    <r>
      <rPr>
        <b/>
        <sz val="11"/>
        <color rgb="FFFF0000"/>
        <rFont val="Calibri"/>
        <family val="2"/>
        <scheme val="minor"/>
      </rPr>
      <t>not helpful</t>
    </r>
    <r>
      <rPr>
        <sz val="11"/>
        <color rgb="FF000000"/>
        <rFont val="Calibri"/>
        <family val="2"/>
        <scheme val="minor"/>
      </rPr>
      <t>. So I took the product back and I will buy Husky products again.</t>
    </r>
  </si>
  <si>
    <r>
      <t xml:space="preserve">Maribel was very helpful.  The </t>
    </r>
    <r>
      <rPr>
        <b/>
        <sz val="11"/>
        <color rgb="FFFF0000"/>
        <rFont val="Calibri"/>
        <family val="2"/>
        <scheme val="minor"/>
      </rPr>
      <t>wait time</t>
    </r>
    <r>
      <rPr>
        <sz val="11"/>
        <color rgb="FF000000"/>
        <rFont val="Calibri"/>
        <family val="2"/>
        <scheme val="minor"/>
      </rPr>
      <t xml:space="preserve"> before talking to her was long but not her issue.</t>
    </r>
  </si>
  <si>
    <r>
      <t xml:space="preserve">Unfortunately, the product didn''t work, but at the time i did not know that, and I had 2 </t>
    </r>
    <r>
      <rPr>
        <b/>
        <sz val="11"/>
        <color rgb="FFFF0000"/>
        <rFont val="Calibri"/>
        <family val="2"/>
        <scheme val="minor"/>
      </rPr>
      <t>different people</t>
    </r>
    <r>
      <rPr>
        <sz val="11"/>
        <color rgb="FF000000"/>
        <rFont val="Calibri"/>
        <family val="2"/>
        <scheme val="minor"/>
      </rPr>
      <t xml:space="preserve"> come to install the fan which cost time and money.  A </t>
    </r>
    <r>
      <rPr>
        <b/>
        <sz val="11"/>
        <color rgb="FFFF0000"/>
        <rFont val="Calibri"/>
        <family val="2"/>
        <scheme val="minor"/>
      </rPr>
      <t>gift card</t>
    </r>
    <r>
      <rPr>
        <sz val="11"/>
        <color rgb="FF000000"/>
        <rFont val="Calibri"/>
        <family val="2"/>
        <scheme val="minor"/>
      </rPr>
      <t xml:space="preserve"> could have been nice for the inconvenience.</t>
    </r>
  </si>
  <si>
    <r>
      <t xml:space="preserve">My toilet purchased on 6/28/23 is </t>
    </r>
    <r>
      <rPr>
        <b/>
        <sz val="11"/>
        <color rgb="FFFF0000"/>
        <rFont val="Calibri"/>
        <family val="2"/>
        <scheme val="minor"/>
      </rPr>
      <t>defective</t>
    </r>
    <r>
      <rPr>
        <sz val="11"/>
        <color rgb="FF000000"/>
        <rFont val="Calibri"/>
        <family val="2"/>
        <scheme val="minor"/>
      </rPr>
      <t xml:space="preserve">.  Customer service said it needs </t>
    </r>
    <r>
      <rPr>
        <b/>
        <sz val="11"/>
        <color rgb="FFFF0000"/>
        <rFont val="Calibri"/>
        <family val="2"/>
        <scheme val="minor"/>
      </rPr>
      <t>repair</t>
    </r>
    <r>
      <rPr>
        <sz val="11"/>
        <color rgb="FF000000"/>
        <rFont val="Calibri"/>
        <family val="2"/>
        <scheme val="minor"/>
      </rPr>
      <t xml:space="preserve"> parts and would be shipped.  It is now 7/06/23 and the parts have not arrived. The toilet is still malfunctioning.</t>
    </r>
  </si>
  <si>
    <r>
      <t xml:space="preserve">A fairly </t>
    </r>
    <r>
      <rPr>
        <b/>
        <sz val="11"/>
        <color rgb="FFFF0000"/>
        <rFont val="Calibri"/>
        <family val="2"/>
        <scheme val="minor"/>
      </rPr>
      <t>long wait</t>
    </r>
    <r>
      <rPr>
        <sz val="11"/>
        <color rgb="FF000000"/>
        <rFont val="Calibri"/>
        <family val="2"/>
        <scheme val="minor"/>
      </rPr>
      <t xml:space="preserve"> on the phone before connecting with a customer service rep. You made $17B last year, spring for a few more folks to help make things right when something </t>
    </r>
    <r>
      <rPr>
        <b/>
        <sz val="11"/>
        <color rgb="FFFF0000"/>
        <rFont val="Calibri"/>
        <family val="2"/>
        <scheme val="minor"/>
      </rPr>
      <t>goes wrong</t>
    </r>
    <r>
      <rPr>
        <sz val="11"/>
        <color rgb="FF000000"/>
        <rFont val="Calibri"/>
        <family val="2"/>
        <scheme val="minor"/>
      </rPr>
      <t>.</t>
    </r>
  </si>
  <si>
    <r>
      <t xml:space="preserve">It took several phone </t>
    </r>
    <r>
      <rPr>
        <b/>
        <sz val="11"/>
        <color rgb="FFFF0000"/>
        <rFont val="Calibri"/>
        <family val="2"/>
        <scheme val="minor"/>
      </rPr>
      <t>calls</t>
    </r>
    <r>
      <rPr>
        <sz val="11"/>
        <color rgb="FF000000"/>
        <rFont val="Calibri"/>
        <family val="2"/>
        <scheme val="minor"/>
      </rPr>
      <t xml:space="preserve"> and waiting through promts to finally get the </t>
    </r>
    <r>
      <rPr>
        <b/>
        <sz val="11"/>
        <color rgb="FFFF0000"/>
        <rFont val="Calibri"/>
        <family val="2"/>
        <scheme val="minor"/>
      </rPr>
      <t>right person</t>
    </r>
    <r>
      <rPr>
        <sz val="11"/>
        <color rgb="FF000000"/>
        <rFont val="Calibri"/>
        <family val="2"/>
        <scheme val="minor"/>
      </rPr>
      <t xml:space="preserve">. Very </t>
    </r>
    <r>
      <rPr>
        <b/>
        <sz val="11"/>
        <color rgb="FFFF0000"/>
        <rFont val="Calibri"/>
        <family val="2"/>
        <scheme val="minor"/>
      </rPr>
      <t>frustrating</t>
    </r>
    <r>
      <rPr>
        <sz val="11"/>
        <color rgb="FF000000"/>
        <rFont val="Calibri"/>
        <family val="2"/>
        <scheme val="minor"/>
      </rPr>
      <t>,  but the gentleman that helped me was exceptional!</t>
    </r>
  </si>
  <si>
    <r>
      <t xml:space="preserve">I had a very </t>
    </r>
    <r>
      <rPr>
        <b/>
        <sz val="11"/>
        <color rgb="FFFF0000"/>
        <rFont val="Calibri"/>
        <family val="2"/>
        <scheme val="minor"/>
      </rPr>
      <t>frustrating</t>
    </r>
    <r>
      <rPr>
        <sz val="11"/>
        <color rgb="FF000000"/>
        <rFont val="Calibri"/>
        <family val="2"/>
        <scheme val="minor"/>
      </rPr>
      <t xml:space="preserve"> experience with the HD phone system. First it </t>
    </r>
    <r>
      <rPr>
        <b/>
        <sz val="11"/>
        <color rgb="FFFF0000"/>
        <rFont val="Calibri"/>
        <family val="2"/>
        <scheme val="minor"/>
      </rPr>
      <t>transferred</t>
    </r>
    <r>
      <rPr>
        <sz val="11"/>
        <color rgb="FF000000"/>
        <rFont val="Calibri"/>
        <family val="2"/>
        <scheme val="minor"/>
      </rPr>
      <t xml:space="preserve"> me to a survey about my experience before I even talked to someone. Next, three time it just </t>
    </r>
    <r>
      <rPr>
        <b/>
        <sz val="11"/>
        <color rgb="FFFF0000"/>
        <rFont val="Calibri"/>
        <family val="2"/>
        <scheme val="minor"/>
      </rPr>
      <t>cut me off</t>
    </r>
    <r>
      <rPr>
        <sz val="11"/>
        <color rgb="FF000000"/>
        <rFont val="Calibri"/>
        <family val="2"/>
        <scheme val="minor"/>
      </rPr>
      <t xml:space="preserve"> rather than </t>
    </r>
    <r>
      <rPr>
        <b/>
        <sz val="11"/>
        <color rgb="FFFF0000"/>
        <rFont val="Calibri"/>
        <family val="2"/>
        <scheme val="minor"/>
      </rPr>
      <t>transfer</t>
    </r>
    <r>
      <rPr>
        <sz val="11"/>
        <color rgb="FF000000"/>
        <rFont val="Calibri"/>
        <family val="2"/>
        <scheme val="minor"/>
      </rPr>
      <t xml:space="preserve"> me to the appropriate person.   I will say that the team was responsive to </t>
    </r>
    <r>
      <rPr>
        <b/>
        <sz val="11"/>
        <color rgb="FFFF0000"/>
        <rFont val="Calibri"/>
        <family val="2"/>
        <scheme val="minor"/>
      </rPr>
      <t>escalate</t>
    </r>
    <r>
      <rPr>
        <sz val="11"/>
        <color rgb="FF000000"/>
        <rFont val="Calibri"/>
        <family val="2"/>
        <scheme val="minor"/>
      </rPr>
      <t xml:space="preserve"> my concern, however it was to no avail. I will be contacting HD to discuss this issue. Jim Forquer 407-718-2367</t>
    </r>
  </si>
  <si>
    <r>
      <t xml:space="preserve">We have been using Home Depot for 40 years for everything.  We have built 2 homes with H.D,for everything inside and out.  We will be switching over to Lowes soon.  HD has gotten to hard to deal with.  My husband couldn''t   return some lights because he did not have his receipt.  Not even for a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credit</t>
    </r>
    <r>
      <rPr>
        <sz val="11"/>
        <color rgb="FF000000"/>
        <rFont val="Calibri"/>
        <family val="2"/>
        <scheme val="minor"/>
      </rPr>
      <t xml:space="preserve">.  We are not able to keep every single receipt with what all we have to purchase daily to get our Lakehouse built. HD sooooo not workable anymore.  I called yesterday to ask questions about our  credit card promos and the lady needed my husband to be on the call so I said fine I will call him and merge the </t>
    </r>
    <r>
      <rPr>
        <b/>
        <sz val="11"/>
        <color rgb="FFFF0000"/>
        <rFont val="Calibri"/>
        <family val="2"/>
        <scheme val="minor"/>
      </rPr>
      <t>calls</t>
    </r>
    <r>
      <rPr>
        <sz val="11"/>
        <color rgb="FF000000"/>
        <rFont val="Calibri"/>
        <family val="2"/>
        <scheme val="minor"/>
      </rPr>
      <t xml:space="preserve">.  She would not let me do that and said he would just have to c all in.  He does not  have the time or </t>
    </r>
    <r>
      <rPr>
        <b/>
        <sz val="11"/>
        <color rgb="FFFF0000"/>
        <rFont val="Calibri"/>
        <family val="2"/>
        <scheme val="minor"/>
      </rPr>
      <t>patience</t>
    </r>
    <r>
      <rPr>
        <sz val="11"/>
        <color rgb="FF000000"/>
        <rFont val="Calibri"/>
        <family val="2"/>
        <scheme val="minor"/>
      </rPr>
      <t xml:space="preserve"> to do that as he is the contractor on  our new build and I need to handle this.  Ya'll have way to much competition for me to stay with y'all when other companies are easier to deal with and could be as we spend a ton .</t>
    </r>
  </si>
  <si>
    <r>
      <t xml:space="preserve">I am extremely satisfied with Javier and the effort he put into resolving my concern.  I am </t>
    </r>
    <r>
      <rPr>
        <b/>
        <sz val="11"/>
        <color rgb="FFFF0000"/>
        <rFont val="Calibri"/>
        <family val="2"/>
        <scheme val="minor"/>
      </rPr>
      <t>not happy</t>
    </r>
    <r>
      <rPr>
        <sz val="11"/>
        <color rgb="FF000000"/>
        <rFont val="Calibri"/>
        <family val="2"/>
        <scheme val="minor"/>
      </rPr>
      <t xml:space="preserve">, though, that Home Depot was not able to send me a new seat cushion cover; instead of a 5% </t>
    </r>
    <r>
      <rPr>
        <b/>
        <sz val="11"/>
        <color rgb="FFFF0000"/>
        <rFont val="Calibri"/>
        <family val="2"/>
        <scheme val="minor"/>
      </rPr>
      <t>discount</t>
    </r>
    <r>
      <rPr>
        <sz val="11"/>
        <color rgb="FF000000"/>
        <rFont val="Calibri"/>
        <family val="2"/>
        <scheme val="minor"/>
      </rPr>
      <t xml:space="preserve"> or returning the whole unit.</t>
    </r>
  </si>
  <si>
    <r>
      <t xml:space="preserve">Javier was polite and very understanding of my situation.  I understand some product deliveries are out of Home Depots hand since they are not </t>
    </r>
    <r>
      <rPr>
        <b/>
        <sz val="11"/>
        <color rgb="FFFF0000"/>
        <rFont val="Calibri"/>
        <family val="2"/>
        <scheme val="minor"/>
      </rPr>
      <t>store</t>
    </r>
    <r>
      <rPr>
        <sz val="11"/>
        <color rgb="FF000000"/>
        <rFont val="Calibri"/>
        <family val="2"/>
        <scheme val="minor"/>
      </rPr>
      <t xml:space="preserve"> deliveries. I appreciate Javier and Hone Depot for making a great effort to keep the purchaser in mind.</t>
    </r>
  </si>
  <si>
    <r>
      <t xml:space="preserve">Tasha did a very good job of resolving my customer service problem re: carpet installation. She is a great listener and understood the issue. I just regret that I had to write the Chairman of Home Depot to get resolution, and I wish it could have been resolved at the </t>
    </r>
    <r>
      <rPr>
        <b/>
        <sz val="11"/>
        <color rgb="FFFF0000"/>
        <rFont val="Calibri"/>
        <family val="2"/>
        <scheme val="minor"/>
      </rPr>
      <t>store</t>
    </r>
    <r>
      <rPr>
        <sz val="11"/>
        <color rgb="FF000000"/>
        <rFont val="Calibri"/>
        <family val="2"/>
        <scheme val="minor"/>
      </rPr>
      <t xml:space="preserve"> level. But I do appreciate the attention and resolution.</t>
    </r>
  </si>
  <si>
    <r>
      <t xml:space="preserve">I have </t>
    </r>
    <r>
      <rPr>
        <b/>
        <sz val="11"/>
        <color rgb="FFFF0000"/>
        <rFont val="Calibri"/>
        <family val="2"/>
        <scheme val="minor"/>
      </rPr>
      <t>been waiting</t>
    </r>
    <r>
      <rPr>
        <sz val="11"/>
        <color rgb="FF000000"/>
        <rFont val="Calibri"/>
        <family val="2"/>
        <scheme val="minor"/>
      </rPr>
      <t xml:space="preserve"> </t>
    </r>
    <r>
      <rPr>
        <b/>
        <sz val="11"/>
        <color rgb="FFFF0000"/>
        <rFont val="Calibri"/>
        <family val="2"/>
        <scheme val="minor"/>
      </rPr>
      <t>6 months</t>
    </r>
    <r>
      <rPr>
        <sz val="11"/>
        <color rgb="FF000000"/>
        <rFont val="Calibri"/>
        <family val="2"/>
        <scheme val="minor"/>
      </rPr>
      <t xml:space="preserve"> for a screen door. tha is not acceptable.</t>
    </r>
  </si>
  <si>
    <r>
      <t xml:space="preserve">It would help if the Home Depot </t>
    </r>
    <r>
      <rPr>
        <b/>
        <sz val="11"/>
        <color rgb="FFFF0000"/>
        <rFont val="Calibri"/>
        <family val="2"/>
        <scheme val="minor"/>
      </rPr>
      <t>store</t>
    </r>
    <r>
      <rPr>
        <sz val="11"/>
        <color rgb="FF000000"/>
        <rFont val="Calibri"/>
        <family val="2"/>
        <scheme val="minor"/>
      </rPr>
      <t xml:space="preserve"> in Phoenix OR answered their phone. It took two trips to the store to schedule an installation after the materials arrived.   Everyone at Home Depot followed a process, but no one seemed to be able to make anything happen.  I will try Lowes for my next custom order.</t>
    </r>
  </si>
  <si>
    <r>
      <t xml:space="preserve">The only thing that I have to say is that I am very </t>
    </r>
    <r>
      <rPr>
        <b/>
        <sz val="11"/>
        <color rgb="FFFF0000"/>
        <rFont val="Calibri"/>
        <family val="2"/>
        <scheme val="minor"/>
      </rPr>
      <t>disappointed</t>
    </r>
    <r>
      <rPr>
        <sz val="11"/>
        <color rgb="FF000000"/>
        <rFont val="Calibri"/>
        <family val="2"/>
        <scheme val="minor"/>
      </rPr>
      <t xml:space="preserve"> of the way we were treated by the local Home Depot </t>
    </r>
    <r>
      <rPr>
        <b/>
        <sz val="11"/>
        <color rgb="FFFF0000"/>
        <rFont val="Calibri"/>
        <family val="2"/>
        <scheme val="minor"/>
      </rPr>
      <t>Manager</t>
    </r>
    <r>
      <rPr>
        <sz val="11"/>
        <color rgb="FF000000"/>
        <rFont val="Calibri"/>
        <family val="2"/>
        <scheme val="minor"/>
      </rPr>
      <t xml:space="preserve"> on Wednesday 06/28/2023 , and based on that we will try to take our business elsewhere, other than that, when I called costumer service to submit our complaint, we were satisfied with the lady that assisted us, she did her job well and we have no complaints about that, and obviously she </t>
    </r>
    <r>
      <rPr>
        <b/>
        <sz val="11"/>
        <color rgb="FFFF0000"/>
        <rFont val="Calibri"/>
        <family val="2"/>
        <scheme val="minor"/>
      </rPr>
      <t>follow through</t>
    </r>
    <r>
      <rPr>
        <sz val="11"/>
        <color rgb="FF000000"/>
        <rFont val="Calibri"/>
        <family val="2"/>
        <scheme val="minor"/>
      </rPr>
      <t xml:space="preserve"> hence the email I just received.</t>
    </r>
  </si>
  <si>
    <r>
      <t xml:space="preserve">I have not hear back from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manager</t>
    </r>
    <r>
      <rPr>
        <sz val="11"/>
        <color rgb="FF000000"/>
        <rFont val="Calibri"/>
        <family val="2"/>
        <scheme val="minor"/>
      </rPr>
      <t xml:space="preserve"> in </t>
    </r>
    <r>
      <rPr>
        <b/>
        <sz val="11"/>
        <color rgb="FFFF0000"/>
        <rFont val="Calibri"/>
        <family val="2"/>
        <scheme val="minor"/>
      </rPr>
      <t>over a week</t>
    </r>
    <r>
      <rPr>
        <sz val="11"/>
        <color rgb="FF000000"/>
        <rFont val="Calibri"/>
        <family val="2"/>
        <scheme val="minor"/>
      </rPr>
      <t xml:space="preserve"> about the issue I had with an employee.</t>
    </r>
  </si>
  <si>
    <r>
      <t xml:space="preserve">Results are yet to be seen about my complaint </t>
    </r>
    <r>
      <rPr>
        <b/>
        <sz val="11"/>
        <color rgb="FFFF0000"/>
        <rFont val="Calibri"/>
        <family val="2"/>
        <scheme val="minor"/>
      </rPr>
      <t>concerning</t>
    </r>
    <r>
      <rPr>
        <sz val="11"/>
        <color rgb="FF000000"/>
        <rFont val="Calibri"/>
        <family val="2"/>
        <scheme val="minor"/>
      </rPr>
      <t xml:space="preserve"> the Hanover Home Depot </t>
    </r>
    <r>
      <rPr>
        <b/>
        <sz val="11"/>
        <color rgb="FFFF0000"/>
        <rFont val="Calibri"/>
        <family val="2"/>
        <scheme val="minor"/>
      </rPr>
      <t>store</t>
    </r>
    <r>
      <rPr>
        <sz val="11"/>
        <color rgb="FF000000"/>
        <rFont val="Calibri"/>
        <family val="2"/>
        <scheme val="minor"/>
      </rPr>
      <t>. The is a Genuine Safety issue and it has been getting worse over the years.</t>
    </r>
  </si>
  <si>
    <r>
      <t>Better follow through</t>
    </r>
    <r>
      <rPr>
        <sz val="11"/>
        <color rgb="FF000000"/>
        <rFont val="Calibri"/>
        <family val="2"/>
        <scheme val="minor"/>
      </rPr>
      <t xml:space="preserve">, still </t>
    </r>
    <r>
      <rPr>
        <b/>
        <sz val="11"/>
        <color rgb="FFFF0000"/>
        <rFont val="Calibri"/>
        <family val="2"/>
        <scheme val="minor"/>
      </rPr>
      <t>not sure</t>
    </r>
    <r>
      <rPr>
        <sz val="11"/>
        <color rgb="FF000000"/>
        <rFont val="Calibri"/>
        <family val="2"/>
        <scheme val="minor"/>
      </rPr>
      <t xml:space="preserve"> of details with Re-bath? Home Depot could maybe have a say on cancelation fee? Still have </t>
    </r>
    <r>
      <rPr>
        <b/>
        <sz val="11"/>
        <color rgb="FFFF0000"/>
        <rFont val="Calibri"/>
        <family val="2"/>
        <scheme val="minor"/>
      </rPr>
      <t>not been contacted</t>
    </r>
    <r>
      <rPr>
        <sz val="11"/>
        <color rgb="FF000000"/>
        <rFont val="Calibri"/>
        <family val="2"/>
        <scheme val="minor"/>
      </rPr>
      <t xml:space="preserve"> by Home Depot Of the refinancing of the loan from i22k to 13k?</t>
    </r>
  </si>
  <si>
    <r>
      <t>On the phone for</t>
    </r>
    <r>
      <rPr>
        <sz val="11"/>
        <color rgb="FF000000"/>
        <rFont val="Calibri"/>
        <family val="2"/>
        <scheme val="minor"/>
      </rPr>
      <t xml:space="preserve"> </t>
    </r>
    <r>
      <rPr>
        <b/>
        <sz val="11"/>
        <color rgb="FFFF0000"/>
        <rFont val="Calibri"/>
        <family val="2"/>
        <scheme val="minor"/>
      </rPr>
      <t>an hour</t>
    </r>
    <r>
      <rPr>
        <sz val="11"/>
        <color rgb="FF000000"/>
        <rFont val="Calibri"/>
        <family val="2"/>
        <scheme val="minor"/>
      </rPr>
      <t xml:space="preserve"> for absolutely NOTHING. Zero help at all and did </t>
    </r>
    <r>
      <rPr>
        <b/>
        <sz val="11"/>
        <color rgb="FFFF0000"/>
        <rFont val="Calibri"/>
        <family val="2"/>
        <scheme val="minor"/>
      </rPr>
      <t>not solve</t>
    </r>
    <r>
      <rPr>
        <sz val="11"/>
        <color rgb="FF000000"/>
        <rFont val="Calibri"/>
        <family val="2"/>
        <scheme val="minor"/>
      </rPr>
      <t xml:space="preserve"> our problem at all.</t>
    </r>
  </si>
  <si>
    <r>
      <t xml:space="preserve">Melina was professional in what she tried to </t>
    </r>
    <r>
      <rPr>
        <b/>
        <sz val="11"/>
        <color rgb="FFFF0000"/>
        <rFont val="Calibri"/>
        <family val="2"/>
        <scheme val="minor"/>
      </rPr>
      <t>help me</t>
    </r>
    <r>
      <rPr>
        <sz val="11"/>
        <color rgb="FF000000"/>
        <rFont val="Calibri"/>
        <family val="2"/>
        <scheme val="minor"/>
      </rPr>
      <t xml:space="preserve"> with, but the purchase, loading of my product by without help, even after numerous requests for help and now a sub-par product is very </t>
    </r>
    <r>
      <rPr>
        <b/>
        <sz val="11"/>
        <color rgb="FFFF0000"/>
        <rFont val="Calibri"/>
        <family val="2"/>
        <scheme val="minor"/>
      </rPr>
      <t>concerning</t>
    </r>
    <r>
      <rPr>
        <sz val="11"/>
        <color rgb="FF000000"/>
        <rFont val="Calibri"/>
        <family val="2"/>
        <scheme val="minor"/>
      </rPr>
      <t xml:space="preserve"> for me and i will probably avoid HOME DEPOT in the future.</t>
    </r>
  </si>
  <si>
    <r>
      <t xml:space="preserve">I think that you are obviously not using people with </t>
    </r>
    <r>
      <rPr>
        <b/>
        <sz val="11"/>
        <color rgb="FFFF0000"/>
        <rFont val="Calibri"/>
        <family val="2"/>
        <scheme val="minor"/>
      </rPr>
      <t>English</t>
    </r>
    <r>
      <rPr>
        <sz val="11"/>
        <color rgb="FF000000"/>
        <rFont val="Calibri"/>
        <family val="2"/>
        <scheme val="minor"/>
      </rPr>
      <t xml:space="preserve"> as a first </t>
    </r>
    <r>
      <rPr>
        <b/>
        <sz val="11"/>
        <color rgb="FFFF0000"/>
        <rFont val="Calibri"/>
        <family val="2"/>
        <scheme val="minor"/>
      </rPr>
      <t>language</t>
    </r>
    <r>
      <rPr>
        <sz val="11"/>
        <color rgb="FF000000"/>
        <rFont val="Calibri"/>
        <family val="2"/>
        <scheme val="minor"/>
      </rPr>
      <t xml:space="preserve"> which creates somewhat of a communication </t>
    </r>
    <r>
      <rPr>
        <b/>
        <sz val="11"/>
        <color rgb="FFFF0000"/>
        <rFont val="Calibri"/>
        <family val="2"/>
        <scheme val="minor"/>
      </rPr>
      <t>barrier</t>
    </r>
    <r>
      <rPr>
        <sz val="11"/>
        <color rgb="FF000000"/>
        <rFont val="Calibri"/>
        <family val="2"/>
        <scheme val="minor"/>
      </rPr>
      <t xml:space="preserve">. I also was </t>
    </r>
    <r>
      <rPr>
        <b/>
        <sz val="11"/>
        <color rgb="FFFF0000"/>
        <rFont val="Calibri"/>
        <family val="2"/>
        <scheme val="minor"/>
      </rPr>
      <t>not satisfied</t>
    </r>
    <r>
      <rPr>
        <sz val="11"/>
        <color rgb="FF000000"/>
        <rFont val="Calibri"/>
        <family val="2"/>
        <scheme val="minor"/>
      </rPr>
      <t xml:space="preserve"> with the return process for a </t>
    </r>
    <r>
      <rPr>
        <b/>
        <sz val="11"/>
        <color rgb="FFFF0000"/>
        <rFont val="Calibri"/>
        <family val="2"/>
        <scheme val="minor"/>
      </rPr>
      <t>damaged</t>
    </r>
    <r>
      <rPr>
        <sz val="11"/>
        <color rgb="FF000000"/>
        <rFont val="Calibri"/>
        <family val="2"/>
        <scheme val="minor"/>
      </rPr>
      <t xml:space="preserve"> chair that I paid well over $100 for.</t>
    </r>
  </si>
  <si>
    <r>
      <t xml:space="preserve">I really appreciate the quick response and thoughtful resolution. Jenny and Rich (local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manager</t>
    </r>
    <r>
      <rPr>
        <sz val="11"/>
        <color rgb="FF000000"/>
        <rFont val="Calibri"/>
        <family val="2"/>
        <scheme val="minor"/>
      </rPr>
      <t xml:space="preserve">) were able to turn this </t>
    </r>
    <r>
      <rPr>
        <b/>
        <sz val="11"/>
        <color rgb="FFFF0000"/>
        <rFont val="Calibri"/>
        <family val="2"/>
        <scheme val="minor"/>
      </rPr>
      <t>bad experience</t>
    </r>
    <r>
      <rPr>
        <sz val="11"/>
        <color rgb="FF000000"/>
        <rFont val="Calibri"/>
        <family val="2"/>
        <scheme val="minor"/>
      </rPr>
      <t xml:space="preserve"> into a positive outcome. Thank you!</t>
    </r>
  </si>
  <si>
    <r>
      <t xml:space="preserve">Home Depot and Citi errors have cause my </t>
    </r>
    <r>
      <rPr>
        <b/>
        <sz val="11"/>
        <color rgb="FFFF0000"/>
        <rFont val="Calibri"/>
        <family val="2"/>
        <scheme val="minor"/>
      </rPr>
      <t>credit</t>
    </r>
    <r>
      <rPr>
        <sz val="11"/>
        <color rgb="FF000000"/>
        <rFont val="Calibri"/>
        <family val="2"/>
        <scheme val="minor"/>
      </rPr>
      <t xml:space="preserve"> score to drop 80 points. Citi does not want to contact credit agencies on my behalf to acknowledge their errors.   I will NEVER spend another dime with Home Depot</t>
    </r>
  </si>
  <si>
    <r>
      <t xml:space="preserve">We shop a lot at Home Depot but the quality of this flooring was so </t>
    </r>
    <r>
      <rPr>
        <b/>
        <sz val="11"/>
        <color rgb="FFFF0000"/>
        <rFont val="Calibri"/>
        <family val="2"/>
        <scheme val="minor"/>
      </rPr>
      <t>disappointing</t>
    </r>
    <r>
      <rPr>
        <sz val="11"/>
        <color rgb="FF000000"/>
        <rFont val="Calibri"/>
        <family val="2"/>
        <scheme val="minor"/>
      </rPr>
      <t xml:space="preserve">. We felt we had been sold a bill of goods.  We were hesitant to return and shop but the quick response to our complaint has restored our faith in your </t>
    </r>
    <r>
      <rPr>
        <b/>
        <sz val="11"/>
        <color rgb="FFFF0000"/>
        <rFont val="Calibri"/>
        <family val="2"/>
        <scheme val="minor"/>
      </rPr>
      <t>store</t>
    </r>
    <r>
      <rPr>
        <sz val="11"/>
        <color rgb="FF000000"/>
        <rFont val="Calibri"/>
        <family val="2"/>
        <scheme val="minor"/>
      </rPr>
      <t xml:space="preserve"> although we will be very cautious, evaluating the quality of anything we buy.</t>
    </r>
  </si>
  <si>
    <r>
      <t xml:space="preserve">My issue was with the manger at the local </t>
    </r>
    <r>
      <rPr>
        <b/>
        <sz val="11"/>
        <color rgb="FFFF0000"/>
        <rFont val="Calibri"/>
        <family val="2"/>
        <scheme val="minor"/>
      </rPr>
      <t>store</t>
    </r>
    <r>
      <rPr>
        <sz val="11"/>
        <color rgb="FF000000"/>
        <rFont val="Calibri"/>
        <family val="2"/>
        <scheme val="minor"/>
      </rPr>
      <t xml:space="preserve">, his name is Alfred, my time was wasted for </t>
    </r>
    <r>
      <rPr>
        <b/>
        <sz val="11"/>
        <color rgb="FFFF0000"/>
        <rFont val="Calibri"/>
        <family val="2"/>
        <scheme val="minor"/>
      </rPr>
      <t>45 minutes</t>
    </r>
    <r>
      <rPr>
        <sz val="11"/>
        <color rgb="FF000000"/>
        <rFont val="Calibri"/>
        <family val="2"/>
        <scheme val="minor"/>
      </rPr>
      <t xml:space="preserve"> picking up a curbside order.  After numerous </t>
    </r>
    <r>
      <rPr>
        <b/>
        <sz val="11"/>
        <color rgb="FFFF0000"/>
        <rFont val="Calibri"/>
        <family val="2"/>
        <scheme val="minor"/>
      </rPr>
      <t>attempts</t>
    </r>
    <r>
      <rPr>
        <sz val="11"/>
        <color rgb="FF000000"/>
        <rFont val="Calibri"/>
        <family val="2"/>
        <scheme val="minor"/>
      </rPr>
      <t xml:space="preserve"> to call the store (about 8 times) I had to go in the store and find someone to </t>
    </r>
    <r>
      <rPr>
        <b/>
        <sz val="11"/>
        <color rgb="FFFF0000"/>
        <rFont val="Calibri"/>
        <family val="2"/>
        <scheme val="minor"/>
      </rPr>
      <t>help me</t>
    </r>
    <r>
      <rPr>
        <sz val="11"/>
        <color rgb="FF000000"/>
        <rFont val="Calibri"/>
        <family val="2"/>
        <scheme val="minor"/>
      </rPr>
      <t xml:space="preserve">. Alfred was </t>
    </r>
    <r>
      <rPr>
        <b/>
        <sz val="11"/>
        <color rgb="FFFF0000"/>
        <rFont val="Calibri"/>
        <family val="2"/>
        <scheme val="minor"/>
      </rPr>
      <t>impatient</t>
    </r>
    <r>
      <rPr>
        <sz val="11"/>
        <color rgb="FF000000"/>
        <rFont val="Calibri"/>
        <family val="2"/>
        <scheme val="minor"/>
      </rPr>
      <t xml:space="preserve"> and said the item had been moved. I told him i was </t>
    </r>
    <r>
      <rPr>
        <b/>
        <sz val="11"/>
        <color rgb="FFFF0000"/>
        <rFont val="Calibri"/>
        <family val="2"/>
        <scheme val="minor"/>
      </rPr>
      <t>not happy with the service</t>
    </r>
    <r>
      <rPr>
        <sz val="11"/>
        <color rgb="FF000000"/>
        <rFont val="Calibri"/>
        <family val="2"/>
        <scheme val="minor"/>
      </rPr>
      <t xml:space="preserve"> and he said ok, sorry.  He never offered anything for my inconvenience and his apology was half hearted and it seemed like oh well. I have spent thousands of dollars at your store but I am rethinking shopping there again, and to think I was about to purchase a new weed eater and edger.  Very </t>
    </r>
    <r>
      <rPr>
        <b/>
        <sz val="11"/>
        <color rgb="FFFF0000"/>
        <rFont val="Calibri"/>
        <family val="2"/>
        <scheme val="minor"/>
      </rPr>
      <t>disappointed</t>
    </r>
    <r>
      <rPr>
        <sz val="11"/>
        <color rgb="FF000000"/>
        <rFont val="Calibri"/>
        <family val="2"/>
        <scheme val="minor"/>
      </rPr>
      <t xml:space="preserve"> in Home Depot, and Alfred is a </t>
    </r>
    <r>
      <rPr>
        <b/>
        <sz val="11"/>
        <color rgb="FFFF0000"/>
        <rFont val="Calibri"/>
        <family val="2"/>
        <scheme val="minor"/>
      </rPr>
      <t>disgrace</t>
    </r>
    <r>
      <rPr>
        <sz val="11"/>
        <color rgb="FF000000"/>
        <rFont val="Calibri"/>
        <family val="2"/>
        <scheme val="minor"/>
      </rPr>
      <t xml:space="preserve"> and could not be in management with such a poor </t>
    </r>
    <r>
      <rPr>
        <b/>
        <sz val="11"/>
        <color rgb="FFFF0000"/>
        <rFont val="Calibri"/>
        <family val="2"/>
        <scheme val="minor"/>
      </rPr>
      <t>attitude</t>
    </r>
    <r>
      <rPr>
        <sz val="11"/>
        <color rgb="FF000000"/>
        <rFont val="Calibri"/>
        <family val="2"/>
        <scheme val="minor"/>
      </rPr>
      <t xml:space="preserve"> towards customers.</t>
    </r>
  </si>
  <si>
    <r>
      <t xml:space="preserve">This whole installation process was a </t>
    </r>
    <r>
      <rPr>
        <b/>
        <sz val="11"/>
        <color rgb="FFFF0000"/>
        <rFont val="Calibri"/>
        <family val="2"/>
        <scheme val="minor"/>
      </rPr>
      <t>nightmare</t>
    </r>
    <r>
      <rPr>
        <sz val="11"/>
        <color rgb="FF000000"/>
        <rFont val="Calibri"/>
        <family val="2"/>
        <scheme val="minor"/>
      </rPr>
      <t xml:space="preserve">.The contractor's were </t>
    </r>
    <r>
      <rPr>
        <b/>
        <sz val="11"/>
        <color rgb="FFFF0000"/>
        <rFont val="Calibri"/>
        <family val="2"/>
        <scheme val="minor"/>
      </rPr>
      <t>horrible</t>
    </r>
    <r>
      <rPr>
        <sz val="11"/>
        <color rgb="FF000000"/>
        <rFont val="Calibri"/>
        <family val="2"/>
        <scheme val="minor"/>
      </rPr>
      <t xml:space="preserve"> . it took over eight day to get my project complete. Was told that they were coming out and never showed a couple of times. Came out with </t>
    </r>
    <r>
      <rPr>
        <b/>
        <sz val="11"/>
        <color rgb="FFFF0000"/>
        <rFont val="Calibri"/>
        <family val="2"/>
        <scheme val="minor"/>
      </rPr>
      <t>damaged</t>
    </r>
    <r>
      <rPr>
        <sz val="11"/>
        <color rgb="FF000000"/>
        <rFont val="Calibri"/>
        <family val="2"/>
        <scheme val="minor"/>
      </rPr>
      <t xml:space="preserve"> product, workers hurt on the job. A complete nightmare  and for my inconvenience  I  was offered  a $50 </t>
    </r>
    <r>
      <rPr>
        <b/>
        <sz val="11"/>
        <color rgb="FFFF0000"/>
        <rFont val="Calibri"/>
        <family val="2"/>
        <scheme val="minor"/>
      </rPr>
      <t>gift card</t>
    </r>
    <r>
      <rPr>
        <sz val="11"/>
        <color rgb="FF000000"/>
        <rFont val="Calibri"/>
        <family val="2"/>
        <scheme val="minor"/>
      </rPr>
      <t xml:space="preserve"> when I missed Making hundreds a day to be home when workers did not show... A complete  Nightmare</t>
    </r>
  </si>
  <si>
    <r>
      <t xml:space="preserve">Rebeca was great.  The </t>
    </r>
    <r>
      <rPr>
        <b/>
        <sz val="11"/>
        <color rgb="FFFF0000"/>
        <rFont val="Calibri"/>
        <family val="2"/>
        <scheme val="minor"/>
      </rPr>
      <t>problem with my</t>
    </r>
    <r>
      <rPr>
        <sz val="11"/>
        <color rgb="FF000000"/>
        <rFont val="Calibri"/>
        <family val="2"/>
        <scheme val="minor"/>
      </rPr>
      <t xml:space="preserve"> issue was more of a manufacturer issue.  I needed this light and there is a shortage of them.  I went to 3 stores and found one.  The associate at the </t>
    </r>
    <r>
      <rPr>
        <b/>
        <sz val="11"/>
        <color rgb="FFFF0000"/>
        <rFont val="Calibri"/>
        <family val="2"/>
        <scheme val="minor"/>
      </rPr>
      <t>store</t>
    </r>
    <r>
      <rPr>
        <sz val="11"/>
        <color rgb="FF000000"/>
        <rFont val="Calibri"/>
        <family val="2"/>
        <scheme val="minor"/>
      </rPr>
      <t xml:space="preserve"> said the manufacturer visited the store and told them supplies wouldn''t be replenished till August.  I ended up keeping this light and bought a new separate accessory to make it work.  However, that is not fair to my customer who had to pay for the additional accessory.  Basically, this was a </t>
    </r>
    <r>
      <rPr>
        <b/>
        <sz val="11"/>
        <color rgb="FFFF0000"/>
        <rFont val="Calibri"/>
        <family val="2"/>
        <scheme val="minor"/>
      </rPr>
      <t>track</t>
    </r>
    <r>
      <rPr>
        <sz val="11"/>
        <color rgb="FF000000"/>
        <rFont val="Calibri"/>
        <family val="2"/>
        <scheme val="minor"/>
      </rPr>
      <t xml:space="preserve"> light which came with its own track.  The supplied track was a poor fit for the lights.  The lights fit perfect into the accessory track I bought.  This is a profuct of HamptonBay and in my opinion this was their issue.  Anyway, the issue was resolved at my cost and creative work around.</t>
    </r>
  </si>
  <si>
    <r>
      <t xml:space="preserve">Our Veterans are very important and any </t>
    </r>
    <r>
      <rPr>
        <b/>
        <sz val="11"/>
        <color rgb="FFFF0000"/>
        <rFont val="Calibri"/>
        <family val="2"/>
        <scheme val="minor"/>
      </rPr>
      <t>discount</t>
    </r>
    <r>
      <rPr>
        <sz val="11"/>
        <color rgb="FF000000"/>
        <rFont val="Calibri"/>
        <family val="2"/>
        <scheme val="minor"/>
      </rPr>
      <t xml:space="preserve"> given to them is always appreciated.  We are grateful that Home Depot also thinks rhat way.</t>
    </r>
  </si>
  <si>
    <r>
      <t xml:space="preserve">As far as i know my customer care case is still open. No one has told me otherwise. I returned the excess materials today, but I''ve received no information about a </t>
    </r>
    <r>
      <rPr>
        <b/>
        <sz val="11"/>
        <color rgb="FFFF0000"/>
        <rFont val="Calibri"/>
        <family val="2"/>
        <scheme val="minor"/>
      </rPr>
      <t>refund</t>
    </r>
    <r>
      <rPr>
        <sz val="11"/>
        <color rgb="FF000000"/>
        <rFont val="Calibri"/>
        <family val="2"/>
        <scheme val="minor"/>
      </rPr>
      <t xml:space="preserve"> for the wrong materials that were delivered an installed, or the fact that the floor installation was incomplete. it is been 6 days since I opened my case and the only communication I have had was to schedule the return of the excess materials.</t>
    </r>
  </si>
  <si>
    <r>
      <t xml:space="preserve">I would advise to sell quality tested products. I am </t>
    </r>
    <r>
      <rPr>
        <b/>
        <sz val="11"/>
        <color rgb="FFFF0000"/>
        <rFont val="Calibri"/>
        <family val="2"/>
        <scheme val="minor"/>
      </rPr>
      <t>not happy</t>
    </r>
    <r>
      <rPr>
        <sz val="11"/>
        <color rgb="FF000000"/>
        <rFont val="Calibri"/>
        <family val="2"/>
        <scheme val="minor"/>
      </rPr>
      <t xml:space="preserve"> with Ryobi products.</t>
    </r>
  </si>
  <si>
    <r>
      <t xml:space="preserve">They have yet to resolve my issue. Even though the </t>
    </r>
    <r>
      <rPr>
        <b/>
        <sz val="11"/>
        <color rgb="FFFF0000"/>
        <rFont val="Calibri"/>
        <family val="2"/>
        <scheme val="minor"/>
      </rPr>
      <t>store</t>
    </r>
    <r>
      <rPr>
        <sz val="11"/>
        <color rgb="FF000000"/>
        <rFont val="Calibri"/>
        <family val="2"/>
        <scheme val="minor"/>
      </rPr>
      <t xml:space="preserve"> provided </t>
    </r>
    <r>
      <rPr>
        <b/>
        <sz val="11"/>
        <color rgb="FFFF0000"/>
        <rFont val="Calibri"/>
        <family val="2"/>
        <scheme val="minor"/>
      </rPr>
      <t>false information</t>
    </r>
    <r>
      <rPr>
        <sz val="11"/>
        <color rgb="FF000000"/>
        <rFont val="Calibri"/>
        <family val="2"/>
        <scheme val="minor"/>
      </rPr>
      <t xml:space="preserve"> in order to get me to make a large purchase, I was stuck to fix it. I was told to go into the store and get personal </t>
    </r>
    <r>
      <rPr>
        <b/>
        <sz val="11"/>
        <color rgb="FFFF0000"/>
        <rFont val="Calibri"/>
        <family val="2"/>
        <scheme val="minor"/>
      </rPr>
      <t>credit</t>
    </r>
    <r>
      <rPr>
        <sz val="11"/>
        <color rgb="FF000000"/>
        <rFont val="Calibri"/>
        <family val="2"/>
        <scheme val="minor"/>
      </rPr>
      <t xml:space="preserve"> and the balance will be </t>
    </r>
    <r>
      <rPr>
        <b/>
        <sz val="11"/>
        <color rgb="FFFF0000"/>
        <rFont val="Calibri"/>
        <family val="2"/>
        <scheme val="minor"/>
      </rPr>
      <t>transferred</t>
    </r>
    <r>
      <rPr>
        <sz val="11"/>
        <color rgb="FF000000"/>
        <rFont val="Calibri"/>
        <family val="2"/>
        <scheme val="minor"/>
      </rPr>
      <t xml:space="preserve">. I have since done that but the </t>
    </r>
    <r>
      <rPr>
        <b/>
        <sz val="11"/>
        <color rgb="FFFF0000"/>
        <rFont val="Calibri"/>
        <family val="2"/>
        <scheme val="minor"/>
      </rPr>
      <t>store is not</t>
    </r>
    <r>
      <rPr>
        <sz val="11"/>
        <color rgb="FF000000"/>
        <rFont val="Calibri"/>
        <family val="2"/>
        <scheme val="minor"/>
      </rPr>
      <t xml:space="preserve"> able to </t>
    </r>
    <r>
      <rPr>
        <b/>
        <sz val="11"/>
        <color rgb="FFFF0000"/>
        <rFont val="Calibri"/>
        <family val="2"/>
        <scheme val="minor"/>
      </rPr>
      <t>transfer</t>
    </r>
    <r>
      <rPr>
        <sz val="11"/>
        <color rgb="FF000000"/>
        <rFont val="Calibri"/>
        <family val="2"/>
        <scheme val="minor"/>
      </rPr>
      <t xml:space="preserve"> the balance. Customer service </t>
    </r>
    <r>
      <rPr>
        <b/>
        <sz val="11"/>
        <color rgb="FFFF0000"/>
        <rFont val="Calibri"/>
        <family val="2"/>
        <scheme val="minor"/>
      </rPr>
      <t>calls</t>
    </r>
    <r>
      <rPr>
        <sz val="11"/>
        <color rgb="FF000000"/>
        <rFont val="Calibri"/>
        <family val="2"/>
        <scheme val="minor"/>
      </rPr>
      <t xml:space="preserve"> and tells me the same thing every time but at the store and even the IT department are </t>
    </r>
    <r>
      <rPr>
        <b/>
        <sz val="11"/>
        <color rgb="FFFF0000"/>
        <rFont val="Calibri"/>
        <family val="2"/>
        <scheme val="minor"/>
      </rPr>
      <t>not able to do</t>
    </r>
    <r>
      <rPr>
        <sz val="11"/>
        <color rgb="FF000000"/>
        <rFont val="Calibri"/>
        <family val="2"/>
        <scheme val="minor"/>
      </rPr>
      <t xml:space="preserve"> it very </t>
    </r>
    <r>
      <rPr>
        <b/>
        <sz val="11"/>
        <color rgb="FFFF0000"/>
        <rFont val="Calibri"/>
        <family val="2"/>
        <scheme val="minor"/>
      </rPr>
      <t>disappointed</t>
    </r>
    <r>
      <rPr>
        <sz val="11"/>
        <color rgb="FF000000"/>
        <rFont val="Calibri"/>
        <family val="2"/>
        <scheme val="minor"/>
      </rPr>
      <t xml:space="preserve"> and plan to </t>
    </r>
    <r>
      <rPr>
        <b/>
        <sz val="11"/>
        <color rgb="FFFF0000"/>
        <rFont val="Calibri"/>
        <family val="2"/>
        <scheme val="minor"/>
      </rPr>
      <t>go elsewhere</t>
    </r>
    <r>
      <rPr>
        <sz val="11"/>
        <color rgb="FF000000"/>
        <rFont val="Calibri"/>
        <family val="2"/>
        <scheme val="minor"/>
      </rPr>
      <t xml:space="preserve"> for any further purchases for my business and Home.</t>
    </r>
  </si>
  <si>
    <r>
      <t xml:space="preserve">Tanisha was fine.  She had me reach out to the parts department and they were </t>
    </r>
    <r>
      <rPr>
        <b/>
        <sz val="11"/>
        <color rgb="FFFF0000"/>
        <rFont val="Calibri"/>
        <family val="2"/>
        <scheme val="minor"/>
      </rPr>
      <t>awful</t>
    </r>
    <r>
      <rPr>
        <sz val="11"/>
        <color rgb="FF000000"/>
        <rFont val="Calibri"/>
        <family val="2"/>
        <scheme val="minor"/>
      </rPr>
      <t xml:space="preserve">.  The issue is still </t>
    </r>
    <r>
      <rPr>
        <b/>
        <sz val="11"/>
        <color rgb="FFFF0000"/>
        <rFont val="Calibri"/>
        <family val="2"/>
        <scheme val="minor"/>
      </rPr>
      <t>not resolved</t>
    </r>
    <r>
      <rPr>
        <sz val="11"/>
        <color rgb="FF000000"/>
        <rFont val="Calibri"/>
        <family val="2"/>
        <scheme val="minor"/>
      </rPr>
      <t>.</t>
    </r>
  </si>
  <si>
    <r>
      <t xml:space="preserve">Yeah, never got my phone set with a new password for the military </t>
    </r>
    <r>
      <rPr>
        <b/>
        <sz val="11"/>
        <color rgb="FFFF0000"/>
        <rFont val="Calibri"/>
        <family val="2"/>
        <scheme val="minor"/>
      </rPr>
      <t>discount</t>
    </r>
    <r>
      <rPr>
        <sz val="11"/>
        <color rgb="FF000000"/>
        <rFont val="Calibri"/>
        <family val="2"/>
        <scheme val="minor"/>
      </rPr>
      <t xml:space="preserve">.  That was the problem in the first place.  The </t>
    </r>
    <r>
      <rPr>
        <b/>
        <sz val="11"/>
        <color rgb="FFFF0000"/>
        <rFont val="Calibri"/>
        <family val="2"/>
        <scheme val="minor"/>
      </rPr>
      <t>gift card</t>
    </r>
    <r>
      <rPr>
        <sz val="11"/>
        <color rgb="FF000000"/>
        <rFont val="Calibri"/>
        <family val="2"/>
        <scheme val="minor"/>
      </rPr>
      <t xml:space="preserve"> was a thoughtful touch though.  John Novak</t>
    </r>
  </si>
  <si>
    <r>
      <t xml:space="preserve">Nothing changed with this issue and Im still </t>
    </r>
    <r>
      <rPr>
        <b/>
        <sz val="11"/>
        <color rgb="FFFF0000"/>
        <rFont val="Calibri"/>
        <family val="2"/>
        <scheme val="minor"/>
      </rPr>
      <t>out the money</t>
    </r>
    <r>
      <rPr>
        <sz val="11"/>
        <color rgb="FF000000"/>
        <rFont val="Calibri"/>
        <family val="2"/>
        <scheme val="minor"/>
      </rPr>
      <t xml:space="preserve"> for a crew to do work we couldn''t do because Home Depot failed on my delivery for the 3rd time.</t>
    </r>
  </si>
  <si>
    <r>
      <t>Terrible</t>
    </r>
    <r>
      <rPr>
        <sz val="11"/>
        <color rgb="FF000000"/>
        <rFont val="Calibri"/>
        <family val="2"/>
        <scheme val="minor"/>
      </rPr>
      <t xml:space="preserve"> experience with Home Depot, will expose the unfairness.</t>
    </r>
  </si>
  <si>
    <r>
      <t xml:space="preserve">My window has not yet been repaired  I was informed that the parts are in and </t>
    </r>
    <r>
      <rPr>
        <b/>
        <sz val="11"/>
        <color rgb="FFFF0000"/>
        <rFont val="Calibri"/>
        <family val="2"/>
        <scheme val="minor"/>
      </rPr>
      <t>someone would contact me</t>
    </r>
    <r>
      <rPr>
        <sz val="11"/>
        <color rgb="FF000000"/>
        <rFont val="Calibri"/>
        <family val="2"/>
        <scheme val="minor"/>
      </rPr>
      <t xml:space="preserve"> today. Time will tell. This complaint has been ongoing for three months, so how can I be satisfied l.</t>
    </r>
  </si>
  <si>
    <r>
      <t xml:space="preserve">I was looking for a special rental called the Jumping Jack Soil Compactor.  I called my local Home Depot and nobody seemed to know about it so I called the main headquarters of Home Depot in Georgia.  They didn''t know about it either.  </t>
    </r>
    <r>
      <rPr>
        <b/>
        <sz val="11"/>
        <color rgb="FFFF0000"/>
        <rFont val="Calibri"/>
        <family val="2"/>
        <scheme val="minor"/>
      </rPr>
      <t>I called back</t>
    </r>
    <r>
      <rPr>
        <sz val="11"/>
        <color rgb="FF000000"/>
        <rFont val="Calibri"/>
        <family val="2"/>
        <scheme val="minor"/>
      </rPr>
      <t xml:space="preserve"> several times and never got back to the person that claimed to do some research and </t>
    </r>
    <r>
      <rPr>
        <b/>
        <sz val="11"/>
        <color rgb="FFFF0000"/>
        <rFont val="Calibri"/>
        <family val="2"/>
        <scheme val="minor"/>
      </rPr>
      <t>get back to</t>
    </r>
    <r>
      <rPr>
        <sz val="11"/>
        <color rgb="FF000000"/>
        <rFont val="Calibri"/>
        <family val="2"/>
        <scheme val="minor"/>
      </rPr>
      <t xml:space="preserve"> me but got two others that did not know either.  Finally one person told me to take a picture of it to my local Home Depot and the tool rental </t>
    </r>
    <r>
      <rPr>
        <b/>
        <sz val="11"/>
        <color rgb="FFFF0000"/>
        <rFont val="Calibri"/>
        <family val="2"/>
        <scheme val="minor"/>
      </rPr>
      <t>manager</t>
    </r>
    <r>
      <rPr>
        <sz val="11"/>
        <color rgb="FF000000"/>
        <rFont val="Calibri"/>
        <family val="2"/>
        <scheme val="minor"/>
      </rPr>
      <t xml:space="preserve"> (an African) recognized it and placed an order to have it delivered to the local Home Depot (#3034).  So as far as i am concerned....He is the man of the day!</t>
    </r>
  </si>
  <si>
    <r>
      <t xml:space="preserve">All Miranda did was </t>
    </r>
    <r>
      <rPr>
        <b/>
        <sz val="11"/>
        <color rgb="FFFF0000"/>
        <rFont val="Calibri"/>
        <family val="2"/>
        <scheme val="minor"/>
      </rPr>
      <t>listen</t>
    </r>
    <r>
      <rPr>
        <sz val="11"/>
        <color rgb="FF000000"/>
        <rFont val="Calibri"/>
        <family val="2"/>
        <scheme val="minor"/>
      </rPr>
      <t xml:space="preserve"> and compile my dissatisfaction complaint with Your partner citi-bank!!!!!!</t>
    </r>
  </si>
  <si>
    <r>
      <t>After 7</t>
    </r>
    <r>
      <rPr>
        <sz val="11"/>
        <color rgb="FF000000"/>
        <rFont val="Calibri"/>
        <family val="2"/>
        <scheme val="minor"/>
      </rPr>
      <t xml:space="preserve">2 hours after reporting my issue, I still have </t>
    </r>
    <r>
      <rPr>
        <b/>
        <sz val="11"/>
        <color rgb="FFFF0000"/>
        <rFont val="Calibri"/>
        <family val="2"/>
        <scheme val="minor"/>
      </rPr>
      <t>not been contacted</t>
    </r>
    <r>
      <rPr>
        <sz val="11"/>
        <color rgb="FF000000"/>
        <rFont val="Calibri"/>
        <family val="2"/>
        <scheme val="minor"/>
      </rPr>
      <t xml:space="preserve"> by the Rogers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manager</t>
    </r>
    <r>
      <rPr>
        <sz val="11"/>
        <color rgb="FF000000"/>
        <rFont val="Calibri"/>
        <family val="2"/>
        <scheme val="minor"/>
      </rPr>
      <t>.</t>
    </r>
  </si>
  <si>
    <r>
      <t xml:space="preserve">lengthy time for </t>
    </r>
    <r>
      <rPr>
        <b/>
        <sz val="11"/>
        <color rgb="FFFF0000"/>
        <rFont val="Calibri"/>
        <family val="2"/>
        <scheme val="minor"/>
      </rPr>
      <t>refund</t>
    </r>
    <r>
      <rPr>
        <sz val="11"/>
        <color rgb="FF000000"/>
        <rFont val="Calibri"/>
        <family val="2"/>
        <scheme val="minor"/>
      </rPr>
      <t xml:space="preserve"> to return to my card</t>
    </r>
  </si>
  <si>
    <r>
      <t>Still waiting for a callback</t>
    </r>
    <r>
      <rPr>
        <sz val="11"/>
        <color rgb="FF000000"/>
        <rFont val="Calibri"/>
        <family val="2"/>
        <scheme val="minor"/>
      </rPr>
      <t xml:space="preserve"> and/or resolution.</t>
    </r>
  </si>
  <si>
    <r>
      <t xml:space="preserve">The installer deceived me and The Home Depot, stealing my money. The local </t>
    </r>
    <r>
      <rPr>
        <b/>
        <sz val="11"/>
        <color rgb="FFFF0000"/>
        <rFont val="Calibri"/>
        <family val="2"/>
        <scheme val="minor"/>
      </rPr>
      <t>managers</t>
    </r>
    <r>
      <rPr>
        <sz val="11"/>
        <color rgb="FF000000"/>
        <rFont val="Calibri"/>
        <family val="2"/>
        <scheme val="minor"/>
      </rPr>
      <t xml:space="preserve"> ignored my proof.</t>
    </r>
  </si>
  <si>
    <r>
      <t xml:space="preserve">I believe it was my disgruntlement with guys who stand out  in the parking lot and the street, asking for help. I hired a couple and they are kind of running a </t>
    </r>
    <r>
      <rPr>
        <b/>
        <sz val="11"/>
        <color rgb="FFFF0000"/>
        <rFont val="Calibri"/>
        <family val="2"/>
        <scheme val="minor"/>
      </rPr>
      <t>scam</t>
    </r>
    <r>
      <rPr>
        <sz val="11"/>
        <color rgb="FF000000"/>
        <rFont val="Calibri"/>
        <family val="2"/>
        <scheme val="minor"/>
      </rPr>
      <t xml:space="preserve"> there. They are not connected to Home Depot, but I think that Home Depot could not allow them there since so many people complained abo9ut the same thing.</t>
    </r>
  </si>
  <si>
    <r>
      <t xml:space="preserve">I really hope Home Depot hold their employees for their actions. The employee Ms Gracie and Mr Ed were disrespectful and down out </t>
    </r>
    <r>
      <rPr>
        <b/>
        <sz val="11"/>
        <color rgb="FFFF0000"/>
        <rFont val="Calibri"/>
        <family val="2"/>
        <scheme val="minor"/>
      </rPr>
      <t>rude</t>
    </r>
    <r>
      <rPr>
        <sz val="11"/>
        <color rgb="FF000000"/>
        <rFont val="Calibri"/>
        <family val="2"/>
        <scheme val="minor"/>
      </rPr>
      <t xml:space="preserve">.  I wish to never come back to the Cascade </t>
    </r>
    <r>
      <rPr>
        <b/>
        <sz val="11"/>
        <color rgb="FFFF0000"/>
        <rFont val="Calibri"/>
        <family val="2"/>
        <scheme val="minor"/>
      </rPr>
      <t>store</t>
    </r>
    <r>
      <rPr>
        <sz val="11"/>
        <color rgb="FF000000"/>
        <rFont val="Calibri"/>
        <family val="2"/>
        <scheme val="minor"/>
      </rPr>
      <t xml:space="preserve">, or Home Depot. My plans are to closed my card and take my visit to Lowes or order from Amazon for my home </t>
    </r>
    <r>
      <rPr>
        <b/>
        <sz val="11"/>
        <color rgb="FFFF0000"/>
        <rFont val="Calibri"/>
        <family val="2"/>
        <scheme val="minor"/>
      </rPr>
      <t>repair</t>
    </r>
    <r>
      <rPr>
        <sz val="11"/>
        <color rgb="FF000000"/>
        <rFont val="Calibri"/>
        <family val="2"/>
        <scheme val="minor"/>
      </rPr>
      <t xml:space="preserve"> supplies.</t>
    </r>
  </si>
  <si>
    <r>
      <t xml:space="preserve">Jonathan reached out to the manufacturer for me to see if they would be able to send me the </t>
    </r>
    <r>
      <rPr>
        <b/>
        <sz val="11"/>
        <color rgb="FFFF0000"/>
        <rFont val="Calibri"/>
        <family val="2"/>
        <scheme val="minor"/>
      </rPr>
      <t>replacement</t>
    </r>
    <r>
      <rPr>
        <sz val="11"/>
        <color rgb="FF000000"/>
        <rFont val="Calibri"/>
        <family val="2"/>
        <scheme val="minor"/>
      </rPr>
      <t xml:space="preserve"> parts I needed even though we were not able to locate my receipt information. Thankfully they did send me the parts with no hassle. Thank you so much!!!</t>
    </r>
  </si>
  <si>
    <r>
      <t xml:space="preserve">Customer care or wither homedepot.com&amp; all the representatives told me the same thing but nothing was done&amp;did </t>
    </r>
    <r>
      <rPr>
        <b/>
        <sz val="11"/>
        <color rgb="FFFF0000"/>
        <rFont val="Calibri"/>
        <family val="2"/>
        <scheme val="minor"/>
      </rPr>
      <t>not help me</t>
    </r>
    <r>
      <rPr>
        <sz val="11"/>
        <color rgb="FF000000"/>
        <rFont val="Calibri"/>
        <family val="2"/>
        <scheme val="minor"/>
      </rPr>
      <t xml:space="preserve"> at all&amp; telling me the problem was IT ticket that </t>
    </r>
    <r>
      <rPr>
        <b/>
        <sz val="11"/>
        <color rgb="FFFF0000"/>
        <rFont val="Calibri"/>
        <family val="2"/>
        <scheme val="minor"/>
      </rPr>
      <t>no one helped</t>
    </r>
    <r>
      <rPr>
        <sz val="11"/>
        <color rgb="FF000000"/>
        <rFont val="Calibri"/>
        <family val="2"/>
        <scheme val="minor"/>
      </rPr>
      <t xml:space="preserve"> me&amp; up to now im </t>
    </r>
    <r>
      <rPr>
        <b/>
        <sz val="11"/>
        <color rgb="FFFF0000"/>
        <rFont val="Calibri"/>
        <family val="2"/>
        <scheme val="minor"/>
      </rPr>
      <t>still waiting</t>
    </r>
    <r>
      <rPr>
        <sz val="11"/>
        <color rgb="FF000000"/>
        <rFont val="Calibri"/>
        <family val="2"/>
        <scheme val="minor"/>
      </rPr>
      <t xml:space="preserve"> and the problem is my </t>
    </r>
    <r>
      <rPr>
        <b/>
        <sz val="11"/>
        <color rgb="FFFF0000"/>
        <rFont val="Calibri"/>
        <family val="2"/>
        <scheme val="minor"/>
      </rPr>
      <t>refund</t>
    </r>
    <r>
      <rPr>
        <sz val="11"/>
        <color rgb="FF000000"/>
        <rFont val="Calibri"/>
        <family val="2"/>
        <scheme val="minor"/>
      </rPr>
      <t xml:space="preserve"> from the returned item since april1, 2023.. over </t>
    </r>
    <r>
      <rPr>
        <b/>
        <sz val="11"/>
        <color rgb="FFFF0000"/>
        <rFont val="Calibri"/>
        <family val="2"/>
        <scheme val="minor"/>
      </rPr>
      <t>3 months</t>
    </r>
    <r>
      <rPr>
        <sz val="11"/>
        <color rgb="FF000000"/>
        <rFont val="Calibri"/>
        <family val="2"/>
        <scheme val="minor"/>
      </rPr>
      <t xml:space="preserve"> now. I received an email for the survey but never received an email from any of those departments.. resolution team did not help me either&amp; WORSE experience with home depot.. and it was not my </t>
    </r>
    <r>
      <rPr>
        <b/>
        <sz val="11"/>
        <color rgb="FFFF0000"/>
        <rFont val="Calibri"/>
        <family val="2"/>
        <scheme val="minor"/>
      </rPr>
      <t>first time</t>
    </r>
    <r>
      <rPr>
        <sz val="11"/>
        <color rgb="FF000000"/>
        <rFont val="Calibri"/>
        <family val="2"/>
        <scheme val="minor"/>
      </rPr>
      <t xml:space="preserve"> having problem with the HOME DEPOT&amp; which is my fault for not learning from my very </t>
    </r>
    <r>
      <rPr>
        <b/>
        <sz val="11"/>
        <color rgb="FFFF0000"/>
        <rFont val="Calibri"/>
        <family val="2"/>
        <scheme val="minor"/>
      </rPr>
      <t>bad experience</t>
    </r>
    <r>
      <rPr>
        <sz val="11"/>
        <color rgb="FF000000"/>
        <rFont val="Calibri"/>
        <family val="2"/>
        <scheme val="minor"/>
      </rPr>
      <t xml:space="preserve"> with HOME DEPOT&amp;. </t>
    </r>
    <r>
      <rPr>
        <b/>
        <sz val="11"/>
        <color rgb="FFFF0000"/>
        <rFont val="Calibri"/>
        <family val="2"/>
        <scheme val="minor"/>
      </rPr>
      <t>HORRIBLE</t>
    </r>
    <r>
      <rPr>
        <sz val="11"/>
        <color rgb="FF000000"/>
        <rFont val="Calibri"/>
        <family val="2"/>
        <scheme val="minor"/>
      </rPr>
      <t xml:space="preserve">, </t>
    </r>
    <r>
      <rPr>
        <b/>
        <sz val="11"/>
        <color rgb="FFFF0000"/>
        <rFont val="Calibri"/>
        <family val="2"/>
        <scheme val="minor"/>
      </rPr>
      <t>TERRIBLE</t>
    </r>
    <r>
      <rPr>
        <sz val="11"/>
        <color rgb="FF000000"/>
        <rFont val="Calibri"/>
        <family val="2"/>
        <scheme val="minor"/>
      </rPr>
      <t xml:space="preserve">, WORSE EXPERIENCE&amp;.i was advised to have a lawyer handle it&amp; it really affects my health&amp; from frustrations and </t>
    </r>
    <r>
      <rPr>
        <b/>
        <sz val="11"/>
        <color rgb="FFFF0000"/>
        <rFont val="Calibri"/>
        <family val="2"/>
        <scheme val="minor"/>
      </rPr>
      <t>stress</t>
    </r>
    <r>
      <rPr>
        <sz val="11"/>
        <color rgb="FF000000"/>
        <rFont val="Calibri"/>
        <family val="2"/>
        <scheme val="minor"/>
      </rPr>
      <t xml:space="preserve"> calling them every week and getting the same answer but nothing done&amp; they just playing with the customers &amp; all words but no actions DONE..</t>
    </r>
  </si>
  <si>
    <r>
      <t xml:space="preserve">No one cares. After spending over $3000 on decking and railings I had to remove the pieces myself from the racks. It took </t>
    </r>
    <r>
      <rPr>
        <b/>
        <sz val="11"/>
        <color rgb="FFFF0000"/>
        <rFont val="Calibri"/>
        <family val="2"/>
        <scheme val="minor"/>
      </rPr>
      <t>over an hour</t>
    </r>
    <r>
      <rPr>
        <sz val="11"/>
        <color rgb="FF000000"/>
        <rFont val="Calibri"/>
        <family val="2"/>
        <scheme val="minor"/>
      </rPr>
      <t xml:space="preserve"> and a half but was told it would be a </t>
    </r>
    <r>
      <rPr>
        <b/>
        <sz val="11"/>
        <color rgb="FFFF0000"/>
        <rFont val="Calibri"/>
        <family val="2"/>
        <scheme val="minor"/>
      </rPr>
      <t>long time</t>
    </r>
    <r>
      <rPr>
        <sz val="11"/>
        <color rgb="FF000000"/>
        <rFont val="Calibri"/>
        <family val="2"/>
        <scheme val="minor"/>
      </rPr>
      <t xml:space="preserve"> for them to do it. </t>
    </r>
    <r>
      <rPr>
        <b/>
        <sz val="11"/>
        <color rgb="FFFF0000"/>
        <rFont val="Calibri"/>
        <family val="2"/>
        <scheme val="minor"/>
      </rPr>
      <t>Not very helpful</t>
    </r>
    <r>
      <rPr>
        <sz val="11"/>
        <color rgb="FF000000"/>
        <rFont val="Calibri"/>
        <family val="2"/>
        <scheme val="minor"/>
      </rPr>
      <t>.</t>
    </r>
  </si>
  <si>
    <r>
      <t xml:space="preserve">Kristi was awesome. However in St. Thomas, USVI, it wS difficult to get the issue resolved. I called and Kristin solved the issue in less than </t>
    </r>
    <r>
      <rPr>
        <b/>
        <sz val="11"/>
        <color rgb="FFFF0000"/>
        <rFont val="Calibri"/>
        <family val="2"/>
        <scheme val="minor"/>
      </rPr>
      <t>10 minutes</t>
    </r>
    <r>
      <rPr>
        <sz val="11"/>
        <color rgb="FF000000"/>
        <rFont val="Calibri"/>
        <family val="2"/>
        <scheme val="minor"/>
      </rPr>
      <t>. She is fabulous!</t>
    </r>
  </si>
  <si>
    <r>
      <t xml:space="preserve">Home Depot need to have and higher secret shoppers for the new employees even the ones who have a record complaint of customer service and customer service </t>
    </r>
    <r>
      <rPr>
        <b/>
        <sz val="11"/>
        <color rgb="FFFF0000"/>
        <rFont val="Calibri"/>
        <family val="2"/>
        <scheme val="minor"/>
      </rPr>
      <t>skills</t>
    </r>
    <r>
      <rPr>
        <sz val="11"/>
        <color rgb="FF000000"/>
        <rFont val="Calibri"/>
        <family val="2"/>
        <scheme val="minor"/>
      </rPr>
      <t xml:space="preserve">. A secret shopper you hire they play like they''re an ordinary customer they evaluate the performance and the skills and the communication as well as the timely fashion being a Home Depot representative assisting customers so that the secret shopper can place to the HR department in evaluate the performance without the employee representative acknowledging that they've been working with a secret shopper. This gives the exquisite timely fashion to evaluate employees to reassure that the hired employee will accommodate and provide excellent service. Secret shoppers are hired at minimum wage majority are senior citizens and what they do is they call randomly and they get the name the date and the time when communicating with an online service customer or at the </t>
    </r>
    <r>
      <rPr>
        <b/>
        <sz val="11"/>
        <color rgb="FFFF0000"/>
        <rFont val="Calibri"/>
        <family val="2"/>
        <scheme val="minor"/>
      </rPr>
      <t>store</t>
    </r>
    <r>
      <rPr>
        <sz val="11"/>
        <color rgb="FF000000"/>
        <rFont val="Calibri"/>
        <family val="2"/>
        <scheme val="minor"/>
      </rPr>
      <t xml:space="preserve"> in a physical evaluation monitoring how well the store is clean how well the cash register was alerted to assist customers where they stalking the shelves accordingly this way you can see as a Home Depot CEO who evaluates having and hiring good employees is to provide a set of secret shoppers for reinsurance that the employee is doing what they're paid for and that they like customers they like people they like to conversate they like to assist and they are </t>
    </r>
    <r>
      <rPr>
        <b/>
        <sz val="11"/>
        <color rgb="FFFF0000"/>
        <rFont val="Calibri"/>
        <family val="2"/>
        <scheme val="minor"/>
      </rPr>
      <t>honored</t>
    </r>
    <r>
      <rPr>
        <sz val="11"/>
        <color rgb="FF000000"/>
        <rFont val="Calibri"/>
        <family val="2"/>
        <scheme val="minor"/>
      </rPr>
      <t xml:space="preserve"> to have a paycheck by Home Depot not to get a paycheck and treat people like </t>
    </r>
    <r>
      <rPr>
        <b/>
        <sz val="11"/>
        <color rgb="FFFF0000"/>
        <rFont val="Calibri"/>
        <family val="2"/>
        <scheme val="minor"/>
      </rPr>
      <t>crap</t>
    </r>
    <r>
      <rPr>
        <sz val="11"/>
        <color rgb="FF000000"/>
        <rFont val="Calibri"/>
        <family val="2"/>
        <scheme val="minor"/>
      </rPr>
      <t xml:space="preserve"> that was my experience I felt for </t>
    </r>
    <r>
      <rPr>
        <b/>
        <sz val="11"/>
        <color rgb="FFFF0000"/>
        <rFont val="Calibri"/>
        <family val="2"/>
        <scheme val="minor"/>
      </rPr>
      <t>3 months</t>
    </r>
    <r>
      <rPr>
        <sz val="11"/>
        <color rgb="FF000000"/>
        <rFont val="Calibri"/>
        <family val="2"/>
        <scheme val="minor"/>
      </rPr>
      <t xml:space="preserve"> the acknowledgment of nine people not able to assist accordingly and my email address was typed over and tampered were other orders were taken place not one individual out of nine assist until finally I got Krishna who assists me to recheck my email address my address my phone number and to find the resolution of why for 3 months ordering online was horrific for me due to a Home Depot representative who override and typed my email incorrect when I told him three times back in March 2023, and not only </t>
    </r>
    <r>
      <rPr>
        <b/>
        <sz val="11"/>
        <color rgb="FFFF0000"/>
        <rFont val="Calibri"/>
        <family val="2"/>
        <scheme val="minor"/>
      </rPr>
      <t>rude</t>
    </r>
    <r>
      <rPr>
        <sz val="11"/>
        <color rgb="FF000000"/>
        <rFont val="Calibri"/>
        <family val="2"/>
        <scheme val="minor"/>
      </rPr>
      <t xml:space="preserve"> but told me let me move forward and just type this in so I can hurry up and get this done his customer skills if I was a secret shopper I could have it evaluated and report it undocument to provide to the unemployment of state and federal that this employee who is seeking unemployment is not customer service skills or not customer service given so when they apply for employment that it will not relate to any type of customer service whatsoever shape and form this also justifies and support Home Depot so that it is assured when terminating </t>
    </r>
    <r>
      <rPr>
        <b/>
        <sz val="11"/>
        <color rgb="FFFF0000"/>
        <rFont val="Calibri"/>
        <family val="2"/>
        <scheme val="minor"/>
      </rPr>
      <t>bad customer service</t>
    </r>
    <r>
      <rPr>
        <sz val="11"/>
        <color rgb="FF000000"/>
        <rFont val="Calibri"/>
        <family val="2"/>
        <scheme val="minor"/>
      </rPr>
      <t xml:space="preserve"> of a representative from Home Depot there is documentation enough for the state to evaluate why the person was terminated secret shoppers are one of the best Advantage way in Silicon Valley in California who oversees every type of employment including Hotel landscaping and as well car wash business owners want to make sure that when they have customers spending their money at their facility that they return back as a happy customer and the only way to assure you are running your business well is to hire secret shopper to assist and to assure that every employee that works for the business and the dollar continues as the business grows is due to having the proper and corrective employee that you hire and not know </t>
    </r>
    <r>
      <rPr>
        <b/>
        <sz val="11"/>
        <color rgb="FFFF0000"/>
        <rFont val="Calibri"/>
        <family val="2"/>
        <scheme val="minor"/>
      </rPr>
      <t>bogus</t>
    </r>
    <r>
      <rPr>
        <sz val="11"/>
        <color rgb="FF000000"/>
        <rFont val="Calibri"/>
        <family val="2"/>
        <scheme val="minor"/>
      </rPr>
      <t xml:space="preserve"> one that just wants a paycheck, secret shoppers Home Depot needs to provide,!!</t>
    </r>
  </si>
  <si>
    <r>
      <t>train</t>
    </r>
    <r>
      <rPr>
        <sz val="11"/>
        <color rgb="FF000000"/>
        <rFont val="Calibri"/>
        <family val="2"/>
        <scheme val="minor"/>
      </rPr>
      <t xml:space="preserve"> this employee or just put them in another apartment, where he doesn''t have to cut wood I husband said he was very nice just did not measure correctly</t>
    </r>
  </si>
  <si>
    <r>
      <t xml:space="preserve">He indicated my issue would be resolved&amp;.a </t>
    </r>
    <r>
      <rPr>
        <b/>
        <sz val="11"/>
        <color rgb="FFFF0000"/>
        <rFont val="Calibri"/>
        <family val="2"/>
        <scheme val="minor"/>
      </rPr>
      <t>follow up</t>
    </r>
    <r>
      <rPr>
        <sz val="11"/>
        <color rgb="FF000000"/>
        <rFont val="Calibri"/>
        <family val="2"/>
        <scheme val="minor"/>
      </rPr>
      <t xml:space="preserve"> email indicated it was not.</t>
    </r>
  </si>
  <si>
    <r>
      <t xml:space="preserve">Your employees handled the situation professionally.  And I appreciate that. My </t>
    </r>
    <r>
      <rPr>
        <b/>
        <sz val="11"/>
        <color rgb="FFFF0000"/>
        <rFont val="Calibri"/>
        <family val="2"/>
        <scheme val="minor"/>
      </rPr>
      <t>refund</t>
    </r>
    <r>
      <rPr>
        <sz val="11"/>
        <color rgb="FF000000"/>
        <rFont val="Calibri"/>
        <family val="2"/>
        <scheme val="minor"/>
      </rPr>
      <t xml:space="preserve"> happened the same day as my call.  I could be </t>
    </r>
    <r>
      <rPr>
        <b/>
        <sz val="11"/>
        <color rgb="FFFF0000"/>
        <rFont val="Calibri"/>
        <family val="2"/>
        <scheme val="minor"/>
      </rPr>
      <t>compensated</t>
    </r>
    <r>
      <rPr>
        <sz val="11"/>
        <color rgb="FF000000"/>
        <rFont val="Calibri"/>
        <family val="2"/>
        <scheme val="minor"/>
      </rPr>
      <t xml:space="preserve"> for the </t>
    </r>
    <r>
      <rPr>
        <b/>
        <sz val="11"/>
        <color rgb="FFFF0000"/>
        <rFont val="Calibri"/>
        <family val="2"/>
        <scheme val="minor"/>
      </rPr>
      <t>second call</t>
    </r>
    <r>
      <rPr>
        <sz val="11"/>
        <color rgb="FF000000"/>
        <rFont val="Calibri"/>
        <family val="2"/>
        <scheme val="minor"/>
      </rPr>
      <t xml:space="preserve"> that I had to make. Thank you.</t>
    </r>
  </si>
  <si>
    <r>
      <t xml:space="preserve">I was told item </t>
    </r>
    <r>
      <rPr>
        <b/>
        <sz val="11"/>
        <color rgb="FFFF0000"/>
        <rFont val="Calibri"/>
        <family val="2"/>
        <scheme val="minor"/>
      </rPr>
      <t>out of stock</t>
    </r>
    <r>
      <rPr>
        <sz val="11"/>
        <color rgb="FF000000"/>
        <rFont val="Calibri"/>
        <family val="2"/>
        <scheme val="minor"/>
      </rPr>
      <t xml:space="preserve">,could not tell if or when it would </t>
    </r>
    <r>
      <rPr>
        <b/>
        <sz val="11"/>
        <color rgb="FFFF0000"/>
        <rFont val="Calibri"/>
        <family val="2"/>
        <scheme val="minor"/>
      </rPr>
      <t>back in stock</t>
    </r>
    <r>
      <rPr>
        <sz val="11"/>
        <color rgb="FF000000"/>
        <rFont val="Calibri"/>
        <family val="2"/>
        <scheme val="minor"/>
      </rPr>
      <t>, that I could callback in a month or so?? Would you be satisfied with that response?</t>
    </r>
  </si>
  <si>
    <r>
      <t xml:space="preserve">Oxford Home Depot's customer </t>
    </r>
    <r>
      <rPr>
        <b/>
        <sz val="11"/>
        <color rgb="FFFF0000"/>
        <rFont val="Calibri"/>
        <family val="2"/>
        <scheme val="minor"/>
      </rPr>
      <t>service is very poor</t>
    </r>
    <r>
      <rPr>
        <sz val="11"/>
        <color rgb="FF000000"/>
        <rFont val="Calibri"/>
        <family val="2"/>
        <scheme val="minor"/>
      </rPr>
      <t xml:space="preserve">. Online order delivered extremely </t>
    </r>
    <r>
      <rPr>
        <b/>
        <sz val="11"/>
        <color rgb="FFFF0000"/>
        <rFont val="Calibri"/>
        <family val="2"/>
        <scheme val="minor"/>
      </rPr>
      <t>damaged</t>
    </r>
    <r>
      <rPr>
        <sz val="11"/>
        <color rgb="FF000000"/>
        <rFont val="Calibri"/>
        <family val="2"/>
        <scheme val="minor"/>
      </rPr>
      <t>. No way handlers could not have known. Will be difficult to shop with Home Depot aagin.</t>
    </r>
  </si>
  <si>
    <r>
      <t xml:space="preserve">My problem is still unresolved. I called corporate on Friday 6/30/23, I have YET to hear anything from the Greensburg location or the corporate office. I am close to contacting the Better Business Borough or someone that would like to hear the story about how I am displaced and how little regard there is from the home depot </t>
    </r>
    <r>
      <rPr>
        <b/>
        <sz val="11"/>
        <color rgb="FFFF0000"/>
        <rFont val="Calibri"/>
        <family val="2"/>
        <scheme val="minor"/>
      </rPr>
      <t>store</t>
    </r>
    <r>
      <rPr>
        <sz val="11"/>
        <color rgb="FF000000"/>
        <rFont val="Calibri"/>
        <family val="2"/>
        <scheme val="minor"/>
      </rPr>
      <t xml:space="preserve"> for THEIR mistake and mis/</t>
    </r>
    <r>
      <rPr>
        <b/>
        <sz val="11"/>
        <color rgb="FFFF0000"/>
        <rFont val="Calibri"/>
        <family val="2"/>
        <scheme val="minor"/>
      </rPr>
      <t>lack of communication</t>
    </r>
    <r>
      <rPr>
        <sz val="11"/>
        <color rgb="FF000000"/>
        <rFont val="Calibri"/>
        <family val="2"/>
        <scheme val="minor"/>
      </rPr>
      <t>.</t>
    </r>
  </si>
  <si>
    <r>
      <t xml:space="preserve">I </t>
    </r>
    <r>
      <rPr>
        <b/>
        <sz val="11"/>
        <color rgb="FFFF0000"/>
        <rFont val="Calibri"/>
        <family val="2"/>
        <scheme val="minor"/>
      </rPr>
      <t>have not received</t>
    </r>
    <r>
      <rPr>
        <sz val="11"/>
        <color rgb="FF000000"/>
        <rFont val="Calibri"/>
        <family val="2"/>
        <scheme val="minor"/>
      </rPr>
      <t xml:space="preserve"> any information about the availability of the toilet lever for the Glacier Bay toilet that I  need to </t>
    </r>
    <r>
      <rPr>
        <b/>
        <sz val="11"/>
        <color rgb="FFFF0000"/>
        <rFont val="Calibri"/>
        <family val="2"/>
        <scheme val="minor"/>
      </rPr>
      <t>replace</t>
    </r>
    <r>
      <rPr>
        <sz val="11"/>
        <color rgb="FF000000"/>
        <rFont val="Calibri"/>
        <family val="2"/>
        <scheme val="minor"/>
      </rPr>
      <t>.</t>
    </r>
  </si>
  <si>
    <r>
      <t xml:space="preserve">Hiram was great he listened to my need and took immediate action.  Due to the fact that he had to contact the manufacturer of the product the </t>
    </r>
    <r>
      <rPr>
        <b/>
        <sz val="11"/>
        <color rgb="FFFF0000"/>
        <rFont val="Calibri"/>
        <family val="2"/>
        <scheme val="minor"/>
      </rPr>
      <t>response time</t>
    </r>
    <r>
      <rPr>
        <sz val="11"/>
        <color rgb="FF000000"/>
        <rFont val="Calibri"/>
        <family val="2"/>
        <scheme val="minor"/>
      </rPr>
      <t xml:space="preserve"> us out of his hands.  I </t>
    </r>
    <r>
      <rPr>
        <b/>
        <sz val="11"/>
        <color rgb="FFFF0000"/>
        <rFont val="Calibri"/>
        <family val="2"/>
        <scheme val="minor"/>
      </rPr>
      <t>still waiting</t>
    </r>
    <r>
      <rPr>
        <sz val="11"/>
        <color rgb="FF000000"/>
        <rFont val="Calibri"/>
        <family val="2"/>
        <scheme val="minor"/>
      </rPr>
      <t xml:space="preserve"> to hear back so the case is on-going.</t>
    </r>
  </si>
  <si>
    <r>
      <t xml:space="preserve">Bought low voltage flood lite in November 2022. went to Home Depot 6-29-2023 to buy </t>
    </r>
    <r>
      <rPr>
        <b/>
        <sz val="11"/>
        <color rgb="FFFF0000"/>
        <rFont val="Calibri"/>
        <family val="2"/>
        <scheme val="minor"/>
      </rPr>
      <t>replacement</t>
    </r>
    <r>
      <rPr>
        <sz val="11"/>
        <color rgb="FF000000"/>
        <rFont val="Calibri"/>
        <family val="2"/>
        <scheme val="minor"/>
      </rPr>
      <t xml:space="preserve"> part...no longer available!!!!! Wanted me to buy a compete new unit for $30.00 which is not like the old unit. I </t>
    </r>
    <r>
      <rPr>
        <b/>
        <sz val="11"/>
        <color rgb="FFFF0000"/>
        <rFont val="Calibri"/>
        <family val="2"/>
        <scheme val="minor"/>
      </rPr>
      <t>cannot understand</t>
    </r>
    <r>
      <rPr>
        <sz val="11"/>
        <color rgb="FF000000"/>
        <rFont val="Calibri"/>
        <family val="2"/>
        <scheme val="minor"/>
      </rPr>
      <t xml:space="preserve"> why a unit is no longer available in less than </t>
    </r>
    <r>
      <rPr>
        <b/>
        <sz val="11"/>
        <color rgb="FFFF0000"/>
        <rFont val="Calibri"/>
        <family val="2"/>
        <scheme val="minor"/>
      </rPr>
      <t>8 months</t>
    </r>
    <r>
      <rPr>
        <sz val="11"/>
        <color rgb="FF000000"/>
        <rFont val="Calibri"/>
        <family val="2"/>
        <scheme val="minor"/>
      </rPr>
      <t>? Unit  item # 1003111651 Model # Lo5517 Case # 33083575</t>
    </r>
  </si>
  <si>
    <r>
      <t xml:space="preserve">The </t>
    </r>
    <r>
      <rPr>
        <b/>
        <sz val="11"/>
        <color rgb="FFFF0000"/>
        <rFont val="Calibri"/>
        <family val="2"/>
        <scheme val="minor"/>
      </rPr>
      <t>manager</t>
    </r>
    <r>
      <rPr>
        <sz val="11"/>
        <color rgb="FF000000"/>
        <rFont val="Calibri"/>
        <family val="2"/>
        <scheme val="minor"/>
      </rPr>
      <t xml:space="preserve"> said he will </t>
    </r>
    <r>
      <rPr>
        <b/>
        <sz val="11"/>
        <color rgb="FFFF0000"/>
        <rFont val="Calibri"/>
        <family val="2"/>
        <scheme val="minor"/>
      </rPr>
      <t>credit</t>
    </r>
    <r>
      <rPr>
        <sz val="11"/>
        <color rgb="FF000000"/>
        <rFont val="Calibri"/>
        <family val="2"/>
        <scheme val="minor"/>
      </rPr>
      <t xml:space="preserve"> me back the pallet of concrete, but not the time it took me on the phone to get this stuff straight  I spent about </t>
    </r>
    <r>
      <rPr>
        <b/>
        <sz val="11"/>
        <color rgb="FFFF0000"/>
        <rFont val="Calibri"/>
        <family val="2"/>
        <scheme val="minor"/>
      </rPr>
      <t>three hours</t>
    </r>
    <r>
      <rPr>
        <sz val="11"/>
        <color rgb="FF000000"/>
        <rFont val="Calibri"/>
        <family val="2"/>
        <scheme val="minor"/>
      </rPr>
      <t xml:space="preserve"> of my time talking to multiple people</t>
    </r>
  </si>
  <si>
    <r>
      <t xml:space="preserve">Yes.  I bought 6-7 packages of Hampton String Lights for the backyard over the past 2-3 years. I noticed that some of them collected the bottom fifth of the bulb with water (they are outdoor lights).  some still worked, some didn''t. Eventually, as a result of my wife's prodding, I contacted HD to see if this issue can be rectified.  The HD person tried (very nicely, I might add) to get about 10-18 bulbs replaced, but the company only sent 6 (they just arrived) and asked if we had receipts.  I was under impression HD had all receipts!  And they go back 2-3 years. I told him I found 4-5 paper receipts, but I have </t>
    </r>
    <r>
      <rPr>
        <b/>
        <sz val="11"/>
        <color rgb="FFFF0000"/>
        <rFont val="Calibri"/>
        <family val="2"/>
        <scheme val="minor"/>
      </rPr>
      <t>not heard back</t>
    </r>
    <r>
      <rPr>
        <sz val="11"/>
        <color rgb="FF000000"/>
        <rFont val="Calibri"/>
        <family val="2"/>
        <scheme val="minor"/>
      </rPr>
      <t xml:space="preserve"> since from our HD contact person.. Does HD have my receipts?  Can I request copies be sent?  Can I submit the String Light receipts for bad bulbs still under </t>
    </r>
    <r>
      <rPr>
        <b/>
        <sz val="11"/>
        <color rgb="FFFF0000"/>
        <rFont val="Calibri"/>
        <family val="2"/>
        <scheme val="minor"/>
      </rPr>
      <t>warranty</t>
    </r>
    <r>
      <rPr>
        <sz val="11"/>
        <color rgb="FF000000"/>
        <rFont val="Calibri"/>
        <family val="2"/>
        <scheme val="minor"/>
      </rPr>
      <t>?  Who to: HD or the company?  Thanks.  My cell is 404 310 1044.</t>
    </r>
  </si>
  <si>
    <r>
      <t xml:space="preserve">They asked me to send a copy of my receipt and I told them it was faded. They wanted information from me and said they will track down receipt I gave them the date of purchase. But I get an email stating they don''t have anything. I was </t>
    </r>
    <r>
      <rPr>
        <b/>
        <sz val="11"/>
        <color rgb="FFFF0000"/>
        <rFont val="Calibri"/>
        <family val="2"/>
        <scheme val="minor"/>
      </rPr>
      <t>disappointed</t>
    </r>
    <r>
      <rPr>
        <sz val="11"/>
        <color rgb="FF000000"/>
        <rFont val="Calibri"/>
        <family val="2"/>
        <scheme val="minor"/>
      </rPr>
      <t xml:space="preserve"> and still have a </t>
    </r>
    <r>
      <rPr>
        <b/>
        <sz val="11"/>
        <color rgb="FFFF0000"/>
        <rFont val="Calibri"/>
        <family val="2"/>
        <scheme val="minor"/>
      </rPr>
      <t>garbage</t>
    </r>
    <r>
      <rPr>
        <sz val="11"/>
        <color rgb="FF000000"/>
        <rFont val="Calibri"/>
        <family val="2"/>
        <scheme val="minor"/>
      </rPr>
      <t xml:space="preserve"> disposal </t>
    </r>
    <r>
      <rPr>
        <b/>
        <sz val="11"/>
        <color rgb="FFFF0000"/>
        <rFont val="Calibri"/>
        <family val="2"/>
        <scheme val="minor"/>
      </rPr>
      <t>not working</t>
    </r>
    <r>
      <rPr>
        <sz val="11"/>
        <color rgb="FF000000"/>
        <rFont val="Calibri"/>
        <family val="2"/>
        <scheme val="minor"/>
      </rPr>
      <t>.</t>
    </r>
  </si>
  <si>
    <r>
      <t xml:space="preserve">I would like a call or written apology for the </t>
    </r>
    <r>
      <rPr>
        <b/>
        <sz val="11"/>
        <color rgb="FFFF0000"/>
        <rFont val="Calibri"/>
        <family val="2"/>
        <scheme val="minor"/>
      </rPr>
      <t>racist</t>
    </r>
    <r>
      <rPr>
        <sz val="11"/>
        <color rgb="FF000000"/>
        <rFont val="Calibri"/>
        <family val="2"/>
        <scheme val="minor"/>
      </rPr>
      <t xml:space="preserve"> comment made towards me by the employee. I now felt uncomfortable going into that </t>
    </r>
    <r>
      <rPr>
        <b/>
        <sz val="11"/>
        <color rgb="FFFF0000"/>
        <rFont val="Calibri"/>
        <family val="2"/>
        <scheme val="minor"/>
      </rPr>
      <t>store</t>
    </r>
    <r>
      <rPr>
        <sz val="11"/>
        <color rgb="FF000000"/>
        <rFont val="Calibri"/>
        <family val="2"/>
        <scheme val="minor"/>
      </rPr>
      <t>.</t>
    </r>
  </si>
  <si>
    <r>
      <t xml:space="preserve">Amy was very helpful.  Suggested alternate way to obtain the copy of the receipt that would save me from having to search my Pro Account.  Speed of receiving the </t>
    </r>
    <r>
      <rPr>
        <b/>
        <sz val="11"/>
        <color rgb="FFFF0000"/>
        <rFont val="Calibri"/>
        <family val="2"/>
        <scheme val="minor"/>
      </rPr>
      <t>gift card</t>
    </r>
    <r>
      <rPr>
        <sz val="11"/>
        <color rgb="FF000000"/>
        <rFont val="Calibri"/>
        <family val="2"/>
        <scheme val="minor"/>
      </rPr>
      <t xml:space="preserve"> was great.</t>
    </r>
  </si>
  <si>
    <r>
      <t>Better customer service</t>
    </r>
    <r>
      <rPr>
        <sz val="11"/>
        <color rgb="FF000000"/>
        <rFont val="Calibri"/>
        <family val="2"/>
        <scheme val="minor"/>
      </rPr>
      <t>. It is retail it apart of the Jo b description to assist with customers with items and help. Instead of being on their phone and avoiding helping customers that would probably took 5-</t>
    </r>
    <r>
      <rPr>
        <b/>
        <sz val="11"/>
        <color rgb="FFFF0000"/>
        <rFont val="Calibri"/>
        <family val="2"/>
        <scheme val="minor"/>
      </rPr>
      <t>10 minutes</t>
    </r>
    <r>
      <rPr>
        <sz val="11"/>
        <color rgb="FF000000"/>
        <rFont val="Calibri"/>
        <family val="2"/>
        <scheme val="minor"/>
      </rPr>
      <t xml:space="preserve"> took 45 minutes and still was not provided with service</t>
    </r>
  </si>
  <si>
    <r>
      <t xml:space="preserve">The Bennington </t>
    </r>
    <r>
      <rPr>
        <b/>
        <sz val="11"/>
        <color rgb="FFFF0000"/>
        <rFont val="Calibri"/>
        <family val="2"/>
        <scheme val="minor"/>
      </rPr>
      <t>Store</t>
    </r>
    <r>
      <rPr>
        <sz val="11"/>
        <color rgb="FF000000"/>
        <rFont val="Calibri"/>
        <family val="2"/>
        <scheme val="minor"/>
      </rPr>
      <t xml:space="preserve"> needs to be proactive and </t>
    </r>
    <r>
      <rPr>
        <b/>
        <sz val="11"/>
        <color rgb="FFFF0000"/>
        <rFont val="Calibri"/>
        <family val="2"/>
        <scheme val="minor"/>
      </rPr>
      <t>repair</t>
    </r>
    <r>
      <rPr>
        <sz val="11"/>
        <color rgb="FF000000"/>
        <rFont val="Calibri"/>
        <family val="2"/>
        <scheme val="minor"/>
      </rPr>
      <t xml:space="preserve"> </t>
    </r>
    <r>
      <rPr>
        <b/>
        <sz val="11"/>
        <color rgb="FFFF0000"/>
        <rFont val="Calibri"/>
        <family val="2"/>
        <scheme val="minor"/>
      </rPr>
      <t>broken</t>
    </r>
    <r>
      <rPr>
        <sz val="11"/>
        <color rgb="FF000000"/>
        <rFont val="Calibri"/>
        <family val="2"/>
        <scheme val="minor"/>
      </rPr>
      <t xml:space="preserve"> equipment in order to complete customers needs. The window shade cutter has been out of service for quite some time so I am not able to get the proper shades that I need. One of the sales associates suggested that I go to WalMart.</t>
    </r>
  </si>
  <si>
    <r>
      <t xml:space="preserve">Michelle went about and beyond. My disappointment was that the part I needed for my new HD ceiling fan </t>
    </r>
    <r>
      <rPr>
        <b/>
        <sz val="11"/>
        <color rgb="FFFF0000"/>
        <rFont val="Calibri"/>
        <family val="2"/>
        <scheme val="minor"/>
      </rPr>
      <t>was not available</t>
    </r>
    <r>
      <rPr>
        <sz val="11"/>
        <color rgb="FF000000"/>
        <rFont val="Calibri"/>
        <family val="2"/>
        <scheme val="minor"/>
      </rPr>
      <t>.</t>
    </r>
  </si>
  <si>
    <r>
      <t xml:space="preserve">Aisles at the home depot in Morrow, GA was blocked and not easily </t>
    </r>
    <r>
      <rPr>
        <b/>
        <sz val="11"/>
        <color rgb="FFFF0000"/>
        <rFont val="Calibri"/>
        <family val="2"/>
        <scheme val="minor"/>
      </rPr>
      <t>accessible</t>
    </r>
    <r>
      <rPr>
        <sz val="11"/>
        <color rgb="FF000000"/>
        <rFont val="Calibri"/>
        <family val="2"/>
        <scheme val="minor"/>
      </rPr>
      <t>.</t>
    </r>
  </si>
  <si>
    <r>
      <t xml:space="preserve">Customer representative made no effort at all to address my request to have contact with </t>
    </r>
    <r>
      <rPr>
        <b/>
        <sz val="11"/>
        <color rgb="FFFF0000"/>
        <rFont val="Calibri"/>
        <family val="2"/>
        <scheme val="minor"/>
      </rPr>
      <t>policy</t>
    </r>
    <r>
      <rPr>
        <sz val="11"/>
        <color rgb="FF000000"/>
        <rFont val="Calibri"/>
        <family val="2"/>
        <scheme val="minor"/>
      </rPr>
      <t xml:space="preserve"> representative. Patronized me while openly ignoring my concerns. </t>
    </r>
    <r>
      <rPr>
        <b/>
        <sz val="11"/>
        <color rgb="FFFF0000"/>
        <rFont val="Calibri"/>
        <family val="2"/>
        <scheme val="minor"/>
      </rPr>
      <t>Waste of time</t>
    </r>
    <r>
      <rPr>
        <sz val="11"/>
        <color rgb="FF000000"/>
        <rFont val="Calibri"/>
        <family val="2"/>
        <scheme val="minor"/>
      </rPr>
      <t>.</t>
    </r>
  </si>
  <si>
    <r>
      <t>Thanks so much to Will for his pleasant demeanor. Definitely helped de-</t>
    </r>
    <r>
      <rPr>
        <b/>
        <sz val="11"/>
        <color rgb="FFFF0000"/>
        <rFont val="Calibri"/>
        <family val="2"/>
        <scheme val="minor"/>
      </rPr>
      <t>escalate</t>
    </r>
    <r>
      <rPr>
        <sz val="11"/>
        <color rgb="FF000000"/>
        <rFont val="Calibri"/>
        <family val="2"/>
        <scheme val="minor"/>
      </rPr>
      <t xml:space="preserve"> the problem. He also had the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manager</t>
    </r>
    <r>
      <rPr>
        <sz val="11"/>
        <color rgb="FF000000"/>
        <rFont val="Calibri"/>
        <family val="2"/>
        <scheme val="minor"/>
      </rPr>
      <t xml:space="preserve"> Arden Ellis contact me the next morning. Mr Ellis explained In further detail what had occurred then kindly agreed to </t>
    </r>
    <r>
      <rPr>
        <b/>
        <sz val="11"/>
        <color rgb="FFFF0000"/>
        <rFont val="Calibri"/>
        <family val="2"/>
        <scheme val="minor"/>
      </rPr>
      <t>honor</t>
    </r>
    <r>
      <rPr>
        <sz val="11"/>
        <color rgb="FF000000"/>
        <rFont val="Calibri"/>
        <family val="2"/>
        <scheme val="minor"/>
      </rPr>
      <t xml:space="preserve"> the price given by the other HD store, even though the price had been an error due to a discontinued advertisement. Thanks to both for the excellent communication.</t>
    </r>
  </si>
  <si>
    <r>
      <t>Still awaiting</t>
    </r>
    <r>
      <rPr>
        <sz val="11"/>
        <color rgb="FF000000"/>
        <rFont val="Calibri"/>
        <family val="2"/>
        <scheme val="minor"/>
      </rPr>
      <t xml:space="preserve"> the Home Depot check settlement at this time, but it is probably on the way via regular mail.</t>
    </r>
  </si>
  <si>
    <r>
      <t xml:space="preserve">My refrigerator has been having issues since 4/16/23.  Between the Home Depot </t>
    </r>
    <r>
      <rPr>
        <b/>
        <sz val="11"/>
        <color rgb="FFFF0000"/>
        <rFont val="Calibri"/>
        <family val="2"/>
        <scheme val="minor"/>
      </rPr>
      <t>warranty</t>
    </r>
    <r>
      <rPr>
        <sz val="11"/>
        <color rgb="FF000000"/>
        <rFont val="Calibri"/>
        <family val="2"/>
        <scheme val="minor"/>
      </rPr>
      <t xml:space="preserve"> and the service technicians, no one seems to be able to fix this product.  I sm </t>
    </r>
    <r>
      <rPr>
        <b/>
        <sz val="11"/>
        <color rgb="FFFF0000"/>
        <rFont val="Calibri"/>
        <family val="2"/>
        <scheme val="minor"/>
      </rPr>
      <t>STILL waiting</t>
    </r>
    <r>
      <rPr>
        <sz val="11"/>
        <color rgb="FF000000"/>
        <rFont val="Calibri"/>
        <family val="2"/>
        <scheme val="minor"/>
      </rPr>
      <t xml:space="preserve"> and seriously have lost faith in Home Depot.</t>
    </r>
  </si>
  <si>
    <r>
      <t xml:space="preserve">Will was very professional and delivered what he </t>
    </r>
    <r>
      <rPr>
        <b/>
        <sz val="11"/>
        <color rgb="FFFF0000"/>
        <rFont val="Calibri"/>
        <family val="2"/>
        <scheme val="minor"/>
      </rPr>
      <t>promised</t>
    </r>
    <r>
      <rPr>
        <sz val="11"/>
        <color rgb="FF000000"/>
        <rFont val="Calibri"/>
        <family val="2"/>
        <scheme val="minor"/>
      </rPr>
      <t>.</t>
    </r>
  </si>
  <si>
    <r>
      <t xml:space="preserve">Home Depot employees very </t>
    </r>
    <r>
      <rPr>
        <b/>
        <sz val="11"/>
        <color rgb="FFFF0000"/>
        <rFont val="Calibri"/>
        <family val="2"/>
        <scheme val="minor"/>
      </rPr>
      <t>unprofessional</t>
    </r>
    <r>
      <rPr>
        <sz val="11"/>
        <color rgb="FF000000"/>
        <rFont val="Calibri"/>
        <family val="2"/>
        <scheme val="minor"/>
      </rPr>
      <t xml:space="preserve">. I called customer service. He told me that the </t>
    </r>
    <r>
      <rPr>
        <b/>
        <sz val="11"/>
        <color rgb="FFFF0000"/>
        <rFont val="Calibri"/>
        <family val="2"/>
        <scheme val="minor"/>
      </rPr>
      <t>manager</t>
    </r>
    <r>
      <rPr>
        <sz val="11"/>
        <color rgb="FF000000"/>
        <rFont val="Calibri"/>
        <family val="2"/>
        <scheme val="minor"/>
      </rPr>
      <t xml:space="preserve"> </t>
    </r>
    <r>
      <rPr>
        <b/>
        <sz val="11"/>
        <color rgb="FFFF0000"/>
        <rFont val="Calibri"/>
        <family val="2"/>
        <scheme val="minor"/>
      </rPr>
      <t>will contact</t>
    </r>
    <r>
      <rPr>
        <sz val="11"/>
        <color rgb="FF000000"/>
        <rFont val="Calibri"/>
        <family val="2"/>
        <scheme val="minor"/>
      </rPr>
      <t xml:space="preserve"> with me nobody ever dead Home Depot need to invest money. to </t>
    </r>
    <r>
      <rPr>
        <b/>
        <sz val="11"/>
        <color rgb="FFFF0000"/>
        <rFont val="Calibri"/>
        <family val="2"/>
        <scheme val="minor"/>
      </rPr>
      <t>train</t>
    </r>
    <r>
      <rPr>
        <sz val="11"/>
        <color rgb="FF000000"/>
        <rFont val="Calibri"/>
        <family val="2"/>
        <scheme val="minor"/>
      </rPr>
      <t xml:space="preserve"> their employees how to treat customers and keep their </t>
    </r>
    <r>
      <rPr>
        <b/>
        <sz val="11"/>
        <color rgb="FFFF0000"/>
        <rFont val="Calibri"/>
        <family val="2"/>
        <scheme val="minor"/>
      </rPr>
      <t>promises</t>
    </r>
    <r>
      <rPr>
        <sz val="11"/>
        <color rgb="FF000000"/>
        <rFont val="Calibri"/>
        <family val="2"/>
        <scheme val="minor"/>
      </rPr>
      <t>.</t>
    </r>
  </si>
  <si>
    <r>
      <t>Compensated</t>
    </r>
    <r>
      <rPr>
        <sz val="11"/>
        <color rgb="FF000000"/>
        <rFont val="Calibri"/>
        <family val="2"/>
        <scheme val="minor"/>
      </rPr>
      <t xml:space="preserve"> for our time from work and damage to mailbox</t>
    </r>
  </si>
  <si>
    <r>
      <t xml:space="preserve">I bought a freezer online and had it delivered. The product was </t>
    </r>
    <r>
      <rPr>
        <b/>
        <sz val="11"/>
        <color rgb="FFFF0000"/>
        <rFont val="Calibri"/>
        <family val="2"/>
        <scheme val="minor"/>
      </rPr>
      <t>damaged</t>
    </r>
    <r>
      <rPr>
        <sz val="11"/>
        <color rgb="FF000000"/>
        <rFont val="Calibri"/>
        <family val="2"/>
        <scheme val="minor"/>
      </rPr>
      <t xml:space="preserve"> </t>
    </r>
    <r>
      <rPr>
        <b/>
        <sz val="11"/>
        <color rgb="FFFF0000"/>
        <rFont val="Calibri"/>
        <family val="2"/>
        <scheme val="minor"/>
      </rPr>
      <t>broken</t>
    </r>
    <r>
      <rPr>
        <sz val="11"/>
        <color rgb="FF000000"/>
        <rFont val="Calibri"/>
        <family val="2"/>
        <scheme val="minor"/>
      </rPr>
      <t xml:space="preserve"> glass shelves and a gasket </t>
    </r>
    <r>
      <rPr>
        <b/>
        <sz val="11"/>
        <color rgb="FFFF0000"/>
        <rFont val="Calibri"/>
        <family val="2"/>
        <scheme val="minor"/>
      </rPr>
      <t>not working</t>
    </r>
    <r>
      <rPr>
        <sz val="11"/>
        <color rgb="FF000000"/>
        <rFont val="Calibri"/>
        <family val="2"/>
        <scheme val="minor"/>
      </rPr>
      <t>. Am waiting to hear from Vissani for a response.</t>
    </r>
  </si>
  <si>
    <r>
      <t xml:space="preserve">I made 2 </t>
    </r>
    <r>
      <rPr>
        <b/>
        <sz val="11"/>
        <color rgb="FFFF0000"/>
        <rFont val="Calibri"/>
        <family val="2"/>
        <scheme val="minor"/>
      </rPr>
      <t>calls</t>
    </r>
    <r>
      <rPr>
        <sz val="11"/>
        <color rgb="FF000000"/>
        <rFont val="Calibri"/>
        <family val="2"/>
        <scheme val="minor"/>
      </rPr>
      <t xml:space="preserve"> and left messages with support person and after a more then a week I have not gotten a callback</t>
    </r>
  </si>
  <si>
    <r>
      <t xml:space="preserve">Too many layer of personnel to wade through. While Omar tried he was </t>
    </r>
    <r>
      <rPr>
        <b/>
        <sz val="11"/>
        <color rgb="FFFF0000"/>
        <rFont val="Calibri"/>
        <family val="2"/>
        <scheme val="minor"/>
      </rPr>
      <t>not able to resolve</t>
    </r>
    <r>
      <rPr>
        <sz val="11"/>
        <color rgb="FF000000"/>
        <rFont val="Calibri"/>
        <family val="2"/>
        <scheme val="minor"/>
      </rPr>
      <t xml:space="preserve"> a seemingly simple request.</t>
    </r>
  </si>
  <si>
    <r>
      <t xml:space="preserve">Hampton bay ceiling fan is </t>
    </r>
    <r>
      <rPr>
        <b/>
        <sz val="11"/>
        <color rgb="FFFF0000"/>
        <rFont val="Calibri"/>
        <family val="2"/>
        <scheme val="minor"/>
      </rPr>
      <t>piece of junk</t>
    </r>
    <r>
      <rPr>
        <sz val="11"/>
        <color rgb="FF000000"/>
        <rFont val="Calibri"/>
        <family val="2"/>
        <scheme val="minor"/>
      </rPr>
      <t>!</t>
    </r>
  </si>
  <si>
    <r>
      <t xml:space="preserve">I came back for an issue with the sliding door for the </t>
    </r>
    <r>
      <rPr>
        <b/>
        <sz val="11"/>
        <color rgb="FFFF0000"/>
        <rFont val="Calibri"/>
        <family val="2"/>
        <scheme val="minor"/>
      </rPr>
      <t>second time</t>
    </r>
    <r>
      <rPr>
        <sz val="11"/>
        <color rgb="FF000000"/>
        <rFont val="Calibri"/>
        <family val="2"/>
        <scheme val="minor"/>
      </rPr>
      <t xml:space="preserve"> after getting it replaced and waiting for the </t>
    </r>
    <r>
      <rPr>
        <b/>
        <sz val="11"/>
        <color rgb="FFFF0000"/>
        <rFont val="Calibri"/>
        <family val="2"/>
        <scheme val="minor"/>
      </rPr>
      <t>replacement</t>
    </r>
    <r>
      <rPr>
        <sz val="11"/>
        <color rgb="FF000000"/>
        <rFont val="Calibri"/>
        <family val="2"/>
        <scheme val="minor"/>
      </rPr>
      <t xml:space="preserve"> to come in after 5 </t>
    </r>
    <r>
      <rPr>
        <b/>
        <sz val="11"/>
        <color rgb="FFFF0000"/>
        <rFont val="Calibri"/>
        <family val="2"/>
        <scheme val="minor"/>
      </rPr>
      <t>weeks</t>
    </r>
    <r>
      <rPr>
        <sz val="11"/>
        <color rgb="FF000000"/>
        <rFont val="Calibri"/>
        <family val="2"/>
        <scheme val="minor"/>
      </rPr>
      <t>. I felt homedepot needs to sell high quality products and provide the best service, unfortunately my experience with the whole order was not the way it could have been.</t>
    </r>
  </si>
  <si>
    <r>
      <t>If I rec</t>
    </r>
    <r>
      <rPr>
        <sz val="11"/>
        <color rgb="FF000000"/>
        <rFont val="Calibri"/>
        <family val="2"/>
        <scheme val="minor"/>
      </rPr>
      <t xml:space="preserve">eive a </t>
    </r>
    <r>
      <rPr>
        <b/>
        <sz val="11"/>
        <color rgb="FFFF0000"/>
        <rFont val="Calibri"/>
        <family val="2"/>
        <scheme val="minor"/>
      </rPr>
      <t>broken</t>
    </r>
    <r>
      <rPr>
        <sz val="11"/>
        <color rgb="FF000000"/>
        <rFont val="Calibri"/>
        <family val="2"/>
        <scheme val="minor"/>
      </rPr>
      <t xml:space="preserve"> item, I could get a </t>
    </r>
    <r>
      <rPr>
        <b/>
        <sz val="11"/>
        <color rgb="FFFF0000"/>
        <rFont val="Calibri"/>
        <family val="2"/>
        <scheme val="minor"/>
      </rPr>
      <t>replacement</t>
    </r>
    <r>
      <rPr>
        <sz val="11"/>
        <color rgb="FF000000"/>
        <rFont val="Calibri"/>
        <family val="2"/>
        <scheme val="minor"/>
      </rPr>
      <t xml:space="preserve"> part. If the replacement part will not be available for the next 6+ months, I could be sent whole new set as soon as I return the broken set for the same price as I purchased the original. It is absolutely </t>
    </r>
    <r>
      <rPr>
        <b/>
        <sz val="11"/>
        <color rgb="FFFF0000"/>
        <rFont val="Calibri"/>
        <family val="2"/>
        <scheme val="minor"/>
      </rPr>
      <t>ridiculous</t>
    </r>
    <r>
      <rPr>
        <sz val="11"/>
        <color rgb="FF000000"/>
        <rFont val="Calibri"/>
        <family val="2"/>
        <scheme val="minor"/>
      </rPr>
      <t xml:space="preserve"> to expect me to return the BROKEN set I purchased for $350 and buy the same new set for $799 as it is not on sale anymore. It is very </t>
    </r>
    <r>
      <rPr>
        <b/>
        <sz val="11"/>
        <color rgb="FFFF0000"/>
        <rFont val="Calibri"/>
        <family val="2"/>
        <scheme val="minor"/>
      </rPr>
      <t>disappointing</t>
    </r>
    <r>
      <rPr>
        <sz val="11"/>
        <color rgb="FF000000"/>
        <rFont val="Calibri"/>
        <family val="2"/>
        <scheme val="minor"/>
      </rPr>
      <t xml:space="preserve"> as I have purchased multiple sets of furniture from Home Depot and Hampton bay but after this experience I will not be purchasing or recommending to anybody anymore</t>
    </r>
  </si>
  <si>
    <r>
      <t xml:space="preserve">Never got </t>
    </r>
    <r>
      <rPr>
        <b/>
        <sz val="11"/>
        <color rgb="FFFF0000"/>
        <rFont val="Calibri"/>
        <family val="2"/>
        <scheme val="minor"/>
      </rPr>
      <t>follow up</t>
    </r>
    <r>
      <rPr>
        <sz val="11"/>
        <color rgb="FF000000"/>
        <rFont val="Calibri"/>
        <family val="2"/>
        <scheme val="minor"/>
      </rPr>
      <t xml:space="preserve"> but since complaint about </t>
    </r>
    <r>
      <rPr>
        <b/>
        <sz val="11"/>
        <color rgb="FFFF0000"/>
        <rFont val="Calibri"/>
        <family val="2"/>
        <scheme val="minor"/>
      </rPr>
      <t>manager</t>
    </r>
    <r>
      <rPr>
        <sz val="11"/>
        <color rgb="FF000000"/>
        <rFont val="Calibri"/>
        <family val="2"/>
        <scheme val="minor"/>
      </rPr>
      <t xml:space="preserve"> possibly swept under rug? Extremely </t>
    </r>
    <r>
      <rPr>
        <b/>
        <sz val="11"/>
        <color rgb="FFFF0000"/>
        <rFont val="Calibri"/>
        <family val="2"/>
        <scheme val="minor"/>
      </rPr>
      <t>unprofessional</t>
    </r>
  </si>
  <si>
    <r>
      <t xml:space="preserve">Alberto was mosdef professional.  His understanding that I knew what I was doing with the product was appreciative when troublshooting the product and its instrucions.  I believe he traded places wi me and he could appreciate my </t>
    </r>
    <r>
      <rPr>
        <b/>
        <sz val="11"/>
        <color rgb="FFFF0000"/>
        <rFont val="Calibri"/>
        <family val="2"/>
        <scheme val="minor"/>
      </rPr>
      <t>frustration</t>
    </r>
    <r>
      <rPr>
        <sz val="11"/>
        <color rgb="FF000000"/>
        <rFont val="Calibri"/>
        <family val="2"/>
        <scheme val="minor"/>
      </rPr>
      <t>. for that IM am appreciative for his efforts to solve my pb</t>
    </r>
  </si>
  <si>
    <r>
      <t xml:space="preserve">Jorge was very helpful and was able to point me in the right direction. I''m very much appreciative of his prompt assistance with getting me the contact information I needed to order my </t>
    </r>
    <r>
      <rPr>
        <b/>
        <sz val="11"/>
        <color rgb="FFFF0000"/>
        <rFont val="Calibri"/>
        <family val="2"/>
        <scheme val="minor"/>
      </rPr>
      <t>replacement</t>
    </r>
    <r>
      <rPr>
        <sz val="11"/>
        <color rgb="FF000000"/>
        <rFont val="Calibri"/>
        <family val="2"/>
        <scheme val="minor"/>
      </rPr>
      <t xml:space="preserve"> parts. Thanks!</t>
    </r>
  </si>
  <si>
    <r>
      <t xml:space="preserve">I think there was mis-communication.   I didn''t need a resolution.  I was just asking a question.   The person who </t>
    </r>
    <r>
      <rPr>
        <b/>
        <sz val="11"/>
        <color rgb="FFFF0000"/>
        <rFont val="Calibri"/>
        <family val="2"/>
        <scheme val="minor"/>
      </rPr>
      <t>transferred</t>
    </r>
    <r>
      <rPr>
        <sz val="11"/>
        <color rgb="FF000000"/>
        <rFont val="Calibri"/>
        <family val="2"/>
        <scheme val="minor"/>
      </rPr>
      <t xml:space="preserve"> my call to Julio, did not know the answer to my question and so they perceived that my call needed to be </t>
    </r>
    <r>
      <rPr>
        <b/>
        <sz val="11"/>
        <color rgb="FFFF0000"/>
        <rFont val="Calibri"/>
        <family val="2"/>
        <scheme val="minor"/>
      </rPr>
      <t>transferred to</t>
    </r>
    <r>
      <rPr>
        <sz val="11"/>
        <color rgb="FF000000"/>
        <rFont val="Calibri"/>
        <family val="2"/>
        <scheme val="minor"/>
      </rPr>
      <t xml:space="preserve"> the resolution department.   Hence, it took off from there, which I just had a question which was between the calling and </t>
    </r>
    <r>
      <rPr>
        <b/>
        <sz val="11"/>
        <color rgb="FFFF0000"/>
        <rFont val="Calibri"/>
        <family val="2"/>
        <scheme val="minor"/>
      </rPr>
      <t>transferring me</t>
    </r>
    <r>
      <rPr>
        <sz val="11"/>
        <color rgb="FF000000"/>
        <rFont val="Calibri"/>
        <family val="2"/>
        <scheme val="minor"/>
      </rPr>
      <t xml:space="preserve"> was answered by someone named Colleen.   She simply answered the question.   The answer was yes.   I can return the air conditioner.   That's all I was asking.  Since then, I still may try to get central air installed.   I have 90 days from date of purchase to return the unit.   It is unused and uninstalled, sitting on the floor.   Thank you for all your help.   I will stay in touch if I can find central air company to install central air unit under a 12-mo, 0% interest arrangement..</t>
    </r>
  </si>
  <si>
    <r>
      <t xml:space="preserve">The toolbox was </t>
    </r>
    <r>
      <rPr>
        <b/>
        <sz val="11"/>
        <color rgb="FFFF0000"/>
        <rFont val="Calibri"/>
        <family val="2"/>
        <scheme val="minor"/>
      </rPr>
      <t>damaged</t>
    </r>
    <r>
      <rPr>
        <sz val="11"/>
        <color rgb="FF000000"/>
        <rFont val="Calibri"/>
        <family val="2"/>
        <scheme val="minor"/>
      </rPr>
      <t xml:space="preserve"> and the </t>
    </r>
    <r>
      <rPr>
        <b/>
        <sz val="11"/>
        <color rgb="FFFF0000"/>
        <rFont val="Calibri"/>
        <family val="2"/>
        <scheme val="minor"/>
      </rPr>
      <t>replacement</t>
    </r>
    <r>
      <rPr>
        <sz val="11"/>
        <color rgb="FF000000"/>
        <rFont val="Calibri"/>
        <family val="2"/>
        <scheme val="minor"/>
      </rPr>
      <t xml:space="preserve"> is </t>
    </r>
    <r>
      <rPr>
        <b/>
        <sz val="11"/>
        <color rgb="FFFF0000"/>
        <rFont val="Calibri"/>
        <family val="2"/>
        <scheme val="minor"/>
      </rPr>
      <t>weeks</t>
    </r>
    <r>
      <rPr>
        <sz val="11"/>
        <color rgb="FF000000"/>
        <rFont val="Calibri"/>
        <family val="2"/>
        <scheme val="minor"/>
      </rPr>
      <t xml:space="preserve"> out.</t>
    </r>
  </si>
  <si>
    <r>
      <t xml:space="preserve">Emmanuel was very courteous however.no </t>
    </r>
    <r>
      <rPr>
        <b/>
        <sz val="11"/>
        <color rgb="FFFF0000"/>
        <rFont val="Calibri"/>
        <family val="2"/>
        <scheme val="minor"/>
      </rPr>
      <t>options given</t>
    </r>
    <r>
      <rPr>
        <sz val="11"/>
        <color rgb="FF000000"/>
        <rFont val="Calibri"/>
        <family val="2"/>
        <scheme val="minor"/>
      </rPr>
      <t xml:space="preserve"> helped to solve the issue. I am to the point that throwing away the porch swing which need only a new seat for the frame is what I will have to do now.</t>
    </r>
  </si>
  <si>
    <r>
      <t xml:space="preserve">The phone Customer Service provided by Samuel at 1-800-HOME-DEPOT was excellent. The service that I received in person at Home Depot </t>
    </r>
    <r>
      <rPr>
        <b/>
        <sz val="11"/>
        <color rgb="FFFF0000"/>
        <rFont val="Calibri"/>
        <family val="2"/>
        <scheme val="minor"/>
      </rPr>
      <t>Store</t>
    </r>
    <r>
      <rPr>
        <sz val="11"/>
        <color rgb="FF000000"/>
        <rFont val="Calibri"/>
        <family val="2"/>
        <scheme val="minor"/>
      </rPr>
      <t xml:space="preserve"> # 6154 on 6/24/23 was </t>
    </r>
    <r>
      <rPr>
        <b/>
        <sz val="11"/>
        <color rgb="FFFF0000"/>
        <rFont val="Calibri"/>
        <family val="2"/>
        <scheme val="minor"/>
      </rPr>
      <t>terrible</t>
    </r>
    <r>
      <rPr>
        <sz val="11"/>
        <color rgb="FF000000"/>
        <rFont val="Calibri"/>
        <family val="2"/>
        <scheme val="minor"/>
      </rPr>
      <t>.</t>
    </r>
  </si>
  <si>
    <r>
      <t xml:space="preserve">Fairly </t>
    </r>
    <r>
      <rPr>
        <b/>
        <sz val="11"/>
        <color rgb="FFFF0000"/>
        <rFont val="Calibri"/>
        <family val="2"/>
        <scheme val="minor"/>
      </rPr>
      <t>long wait time</t>
    </r>
    <r>
      <rPr>
        <sz val="11"/>
        <color rgb="FF000000"/>
        <rFont val="Calibri"/>
        <family val="2"/>
        <scheme val="minor"/>
      </rPr>
      <t>-both for telephone service and chat responses</t>
    </r>
  </si>
  <si>
    <r>
      <t xml:space="preserve">I have yet to receive a date for my delivery and nobody was able to </t>
    </r>
    <r>
      <rPr>
        <b/>
        <sz val="11"/>
        <color rgb="FFFF0000"/>
        <rFont val="Calibri"/>
        <family val="2"/>
        <scheme val="minor"/>
      </rPr>
      <t>track</t>
    </r>
    <r>
      <rPr>
        <sz val="11"/>
        <color rgb="FF000000"/>
        <rFont val="Calibri"/>
        <family val="2"/>
        <scheme val="minor"/>
      </rPr>
      <t xml:space="preserve"> my vanity.</t>
    </r>
  </si>
  <si>
    <r>
      <t xml:space="preserve">The first customer service agent left me </t>
    </r>
    <r>
      <rPr>
        <b/>
        <sz val="11"/>
        <color rgb="FFFF0000"/>
        <rFont val="Calibri"/>
        <family val="2"/>
        <scheme val="minor"/>
      </rPr>
      <t>on the phone for</t>
    </r>
    <r>
      <rPr>
        <sz val="11"/>
        <color rgb="FF000000"/>
        <rFont val="Calibri"/>
        <family val="2"/>
        <scheme val="minor"/>
      </rPr>
      <t xml:space="preserve"> </t>
    </r>
    <r>
      <rPr>
        <b/>
        <sz val="11"/>
        <color rgb="FFFF0000"/>
        <rFont val="Calibri"/>
        <family val="2"/>
        <scheme val="minor"/>
      </rPr>
      <t>14 minutes</t>
    </r>
    <r>
      <rPr>
        <sz val="11"/>
        <color rgb="FF000000"/>
        <rFont val="Calibri"/>
        <family val="2"/>
        <scheme val="minor"/>
      </rPr>
      <t xml:space="preserve"> while she supposedly went to </t>
    </r>
    <r>
      <rPr>
        <b/>
        <sz val="11"/>
        <color rgb="FFFF0000"/>
        <rFont val="Calibri"/>
        <family val="2"/>
        <scheme val="minor"/>
      </rPr>
      <t>get an answer</t>
    </r>
    <r>
      <rPr>
        <sz val="11"/>
        <color rgb="FF000000"/>
        <rFont val="Calibri"/>
        <family val="2"/>
        <scheme val="minor"/>
      </rPr>
      <t xml:space="preserve"> to my inquiry.  Jordan picked up and was helpful.</t>
    </r>
  </si>
  <si>
    <r>
      <t>Ridiculous</t>
    </r>
    <r>
      <rPr>
        <sz val="11"/>
        <color rgb="FF000000"/>
        <rFont val="Calibri"/>
        <family val="2"/>
        <scheme val="minor"/>
      </rPr>
      <t xml:space="preserve"> it took 4 </t>
    </r>
    <r>
      <rPr>
        <b/>
        <sz val="11"/>
        <color rgb="FFFF0000"/>
        <rFont val="Calibri"/>
        <family val="2"/>
        <scheme val="minor"/>
      </rPr>
      <t>weeks</t>
    </r>
    <r>
      <rPr>
        <sz val="11"/>
        <color rgb="FF000000"/>
        <rFont val="Calibri"/>
        <family val="2"/>
        <scheme val="minor"/>
      </rPr>
      <t xml:space="preserve"> to get the shower base.</t>
    </r>
  </si>
  <si>
    <r>
      <t xml:space="preserve">Was hung uo on.  </t>
    </r>
    <r>
      <rPr>
        <b/>
        <sz val="11"/>
        <color rgb="FFFF0000"/>
        <rFont val="Calibri"/>
        <family val="2"/>
        <scheme val="minor"/>
      </rPr>
      <t>I called back</t>
    </r>
    <r>
      <rPr>
        <sz val="11"/>
        <color rgb="FF000000"/>
        <rFont val="Calibri"/>
        <family val="2"/>
        <scheme val="minor"/>
      </rPr>
      <t>. not able to get the information pn name of the paint previosly order so could not reorder.</t>
    </r>
  </si>
  <si>
    <r>
      <t xml:space="preserve">This was no reflection on any person from Home Depot, the </t>
    </r>
    <r>
      <rPr>
        <b/>
        <sz val="11"/>
        <color rgb="FFFF0000"/>
        <rFont val="Calibri"/>
        <family val="2"/>
        <scheme val="minor"/>
      </rPr>
      <t>policy</t>
    </r>
    <r>
      <rPr>
        <sz val="11"/>
        <color rgb="FF000000"/>
        <rFont val="Calibri"/>
        <family val="2"/>
        <scheme val="minor"/>
      </rPr>
      <t xml:space="preserve"> was the problem. Im paying over $12,000 for a fence, I felt very displeased with no one able to help find the property pins for installation. Which </t>
    </r>
    <r>
      <rPr>
        <b/>
        <sz val="11"/>
        <color rgb="FFFF0000"/>
        <rFont val="Calibri"/>
        <family val="2"/>
        <scheme val="minor"/>
      </rPr>
      <t>delays</t>
    </r>
    <r>
      <rPr>
        <sz val="11"/>
        <color rgb="FF000000"/>
        <rFont val="Calibri"/>
        <family val="2"/>
        <scheme val="minor"/>
      </rPr>
      <t xml:space="preserve"> the installation and I had multiple companies tell me that they would find them. Im more likely to </t>
    </r>
    <r>
      <rPr>
        <b/>
        <sz val="11"/>
        <color rgb="FFFF0000"/>
        <rFont val="Calibri"/>
        <family val="2"/>
        <scheme val="minor"/>
      </rPr>
      <t>look elsewhere</t>
    </r>
    <r>
      <rPr>
        <sz val="11"/>
        <color rgb="FF000000"/>
        <rFont val="Calibri"/>
        <family val="2"/>
        <scheme val="minor"/>
      </rPr>
      <t xml:space="preserve"> for future projects.</t>
    </r>
  </si>
  <si>
    <r>
      <t xml:space="preserve">I realize this is all patio umbrellas everywhere, but it would be really nice if Home Depot sold </t>
    </r>
    <r>
      <rPr>
        <b/>
        <sz val="11"/>
        <color rgb="FFFF0000"/>
        <rFont val="Calibri"/>
        <family val="2"/>
        <scheme val="minor"/>
      </rPr>
      <t>replacement</t>
    </r>
    <r>
      <rPr>
        <sz val="11"/>
        <color rgb="FF000000"/>
        <rFont val="Calibri"/>
        <family val="2"/>
        <scheme val="minor"/>
      </rPr>
      <t xml:space="preserve"> umbrella canopies for their patio umbrellas. my understanding is that you can get a replacement  one so long as it is covered under </t>
    </r>
    <r>
      <rPr>
        <b/>
        <sz val="11"/>
        <color rgb="FFFF0000"/>
        <rFont val="Calibri"/>
        <family val="2"/>
        <scheme val="minor"/>
      </rPr>
      <t>warranty</t>
    </r>
    <r>
      <rPr>
        <sz val="11"/>
        <color rgb="FF000000"/>
        <rFont val="Calibri"/>
        <family val="2"/>
        <scheme val="minor"/>
      </rPr>
      <t>, but not if you simply wanted to purchase one outright. It actually makes more sense to buy a whole new patio umbrella than to track down a replacement canopy....which feels like waste on multiple levels. Waste of money spent on a new umbrella. Waste added to the landfill of a perfectly good umbrella base. Food for thought as I could have happily purchased a replacement canopy from Home Depot if they were made available.   Thanks for your time</t>
    </r>
  </si>
  <si>
    <r>
      <t>Still waiting for</t>
    </r>
    <r>
      <rPr>
        <sz val="11"/>
        <color rgb="FF000000"/>
        <rFont val="Calibri"/>
        <family val="2"/>
        <scheme val="minor"/>
      </rPr>
      <t xml:space="preserve"> parts, so cannot really truthfully respond yet. We''ll see what happens.</t>
    </r>
  </si>
  <si>
    <r>
      <t xml:space="preserve">What Jonathan said was going to happen is not what Sonjoy is wanting to do. So I am a little </t>
    </r>
    <r>
      <rPr>
        <b/>
        <sz val="11"/>
        <color rgb="FFFF0000"/>
        <rFont val="Calibri"/>
        <family val="2"/>
        <scheme val="minor"/>
      </rPr>
      <t>disappointed</t>
    </r>
    <r>
      <rPr>
        <sz val="11"/>
        <color rgb="FF000000"/>
        <rFont val="Calibri"/>
        <family val="2"/>
        <scheme val="minor"/>
      </rPr>
      <t xml:space="preserve"> with my situation and claim request.</t>
    </r>
  </si>
  <si>
    <r>
      <t xml:space="preserve">Although it took almost a month and several phone </t>
    </r>
    <r>
      <rPr>
        <b/>
        <sz val="11"/>
        <color rgb="FFFF0000"/>
        <rFont val="Calibri"/>
        <family val="2"/>
        <scheme val="minor"/>
      </rPr>
      <t>calls</t>
    </r>
    <r>
      <rPr>
        <sz val="11"/>
        <color rgb="FF000000"/>
        <rFont val="Calibri"/>
        <family val="2"/>
        <scheme val="minor"/>
      </rPr>
      <t xml:space="preserve"> and ultimately intervention from Home Depot corporate to get involved , Jacob did finally come and pick up the product and issue the </t>
    </r>
    <r>
      <rPr>
        <b/>
        <sz val="11"/>
        <color rgb="FFFF0000"/>
        <rFont val="Calibri"/>
        <family val="2"/>
        <scheme val="minor"/>
      </rPr>
      <t>credit</t>
    </r>
    <r>
      <rPr>
        <sz val="11"/>
        <color rgb="FF000000"/>
        <rFont val="Calibri"/>
        <family val="2"/>
        <scheme val="minor"/>
      </rPr>
      <t xml:space="preserve"> and </t>
    </r>
    <r>
      <rPr>
        <b/>
        <sz val="11"/>
        <color rgb="FFFF0000"/>
        <rFont val="Calibri"/>
        <family val="2"/>
        <scheme val="minor"/>
      </rPr>
      <t>follow up</t>
    </r>
    <r>
      <rPr>
        <sz val="11"/>
        <color rgb="FF000000"/>
        <rFont val="Calibri"/>
        <family val="2"/>
        <scheme val="minor"/>
      </rPr>
      <t xml:space="preserve"> with a phone call and that was appreciated but nobody ever called me afterwards like he said would happen, none of his </t>
    </r>
    <r>
      <rPr>
        <b/>
        <sz val="11"/>
        <color rgb="FFFF0000"/>
        <rFont val="Calibri"/>
        <family val="2"/>
        <scheme val="minor"/>
      </rPr>
      <t>superiors</t>
    </r>
    <r>
      <rPr>
        <sz val="11"/>
        <color rgb="FF000000"/>
        <rFont val="Calibri"/>
        <family val="2"/>
        <scheme val="minor"/>
      </rPr>
      <t xml:space="preserve">, ever reached out to follow up to see if I was satisfied, or to offer me any type of </t>
    </r>
    <r>
      <rPr>
        <b/>
        <sz val="11"/>
        <color rgb="FFFF0000"/>
        <rFont val="Calibri"/>
        <family val="2"/>
        <scheme val="minor"/>
      </rPr>
      <t>compensation</t>
    </r>
    <r>
      <rPr>
        <sz val="11"/>
        <color rgb="FF000000"/>
        <rFont val="Calibri"/>
        <family val="2"/>
        <scheme val="minor"/>
      </rPr>
      <t xml:space="preserve"> even in the smallest way for all my inconvenience, and time wasted, and a loss of day of work. I will be sure to add this to your Facebook page, and share my experience as well will all my friends and family and at the next Chamber of Commerce meeting in my town that I attend for business owners , very </t>
    </r>
    <r>
      <rPr>
        <b/>
        <sz val="11"/>
        <color rgb="FFFF0000"/>
        <rFont val="Calibri"/>
        <family val="2"/>
        <scheme val="minor"/>
      </rPr>
      <t>disappointed</t>
    </r>
    <r>
      <rPr>
        <sz val="11"/>
        <color rgb="FF000000"/>
        <rFont val="Calibri"/>
        <family val="2"/>
        <scheme val="minor"/>
      </rPr>
      <t xml:space="preserve"> the way everything transpired. It was just really odd and peculiar and apparently according to Jacob, not the </t>
    </r>
    <r>
      <rPr>
        <b/>
        <sz val="11"/>
        <color rgb="FFFF0000"/>
        <rFont val="Calibri"/>
        <family val="2"/>
        <scheme val="minor"/>
      </rPr>
      <t>first time</t>
    </r>
    <r>
      <rPr>
        <sz val="11"/>
        <color rgb="FF000000"/>
        <rFont val="Calibri"/>
        <family val="2"/>
        <scheme val="minor"/>
      </rPr>
      <t xml:space="preserve"> this is happened explaining the installation, company, that you contract out apparently has done this before, not to be expected by a company like Home Depot very </t>
    </r>
    <r>
      <rPr>
        <b/>
        <sz val="11"/>
        <color rgb="FFFF0000"/>
        <rFont val="Calibri"/>
        <family val="2"/>
        <scheme val="minor"/>
      </rPr>
      <t>unprofessional</t>
    </r>
    <r>
      <rPr>
        <sz val="11"/>
        <color rgb="FF000000"/>
        <rFont val="Calibri"/>
        <family val="2"/>
        <scheme val="minor"/>
      </rPr>
      <t xml:space="preserve"> , </t>
    </r>
    <r>
      <rPr>
        <b/>
        <sz val="11"/>
        <color rgb="FFFF0000"/>
        <rFont val="Calibri"/>
        <family val="2"/>
        <scheme val="minor"/>
      </rPr>
      <t>store</t>
    </r>
    <r>
      <rPr>
        <sz val="11"/>
        <color rgb="FF000000"/>
        <rFont val="Calibri"/>
        <family val="2"/>
        <scheme val="minor"/>
      </rPr>
      <t xml:space="preserve"> management  big fail for no follow up.</t>
    </r>
  </si>
  <si>
    <r>
      <t xml:space="preserve">A </t>
    </r>
    <r>
      <rPr>
        <b/>
        <sz val="11"/>
        <color rgb="FFFF0000"/>
        <rFont val="Calibri"/>
        <family val="2"/>
        <scheme val="minor"/>
      </rPr>
      <t>manager</t>
    </r>
    <r>
      <rPr>
        <sz val="11"/>
        <color rgb="FF000000"/>
        <rFont val="Calibri"/>
        <family val="2"/>
        <scheme val="minor"/>
      </rPr>
      <t xml:space="preserve"> committed to call me and never did.</t>
    </r>
  </si>
  <si>
    <r>
      <t xml:space="preserve">Nothing was achieved by my responding to the escalation. This process is hollow and a pretend </t>
    </r>
    <r>
      <rPr>
        <b/>
        <sz val="11"/>
        <color rgb="FFFF0000"/>
        <rFont val="Calibri"/>
        <family val="2"/>
        <scheme val="minor"/>
      </rPr>
      <t>follow up</t>
    </r>
    <r>
      <rPr>
        <sz val="11"/>
        <color rgb="FF000000"/>
        <rFont val="Calibri"/>
        <family val="2"/>
        <scheme val="minor"/>
      </rPr>
      <t>.</t>
    </r>
  </si>
  <si>
    <r>
      <t>Automated system</t>
    </r>
    <r>
      <rPr>
        <sz val="11"/>
        <color rgb="FF000000"/>
        <rFont val="Calibri"/>
        <family val="2"/>
        <scheme val="minor"/>
      </rPr>
      <t xml:space="preserve"> was confusing and </t>
    </r>
    <r>
      <rPr>
        <b/>
        <sz val="11"/>
        <color rgb="FFFF0000"/>
        <rFont val="Calibri"/>
        <family val="2"/>
        <scheme val="minor"/>
      </rPr>
      <t>hard to navigate</t>
    </r>
    <r>
      <rPr>
        <sz val="11"/>
        <color rgb="FF000000"/>
        <rFont val="Calibri"/>
        <family val="2"/>
        <scheme val="minor"/>
      </rPr>
      <t xml:space="preserve">.I experienced a </t>
    </r>
    <r>
      <rPr>
        <b/>
        <sz val="11"/>
        <color rgb="FFFF0000"/>
        <rFont val="Calibri"/>
        <family val="2"/>
        <scheme val="minor"/>
      </rPr>
      <t>long wait</t>
    </r>
    <r>
      <rPr>
        <sz val="11"/>
        <color rgb="FF000000"/>
        <rFont val="Calibri"/>
        <family val="2"/>
        <scheme val="minor"/>
      </rPr>
      <t xml:space="preserve"> with no idea when i would be </t>
    </r>
    <r>
      <rPr>
        <b/>
        <sz val="11"/>
        <color rgb="FFFF0000"/>
        <rFont val="Calibri"/>
        <family val="2"/>
        <scheme val="minor"/>
      </rPr>
      <t>contacted back</t>
    </r>
    <r>
      <rPr>
        <sz val="11"/>
        <color rgb="FF000000"/>
        <rFont val="Calibri"/>
        <family val="2"/>
        <scheme val="minor"/>
      </rPr>
      <t>.</t>
    </r>
  </si>
  <si>
    <r>
      <t xml:space="preserve">The Husky Wheels provided with my purchase of the tool chest were </t>
    </r>
    <r>
      <rPr>
        <b/>
        <sz val="11"/>
        <color rgb="FFFF0000"/>
        <rFont val="Calibri"/>
        <family val="2"/>
        <scheme val="minor"/>
      </rPr>
      <t>faulty</t>
    </r>
    <r>
      <rPr>
        <sz val="11"/>
        <color rgb="FF000000"/>
        <rFont val="Calibri"/>
        <family val="2"/>
        <scheme val="minor"/>
      </rPr>
      <t xml:space="preserve"> and almost took my toes off, very dangerous.  Husky development needs to redesign. The Husky tool chest was empty, can you imagine that happening with a loaded tool chest...I could have lost my toes for sure. Wheels not safe and are a hazard.  I would like to thank Kelsey D at 1-800-910-6704 Ext. 86259 for being very professional and very helpful. I was </t>
    </r>
    <r>
      <rPr>
        <b/>
        <sz val="11"/>
        <color rgb="FFFF0000"/>
        <rFont val="Calibri"/>
        <family val="2"/>
        <scheme val="minor"/>
      </rPr>
      <t>hung up</t>
    </r>
    <r>
      <rPr>
        <sz val="11"/>
        <color rgb="FF000000"/>
        <rFont val="Calibri"/>
        <family val="2"/>
        <scheme val="minor"/>
      </rPr>
      <t xml:space="preserve"> on </t>
    </r>
    <r>
      <rPr>
        <b/>
        <sz val="11"/>
        <color rgb="FFFF0000"/>
        <rFont val="Calibri"/>
        <family val="2"/>
        <scheme val="minor"/>
      </rPr>
      <t>multiple times</t>
    </r>
    <r>
      <rPr>
        <sz val="11"/>
        <color rgb="FF000000"/>
        <rFont val="Calibri"/>
        <family val="2"/>
        <scheme val="minor"/>
      </rPr>
      <t xml:space="preserve"> before I spoke to her and </t>
    </r>
    <r>
      <rPr>
        <b/>
        <sz val="11"/>
        <color rgb="FFFF0000"/>
        <rFont val="Calibri"/>
        <family val="2"/>
        <scheme val="minor"/>
      </rPr>
      <t>treated very badly</t>
    </r>
    <r>
      <rPr>
        <sz val="11"/>
        <color rgb="FF000000"/>
        <rFont val="Calibri"/>
        <family val="2"/>
        <scheme val="minor"/>
      </rPr>
      <t xml:space="preserve"> by previous Home Depot Advocates who could care less.  I''m glad I was finally able to find an advocate that cared and was knowledgeable.</t>
    </r>
  </si>
  <si>
    <r>
      <t>Terrible</t>
    </r>
    <r>
      <rPr>
        <sz val="11"/>
        <color rgb="FF000000"/>
        <rFont val="Calibri"/>
        <family val="2"/>
        <scheme val="minor"/>
      </rPr>
      <t xml:space="preserve"> customer service especially the online department all they want to do is get you to hang you do no I will not shop online there it tells you the dates when you place the order and different dates after you pay for the order no dependability</t>
    </r>
  </si>
  <si>
    <r>
      <t xml:space="preserve">He </t>
    </r>
    <r>
      <rPr>
        <b/>
        <sz val="11"/>
        <color rgb="FFFF0000"/>
        <rFont val="Calibri"/>
        <family val="2"/>
        <scheme val="minor"/>
      </rPr>
      <t>put me on hold</t>
    </r>
    <r>
      <rPr>
        <sz val="11"/>
        <color rgb="FF000000"/>
        <rFont val="Calibri"/>
        <family val="2"/>
        <scheme val="minor"/>
      </rPr>
      <t xml:space="preserve"> to visit with somebody about my issue...and </t>
    </r>
    <r>
      <rPr>
        <b/>
        <sz val="11"/>
        <color rgb="FFFF0000"/>
        <rFont val="Calibri"/>
        <family val="2"/>
        <scheme val="minor"/>
      </rPr>
      <t>hung up</t>
    </r>
    <r>
      <rPr>
        <sz val="11"/>
        <color rgb="FF000000"/>
        <rFont val="Calibri"/>
        <family val="2"/>
        <scheme val="minor"/>
      </rPr>
      <t xml:space="preserve"> on me.  So after i waited on hold for </t>
    </r>
    <r>
      <rPr>
        <b/>
        <sz val="11"/>
        <color rgb="FFFF0000"/>
        <rFont val="Calibri"/>
        <family val="2"/>
        <scheme val="minor"/>
      </rPr>
      <t>20 minutes</t>
    </r>
    <r>
      <rPr>
        <sz val="11"/>
        <color rgb="FF000000"/>
        <rFont val="Calibri"/>
        <family val="2"/>
        <scheme val="minor"/>
      </rPr>
      <t xml:space="preserve"> to get to him...</t>
    </r>
    <r>
      <rPr>
        <b/>
        <sz val="11"/>
        <color rgb="FFFF0000"/>
        <rFont val="Calibri"/>
        <family val="2"/>
        <scheme val="minor"/>
      </rPr>
      <t>I had to recall</t>
    </r>
    <r>
      <rPr>
        <sz val="11"/>
        <color rgb="FF000000"/>
        <rFont val="Calibri"/>
        <family val="2"/>
        <scheme val="minor"/>
      </rPr>
      <t>, be placed on hold again, then retell the whole story to yet another person!  HomeDepot is losing what once use to be pretty good customer service!</t>
    </r>
  </si>
  <si>
    <r>
      <t xml:space="preserve">Service tech called but didn''t come to home for inspection said he would order parts thinking he knew the problem has not returned a call </t>
    </r>
    <r>
      <rPr>
        <b/>
        <sz val="11"/>
        <color rgb="FFFF0000"/>
        <rFont val="Calibri"/>
        <family val="2"/>
        <scheme val="minor"/>
      </rPr>
      <t>as promised</t>
    </r>
    <r>
      <rPr>
        <sz val="11"/>
        <color rgb="FF000000"/>
        <rFont val="Calibri"/>
        <family val="2"/>
        <scheme val="minor"/>
      </rPr>
      <t xml:space="preserve"> 5:10pm Friday June 30th</t>
    </r>
  </si>
  <si>
    <r>
      <t xml:space="preserve">The level of service began very well, but somewhere along the line it detrailed.  </t>
    </r>
    <r>
      <rPr>
        <b/>
        <sz val="11"/>
        <color rgb="FFFF0000"/>
        <rFont val="Calibri"/>
        <family val="2"/>
        <scheme val="minor"/>
      </rPr>
      <t>No answers</t>
    </r>
    <r>
      <rPr>
        <sz val="11"/>
        <color rgb="FF000000"/>
        <rFont val="Calibri"/>
        <family val="2"/>
        <scheme val="minor"/>
      </rPr>
      <t xml:space="preserve"> to my numerous phone </t>
    </r>
    <r>
      <rPr>
        <b/>
        <sz val="11"/>
        <color rgb="FFFF0000"/>
        <rFont val="Calibri"/>
        <family val="2"/>
        <scheme val="minor"/>
      </rPr>
      <t>calls</t>
    </r>
    <r>
      <rPr>
        <sz val="11"/>
        <color rgb="FF000000"/>
        <rFont val="Calibri"/>
        <family val="2"/>
        <scheme val="minor"/>
      </rPr>
      <t xml:space="preserve"> and emails.  Very </t>
    </r>
    <r>
      <rPr>
        <b/>
        <sz val="11"/>
        <color rgb="FFFF0000"/>
        <rFont val="Calibri"/>
        <family val="2"/>
        <scheme val="minor"/>
      </rPr>
      <t>frustrating</t>
    </r>
    <r>
      <rPr>
        <sz val="11"/>
        <color rgb="FF000000"/>
        <rFont val="Calibri"/>
        <family val="2"/>
        <scheme val="minor"/>
      </rPr>
      <t xml:space="preserve"> and l am </t>
    </r>
    <r>
      <rPr>
        <b/>
        <sz val="11"/>
        <color rgb="FFFF0000"/>
        <rFont val="Calibri"/>
        <family val="2"/>
        <scheme val="minor"/>
      </rPr>
      <t>not happy</t>
    </r>
    <r>
      <rPr>
        <sz val="11"/>
        <color rgb="FF000000"/>
        <rFont val="Calibri"/>
        <family val="2"/>
        <scheme val="minor"/>
      </rPr>
      <t>.</t>
    </r>
  </si>
  <si>
    <r>
      <t xml:space="preserve">Ethan likely did a fine job, but in the end I received </t>
    </r>
    <r>
      <rPr>
        <b/>
        <sz val="11"/>
        <color rgb="FFFF0000"/>
        <rFont val="Calibri"/>
        <family val="2"/>
        <scheme val="minor"/>
      </rPr>
      <t>no help</t>
    </r>
    <r>
      <rPr>
        <sz val="11"/>
        <color rgb="FF000000"/>
        <rFont val="Calibri"/>
        <family val="2"/>
        <scheme val="minor"/>
      </rPr>
      <t xml:space="preserve"> with my request.</t>
    </r>
  </si>
  <si>
    <r>
      <t xml:space="preserve">Cross </t>
    </r>
    <r>
      <rPr>
        <b/>
        <sz val="11"/>
        <color rgb="FFFF0000"/>
        <rFont val="Calibri"/>
        <family val="2"/>
        <scheme val="minor"/>
      </rPr>
      <t>train</t>
    </r>
    <r>
      <rPr>
        <sz val="11"/>
        <color rgb="FF000000"/>
        <rFont val="Calibri"/>
        <family val="2"/>
        <scheme val="minor"/>
      </rPr>
      <t xml:space="preserve"> employees, assure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managers</t>
    </r>
    <r>
      <rPr>
        <sz val="11"/>
        <color rgb="FF000000"/>
        <rFont val="Calibri"/>
        <family val="2"/>
        <scheme val="minor"/>
      </rPr>
      <t xml:space="preserve"> are out of their offices and walking the floors to see what is actually going on in their store as it pertains to good customer service...of which is non-existent in stores in urban areas.</t>
    </r>
  </si>
  <si>
    <r>
      <t xml:space="preserve">I am very </t>
    </r>
    <r>
      <rPr>
        <b/>
        <sz val="11"/>
        <color rgb="FFFF0000"/>
        <rFont val="Calibri"/>
        <family val="2"/>
        <scheme val="minor"/>
      </rPr>
      <t>disappointed</t>
    </r>
    <r>
      <rPr>
        <sz val="11"/>
        <color rgb="FF000000"/>
        <rFont val="Calibri"/>
        <family val="2"/>
        <scheme val="minor"/>
      </rPr>
      <t xml:space="preserve"> with  the appluance purchases  I made less than 3 years ago. I purchased a refrigerator a dishwasher and oven, and a microwave. And all 4 have had problems..  I will be making my purchases somewhere else from now on.</t>
    </r>
  </si>
  <si>
    <r>
      <t xml:space="preserve">The wrong chair panel was sent again &amp; now I have to take it to the UPS </t>
    </r>
    <r>
      <rPr>
        <b/>
        <sz val="11"/>
        <color rgb="FFFF0000"/>
        <rFont val="Calibri"/>
        <family val="2"/>
        <scheme val="minor"/>
      </rPr>
      <t>store</t>
    </r>
    <r>
      <rPr>
        <sz val="11"/>
        <color rgb="FF000000"/>
        <rFont val="Calibri"/>
        <family val="2"/>
        <scheme val="minor"/>
      </rPr>
      <t xml:space="preserve"> to ship back. I contacted Coronado Casuals directly and they hopefully are now sending the correct one once it is available, but is on backorder for several months.</t>
    </r>
  </si>
  <si>
    <r>
      <t xml:space="preserve">I did not receive my 10% military </t>
    </r>
    <r>
      <rPr>
        <b/>
        <sz val="11"/>
        <color rgb="FFFF0000"/>
        <rFont val="Calibri"/>
        <family val="2"/>
        <scheme val="minor"/>
      </rPr>
      <t>discount</t>
    </r>
    <r>
      <rPr>
        <sz val="11"/>
        <color rgb="FF000000"/>
        <rFont val="Calibri"/>
        <family val="2"/>
        <scheme val="minor"/>
      </rPr>
      <t>.</t>
    </r>
  </si>
  <si>
    <r>
      <t xml:space="preserve">I never received a </t>
    </r>
    <r>
      <rPr>
        <b/>
        <sz val="11"/>
        <color rgb="FFFF0000"/>
        <rFont val="Calibri"/>
        <family val="2"/>
        <scheme val="minor"/>
      </rPr>
      <t>follow up</t>
    </r>
    <r>
      <rPr>
        <sz val="11"/>
        <color rgb="FF000000"/>
        <rFont val="Calibri"/>
        <family val="2"/>
        <scheme val="minor"/>
      </rPr>
      <t xml:space="preserve"> message pertaining to my problem and </t>
    </r>
    <r>
      <rPr>
        <b/>
        <sz val="11"/>
        <color rgb="FFFF0000"/>
        <rFont val="Calibri"/>
        <family val="2"/>
        <scheme val="minor"/>
      </rPr>
      <t>a solution</t>
    </r>
    <r>
      <rPr>
        <sz val="11"/>
        <color rgb="FF000000"/>
        <rFont val="Calibri"/>
        <family val="2"/>
        <scheme val="minor"/>
      </rPr>
      <t>.</t>
    </r>
  </si>
  <si>
    <r>
      <t xml:space="preserve">I called customer service 6/8/2023 and was told that I would get the </t>
    </r>
    <r>
      <rPr>
        <b/>
        <sz val="11"/>
        <color rgb="FFFF0000"/>
        <rFont val="Calibri"/>
        <family val="2"/>
        <scheme val="minor"/>
      </rPr>
      <t>replacement</t>
    </r>
    <r>
      <rPr>
        <sz val="11"/>
        <color rgb="FF000000"/>
        <rFont val="Calibri"/>
        <family val="2"/>
        <scheme val="minor"/>
      </rPr>
      <t xml:space="preserve"> of a patio chair. Nothing was shipped, so I </t>
    </r>
    <r>
      <rPr>
        <b/>
        <sz val="11"/>
        <color rgb="FFFF0000"/>
        <rFont val="Calibri"/>
        <family val="2"/>
        <scheme val="minor"/>
      </rPr>
      <t>called again</t>
    </r>
    <r>
      <rPr>
        <sz val="11"/>
        <color rgb="FF000000"/>
        <rFont val="Calibri"/>
        <family val="2"/>
        <scheme val="minor"/>
      </rPr>
      <t xml:space="preserve"> and hopefully I will get the replacement this time.</t>
    </r>
  </si>
  <si>
    <r>
      <t xml:space="preserve">Took manufacture a </t>
    </r>
    <r>
      <rPr>
        <b/>
        <sz val="11"/>
        <color rgb="FFFF0000"/>
        <rFont val="Calibri"/>
        <family val="2"/>
        <scheme val="minor"/>
      </rPr>
      <t>long time</t>
    </r>
    <r>
      <rPr>
        <sz val="11"/>
        <color rgb="FF000000"/>
        <rFont val="Calibri"/>
        <family val="2"/>
        <scheme val="minor"/>
      </rPr>
      <t xml:space="preserve"> to approve the missing wheel. Was not Jesus fault. Like the tool box</t>
    </r>
  </si>
  <si>
    <r>
      <t xml:space="preserve">I </t>
    </r>
    <r>
      <rPr>
        <b/>
        <sz val="11"/>
        <color rgb="FFFF0000"/>
        <rFont val="Calibri"/>
        <family val="2"/>
        <scheme val="minor"/>
      </rPr>
      <t>have not received</t>
    </r>
    <r>
      <rPr>
        <sz val="11"/>
        <color rgb="FF000000"/>
        <rFont val="Calibri"/>
        <family val="2"/>
        <scheme val="minor"/>
      </rPr>
      <t xml:space="preserve"> the missing part at this time. I hope it is in the mail.</t>
    </r>
  </si>
  <si>
    <r>
      <t xml:space="preserve">It required several phone </t>
    </r>
    <r>
      <rPr>
        <b/>
        <sz val="11"/>
        <color rgb="FFFF0000"/>
        <rFont val="Calibri"/>
        <family val="2"/>
        <scheme val="minor"/>
      </rPr>
      <t>calls</t>
    </r>
    <r>
      <rPr>
        <sz val="11"/>
        <color rgb="FF000000"/>
        <rFont val="Calibri"/>
        <family val="2"/>
        <scheme val="minor"/>
      </rPr>
      <t xml:space="preserve"> and conversations with several representatives from various departments before stumbling on the corrects section that had the requested information.</t>
    </r>
  </si>
  <si>
    <r>
      <t xml:space="preserve">The </t>
    </r>
    <r>
      <rPr>
        <b/>
        <sz val="11"/>
        <color rgb="FFFF0000"/>
        <rFont val="Calibri"/>
        <family val="2"/>
        <scheme val="minor"/>
      </rPr>
      <t>warranty</t>
    </r>
    <r>
      <rPr>
        <sz val="11"/>
        <color rgb="FF000000"/>
        <rFont val="Calibri"/>
        <family val="2"/>
        <scheme val="minor"/>
      </rPr>
      <t xml:space="preserve"> issue took over a month to resolve.  Due in part to not knowing the original subcontractor was no longer contracted with Home Depot. Communication from both the </t>
    </r>
    <r>
      <rPr>
        <b/>
        <sz val="11"/>
        <color rgb="FFFF0000"/>
        <rFont val="Calibri"/>
        <family val="2"/>
        <scheme val="minor"/>
      </rPr>
      <t>Store</t>
    </r>
    <r>
      <rPr>
        <sz val="11"/>
        <color rgb="FF000000"/>
        <rFont val="Calibri"/>
        <family val="2"/>
        <scheme val="minor"/>
      </rPr>
      <t>, not Amber, and the new subcontractor, Stone Systems, was poor.  . The completed work by Stone System is OK.  There are two small blemishes that I can live with, and underneath the bar piece, the plywood support was not measured accurately, the quartz top extends 1/4 inch on the outer edge - installer could have at least caulked to seal this gap.</t>
    </r>
  </si>
  <si>
    <r>
      <t xml:space="preserve">I </t>
    </r>
    <r>
      <rPr>
        <b/>
        <sz val="11"/>
        <color rgb="FFFF0000"/>
        <rFont val="Calibri"/>
        <family val="2"/>
        <scheme val="minor"/>
      </rPr>
      <t>have not received</t>
    </r>
    <r>
      <rPr>
        <sz val="11"/>
        <color rgb="FF000000"/>
        <rFont val="Calibri"/>
        <family val="2"/>
        <scheme val="minor"/>
      </rPr>
      <t xml:space="preserve"> any resolution at this time</t>
    </r>
  </si>
  <si>
    <r>
      <t xml:space="preserve">They messed up my order didn''t send a air bed </t>
    </r>
    <r>
      <rPr>
        <b/>
        <sz val="11"/>
        <color rgb="FFFF0000"/>
        <rFont val="Calibri"/>
        <family val="2"/>
        <scheme val="minor"/>
      </rPr>
      <t>replacement</t>
    </r>
    <r>
      <rPr>
        <sz val="11"/>
        <color rgb="FF000000"/>
        <rFont val="Calibri"/>
        <family val="2"/>
        <scheme val="minor"/>
      </rPr>
      <t xml:space="preserve"> </t>
    </r>
    <r>
      <rPr>
        <b/>
        <sz val="11"/>
        <color rgb="FFFF0000"/>
        <rFont val="Calibri"/>
        <family val="2"/>
        <scheme val="minor"/>
      </rPr>
      <t>did not resolve</t>
    </r>
    <r>
      <rPr>
        <sz val="11"/>
        <color rgb="FF000000"/>
        <rFont val="Calibri"/>
        <family val="2"/>
        <scheme val="minor"/>
      </rPr>
      <t xml:space="preserve"> my issue just </t>
    </r>
    <r>
      <rPr>
        <b/>
        <sz val="11"/>
        <color rgb="FFFF0000"/>
        <rFont val="Calibri"/>
        <family val="2"/>
        <scheme val="minor"/>
      </rPr>
      <t>hang up</t>
    </r>
    <r>
      <rPr>
        <sz val="11"/>
        <color rgb="FF000000"/>
        <rFont val="Calibri"/>
        <family val="2"/>
        <scheme val="minor"/>
      </rPr>
      <t xml:space="preserve"> on me and do not do anything still need the air bed. I did not want a </t>
    </r>
    <r>
      <rPr>
        <b/>
        <sz val="11"/>
        <color rgb="FFFF0000"/>
        <rFont val="Calibri"/>
        <family val="2"/>
        <scheme val="minor"/>
      </rPr>
      <t>refund</t>
    </r>
    <r>
      <rPr>
        <sz val="11"/>
        <color rgb="FF000000"/>
        <rFont val="Calibri"/>
        <family val="2"/>
        <scheme val="minor"/>
      </rPr>
      <t xml:space="preserve"> I do not understand why I </t>
    </r>
    <r>
      <rPr>
        <b/>
        <sz val="11"/>
        <color rgb="FFFF0000"/>
        <rFont val="Calibri"/>
        <family val="2"/>
        <scheme val="minor"/>
      </rPr>
      <t>have to wait</t>
    </r>
    <r>
      <rPr>
        <sz val="11"/>
        <color rgb="FF000000"/>
        <rFont val="Calibri"/>
        <family val="2"/>
        <scheme val="minor"/>
      </rPr>
      <t xml:space="preserve"> for a refund then callback n order the bed again they could just send the bed out</t>
    </r>
  </si>
  <si>
    <r>
      <t xml:space="preserve">Waited </t>
    </r>
    <r>
      <rPr>
        <b/>
        <sz val="11"/>
        <color rgb="FFFF0000"/>
        <rFont val="Calibri"/>
        <family val="2"/>
        <scheme val="minor"/>
      </rPr>
      <t>on the phone for</t>
    </r>
    <r>
      <rPr>
        <sz val="11"/>
        <color rgb="FF000000"/>
        <rFont val="Calibri"/>
        <family val="2"/>
        <scheme val="minor"/>
      </rPr>
      <t xml:space="preserve"> </t>
    </r>
    <r>
      <rPr>
        <b/>
        <sz val="11"/>
        <color rgb="FFFF0000"/>
        <rFont val="Calibri"/>
        <family val="2"/>
        <scheme val="minor"/>
      </rPr>
      <t>50 minutes</t>
    </r>
    <r>
      <rPr>
        <sz val="11"/>
        <color rgb="FF000000"/>
        <rFont val="Calibri"/>
        <family val="2"/>
        <scheme val="minor"/>
      </rPr>
      <t xml:space="preserve"> to speak with someone.</t>
    </r>
  </si>
  <si>
    <r>
      <t xml:space="preserve">This was a </t>
    </r>
    <r>
      <rPr>
        <b/>
        <sz val="11"/>
        <color rgb="FFFF0000"/>
        <rFont val="Calibri"/>
        <family val="2"/>
        <scheme val="minor"/>
      </rPr>
      <t>nightmare</t>
    </r>
    <r>
      <rPr>
        <sz val="11"/>
        <color rgb="FF000000"/>
        <rFont val="Calibri"/>
        <family val="2"/>
        <scheme val="minor"/>
      </rPr>
      <t xml:space="preserve"> to deal with and how it was handled by Home Depot .com was a </t>
    </r>
    <r>
      <rPr>
        <b/>
        <sz val="11"/>
        <color rgb="FFFF0000"/>
        <rFont val="Calibri"/>
        <family val="2"/>
        <scheme val="minor"/>
      </rPr>
      <t>joke</t>
    </r>
    <r>
      <rPr>
        <sz val="11"/>
        <color rgb="FF000000"/>
        <rFont val="Calibri"/>
        <family val="2"/>
        <scheme val="minor"/>
      </rPr>
      <t xml:space="preserve"> I will definitely think twice about ordering online with home depot.</t>
    </r>
  </si>
  <si>
    <r>
      <t xml:space="preserve">I was very happy to have Alejandro's help and he made the best of the situation but the overall process of getting a </t>
    </r>
    <r>
      <rPr>
        <b/>
        <sz val="11"/>
        <color rgb="FFFF0000"/>
        <rFont val="Calibri"/>
        <family val="2"/>
        <scheme val="minor"/>
      </rPr>
      <t>refund</t>
    </r>
    <r>
      <rPr>
        <sz val="11"/>
        <color rgb="FF000000"/>
        <rFont val="Calibri"/>
        <family val="2"/>
        <scheme val="minor"/>
      </rPr>
      <t xml:space="preserve"> for a dead Home Depot light (Commercial Electric) was </t>
    </r>
    <r>
      <rPr>
        <b/>
        <sz val="11"/>
        <color rgb="FFFF0000"/>
        <rFont val="Calibri"/>
        <family val="2"/>
        <scheme val="minor"/>
      </rPr>
      <t>painful</t>
    </r>
    <r>
      <rPr>
        <sz val="11"/>
        <color rgb="FF000000"/>
        <rFont val="Calibri"/>
        <family val="2"/>
        <scheme val="minor"/>
      </rPr>
      <t xml:space="preserve">.  The light is advertised as having a 5-year </t>
    </r>
    <r>
      <rPr>
        <b/>
        <sz val="11"/>
        <color rgb="FFFF0000"/>
        <rFont val="Calibri"/>
        <family val="2"/>
        <scheme val="minor"/>
      </rPr>
      <t>warranty</t>
    </r>
    <r>
      <rPr>
        <sz val="11"/>
        <color rgb="FF000000"/>
        <rFont val="Calibri"/>
        <family val="2"/>
        <scheme val="minor"/>
      </rPr>
      <t xml:space="preserve"> but died after perhaps </t>
    </r>
    <r>
      <rPr>
        <b/>
        <sz val="11"/>
        <color rgb="FFFF0000"/>
        <rFont val="Calibri"/>
        <family val="2"/>
        <scheme val="minor"/>
      </rPr>
      <t>8 months</t>
    </r>
    <r>
      <rPr>
        <sz val="11"/>
        <color rgb="FF000000"/>
        <rFont val="Calibri"/>
        <family val="2"/>
        <scheme val="minor"/>
      </rPr>
      <t xml:space="preserve">. I took the light back to the </t>
    </r>
    <r>
      <rPr>
        <b/>
        <sz val="11"/>
        <color rgb="FFFF0000"/>
        <rFont val="Calibri"/>
        <family val="2"/>
        <scheme val="minor"/>
      </rPr>
      <t>store</t>
    </r>
    <r>
      <rPr>
        <sz val="11"/>
        <color rgb="FF000000"/>
        <rFont val="Calibri"/>
        <family val="2"/>
        <scheme val="minor"/>
      </rPr>
      <t xml:space="preserve"> but they said they could </t>
    </r>
    <r>
      <rPr>
        <b/>
        <sz val="11"/>
        <color rgb="FFFF0000"/>
        <rFont val="Calibri"/>
        <family val="2"/>
        <scheme val="minor"/>
      </rPr>
      <t>not help</t>
    </r>
    <r>
      <rPr>
        <sz val="11"/>
        <color rgb="FF000000"/>
        <rFont val="Calibri"/>
        <family val="2"/>
        <scheme val="minor"/>
      </rPr>
      <t xml:space="preserve"> since i did not have the receipt (who keeps receipts?!). I then called the customer support line. I always use the same credit card so HD can look up my purchase history. It seems that since my credit card was updated with a new number (due to fraud), HD was no longer able to locate my purchases even though my name and address remain the same.  Eventually, Alejandro offered me a </t>
    </r>
    <r>
      <rPr>
        <b/>
        <sz val="11"/>
        <color rgb="FFFF0000"/>
        <rFont val="Calibri"/>
        <family val="2"/>
        <scheme val="minor"/>
      </rPr>
      <t>gift card</t>
    </r>
    <r>
      <rPr>
        <sz val="11"/>
        <color rgb="FF000000"/>
        <rFont val="Calibri"/>
        <family val="2"/>
        <scheme val="minor"/>
      </rPr>
      <t xml:space="preserve"> so the episode ended well. I very much appreciate this. I have also registered my new credit card with my online account so I believe I will have access to e-receipts in the future. I wish I would known about that before.</t>
    </r>
  </si>
  <si>
    <r>
      <t xml:space="preserve">I spoke with customer service people on 3 seperate occasions in regards to this matter. Nothing was resolved at all until I spoke with the district </t>
    </r>
    <r>
      <rPr>
        <b/>
        <sz val="11"/>
        <color rgb="FFFF0000"/>
        <rFont val="Calibri"/>
        <family val="2"/>
        <scheme val="minor"/>
      </rPr>
      <t>manager</t>
    </r>
    <r>
      <rPr>
        <sz val="11"/>
        <color rgb="FF000000"/>
        <rFont val="Calibri"/>
        <family val="2"/>
        <scheme val="minor"/>
      </rPr>
      <t xml:space="preserve"> about the problem. Usually I have a great experience with Home Depot, but this was </t>
    </r>
    <r>
      <rPr>
        <b/>
        <sz val="11"/>
        <color rgb="FFFF0000"/>
        <rFont val="Calibri"/>
        <family val="2"/>
        <scheme val="minor"/>
      </rPr>
      <t>frustrating</t>
    </r>
    <r>
      <rPr>
        <sz val="11"/>
        <color rgb="FF000000"/>
        <rFont val="Calibri"/>
        <family val="2"/>
        <scheme val="minor"/>
      </rPr>
      <t xml:space="preserve"> and took almost 2 </t>
    </r>
    <r>
      <rPr>
        <b/>
        <sz val="11"/>
        <color rgb="FFFF0000"/>
        <rFont val="Calibri"/>
        <family val="2"/>
        <scheme val="minor"/>
      </rPr>
      <t>weeks</t>
    </r>
    <r>
      <rPr>
        <sz val="11"/>
        <color rgb="FF000000"/>
        <rFont val="Calibri"/>
        <family val="2"/>
        <scheme val="minor"/>
      </rPr>
      <t xml:space="preserve"> to get a simple IT issue investigated and resolved.</t>
    </r>
  </si>
  <si>
    <r>
      <t xml:space="preserve">Did </t>
    </r>
    <r>
      <rPr>
        <b/>
        <sz val="11"/>
        <color rgb="FFFF0000"/>
        <rFont val="Calibri"/>
        <family val="2"/>
        <scheme val="minor"/>
      </rPr>
      <t>not solve</t>
    </r>
    <r>
      <rPr>
        <sz val="11"/>
        <color rgb="FF000000"/>
        <rFont val="Calibri"/>
        <family val="2"/>
        <scheme val="minor"/>
      </rPr>
      <t xml:space="preserve"> the issue that we have.  Needed the fasteners for a workbench that came with missing fasteners.  Omar originally said that he would submit a request to the manufacturer if we provided a receipt, but unfortunately we did no longer had the receipt - that was the issue.  We sent a picture of the unit and Omar then said that he would send us a $25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credit</t>
    </r>
    <r>
      <rPr>
        <sz val="11"/>
        <color rgb="FF000000"/>
        <rFont val="Calibri"/>
        <family val="2"/>
        <scheme val="minor"/>
      </rPr>
      <t xml:space="preserve"> to purchase general fasteners, but he never sent the store credit.  Very </t>
    </r>
    <r>
      <rPr>
        <b/>
        <sz val="11"/>
        <color rgb="FFFF0000"/>
        <rFont val="Calibri"/>
        <family val="2"/>
        <scheme val="minor"/>
      </rPr>
      <t>disappointed</t>
    </r>
    <r>
      <rPr>
        <sz val="11"/>
        <color rgb="FF000000"/>
        <rFont val="Calibri"/>
        <family val="2"/>
        <scheme val="minor"/>
      </rPr>
      <t xml:space="preserve"> with the whole experience.</t>
    </r>
  </si>
  <si>
    <r>
      <t xml:space="preserve">We purchased a Hampton Bay battery operated square gazebo droplight (item #1001 469 586, model D203014700 I was inquiring about where I could purchase a spare LED bulb as NO information was provided in the enclosed use and care guide regarding wattage.  After some excellent service from Ricardo, we were advised on bulb wattage but not where to purchase spare (Home Depot does not have anything comparable).  We are still deciding on whether to keep light or return as if bulb breaks or burns out we cannot get a </t>
    </r>
    <r>
      <rPr>
        <b/>
        <sz val="11"/>
        <color rgb="FFFF0000"/>
        <rFont val="Calibri"/>
        <family val="2"/>
        <scheme val="minor"/>
      </rPr>
      <t>replacement</t>
    </r>
    <r>
      <rPr>
        <sz val="11"/>
        <color rgb="FF000000"/>
        <rFont val="Calibri"/>
        <family val="2"/>
        <scheme val="minor"/>
      </rPr>
      <t>.  Thank-you !!</t>
    </r>
  </si>
  <si>
    <r>
      <t xml:space="preserve">Getting a brand new water heater that leaks replaced has been </t>
    </r>
    <r>
      <rPr>
        <b/>
        <sz val="11"/>
        <color rgb="FFFF0000"/>
        <rFont val="Calibri"/>
        <family val="2"/>
        <scheme val="minor"/>
      </rPr>
      <t>painful</t>
    </r>
    <r>
      <rPr>
        <sz val="11"/>
        <color rgb="FF000000"/>
        <rFont val="Calibri"/>
        <family val="2"/>
        <scheme val="minor"/>
      </rPr>
      <t xml:space="preserve">. About 2 </t>
    </r>
    <r>
      <rPr>
        <b/>
        <sz val="11"/>
        <color rgb="FFFF0000"/>
        <rFont val="Calibri"/>
        <family val="2"/>
        <scheme val="minor"/>
      </rPr>
      <t>weeks</t>
    </r>
    <r>
      <rPr>
        <sz val="11"/>
        <color rgb="FF000000"/>
        <rFont val="Calibri"/>
        <family val="2"/>
        <scheme val="minor"/>
      </rPr>
      <t xml:space="preserve"> now dealing with this and I have no information on when the new water heater will get to my home. </t>
    </r>
    <r>
      <rPr>
        <b/>
        <sz val="11"/>
        <color rgb="FFFF0000"/>
        <rFont val="Calibri"/>
        <family val="2"/>
        <scheme val="minor"/>
      </rPr>
      <t>Disappointed</t>
    </r>
    <r>
      <rPr>
        <sz val="11"/>
        <color rgb="FF000000"/>
        <rFont val="Calibri"/>
        <family val="2"/>
        <scheme val="minor"/>
      </rPr>
      <t>.</t>
    </r>
  </si>
  <si>
    <r>
      <t xml:space="preserve">I waited </t>
    </r>
    <r>
      <rPr>
        <b/>
        <sz val="11"/>
        <color rgb="FFFF0000"/>
        <rFont val="Calibri"/>
        <family val="2"/>
        <scheme val="minor"/>
      </rPr>
      <t>on the phone for</t>
    </r>
    <r>
      <rPr>
        <sz val="11"/>
        <color rgb="FF000000"/>
        <rFont val="Calibri"/>
        <family val="2"/>
        <scheme val="minor"/>
      </rPr>
      <t xml:space="preserve"> over </t>
    </r>
    <r>
      <rPr>
        <b/>
        <sz val="11"/>
        <color rgb="FFFF0000"/>
        <rFont val="Calibri"/>
        <family val="2"/>
        <scheme val="minor"/>
      </rPr>
      <t>40 minutes</t>
    </r>
    <r>
      <rPr>
        <sz val="11"/>
        <color rgb="FF000000"/>
        <rFont val="Calibri"/>
        <family val="2"/>
        <scheme val="minor"/>
      </rPr>
      <t xml:space="preserve">. I attempted to take car of this over the internet, but didn''t see how to process the </t>
    </r>
    <r>
      <rPr>
        <b/>
        <sz val="11"/>
        <color rgb="FFFF0000"/>
        <rFont val="Calibri"/>
        <family val="2"/>
        <scheme val="minor"/>
      </rPr>
      <t>warranty</t>
    </r>
    <r>
      <rPr>
        <sz val="11"/>
        <color rgb="FF000000"/>
        <rFont val="Calibri"/>
        <family val="2"/>
        <scheme val="minor"/>
      </rPr>
      <t xml:space="preserve"> request. It was confusing.</t>
    </r>
  </si>
  <si>
    <r>
      <t>Been waiting</t>
    </r>
    <r>
      <rPr>
        <sz val="11"/>
        <color rgb="FF000000"/>
        <rFont val="Calibri"/>
        <family val="2"/>
        <scheme val="minor"/>
      </rPr>
      <t xml:space="preserve"> over a year for this part on a badly package online purchase. Originally part was </t>
    </r>
    <r>
      <rPr>
        <b/>
        <sz val="11"/>
        <color rgb="FFFF0000"/>
        <rFont val="Calibri"/>
        <family val="2"/>
        <scheme val="minor"/>
      </rPr>
      <t>never ordered</t>
    </r>
    <r>
      <rPr>
        <sz val="11"/>
        <color rgb="FF000000"/>
        <rFont val="Calibri"/>
        <family val="2"/>
        <scheme val="minor"/>
      </rPr>
      <t>. Brianna figured it out and part was received days later.</t>
    </r>
  </si>
  <si>
    <r>
      <t xml:space="preserve">The veterans </t>
    </r>
    <r>
      <rPr>
        <b/>
        <sz val="11"/>
        <color rgb="FFFF0000"/>
        <rFont val="Calibri"/>
        <family val="2"/>
        <scheme val="minor"/>
      </rPr>
      <t>discount</t>
    </r>
    <r>
      <rPr>
        <sz val="11"/>
        <color rgb="FF000000"/>
        <rFont val="Calibri"/>
        <family val="2"/>
        <scheme val="minor"/>
      </rPr>
      <t xml:space="preserve"> was disapointing. Will buy building materials from somewhere else</t>
    </r>
  </si>
  <si>
    <r>
      <t xml:space="preserve">I highly recommend customer service </t>
    </r>
    <r>
      <rPr>
        <b/>
        <sz val="11"/>
        <color rgb="FFFF0000"/>
        <rFont val="Calibri"/>
        <family val="2"/>
        <scheme val="minor"/>
      </rPr>
      <t>training</t>
    </r>
    <r>
      <rPr>
        <sz val="11"/>
        <color rgb="FF000000"/>
        <rFont val="Calibri"/>
        <family val="2"/>
        <scheme val="minor"/>
      </rPr>
      <t xml:space="preserve"> for your in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supervisors</t>
    </r>
    <r>
      <rPr>
        <sz val="11"/>
        <color rgb="FF000000"/>
        <rFont val="Calibri"/>
        <family val="2"/>
        <scheme val="minor"/>
      </rPr>
      <t xml:space="preserve">. They were both extremely were neither knowledgeable about manufacturers coupons and </t>
    </r>
    <r>
      <rPr>
        <b/>
        <sz val="11"/>
        <color rgb="FFFF0000"/>
        <rFont val="Calibri"/>
        <family val="2"/>
        <scheme val="minor"/>
      </rPr>
      <t>rude</t>
    </r>
    <r>
      <rPr>
        <sz val="11"/>
        <color rgb="FF000000"/>
        <rFont val="Calibri"/>
        <family val="2"/>
        <scheme val="minor"/>
      </rPr>
      <t>.</t>
    </r>
  </si>
  <si>
    <r>
      <t xml:space="preserve">My experience  with your company was highly  </t>
    </r>
    <r>
      <rPr>
        <b/>
        <sz val="11"/>
        <color rgb="FFFF0000"/>
        <rFont val="Calibri"/>
        <family val="2"/>
        <scheme val="minor"/>
      </rPr>
      <t>disappointing</t>
    </r>
  </si>
  <si>
    <r>
      <t xml:space="preserve">my concern </t>
    </r>
    <r>
      <rPr>
        <b/>
        <sz val="11"/>
        <color rgb="FFFF0000"/>
        <rFont val="Calibri"/>
        <family val="2"/>
        <scheme val="minor"/>
      </rPr>
      <t>lies</t>
    </r>
    <r>
      <rPr>
        <sz val="11"/>
        <color rgb="FF000000"/>
        <rFont val="Calibri"/>
        <family val="2"/>
        <scheme val="minor"/>
      </rPr>
      <t xml:space="preserve"> with your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manager</t>
    </r>
    <r>
      <rPr>
        <sz val="11"/>
        <color rgb="FF000000"/>
        <rFont val="Calibri"/>
        <family val="2"/>
        <scheme val="minor"/>
      </rPr>
      <t xml:space="preserve"> Tim at the Matthews store. On the day I had the issue he would never leave his office to see about handling the problem. Then after I complained he again never handled the problem he passed it off to his assistant manager Rosa. I don''t believe there is a real store manager! If he worked for me and was too busy to ever address a problem, I believe I would evaluate whether he was able to handle this job. Perhaps he was promoted above his ability to do this job?????</t>
    </r>
  </si>
  <si>
    <r>
      <t xml:space="preserve">Was very </t>
    </r>
    <r>
      <rPr>
        <b/>
        <sz val="11"/>
        <color rgb="FFFF0000"/>
        <rFont val="Calibri"/>
        <family val="2"/>
        <scheme val="minor"/>
      </rPr>
      <t>disappointed</t>
    </r>
    <r>
      <rPr>
        <sz val="11"/>
        <color rgb="FF000000"/>
        <rFont val="Calibri"/>
        <family val="2"/>
        <scheme val="minor"/>
      </rPr>
      <t xml:space="preserve"> will the situation, it do not happend once it happended twice. I do understand is the delivery company that causes this </t>
    </r>
    <r>
      <rPr>
        <b/>
        <sz val="11"/>
        <color rgb="FFFF0000"/>
        <rFont val="Calibri"/>
        <family val="2"/>
        <scheme val="minor"/>
      </rPr>
      <t>nightmare</t>
    </r>
    <r>
      <rPr>
        <sz val="11"/>
        <color rgb="FF000000"/>
        <rFont val="Calibri"/>
        <family val="2"/>
        <scheme val="minor"/>
      </rPr>
      <t>.</t>
    </r>
  </si>
  <si>
    <r>
      <t xml:space="preserve">In </t>
    </r>
    <r>
      <rPr>
        <b/>
        <sz val="11"/>
        <color rgb="FFFF0000"/>
        <rFont val="Calibri"/>
        <family val="2"/>
        <scheme val="minor"/>
      </rPr>
      <t>store</t>
    </r>
    <r>
      <rPr>
        <sz val="11"/>
        <color rgb="FF000000"/>
        <rFont val="Calibri"/>
        <family val="2"/>
        <scheme val="minor"/>
      </rPr>
      <t xml:space="preserve"> communication is key to successfully completing a project and keeping the customer happy. Expertise in their respective departments by all employees that deal directly with the customer is also very important. It only takes one engagement with a inexperienced or poorly trained employee to cause an </t>
    </r>
    <r>
      <rPr>
        <b/>
        <sz val="11"/>
        <color rgb="FFFF0000"/>
        <rFont val="Calibri"/>
        <family val="2"/>
        <scheme val="minor"/>
      </rPr>
      <t>unpleasant</t>
    </r>
    <r>
      <rPr>
        <sz val="11"/>
        <color rgb="FF000000"/>
        <rFont val="Calibri"/>
        <family val="2"/>
        <scheme val="minor"/>
      </rPr>
      <t xml:space="preserve"> atmosphere to the project.</t>
    </r>
  </si>
  <si>
    <r>
      <t>Faulty</t>
    </r>
    <r>
      <rPr>
        <sz val="11"/>
        <color rgb="FF000000"/>
        <rFont val="Calibri"/>
        <family val="2"/>
        <scheme val="minor"/>
      </rPr>
      <t xml:space="preserve"> deck furniture made by Hampton Bay an exclusive Home Depot brand and I was told I needed a reciept to prove I bought it at HD. Bought 18 to 24 mknths ago, it could be under </t>
    </r>
    <r>
      <rPr>
        <b/>
        <sz val="11"/>
        <color rgb="FFFF0000"/>
        <rFont val="Calibri"/>
        <family val="2"/>
        <scheme val="minor"/>
      </rPr>
      <t>warranty</t>
    </r>
    <r>
      <rPr>
        <sz val="11"/>
        <color rgb="FF000000"/>
        <rFont val="Calibri"/>
        <family val="2"/>
        <scheme val="minor"/>
      </rPr>
      <t xml:space="preserve"> but without a reciept I was told I was </t>
    </r>
    <r>
      <rPr>
        <b/>
        <sz val="11"/>
        <color rgb="FFFF0000"/>
        <rFont val="Calibri"/>
        <family val="2"/>
        <scheme val="minor"/>
      </rPr>
      <t>shit</t>
    </r>
    <r>
      <rPr>
        <sz val="11"/>
        <color rgb="FF000000"/>
        <rFont val="Calibri"/>
        <family val="2"/>
        <scheme val="minor"/>
      </rPr>
      <t xml:space="preserve"> out of luck. Give me a break, I did not by it at Walmart bc I cannot. Its one thing to gi e </t>
    </r>
    <r>
      <rPr>
        <b/>
        <sz val="11"/>
        <color rgb="FFFF0000"/>
        <rFont val="Calibri"/>
        <family val="2"/>
        <scheme val="minor"/>
      </rPr>
      <t>bad customer service</t>
    </r>
    <r>
      <rPr>
        <sz val="11"/>
        <color rgb="FF000000"/>
        <rFont val="Calibri"/>
        <family val="2"/>
        <scheme val="minor"/>
      </rPr>
      <t xml:space="preserve"> but quite another to do that and tell someone they may be </t>
    </r>
    <r>
      <rPr>
        <b/>
        <sz val="11"/>
        <color rgb="FFFF0000"/>
        <rFont val="Calibri"/>
        <family val="2"/>
        <scheme val="minor"/>
      </rPr>
      <t>a liar</t>
    </r>
    <r>
      <rPr>
        <sz val="11"/>
        <color rgb="FF000000"/>
        <rFont val="Calibri"/>
        <family val="2"/>
        <scheme val="minor"/>
      </rPr>
      <t xml:space="preserve"> and a </t>
    </r>
    <r>
      <rPr>
        <b/>
        <sz val="11"/>
        <color rgb="FFFF0000"/>
        <rFont val="Calibri"/>
        <family val="2"/>
        <scheme val="minor"/>
      </rPr>
      <t>thief</t>
    </r>
    <r>
      <rPr>
        <sz val="11"/>
        <color rgb="FF000000"/>
        <rFont val="Calibri"/>
        <family val="2"/>
        <scheme val="minor"/>
      </rPr>
      <t>.</t>
    </r>
  </si>
  <si>
    <r>
      <t xml:space="preserve">My home builder bought exterior wall lamps in 7/22. They are </t>
    </r>
    <r>
      <rPr>
        <b/>
        <sz val="11"/>
        <color rgb="FFFF0000"/>
        <rFont val="Calibri"/>
        <family val="2"/>
        <scheme val="minor"/>
      </rPr>
      <t>defective</t>
    </r>
    <r>
      <rPr>
        <sz val="11"/>
        <color rgb="FF000000"/>
        <rFont val="Calibri"/>
        <family val="2"/>
        <scheme val="minor"/>
      </rPr>
      <t xml:space="preserve"> and have rusted badly (Quoizel brand7 lamps at @$145 each). My builder is unresponsive and will not service my home problems. I do not have the Home Depot online receipt or credit card used to purchase. The manufacturer will not stand by their 12 month </t>
    </r>
    <r>
      <rPr>
        <b/>
        <sz val="11"/>
        <color rgb="FFFF0000"/>
        <rFont val="Calibri"/>
        <family val="2"/>
        <scheme val="minor"/>
      </rPr>
      <t>warranty</t>
    </r>
    <r>
      <rPr>
        <sz val="11"/>
        <color rgb="FF000000"/>
        <rFont val="Calibri"/>
        <family val="2"/>
        <scheme val="minor"/>
      </rPr>
      <t xml:space="preserve"> without receipt. Please </t>
    </r>
    <r>
      <rPr>
        <b/>
        <sz val="11"/>
        <color rgb="FFFF0000"/>
        <rFont val="Calibri"/>
        <family val="2"/>
        <scheme val="minor"/>
      </rPr>
      <t>help me</t>
    </r>
    <r>
      <rPr>
        <sz val="11"/>
        <color rgb="FF000000"/>
        <rFont val="Calibri"/>
        <family val="2"/>
        <scheme val="minor"/>
      </rPr>
      <t>.</t>
    </r>
  </si>
  <si>
    <r>
      <t xml:space="preserve">I purchased this patio set for my niece's new house three </t>
    </r>
    <r>
      <rPr>
        <b/>
        <sz val="11"/>
        <color rgb="FFFF0000"/>
        <rFont val="Calibri"/>
        <family val="2"/>
        <scheme val="minor"/>
      </rPr>
      <t>weeks</t>
    </r>
    <r>
      <rPr>
        <sz val="11"/>
        <color rgb="FF000000"/>
        <rFont val="Calibri"/>
        <family val="2"/>
        <scheme val="minor"/>
      </rPr>
      <t xml:space="preserve"> prior to her moving in and scheduled delivery for the Monday after she moved in. She was contacted that weekend to say the set that was already purchased </t>
    </r>
    <r>
      <rPr>
        <b/>
        <sz val="11"/>
        <color rgb="FFFF0000"/>
        <rFont val="Calibri"/>
        <family val="2"/>
        <scheme val="minor"/>
      </rPr>
      <t>was not available</t>
    </r>
    <r>
      <rPr>
        <sz val="11"/>
        <color rgb="FF000000"/>
        <rFont val="Calibri"/>
        <family val="2"/>
        <scheme val="minor"/>
      </rPr>
      <t xml:space="preserve"> but she could have the floor model. She and her fiance had to borrow a van to pick the set up and miss work time. I was given 10%back, buy, after several years of buying from Home Depot,  I will not be a customer.  I do not understand how a purchased item scheduled for delivery could be sold and no longer available. I am very </t>
    </r>
    <r>
      <rPr>
        <b/>
        <sz val="11"/>
        <color rgb="FFFF0000"/>
        <rFont val="Calibri"/>
        <family val="2"/>
        <scheme val="minor"/>
      </rPr>
      <t>disappointed</t>
    </r>
    <r>
      <rPr>
        <sz val="11"/>
        <color rgb="FF000000"/>
        <rFont val="Calibri"/>
        <family val="2"/>
        <scheme val="minor"/>
      </rPr>
      <t>.</t>
    </r>
  </si>
  <si>
    <r>
      <t xml:space="preserve">N/A now offer of a </t>
    </r>
    <r>
      <rPr>
        <b/>
        <sz val="11"/>
        <color rgb="FFFF0000"/>
        <rFont val="Calibri"/>
        <family val="2"/>
        <scheme val="minor"/>
      </rPr>
      <t>gift card</t>
    </r>
    <r>
      <rPr>
        <sz val="11"/>
        <color rgb="FF000000"/>
        <rFont val="Calibri"/>
        <family val="2"/>
        <scheme val="minor"/>
      </rPr>
      <t xml:space="preserve">, or </t>
    </r>
    <r>
      <rPr>
        <b/>
        <sz val="11"/>
        <color rgb="FFFF0000"/>
        <rFont val="Calibri"/>
        <family val="2"/>
        <scheme val="minor"/>
      </rPr>
      <t>discount</t>
    </r>
    <r>
      <rPr>
        <sz val="11"/>
        <color rgb="FF000000"/>
        <rFont val="Calibri"/>
        <family val="2"/>
        <scheme val="minor"/>
      </rPr>
      <t xml:space="preserve"> to see if the </t>
    </r>
    <r>
      <rPr>
        <b/>
        <sz val="11"/>
        <color rgb="FFFF0000"/>
        <rFont val="Calibri"/>
        <family val="2"/>
        <scheme val="minor"/>
      </rPr>
      <t>store</t>
    </r>
    <r>
      <rPr>
        <sz val="11"/>
        <color rgb="FF000000"/>
        <rFont val="Calibri"/>
        <family val="2"/>
        <scheme val="minor"/>
      </rPr>
      <t xml:space="preserve"> was cleaned.</t>
    </r>
  </si>
  <si>
    <r>
      <t xml:space="preserve">Spent more time gaslighting me and never provided ANY of the help I needed, </t>
    </r>
    <r>
      <rPr>
        <b/>
        <sz val="11"/>
        <color rgb="FFFF0000"/>
        <rFont val="Calibri"/>
        <family val="2"/>
        <scheme val="minor"/>
      </rPr>
      <t>wasted my time</t>
    </r>
    <r>
      <rPr>
        <sz val="11"/>
        <color rgb="FF000000"/>
        <rFont val="Calibri"/>
        <family val="2"/>
        <scheme val="minor"/>
      </rPr>
      <t xml:space="preserve"> and I have nothing but a broken product that only needs 1 price (without it the product is useless for me)   I need a part or a </t>
    </r>
    <r>
      <rPr>
        <b/>
        <sz val="11"/>
        <color rgb="FFFF0000"/>
        <rFont val="Calibri"/>
        <family val="2"/>
        <scheme val="minor"/>
      </rPr>
      <t>replacement</t>
    </r>
    <r>
      <rPr>
        <sz val="11"/>
        <color rgb="FF000000"/>
        <rFont val="Calibri"/>
        <family val="2"/>
        <scheme val="minor"/>
      </rPr>
      <t xml:space="preserve"> product or some monetary </t>
    </r>
    <r>
      <rPr>
        <b/>
        <sz val="11"/>
        <color rgb="FFFF0000"/>
        <rFont val="Calibri"/>
        <family val="2"/>
        <scheme val="minor"/>
      </rPr>
      <t>compensation</t>
    </r>
    <r>
      <rPr>
        <sz val="11"/>
        <color rgb="FF000000"/>
        <rFont val="Calibri"/>
        <family val="2"/>
        <scheme val="minor"/>
      </rPr>
      <t xml:space="preserve"> to help buy a new product.  I received nothing but </t>
    </r>
    <r>
      <rPr>
        <b/>
        <sz val="11"/>
        <color rgb="FFFF0000"/>
        <rFont val="Calibri"/>
        <family val="2"/>
        <scheme val="minor"/>
      </rPr>
      <t>stress</t>
    </r>
    <r>
      <rPr>
        <sz val="11"/>
        <color rgb="FF000000"/>
        <rFont val="Calibri"/>
        <family val="2"/>
        <scheme val="minor"/>
      </rPr>
      <t xml:space="preserve"> and insulting </t>
    </r>
    <r>
      <rPr>
        <b/>
        <sz val="11"/>
        <color rgb="FFFF0000"/>
        <rFont val="Calibri"/>
        <family val="2"/>
        <scheme val="minor"/>
      </rPr>
      <t>tone</t>
    </r>
    <r>
      <rPr>
        <sz val="11"/>
        <color rgb="FF000000"/>
        <rFont val="Calibri"/>
        <family val="2"/>
        <scheme val="minor"/>
      </rPr>
      <t xml:space="preserve"> that kept recurring (like a </t>
    </r>
    <r>
      <rPr>
        <b/>
        <sz val="11"/>
        <color rgb="FFFF0000"/>
        <rFont val="Calibri"/>
        <family val="2"/>
        <scheme val="minor"/>
      </rPr>
      <t>joke</t>
    </r>
    <r>
      <rPr>
        <sz val="11"/>
        <color rgb="FF000000"/>
        <rFont val="Calibri"/>
        <family val="2"/>
        <scheme val="minor"/>
      </rPr>
      <t>)</t>
    </r>
  </si>
  <si>
    <r>
      <t xml:space="preserve">Angie was fabulous!  The entire process was quite lengthy, almost </t>
    </r>
    <r>
      <rPr>
        <b/>
        <sz val="11"/>
        <color rgb="FFFF0000"/>
        <rFont val="Calibri"/>
        <family val="2"/>
        <scheme val="minor"/>
      </rPr>
      <t>an hour</t>
    </r>
    <r>
      <rPr>
        <sz val="11"/>
        <color rgb="FF000000"/>
        <rFont val="Calibri"/>
        <family val="2"/>
        <scheme val="minor"/>
      </rPr>
      <t xml:space="preserve"> on the phone.  I </t>
    </r>
    <r>
      <rPr>
        <b/>
        <sz val="11"/>
        <color rgb="FFFF0000"/>
        <rFont val="Calibri"/>
        <family val="2"/>
        <scheme val="minor"/>
      </rPr>
      <t>have not received</t>
    </r>
    <r>
      <rPr>
        <sz val="11"/>
        <color rgb="FF000000"/>
        <rFont val="Calibri"/>
        <family val="2"/>
        <scheme val="minor"/>
      </rPr>
      <t xml:space="preserve"> my items yet, but am hopeful that I get what I needed after spending hours online trying to find the </t>
    </r>
    <r>
      <rPr>
        <b/>
        <sz val="11"/>
        <color rgb="FFFF0000"/>
        <rFont val="Calibri"/>
        <family val="2"/>
        <scheme val="minor"/>
      </rPr>
      <t>replacement</t>
    </r>
    <r>
      <rPr>
        <sz val="11"/>
        <color rgb="FF000000"/>
        <rFont val="Calibri"/>
        <family val="2"/>
        <scheme val="minor"/>
      </rPr>
      <t xml:space="preserve"> cushions. Thank you!</t>
    </r>
  </si>
  <si>
    <r>
      <t xml:space="preserve">The Home Depot corporate leadership could take the time to make an unannounced  visit to the Mayaguez </t>
    </r>
    <r>
      <rPr>
        <b/>
        <sz val="11"/>
        <color rgb="FFFF0000"/>
        <rFont val="Calibri"/>
        <family val="2"/>
        <scheme val="minor"/>
      </rPr>
      <t>store</t>
    </r>
    <r>
      <rPr>
        <sz val="11"/>
        <color rgb="FF000000"/>
        <rFont val="Calibri"/>
        <family val="2"/>
        <scheme val="minor"/>
      </rPr>
      <t xml:space="preserve"> and see for themself meritocracy at it best. If the operation of this store is a true representation of what Home Depot is, then I want no business with it. There are oasis in the middle of any desert and there are a few employees that really care, but for the most part they are customer care </t>
    </r>
    <r>
      <rPr>
        <b/>
        <sz val="11"/>
        <color rgb="FFFF0000"/>
        <rFont val="Calibri"/>
        <family val="2"/>
        <scheme val="minor"/>
      </rPr>
      <t>unfriendly</t>
    </r>
    <r>
      <rPr>
        <sz val="11"/>
        <color rgb="FF000000"/>
        <rFont val="Calibri"/>
        <family val="2"/>
        <scheme val="minor"/>
      </rPr>
      <t xml:space="preserve">, </t>
    </r>
    <r>
      <rPr>
        <b/>
        <sz val="11"/>
        <color rgb="FFFF0000"/>
        <rFont val="Calibri"/>
        <family val="2"/>
        <scheme val="minor"/>
      </rPr>
      <t>cold</t>
    </r>
    <r>
      <rPr>
        <sz val="11"/>
        <color rgb="FF000000"/>
        <rFont val="Calibri"/>
        <family val="2"/>
        <scheme val="minor"/>
      </rPr>
      <t xml:space="preserve"> and strive in apathy. I choose sometime to buy at this store not because they are the best, the least bad.</t>
    </r>
  </si>
  <si>
    <r>
      <t xml:space="preserve">Home Depot decides what products to give Veteran </t>
    </r>
    <r>
      <rPr>
        <b/>
        <sz val="11"/>
        <color rgb="FFFF0000"/>
        <rFont val="Calibri"/>
        <family val="2"/>
        <scheme val="minor"/>
      </rPr>
      <t>discounts</t>
    </r>
    <r>
      <rPr>
        <sz val="11"/>
        <color rgb="FF000000"/>
        <rFont val="Calibri"/>
        <family val="2"/>
        <scheme val="minor"/>
      </rPr>
      <t xml:space="preserve"> on and what not to. Great job giving me 10% off of a roll of tape for $5.00 but not giving me </t>
    </r>
    <r>
      <rPr>
        <b/>
        <sz val="11"/>
        <color rgb="FFFF0000"/>
        <rFont val="Calibri"/>
        <family val="2"/>
        <scheme val="minor"/>
      </rPr>
      <t>discount</t>
    </r>
    <r>
      <rPr>
        <sz val="11"/>
        <color rgb="FF000000"/>
        <rFont val="Calibri"/>
        <family val="2"/>
        <scheme val="minor"/>
      </rPr>
      <t xml:space="preserve"> on $150.00 worth of tile backer board.  Great job, remember, word of mouth can be the best or the worst advertising</t>
    </r>
  </si>
  <si>
    <r>
      <t xml:space="preserve">I contacted online Chat support TWICE. </t>
    </r>
    <r>
      <rPr>
        <b/>
        <sz val="11"/>
        <color rgb="FFFF0000"/>
        <rFont val="Calibri"/>
        <family val="2"/>
        <scheme val="minor"/>
      </rPr>
      <t>First contact</t>
    </r>
    <r>
      <rPr>
        <sz val="11"/>
        <color rgb="FF000000"/>
        <rFont val="Calibri"/>
        <family val="2"/>
        <scheme val="minor"/>
      </rPr>
      <t xml:space="preserve"> - I was told it was too late at night, and that I had to contact them during my </t>
    </r>
    <r>
      <rPr>
        <b/>
        <sz val="11"/>
        <color rgb="FFFF0000"/>
        <rFont val="Calibri"/>
        <family val="2"/>
        <scheme val="minor"/>
      </rPr>
      <t>store</t>
    </r>
    <r>
      <rPr>
        <sz val="11"/>
        <color rgb="FF000000"/>
        <rFont val="Calibri"/>
        <family val="2"/>
        <scheme val="minor"/>
      </rPr>
      <t xml:space="preserve">'s open hours.  The next day I reached out again, and THIS time they told me they could not help me at all, but that I had to reach out to the Decorators customer support line.  When I reached out to that number, I started getting a story about how she was </t>
    </r>
    <r>
      <rPr>
        <b/>
        <sz val="11"/>
        <color rgb="FFFF0000"/>
        <rFont val="Calibri"/>
        <family val="2"/>
        <scheme val="minor"/>
      </rPr>
      <t>not sure</t>
    </r>
    <r>
      <rPr>
        <sz val="11"/>
        <color rgb="FF000000"/>
        <rFont val="Calibri"/>
        <family val="2"/>
        <scheme val="minor"/>
      </rPr>
      <t xml:space="preserve"> the manufacturer was still making these lights, she'd have to call them, and more and I did not care. I just wanted a </t>
    </r>
    <r>
      <rPr>
        <b/>
        <sz val="11"/>
        <color rgb="FFFF0000"/>
        <rFont val="Calibri"/>
        <family val="2"/>
        <scheme val="minor"/>
      </rPr>
      <t>replacement</t>
    </r>
    <r>
      <rPr>
        <sz val="11"/>
        <color rgb="FF000000"/>
        <rFont val="Calibri"/>
        <family val="2"/>
        <scheme val="minor"/>
      </rPr>
      <t xml:space="preserve"> for the light that I purchased with a 10 year </t>
    </r>
    <r>
      <rPr>
        <b/>
        <sz val="11"/>
        <color rgb="FFFF0000"/>
        <rFont val="Calibri"/>
        <family val="2"/>
        <scheme val="minor"/>
      </rPr>
      <t>warranty</t>
    </r>
    <r>
      <rPr>
        <sz val="11"/>
        <color rgb="FF000000"/>
        <rFont val="Calibri"/>
        <family val="2"/>
        <scheme val="minor"/>
      </rPr>
      <t>.  Less than 1 year later, I expected I could just call and get a replacement without having to contact Home Depot 3 times only to receive an ear-full of stories about how hard it was going to be to investigate. The solution worked out well in the end, but definitely was not what I could have expected from a prestigious house-hold name brand like Home Depot.</t>
    </r>
  </si>
  <si>
    <r>
      <t>still waiting</t>
    </r>
    <r>
      <rPr>
        <sz val="11"/>
        <color rgb="FF000000"/>
        <rFont val="Calibri"/>
        <family val="2"/>
        <scheme val="minor"/>
      </rPr>
      <t xml:space="preserve"> to hear back from geraldine</t>
    </r>
  </si>
  <si>
    <r>
      <t xml:space="preserve">Geraldine was great.  What was not great was trying to find cushion covers for the Hampton Bay Fiddler's Creek patio set I got.  They were not able to be located.  </t>
    </r>
    <r>
      <rPr>
        <b/>
        <sz val="11"/>
        <color rgb="FFFF0000"/>
        <rFont val="Calibri"/>
        <family val="2"/>
        <scheme val="minor"/>
      </rPr>
      <t>Disappointing</t>
    </r>
    <r>
      <rPr>
        <sz val="11"/>
        <color rgb="FF000000"/>
        <rFont val="Calibri"/>
        <family val="2"/>
        <scheme val="minor"/>
      </rPr>
      <t xml:space="preserve">. Somewhere along the way I got </t>
    </r>
    <r>
      <rPr>
        <b/>
        <sz val="11"/>
        <color rgb="FFFF0000"/>
        <rFont val="Calibri"/>
        <family val="2"/>
        <scheme val="minor"/>
      </rPr>
      <t>disconnected</t>
    </r>
    <r>
      <rPr>
        <sz val="11"/>
        <color rgb="FF000000"/>
        <rFont val="Calibri"/>
        <family val="2"/>
        <scheme val="minor"/>
      </rPr>
      <t xml:space="preserve"> from the person I originally called so I had to </t>
    </r>
    <r>
      <rPr>
        <b/>
        <sz val="11"/>
        <color rgb="FFFF0000"/>
        <rFont val="Calibri"/>
        <family val="2"/>
        <scheme val="minor"/>
      </rPr>
      <t>start all over</t>
    </r>
    <r>
      <rPr>
        <sz val="11"/>
        <color rgb="FF000000"/>
        <rFont val="Calibri"/>
        <family val="2"/>
        <scheme val="minor"/>
      </rPr>
      <t>.</t>
    </r>
  </si>
  <si>
    <r>
      <t xml:space="preserve">Why is it so difficult to speak to a </t>
    </r>
    <r>
      <rPr>
        <b/>
        <sz val="11"/>
        <color rgb="FFFF0000"/>
        <rFont val="Calibri"/>
        <family val="2"/>
        <scheme val="minor"/>
      </rPr>
      <t>supervisor</t>
    </r>
    <r>
      <rPr>
        <sz val="11"/>
        <color rgb="FF000000"/>
        <rFont val="Calibri"/>
        <family val="2"/>
        <scheme val="minor"/>
      </rPr>
      <t>????</t>
    </r>
  </si>
  <si>
    <r>
      <t xml:space="preserve">There is information missing from The Home Depot. I </t>
    </r>
    <r>
      <rPr>
        <b/>
        <sz val="11"/>
        <color rgb="FFFF0000"/>
        <rFont val="Calibri"/>
        <family val="2"/>
        <scheme val="minor"/>
      </rPr>
      <t>cannot access</t>
    </r>
    <r>
      <rPr>
        <sz val="11"/>
        <color rgb="FF000000"/>
        <rFont val="Calibri"/>
        <family val="2"/>
        <scheme val="minor"/>
      </rPr>
      <t xml:space="preserve"> descriptions of the purchases. Samuel told me how but the digital pathway is obscured. There are also no tabs to reach the information that I wanted. I finally found it through a different pathway than what was described to me. This means that HOME DEPOT IS NOT TRANSPARENT ONLINE. The other issue is that regardless of how little I buy and how much I pay each month, the balance rarely changes. So there must be information missing about floating monthly interest charges. I am avoiding Home Depot for now and using my neighborhood True Value.</t>
    </r>
  </si>
  <si>
    <r>
      <t xml:space="preserve">Javier was great.  What was not great was trying to find cushion covers for the Hampton Bay Fiddler's Creek patio set I got.  They were not able to be located.  </t>
    </r>
    <r>
      <rPr>
        <b/>
        <sz val="11"/>
        <color rgb="FFFF0000"/>
        <rFont val="Calibri"/>
        <family val="2"/>
        <scheme val="minor"/>
      </rPr>
      <t>Disappointing</t>
    </r>
    <r>
      <rPr>
        <sz val="11"/>
        <color rgb="FF000000"/>
        <rFont val="Calibri"/>
        <family val="2"/>
        <scheme val="minor"/>
      </rPr>
      <t>.</t>
    </r>
  </si>
  <si>
    <r>
      <t xml:space="preserve">Well, I called NSD and finally </t>
    </r>
    <r>
      <rPr>
        <b/>
        <sz val="11"/>
        <color rgb="FFFF0000"/>
        <rFont val="Calibri"/>
        <family val="2"/>
        <scheme val="minor"/>
      </rPr>
      <t>got through to</t>
    </r>
    <r>
      <rPr>
        <sz val="11"/>
        <color rgb="FF000000"/>
        <rFont val="Calibri"/>
        <family val="2"/>
        <scheme val="minor"/>
      </rPr>
      <t xml:space="preserve"> someone there. They gave me the name of the local pickup company and I will call them Monday to see when they have scheduled the pickkup.</t>
    </r>
  </si>
  <si>
    <r>
      <t xml:space="preserve">Learn your employees  how too </t>
    </r>
    <r>
      <rPr>
        <b/>
        <sz val="11"/>
        <color rgb="FFFF0000"/>
        <rFont val="Calibri"/>
        <family val="2"/>
        <scheme val="minor"/>
      </rPr>
      <t>treat customer</t>
    </r>
    <r>
      <rPr>
        <sz val="11"/>
        <color rgb="FF000000"/>
        <rFont val="Calibri"/>
        <family val="2"/>
        <scheme val="minor"/>
      </rPr>
      <t xml:space="preserve"> when they ask for some help and not be </t>
    </r>
    <r>
      <rPr>
        <b/>
        <sz val="11"/>
        <color rgb="FFFF0000"/>
        <rFont val="Calibri"/>
        <family val="2"/>
        <scheme val="minor"/>
      </rPr>
      <t>rude</t>
    </r>
    <r>
      <rPr>
        <sz val="11"/>
        <color rgb="FF000000"/>
        <rFont val="Calibri"/>
        <family val="2"/>
        <scheme val="minor"/>
      </rPr>
      <t xml:space="preserve"> too the customer</t>
    </r>
  </si>
  <si>
    <r>
      <t xml:space="preserve">Was put in contact with Tad </t>
    </r>
    <r>
      <rPr>
        <b/>
        <sz val="11"/>
        <color rgb="FFFF0000"/>
        <rFont val="Calibri"/>
        <family val="2"/>
        <scheme val="minor"/>
      </rPr>
      <t>usa</t>
    </r>
    <r>
      <rPr>
        <sz val="11"/>
        <color rgb="FF000000"/>
        <rFont val="Calibri"/>
        <family val="2"/>
        <scheme val="minor"/>
      </rPr>
      <t xml:space="preserve"> and they sent me a </t>
    </r>
    <r>
      <rPr>
        <b/>
        <sz val="11"/>
        <color rgb="FFFF0000"/>
        <rFont val="Calibri"/>
        <family val="2"/>
        <scheme val="minor"/>
      </rPr>
      <t>replacement</t>
    </r>
    <r>
      <rPr>
        <sz val="11"/>
        <color rgb="FF000000"/>
        <rFont val="Calibri"/>
        <family val="2"/>
        <scheme val="minor"/>
      </rPr>
      <t xml:space="preserve"> part fan works fine now. Thank You</t>
    </r>
  </si>
  <si>
    <r>
      <t xml:space="preserve">It wasn''t the reps fault but the #s given to me did not have the </t>
    </r>
    <r>
      <rPr>
        <b/>
        <sz val="11"/>
        <color rgb="FFFF0000"/>
        <rFont val="Calibri"/>
        <family val="2"/>
        <scheme val="minor"/>
      </rPr>
      <t>replacement</t>
    </r>
    <r>
      <rPr>
        <sz val="11"/>
        <color rgb="FF000000"/>
        <rFont val="Calibri"/>
        <family val="2"/>
        <scheme val="minor"/>
      </rPr>
      <t xml:space="preserve"> canopy I was looking for. In fact, I cannot   find a replacement anywhere.</t>
    </r>
  </si>
  <si>
    <r>
      <t xml:space="preserve">I will never ever ever shop at Home Depot ever again in my life. I will also let everyone know in real life and social media how </t>
    </r>
    <r>
      <rPr>
        <b/>
        <sz val="11"/>
        <color rgb="FFFF0000"/>
        <rFont val="Calibri"/>
        <family val="2"/>
        <scheme val="minor"/>
      </rPr>
      <t>horrible</t>
    </r>
    <r>
      <rPr>
        <sz val="11"/>
        <color rgb="FF000000"/>
        <rFont val="Calibri"/>
        <family val="2"/>
        <scheme val="minor"/>
      </rPr>
      <t xml:space="preserve"> Home Depot's customer service is.</t>
    </r>
  </si>
  <si>
    <r>
      <t xml:space="preserve">stay by your products and craftsmanship ship. product was delivered </t>
    </r>
    <r>
      <rPr>
        <b/>
        <sz val="11"/>
        <color rgb="FFFF0000"/>
        <rFont val="Calibri"/>
        <family val="2"/>
        <scheme val="minor"/>
      </rPr>
      <t>damaged</t>
    </r>
    <r>
      <rPr>
        <sz val="11"/>
        <color rgb="FF000000"/>
        <rFont val="Calibri"/>
        <family val="2"/>
        <scheme val="minor"/>
      </rPr>
      <t>. 10k order for SO windows, couldn''t return and now i am stuck with it. will not shop at depot again.</t>
    </r>
  </si>
  <si>
    <r>
      <t>Yes, after buying a ceiling then having return it (</t>
    </r>
    <r>
      <rPr>
        <b/>
        <sz val="11"/>
        <color rgb="FFFF0000"/>
        <rFont val="Calibri"/>
        <family val="2"/>
        <scheme val="minor"/>
      </rPr>
      <t>defective</t>
    </r>
    <r>
      <rPr>
        <sz val="11"/>
        <color rgb="FF000000"/>
        <rFont val="Calibri"/>
        <family val="2"/>
        <scheme val="minor"/>
      </rPr>
      <t xml:space="preserve">) then having to purashes the same one and returning the bad before I could get a </t>
    </r>
    <r>
      <rPr>
        <b/>
        <sz val="11"/>
        <color rgb="FFFF0000"/>
        <rFont val="Calibri"/>
        <family val="2"/>
        <scheme val="minor"/>
      </rPr>
      <t>refund</t>
    </r>
    <r>
      <rPr>
        <sz val="11"/>
        <color rgb="FF000000"/>
        <rFont val="Calibri"/>
        <family val="2"/>
        <scheme val="minor"/>
      </rPr>
      <t xml:space="preserve"> and then having the new stop working a month later due to a bad receiver.  I had to pay to have both fans installed and all Home Depot  Wants to give me for my troubles is a $50 </t>
    </r>
    <r>
      <rPr>
        <b/>
        <sz val="11"/>
        <color rgb="FFFF0000"/>
        <rFont val="Calibri"/>
        <family val="2"/>
        <scheme val="minor"/>
      </rPr>
      <t>gift card</t>
    </r>
    <r>
      <rPr>
        <sz val="11"/>
        <color rgb="FF000000"/>
        <rFont val="Calibri"/>
        <family val="2"/>
        <scheme val="minor"/>
      </rPr>
      <t xml:space="preserve">. I paided over $200 to have both fans installed. I am 71 and have a heart condition and the fan are on a 12 foot ceiling. You want me to rate my experience, sorry you </t>
    </r>
    <r>
      <rPr>
        <b/>
        <sz val="11"/>
        <color rgb="FFFF0000"/>
        <rFont val="Calibri"/>
        <family val="2"/>
        <scheme val="minor"/>
      </rPr>
      <t>suck</t>
    </r>
  </si>
  <si>
    <r>
      <t>Still waiting for</t>
    </r>
    <r>
      <rPr>
        <sz val="11"/>
        <color rgb="FF000000"/>
        <rFont val="Calibri"/>
        <family val="2"/>
        <scheme val="minor"/>
      </rPr>
      <t xml:space="preserve"> some resolve on this issue.</t>
    </r>
  </si>
  <si>
    <r>
      <t xml:space="preserve">Totally a </t>
    </r>
    <r>
      <rPr>
        <b/>
        <sz val="11"/>
        <color rgb="FFFF0000"/>
        <rFont val="Calibri"/>
        <family val="2"/>
        <scheme val="minor"/>
      </rPr>
      <t>waste of my time</t>
    </r>
    <r>
      <rPr>
        <sz val="11"/>
        <color rgb="FF000000"/>
        <rFont val="Calibri"/>
        <family val="2"/>
        <scheme val="minor"/>
      </rPr>
      <t xml:space="preserve">. Took over </t>
    </r>
    <r>
      <rPr>
        <b/>
        <sz val="11"/>
        <color rgb="FFFF0000"/>
        <rFont val="Calibri"/>
        <family val="2"/>
        <scheme val="minor"/>
      </rPr>
      <t>a hour</t>
    </r>
    <r>
      <rPr>
        <sz val="11"/>
        <color rgb="FF000000"/>
        <rFont val="Calibri"/>
        <family val="2"/>
        <scheme val="minor"/>
      </rPr>
      <t xml:space="preserve"> on the phone.  We bought a sink, which apparently got dented at the manufacturer.  You would not give us a </t>
    </r>
    <r>
      <rPr>
        <b/>
        <sz val="11"/>
        <color rgb="FFFF0000"/>
        <rFont val="Calibri"/>
        <family val="2"/>
        <scheme val="minor"/>
      </rPr>
      <t>replacement</t>
    </r>
    <r>
      <rPr>
        <sz val="11"/>
        <color rgb="FF000000"/>
        <rFont val="Calibri"/>
        <family val="2"/>
        <scheme val="minor"/>
      </rPr>
      <t xml:space="preserve"> sink.fin Sink.  Finally offered us a ecoupon. We had to drive </t>
    </r>
    <r>
      <rPr>
        <b/>
        <sz val="11"/>
        <color rgb="FFFF0000"/>
        <rFont val="Calibri"/>
        <family val="2"/>
        <scheme val="minor"/>
      </rPr>
      <t>2 hours</t>
    </r>
    <r>
      <rPr>
        <sz val="11"/>
        <color rgb="FF000000"/>
        <rFont val="Calibri"/>
        <family val="2"/>
        <scheme val="minor"/>
      </rPr>
      <t xml:space="preserve"> back to the </t>
    </r>
    <r>
      <rPr>
        <b/>
        <sz val="11"/>
        <color rgb="FFFF0000"/>
        <rFont val="Calibri"/>
        <family val="2"/>
        <scheme val="minor"/>
      </rPr>
      <t>store</t>
    </r>
    <r>
      <rPr>
        <sz val="11"/>
        <color rgb="FF000000"/>
        <rFont val="Calibri"/>
        <family val="2"/>
        <scheme val="minor"/>
      </rPr>
      <t xml:space="preserve"> to take the sink back.  Which we did and got our </t>
    </r>
    <r>
      <rPr>
        <b/>
        <sz val="11"/>
        <color rgb="FFFF0000"/>
        <rFont val="Calibri"/>
        <family val="2"/>
        <scheme val="minor"/>
      </rPr>
      <t>money back</t>
    </r>
    <r>
      <rPr>
        <sz val="11"/>
        <color rgb="FF000000"/>
        <rFont val="Calibri"/>
        <family val="2"/>
        <scheme val="minor"/>
      </rPr>
      <t xml:space="preserve">.  We ordered another sink from. Amazon.   Which is more simple and a lot </t>
    </r>
    <r>
      <rPr>
        <b/>
        <sz val="11"/>
        <color rgb="FFFF0000"/>
        <rFont val="Calibri"/>
        <family val="2"/>
        <scheme val="minor"/>
      </rPr>
      <t>more efficient</t>
    </r>
    <r>
      <rPr>
        <sz val="11"/>
        <color rgb="FF000000"/>
        <rFont val="Calibri"/>
        <family val="2"/>
        <scheme val="minor"/>
      </rPr>
      <t>.</t>
    </r>
  </si>
  <si>
    <r>
      <t xml:space="preserve">After trying to use a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credit</t>
    </r>
    <r>
      <rPr>
        <sz val="11"/>
        <color rgb="FF000000"/>
        <rFont val="Calibri"/>
        <family val="2"/>
        <scheme val="minor"/>
      </rPr>
      <t xml:space="preserve"> to purchase something online and being told it cannot be done by store employees and customer service I was ready to give up. I received a call from Hicham Daya the assistant </t>
    </r>
    <r>
      <rPr>
        <b/>
        <sz val="11"/>
        <color rgb="FFFF0000"/>
        <rFont val="Calibri"/>
        <family val="2"/>
        <scheme val="minor"/>
      </rPr>
      <t>manager</t>
    </r>
    <r>
      <rPr>
        <sz val="11"/>
        <color rgb="FF000000"/>
        <rFont val="Calibri"/>
        <family val="2"/>
        <scheme val="minor"/>
      </rPr>
      <t xml:space="preserve"> at the Smithfield RI store.He was very empathitic to my situation and worked very hard to </t>
    </r>
    <r>
      <rPr>
        <b/>
        <sz val="11"/>
        <color rgb="FFFF0000"/>
        <rFont val="Calibri"/>
        <family val="2"/>
        <scheme val="minor"/>
      </rPr>
      <t>find a solution</t>
    </r>
    <r>
      <rPr>
        <sz val="11"/>
        <color rgb="FF000000"/>
        <rFont val="Calibri"/>
        <family val="2"/>
        <scheme val="minor"/>
      </rPr>
      <t xml:space="preserve">. He called me when </t>
    </r>
    <r>
      <rPr>
        <b/>
        <sz val="11"/>
        <color rgb="FFFF0000"/>
        <rFont val="Calibri"/>
        <family val="2"/>
        <scheme val="minor"/>
      </rPr>
      <t>promised</t>
    </r>
    <r>
      <rPr>
        <sz val="11"/>
        <color rgb="FF000000"/>
        <rFont val="Calibri"/>
        <family val="2"/>
        <scheme val="minor"/>
      </rPr>
      <t xml:space="preserve"> and did find a solution. I went to the Smithfield store and Tracy Mainey helped me the transaction took less than 5 </t>
    </r>
    <r>
      <rPr>
        <b/>
        <sz val="11"/>
        <color rgb="FFFF0000"/>
        <rFont val="Calibri"/>
        <family val="2"/>
        <scheme val="minor"/>
      </rPr>
      <t>minutes</t>
    </r>
    <r>
      <rPr>
        <sz val="11"/>
        <color rgb="FF000000"/>
        <rFont val="Calibri"/>
        <family val="2"/>
        <scheme val="minor"/>
      </rPr>
      <t xml:space="preserve"> and my item was ordered. You are lucky to have these two employees working for you  Sincerly Maureen Rison</t>
    </r>
  </si>
  <si>
    <r>
      <t xml:space="preserve">Not at this time.  </t>
    </r>
    <r>
      <rPr>
        <b/>
        <sz val="11"/>
        <color rgb="FFFF0000"/>
        <rFont val="Calibri"/>
        <family val="2"/>
        <scheme val="minor"/>
      </rPr>
      <t>Still awaiting</t>
    </r>
    <r>
      <rPr>
        <sz val="11"/>
        <color rgb="FF000000"/>
        <rFont val="Calibri"/>
        <family val="2"/>
        <scheme val="minor"/>
      </rPr>
      <t xml:space="preserve"> for the claim estimate.</t>
    </r>
  </si>
  <si>
    <r>
      <t xml:space="preserve">Your associate indicated that she has to deal with this issue all the time. Sounds like someone could find the </t>
    </r>
    <r>
      <rPr>
        <b/>
        <sz val="11"/>
        <color rgb="FFFF0000"/>
        <rFont val="Calibri"/>
        <family val="2"/>
        <scheme val="minor"/>
      </rPr>
      <t>flaw</t>
    </r>
    <r>
      <rPr>
        <sz val="11"/>
        <color rgb="FF000000"/>
        <rFont val="Calibri"/>
        <family val="2"/>
        <scheme val="minor"/>
      </rPr>
      <t xml:space="preserve"> in your system, so that no one has to deal with the disconnect, both for your Co. &amp; your customers.</t>
    </r>
  </si>
  <si>
    <r>
      <t>Javier went above and beyond to assist with resolving the in-</t>
    </r>
    <r>
      <rPr>
        <b/>
        <sz val="11"/>
        <color rgb="FFFF0000"/>
        <rFont val="Calibri"/>
        <family val="2"/>
        <scheme val="minor"/>
      </rPr>
      <t>store</t>
    </r>
    <r>
      <rPr>
        <sz val="11"/>
        <color rgb="FF000000"/>
        <rFont val="Calibri"/>
        <family val="2"/>
        <scheme val="minor"/>
      </rPr>
      <t xml:space="preserve"> return. He kept me updated at each step of the way and made sure that the store </t>
    </r>
    <r>
      <rPr>
        <b/>
        <sz val="11"/>
        <color rgb="FFFF0000"/>
        <rFont val="Calibri"/>
        <family val="2"/>
        <scheme val="minor"/>
      </rPr>
      <t>honored</t>
    </r>
    <r>
      <rPr>
        <sz val="11"/>
        <color rgb="FF000000"/>
        <rFont val="Calibri"/>
        <family val="2"/>
        <scheme val="minor"/>
      </rPr>
      <t xml:space="preserve"> the return </t>
    </r>
    <r>
      <rPr>
        <b/>
        <sz val="11"/>
        <color rgb="FFFF0000"/>
        <rFont val="Calibri"/>
        <family val="2"/>
        <scheme val="minor"/>
      </rPr>
      <t>policy</t>
    </r>
    <r>
      <rPr>
        <sz val="11"/>
        <color rgb="FF000000"/>
        <rFont val="Calibri"/>
        <family val="2"/>
        <scheme val="minor"/>
      </rPr>
      <t>, even when the store staff were giving me the run-around.  Javier definitely deserves a raise.</t>
    </r>
  </si>
  <si>
    <r>
      <t xml:space="preserve">I am  73  yrs  this month. I don''t like the Agervation this whole problem has made for me. First.. Before I had time to take a video and go to the bank for records of purchase of the toilet, a </t>
    </r>
    <r>
      <rPr>
        <b/>
        <sz val="11"/>
        <color rgb="FFFF0000"/>
        <rFont val="Calibri"/>
        <family val="2"/>
        <scheme val="minor"/>
      </rPr>
      <t>rude</t>
    </r>
    <r>
      <rPr>
        <sz val="11"/>
        <color rgb="FF000000"/>
        <rFont val="Calibri"/>
        <family val="2"/>
        <scheme val="minor"/>
      </rPr>
      <t xml:space="preserve"> person left me a voice mail saying that my case had been dismissed and closed.  Go figure, it is not her problem except, closing open case numbers. She is not the one who has to stand over her toilet flushing 7 or 8 times for it to flush poop down.  Keep your glacier Bay toilets. They are worthless when you have a septic tank.  Low flush toilets do not work with septic tanks. I will shop Lowes and tell all my friends and relatives to not go to home Depot, whom does not have the patiences to deal with old people.</t>
    </r>
  </si>
  <si>
    <r>
      <t xml:space="preserve">SOME </t>
    </r>
    <r>
      <rPr>
        <b/>
        <sz val="11"/>
        <color rgb="FFFF0000"/>
        <rFont val="Calibri"/>
        <family val="2"/>
        <scheme val="minor"/>
      </rPr>
      <t>ARROGANT</t>
    </r>
    <r>
      <rPr>
        <sz val="11"/>
        <color rgb="FF000000"/>
        <rFont val="Calibri"/>
        <family val="2"/>
        <scheme val="minor"/>
      </rPr>
      <t xml:space="preserve"> AND </t>
    </r>
    <r>
      <rPr>
        <b/>
        <sz val="11"/>
        <color rgb="FFFF0000"/>
        <rFont val="Calibri"/>
        <family val="2"/>
        <scheme val="minor"/>
      </rPr>
      <t>NASTY</t>
    </r>
    <r>
      <rPr>
        <sz val="11"/>
        <color rgb="FF000000"/>
        <rFont val="Calibri"/>
        <family val="2"/>
        <scheme val="minor"/>
      </rPr>
      <t xml:space="preserve"> PEOPLE THERE NOT INTERESTED IN CUSTOMER SERVICE AND HAVE NO IDEA HOW TO DEAL PATIENTLY WITH  A HANDICAPPED PERSON.</t>
    </r>
  </si>
  <si>
    <r>
      <t xml:space="preserve">The </t>
    </r>
    <r>
      <rPr>
        <b/>
        <sz val="11"/>
        <color rgb="FFFF0000"/>
        <rFont val="Calibri"/>
        <family val="2"/>
        <scheme val="minor"/>
      </rPr>
      <t>compensation</t>
    </r>
    <r>
      <rPr>
        <sz val="11"/>
        <color rgb="FF000000"/>
        <rFont val="Calibri"/>
        <family val="2"/>
        <scheme val="minor"/>
      </rPr>
      <t xml:space="preserve"> was not worth and/or enough for the aggravation this has caused me and my wife .</t>
    </r>
  </si>
  <si>
    <r>
      <t xml:space="preserve">Dealing with Miguel was one of the best experience, but after my conversation with him there is was nothing positive to say. Although I had a call for someone identifying himself as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manager</t>
    </r>
    <r>
      <rPr>
        <sz val="11"/>
        <color rgb="FF000000"/>
        <rFont val="Calibri"/>
        <family val="2"/>
        <scheme val="minor"/>
      </rPr>
      <t xml:space="preserve">, </t>
    </r>
    <r>
      <rPr>
        <b/>
        <sz val="11"/>
        <color rgb="FFFF0000"/>
        <rFont val="Calibri"/>
        <family val="2"/>
        <scheme val="minor"/>
      </rPr>
      <t>a solution</t>
    </r>
    <r>
      <rPr>
        <sz val="11"/>
        <color rgb="FF000000"/>
        <rFont val="Calibri"/>
        <family val="2"/>
        <scheme val="minor"/>
      </rPr>
      <t xml:space="preserve"> to the problem never came about, he </t>
    </r>
    <r>
      <rPr>
        <b/>
        <sz val="11"/>
        <color rgb="FFFF0000"/>
        <rFont val="Calibri"/>
        <family val="2"/>
        <scheme val="minor"/>
      </rPr>
      <t>promised</t>
    </r>
    <r>
      <rPr>
        <sz val="11"/>
        <color rgb="FF000000"/>
        <rFont val="Calibri"/>
        <family val="2"/>
        <scheme val="minor"/>
      </rPr>
      <t xml:space="preserve"> me to </t>
    </r>
    <r>
      <rPr>
        <b/>
        <sz val="11"/>
        <color rgb="FFFF0000"/>
        <rFont val="Calibri"/>
        <family val="2"/>
        <scheme val="minor"/>
      </rPr>
      <t>call me back</t>
    </r>
    <r>
      <rPr>
        <sz val="11"/>
        <color rgb="FF000000"/>
        <rFont val="Calibri"/>
        <family val="2"/>
        <scheme val="minor"/>
      </rPr>
      <t xml:space="preserve"> and it never did.</t>
    </r>
  </si>
  <si>
    <r>
      <t xml:space="preserve">THE LEAD TIME IS </t>
    </r>
    <r>
      <rPr>
        <b/>
        <sz val="11"/>
        <color rgb="FFFF0000"/>
        <rFont val="Calibri"/>
        <family val="2"/>
        <scheme val="minor"/>
      </rPr>
      <t>TAKING LONGER</t>
    </r>
    <r>
      <rPr>
        <sz val="11"/>
        <color rgb="FF000000"/>
        <rFont val="Calibri"/>
        <family val="2"/>
        <scheme val="minor"/>
      </rPr>
      <t xml:space="preserve"> .MARIBEL IS EXCELLENT HELP. HOPING TO GET MY PART IN TIME. THANKS  ROSA LOPEZ</t>
    </r>
  </si>
  <si>
    <r>
      <t xml:space="preserve">customer service at the Home Depot </t>
    </r>
    <r>
      <rPr>
        <b/>
        <sz val="11"/>
        <color rgb="FFFF0000"/>
        <rFont val="Calibri"/>
        <family val="2"/>
        <scheme val="minor"/>
      </rPr>
      <t>store</t>
    </r>
    <r>
      <rPr>
        <sz val="11"/>
        <color rgb="FF000000"/>
        <rFont val="Calibri"/>
        <family val="2"/>
        <scheme val="minor"/>
      </rPr>
      <t xml:space="preserve"> was unaware of the email </t>
    </r>
    <r>
      <rPr>
        <b/>
        <sz val="11"/>
        <color rgb="FFFF0000"/>
        <rFont val="Calibri"/>
        <family val="2"/>
        <scheme val="minor"/>
      </rPr>
      <t>gift card</t>
    </r>
    <r>
      <rPr>
        <sz val="11"/>
        <color rgb="FF000000"/>
        <rFont val="Calibri"/>
        <family val="2"/>
        <scheme val="minor"/>
      </rPr>
      <t xml:space="preserve"> process and did not want to comply at first. However, the process went well at the check out. Might want to enlighten the store customer </t>
    </r>
    <r>
      <rPr>
        <b/>
        <sz val="11"/>
        <color rgb="FFFF0000"/>
        <rFont val="Calibri"/>
        <family val="2"/>
        <scheme val="minor"/>
      </rPr>
      <t>service center</t>
    </r>
    <r>
      <rPr>
        <sz val="11"/>
        <color rgb="FF000000"/>
        <rFont val="Calibri"/>
        <family val="2"/>
        <scheme val="minor"/>
      </rPr>
      <t xml:space="preserve"> of such process.  Best service was from Karina.</t>
    </r>
  </si>
  <si>
    <r>
      <t xml:space="preserve">Was left </t>
    </r>
    <r>
      <rPr>
        <b/>
        <sz val="11"/>
        <color rgb="FFFF0000"/>
        <rFont val="Calibri"/>
        <family val="2"/>
        <scheme val="minor"/>
      </rPr>
      <t>on hold</t>
    </r>
    <r>
      <rPr>
        <sz val="11"/>
        <color rgb="FF000000"/>
        <rFont val="Calibri"/>
        <family val="2"/>
        <scheme val="minor"/>
      </rPr>
      <t xml:space="preserve"> for approximately </t>
    </r>
    <r>
      <rPr>
        <b/>
        <sz val="11"/>
        <color rgb="FFFF0000"/>
        <rFont val="Calibri"/>
        <family val="2"/>
        <scheme val="minor"/>
      </rPr>
      <t>35 minutes</t>
    </r>
    <r>
      <rPr>
        <sz val="11"/>
        <color rgb="FF000000"/>
        <rFont val="Calibri"/>
        <family val="2"/>
        <scheme val="minor"/>
      </rPr>
      <t xml:space="preserve"> when I had to hang up. Issue has </t>
    </r>
    <r>
      <rPr>
        <b/>
        <sz val="11"/>
        <color rgb="FFFF0000"/>
        <rFont val="Calibri"/>
        <family val="2"/>
        <scheme val="minor"/>
      </rPr>
      <t>not been resolved</t>
    </r>
    <r>
      <rPr>
        <sz val="11"/>
        <color rgb="FF000000"/>
        <rFont val="Calibri"/>
        <family val="2"/>
        <scheme val="minor"/>
      </rPr>
      <t xml:space="preserve"> and I have called 4 separate times to </t>
    </r>
    <r>
      <rPr>
        <b/>
        <sz val="11"/>
        <color rgb="FFFF0000"/>
        <rFont val="Calibri"/>
        <family val="2"/>
        <scheme val="minor"/>
      </rPr>
      <t>different people</t>
    </r>
    <r>
      <rPr>
        <sz val="11"/>
        <color rgb="FF000000"/>
        <rFont val="Calibri"/>
        <family val="2"/>
        <scheme val="minor"/>
      </rPr>
      <t xml:space="preserve"> to </t>
    </r>
    <r>
      <rPr>
        <b/>
        <sz val="11"/>
        <color rgb="FFFF0000"/>
        <rFont val="Calibri"/>
        <family val="2"/>
        <scheme val="minor"/>
      </rPr>
      <t>get an answer</t>
    </r>
    <r>
      <rPr>
        <sz val="11"/>
        <color rgb="FF000000"/>
        <rFont val="Calibri"/>
        <family val="2"/>
        <scheme val="minor"/>
      </rPr>
      <t xml:space="preserve"> on some damage done during the delivery of a dish washer</t>
    </r>
  </si>
  <si>
    <r>
      <t xml:space="preserve">In the end everything worked out great. I first started this claim in mid June. After 3 </t>
    </r>
    <r>
      <rPr>
        <b/>
        <sz val="11"/>
        <color rgb="FFFF0000"/>
        <rFont val="Calibri"/>
        <family val="2"/>
        <scheme val="minor"/>
      </rPr>
      <t>weeks</t>
    </r>
    <r>
      <rPr>
        <sz val="11"/>
        <color rgb="FF000000"/>
        <rFont val="Calibri"/>
        <family val="2"/>
        <scheme val="minor"/>
      </rPr>
      <t xml:space="preserve"> of not getting my request when I was told I could receive the parts I need in 7-10 days. When I called the </t>
    </r>
    <r>
      <rPr>
        <b/>
        <sz val="11"/>
        <color rgb="FFFF0000"/>
        <rFont val="Calibri"/>
        <family val="2"/>
        <scheme val="minor"/>
      </rPr>
      <t>second time</t>
    </r>
    <r>
      <rPr>
        <sz val="11"/>
        <color rgb="FF000000"/>
        <rFont val="Calibri"/>
        <family val="2"/>
        <scheme val="minor"/>
      </rPr>
      <t xml:space="preserve"> after being </t>
    </r>
    <r>
      <rPr>
        <b/>
        <sz val="11"/>
        <color rgb="FFFF0000"/>
        <rFont val="Calibri"/>
        <family val="2"/>
        <scheme val="minor"/>
      </rPr>
      <t>on hold</t>
    </r>
    <r>
      <rPr>
        <sz val="11"/>
        <color rgb="FF000000"/>
        <rFont val="Calibri"/>
        <family val="2"/>
        <scheme val="minor"/>
      </rPr>
      <t xml:space="preserve"> for a long while the person who answered the call was very pleasant and took care of my issue. Thank you very much.</t>
    </r>
  </si>
  <si>
    <r>
      <t xml:space="preserve">I received excellent customer service from Nichelle. My reason for contacting customer service was because a piece was missing from a cabinet I needed to assemble quickly. While it was </t>
    </r>
    <r>
      <rPr>
        <b/>
        <sz val="11"/>
        <color rgb="FFFF0000"/>
        <rFont val="Calibri"/>
        <family val="2"/>
        <scheme val="minor"/>
      </rPr>
      <t>frustrating</t>
    </r>
    <r>
      <rPr>
        <sz val="11"/>
        <color rgb="FF000000"/>
        <rFont val="Calibri"/>
        <family val="2"/>
        <scheme val="minor"/>
      </rPr>
      <t xml:space="preserve"> to have the delay caused by missing part, she quickly enumerated several options to help resolve my issue quickly and she seemed genuinely happy to offer her assistance. Interacting with her to resolve the matter was a pleasure.</t>
    </r>
  </si>
  <si>
    <r>
      <t xml:space="preserve">You shouldn''t have to repay for a product that was delivered </t>
    </r>
    <r>
      <rPr>
        <b/>
        <sz val="11"/>
        <color rgb="FFFF0000"/>
        <rFont val="Calibri"/>
        <family val="2"/>
        <scheme val="minor"/>
      </rPr>
      <t>broken</t>
    </r>
  </si>
  <si>
    <r>
      <t xml:space="preserve">The Hobart </t>
    </r>
    <r>
      <rPr>
        <b/>
        <sz val="11"/>
        <color rgb="FFFF0000"/>
        <rFont val="Calibri"/>
        <family val="2"/>
        <scheme val="minor"/>
      </rPr>
      <t>store</t>
    </r>
    <r>
      <rPr>
        <sz val="11"/>
        <color rgb="FF000000"/>
        <rFont val="Calibri"/>
        <family val="2"/>
        <scheme val="minor"/>
      </rPr>
      <t xml:space="preserve"> is extremely </t>
    </r>
    <r>
      <rPr>
        <b/>
        <sz val="11"/>
        <color rgb="FFFF0000"/>
        <rFont val="Calibri"/>
        <family val="2"/>
        <scheme val="minor"/>
      </rPr>
      <t>disorganized</t>
    </r>
    <r>
      <rPr>
        <sz val="11"/>
        <color rgb="FF000000"/>
        <rFont val="Calibri"/>
        <family val="2"/>
        <scheme val="minor"/>
      </rPr>
      <t xml:space="preserve">. </t>
    </r>
    <r>
      <rPr>
        <b/>
        <sz val="11"/>
        <color rgb="FFFF0000"/>
        <rFont val="Calibri"/>
        <family val="2"/>
        <scheme val="minor"/>
      </rPr>
      <t>Long waits</t>
    </r>
    <r>
      <rPr>
        <sz val="11"/>
        <color rgb="FF000000"/>
        <rFont val="Calibri"/>
        <family val="2"/>
        <scheme val="minor"/>
      </rPr>
      <t xml:space="preserve"> for customer service. When you call, I have waited up to </t>
    </r>
    <r>
      <rPr>
        <b/>
        <sz val="11"/>
        <color rgb="FFFF0000"/>
        <rFont val="Calibri"/>
        <family val="2"/>
        <scheme val="minor"/>
      </rPr>
      <t>10 minutes</t>
    </r>
    <r>
      <rPr>
        <sz val="11"/>
        <color rgb="FF000000"/>
        <rFont val="Calibri"/>
        <family val="2"/>
        <scheme val="minor"/>
      </rPr>
      <t xml:space="preserve"> for somebody to </t>
    </r>
    <r>
      <rPr>
        <b/>
        <sz val="11"/>
        <color rgb="FFFF0000"/>
        <rFont val="Calibri"/>
        <family val="2"/>
        <scheme val="minor"/>
      </rPr>
      <t>answer the phone</t>
    </r>
    <r>
      <rPr>
        <sz val="11"/>
        <color rgb="FF000000"/>
        <rFont val="Calibri"/>
        <family val="2"/>
        <scheme val="minor"/>
      </rPr>
      <t>.</t>
    </r>
  </si>
  <si>
    <r>
      <t xml:space="preserve">I was </t>
    </r>
    <r>
      <rPr>
        <b/>
        <sz val="11"/>
        <color rgb="FFFF0000"/>
        <rFont val="Calibri"/>
        <family val="2"/>
        <scheme val="minor"/>
      </rPr>
      <t>on hold</t>
    </r>
    <r>
      <rPr>
        <sz val="11"/>
        <color rgb="FF000000"/>
        <rFont val="Calibri"/>
        <family val="2"/>
        <scheme val="minor"/>
      </rPr>
      <t xml:space="preserve"> for a while before speaking to Eric. It could have been nice to hear an estimated </t>
    </r>
    <r>
      <rPr>
        <b/>
        <sz val="11"/>
        <color rgb="FFFF0000"/>
        <rFont val="Calibri"/>
        <family val="2"/>
        <scheme val="minor"/>
      </rPr>
      <t>wait time</t>
    </r>
    <r>
      <rPr>
        <sz val="11"/>
        <color rgb="FF000000"/>
        <rFont val="Calibri"/>
        <family val="2"/>
        <scheme val="minor"/>
      </rPr>
      <t xml:space="preserve"> or how </t>
    </r>
    <r>
      <rPr>
        <b/>
        <sz val="11"/>
        <color rgb="FFFF0000"/>
        <rFont val="Calibri"/>
        <family val="2"/>
        <scheme val="minor"/>
      </rPr>
      <t>many calls</t>
    </r>
    <r>
      <rPr>
        <sz val="11"/>
        <color rgb="FF000000"/>
        <rFont val="Calibri"/>
        <family val="2"/>
        <scheme val="minor"/>
      </rPr>
      <t xml:space="preserve"> are ahead of me. Other than that, Eric was very helpful and polite. Great job!</t>
    </r>
  </si>
  <si>
    <r>
      <t xml:space="preserve">I am trying to get my husband, who is a Vietnam veteran, signed up for the military </t>
    </r>
    <r>
      <rPr>
        <b/>
        <sz val="11"/>
        <color rgb="FFFF0000"/>
        <rFont val="Calibri"/>
        <family val="2"/>
        <scheme val="minor"/>
      </rPr>
      <t>discount</t>
    </r>
    <r>
      <rPr>
        <sz val="11"/>
        <color rgb="FF000000"/>
        <rFont val="Calibri"/>
        <family val="2"/>
        <scheme val="minor"/>
      </rPr>
      <t xml:space="preserve">.  We do not have a  smart phone, and I have not been succesful on the </t>
    </r>
    <r>
      <rPr>
        <b/>
        <sz val="11"/>
        <color rgb="FFFF0000"/>
        <rFont val="Calibri"/>
        <family val="2"/>
        <scheme val="minor"/>
      </rPr>
      <t>web</t>
    </r>
    <r>
      <rPr>
        <sz val="11"/>
        <color rgb="FF000000"/>
        <rFont val="Calibri"/>
        <family val="2"/>
        <scheme val="minor"/>
      </rPr>
      <t xml:space="preserve"> site, since Home Depot doesn''t accept our password anymore.  I would hope that someone could just sign him up for it.  He deserves it.</t>
    </r>
  </si>
  <si>
    <r>
      <t xml:space="preserve">Yes I been a home Depot customer for very </t>
    </r>
    <r>
      <rPr>
        <b/>
        <sz val="11"/>
        <color rgb="FFFF0000"/>
        <rFont val="Calibri"/>
        <family val="2"/>
        <scheme val="minor"/>
      </rPr>
      <t>long time</t>
    </r>
    <r>
      <rPr>
        <sz val="11"/>
        <color rgb="FF000000"/>
        <rFont val="Calibri"/>
        <family val="2"/>
        <scheme val="minor"/>
      </rPr>
      <t xml:space="preserve"> I have spend thousands of dollars in your stores  and when I come over to return a lawn mower that purchase from your </t>
    </r>
    <r>
      <rPr>
        <b/>
        <sz val="11"/>
        <color rgb="FFFF0000"/>
        <rFont val="Calibri"/>
        <family val="2"/>
        <scheme val="minor"/>
      </rPr>
      <t>store</t>
    </r>
    <r>
      <rPr>
        <sz val="11"/>
        <color rgb="FF000000"/>
        <rFont val="Calibri"/>
        <family val="2"/>
        <scheme val="minor"/>
      </rPr>
      <t xml:space="preserve"> in Rancho Cucamonga I paid cash for this lawn mower and I couldn''t find the receipt to get a store </t>
    </r>
    <r>
      <rPr>
        <b/>
        <sz val="11"/>
        <color rgb="FFFF0000"/>
        <rFont val="Calibri"/>
        <family val="2"/>
        <scheme val="minor"/>
      </rPr>
      <t>credit</t>
    </r>
    <r>
      <rPr>
        <sz val="11"/>
        <color rgb="FF000000"/>
        <rFont val="Calibri"/>
        <family val="2"/>
        <scheme val="minor"/>
      </rPr>
      <t xml:space="preserve"> you guys denied me and I am </t>
    </r>
    <r>
      <rPr>
        <b/>
        <sz val="11"/>
        <color rgb="FFFF0000"/>
        <rFont val="Calibri"/>
        <family val="2"/>
        <scheme val="minor"/>
      </rPr>
      <t>not very happy</t>
    </r>
    <r>
      <rPr>
        <sz val="11"/>
        <color rgb="FF000000"/>
        <rFont val="Calibri"/>
        <family val="2"/>
        <scheme val="minor"/>
      </rPr>
      <t xml:space="preserve"> with you people I think I will be taking my business some place else</t>
    </r>
  </si>
  <si>
    <r>
      <t xml:space="preserve">Yes,I want to know how you are going to handle this situation. This </t>
    </r>
    <r>
      <rPr>
        <b/>
        <sz val="11"/>
        <color rgb="FFFF0000"/>
        <rFont val="Calibri"/>
        <family val="2"/>
        <scheme val="minor"/>
      </rPr>
      <t>manager</t>
    </r>
    <r>
      <rPr>
        <sz val="11"/>
        <color rgb="FF000000"/>
        <rFont val="Calibri"/>
        <family val="2"/>
        <scheme val="minor"/>
      </rPr>
      <t xml:space="preserve"> seriously needs </t>
    </r>
    <r>
      <rPr>
        <b/>
        <sz val="11"/>
        <color rgb="FFFF0000"/>
        <rFont val="Calibri"/>
        <family val="2"/>
        <scheme val="minor"/>
      </rPr>
      <t>training</t>
    </r>
    <r>
      <rPr>
        <sz val="11"/>
        <color rgb="FF000000"/>
        <rFont val="Calibri"/>
        <family val="2"/>
        <scheme val="minor"/>
      </rPr>
      <t xml:space="preserve"> on customer service. I demand an apology for being humiliated I front of other </t>
    </r>
    <r>
      <rPr>
        <b/>
        <sz val="11"/>
        <color rgb="FFFF0000"/>
        <rFont val="Calibri"/>
        <family val="2"/>
        <scheme val="minor"/>
      </rPr>
      <t>managers</t>
    </r>
    <r>
      <rPr>
        <sz val="11"/>
        <color rgb="FF000000"/>
        <rFont val="Calibri"/>
        <family val="2"/>
        <scheme val="minor"/>
      </rPr>
      <t xml:space="preserve"> and customers. I have shopped at Home Depot for years and have never been treated like this.  Shameful on Home Depot for employee like this</t>
    </r>
  </si>
  <si>
    <r>
      <t xml:space="preserve">Got nothing to say anymore I will never ever shop in yor </t>
    </r>
    <r>
      <rPr>
        <b/>
        <sz val="11"/>
        <color rgb="FFFF0000"/>
        <rFont val="Calibri"/>
        <family val="2"/>
        <scheme val="minor"/>
      </rPr>
      <t>store</t>
    </r>
    <r>
      <rPr>
        <sz val="11"/>
        <color rgb="FF000000"/>
        <rFont val="Calibri"/>
        <family val="2"/>
        <scheme val="minor"/>
      </rPr>
      <t xml:space="preserve"> again.Crime and shame the way I was treated.</t>
    </r>
  </si>
  <si>
    <r>
      <t xml:space="preserve">THE REASON I CALLED IS THAT I WANTED TO LET YOU KNOW THE ASSOCIATE AT THE WESTMINSTER HOME DEPOT ON WESTMINSTER BLVD NAMED CARRIE WAS FABULOUS. SHE WENT ABOVE AND BEYOND TO TRY TO HELP US FIND WHAT WE NEEDED. THE </t>
    </r>
    <r>
      <rPr>
        <b/>
        <sz val="11"/>
        <color rgb="FFFF0000"/>
        <rFont val="Calibri"/>
        <family val="2"/>
        <scheme val="minor"/>
      </rPr>
      <t>STORE</t>
    </r>
    <r>
      <rPr>
        <sz val="11"/>
        <color rgb="FF000000"/>
        <rFont val="Calibri"/>
        <family val="2"/>
        <scheme val="minor"/>
      </rPr>
      <t xml:space="preserve"> SHOWED THAT THERE WERE 4 IN STOCK BUT NOT WHERE THEY could BE SO SHE LOOKED AND LOOKED AND FINALLY FOUND THE ITEM...SHE WAS AMAZING. A TRUE ASSET TO YOUR COMPANY</t>
    </r>
  </si>
  <si>
    <r>
      <t xml:space="preserve">I am still in the same situation as when I started. I haven''t heard of anything even being done to Rebecca Knieper, for slandering my name, and making up </t>
    </r>
    <r>
      <rPr>
        <b/>
        <sz val="11"/>
        <color rgb="FFFF0000"/>
        <rFont val="Calibri"/>
        <family val="2"/>
        <scheme val="minor"/>
      </rPr>
      <t>lies</t>
    </r>
    <r>
      <rPr>
        <sz val="11"/>
        <color rgb="FF000000"/>
        <rFont val="Calibri"/>
        <family val="2"/>
        <scheme val="minor"/>
      </rPr>
      <t xml:space="preserve"> to other employees to embarrassed me. I have </t>
    </r>
    <r>
      <rPr>
        <b/>
        <sz val="11"/>
        <color rgb="FFFF0000"/>
        <rFont val="Calibri"/>
        <family val="2"/>
        <scheme val="minor"/>
      </rPr>
      <t>been waiting</t>
    </r>
    <r>
      <rPr>
        <sz val="11"/>
        <color rgb="FF000000"/>
        <rFont val="Calibri"/>
        <family val="2"/>
        <scheme val="minor"/>
      </rPr>
      <t xml:space="preserve"> for 2 </t>
    </r>
    <r>
      <rPr>
        <b/>
        <sz val="11"/>
        <color rgb="FFFF0000"/>
        <rFont val="Calibri"/>
        <family val="2"/>
        <scheme val="minor"/>
      </rPr>
      <t>weeks</t>
    </r>
    <r>
      <rPr>
        <sz val="11"/>
        <color rgb="FF000000"/>
        <rFont val="Calibri"/>
        <family val="2"/>
        <scheme val="minor"/>
      </rPr>
      <t xml:space="preserve"> to hear something back, so I could go back into home depot, and get anther gallon of paint that I have ran out of. I will not go in to Home Depot w the chance I'll be embarrassed,  talked about, or not even able to ring up my own items while checking out in the self checkout line.</t>
    </r>
  </si>
  <si>
    <r>
      <t xml:space="preserve">I have left two phone messages for Eddie V and </t>
    </r>
    <r>
      <rPr>
        <b/>
        <sz val="11"/>
        <color rgb="FFFF0000"/>
        <rFont val="Calibri"/>
        <family val="2"/>
        <scheme val="minor"/>
      </rPr>
      <t>not heard back</t>
    </r>
    <r>
      <rPr>
        <sz val="11"/>
        <color rgb="FF000000"/>
        <rFont val="Calibri"/>
        <family val="2"/>
        <scheme val="minor"/>
      </rPr>
      <t xml:space="preserve">. Eddie V </t>
    </r>
    <r>
      <rPr>
        <b/>
        <sz val="11"/>
        <color rgb="FFFF0000"/>
        <rFont val="Calibri"/>
        <family val="2"/>
        <scheme val="minor"/>
      </rPr>
      <t>transferred</t>
    </r>
    <r>
      <rPr>
        <sz val="11"/>
        <color rgb="FF000000"/>
        <rFont val="Calibri"/>
        <family val="2"/>
        <scheme val="minor"/>
      </rPr>
      <t xml:space="preserve"> me to Allie at service2@tal-</t>
    </r>
    <r>
      <rPr>
        <b/>
        <sz val="11"/>
        <color rgb="FFFF0000"/>
        <rFont val="Calibri"/>
        <family val="2"/>
        <scheme val="minor"/>
      </rPr>
      <t>usa</t>
    </r>
    <r>
      <rPr>
        <sz val="11"/>
        <color rgb="FF000000"/>
        <rFont val="Calibri"/>
        <family val="2"/>
        <scheme val="minor"/>
      </rPr>
      <t xml:space="preserve">.com I sent a video and audio of the </t>
    </r>
    <r>
      <rPr>
        <b/>
        <sz val="11"/>
        <color rgb="FFFF0000"/>
        <rFont val="Calibri"/>
        <family val="2"/>
        <scheme val="minor"/>
      </rPr>
      <t>defective</t>
    </r>
    <r>
      <rPr>
        <sz val="11"/>
        <color rgb="FF000000"/>
        <rFont val="Calibri"/>
        <family val="2"/>
        <scheme val="minor"/>
      </rPr>
      <t xml:space="preserve"> fan to Allie at her request and </t>
    </r>
    <r>
      <rPr>
        <b/>
        <sz val="11"/>
        <color rgb="FFFF0000"/>
        <rFont val="Calibri"/>
        <family val="2"/>
        <scheme val="minor"/>
      </rPr>
      <t>never heard back</t>
    </r>
    <r>
      <rPr>
        <sz val="11"/>
        <color rgb="FF000000"/>
        <rFont val="Calibri"/>
        <family val="2"/>
        <scheme val="minor"/>
      </rPr>
      <t xml:space="preserve"> from her as well.</t>
    </r>
  </si>
  <si>
    <r>
      <t>Replacement</t>
    </r>
    <r>
      <rPr>
        <sz val="11"/>
        <color rgb="FF000000"/>
        <rFont val="Calibri"/>
        <family val="2"/>
        <scheme val="minor"/>
      </rPr>
      <t xml:space="preserve"> parts are being sent. I </t>
    </r>
    <r>
      <rPr>
        <b/>
        <sz val="11"/>
        <color rgb="FFFF0000"/>
        <rFont val="Calibri"/>
        <family val="2"/>
        <scheme val="minor"/>
      </rPr>
      <t>have not received</t>
    </r>
    <r>
      <rPr>
        <sz val="11"/>
        <color rgb="FF000000"/>
        <rFont val="Calibri"/>
        <family val="2"/>
        <scheme val="minor"/>
      </rPr>
      <t xml:space="preserve"> them yet so my complete satisfaction depends on that</t>
    </r>
  </si>
  <si>
    <r>
      <t xml:space="preserve">I am appreciative for getting the $35 </t>
    </r>
    <r>
      <rPr>
        <b/>
        <sz val="11"/>
        <color rgb="FFFF0000"/>
        <rFont val="Calibri"/>
        <family val="2"/>
        <scheme val="minor"/>
      </rPr>
      <t>gift card</t>
    </r>
    <r>
      <rPr>
        <sz val="11"/>
        <color rgb="FF000000"/>
        <rFont val="Calibri"/>
        <family val="2"/>
        <scheme val="minor"/>
      </rPr>
      <t>.</t>
    </r>
  </si>
  <si>
    <r>
      <t xml:space="preserve">Professional and courteous service.  Best in a </t>
    </r>
    <r>
      <rPr>
        <b/>
        <sz val="11"/>
        <color rgb="FFFF0000"/>
        <rFont val="Calibri"/>
        <family val="2"/>
        <scheme val="minor"/>
      </rPr>
      <t>long time</t>
    </r>
    <r>
      <rPr>
        <sz val="11"/>
        <color rgb="FF000000"/>
        <rFont val="Calibri"/>
        <family val="2"/>
        <scheme val="minor"/>
      </rPr>
      <t>.  Thank you</t>
    </r>
  </si>
  <si>
    <r>
      <t xml:space="preserve">Minced call me.a few days after my initoal.call to </t>
    </r>
    <r>
      <rPr>
        <b/>
        <sz val="11"/>
        <color rgb="FFFF0000"/>
        <rFont val="Calibri"/>
        <family val="2"/>
        <scheme val="minor"/>
      </rPr>
      <t>follow up</t>
    </r>
    <r>
      <rPr>
        <sz val="11"/>
        <color rgb="FF000000"/>
        <rFont val="Calibri"/>
        <family val="2"/>
        <scheme val="minor"/>
      </rPr>
      <t>. This was outstanding.customer service and.she.could be.rewarded for her performance. Don</t>
    </r>
  </si>
  <si>
    <r>
      <t xml:space="preserve">David took pictures of my home, front and back; said Corp Office told him to do so. Dale said it would take 5 </t>
    </r>
    <r>
      <rPr>
        <b/>
        <sz val="11"/>
        <color rgb="FFFF0000"/>
        <rFont val="Calibri"/>
        <family val="2"/>
        <scheme val="minor"/>
      </rPr>
      <t>minutes</t>
    </r>
    <r>
      <rPr>
        <sz val="11"/>
        <color rgb="FF000000"/>
        <rFont val="Calibri"/>
        <family val="2"/>
        <scheme val="minor"/>
      </rPr>
      <t xml:space="preserve"> and David stay </t>
    </r>
    <r>
      <rPr>
        <b/>
        <sz val="11"/>
        <color rgb="FFFF0000"/>
        <rFont val="Calibri"/>
        <family val="2"/>
        <scheme val="minor"/>
      </rPr>
      <t>25 minutes</t>
    </r>
    <r>
      <rPr>
        <sz val="11"/>
        <color rgb="FF000000"/>
        <rFont val="Calibri"/>
        <family val="2"/>
        <scheme val="minor"/>
      </rPr>
      <t>, had to chase him off. Also, Irvington Stoe manage by Logan has Big problems; when u call , it rings for 5 minutes and then when answered; they treat u like Junk[lack of a better word]. Tell Logan but nothing gets done, he needs help w/</t>
    </r>
    <r>
      <rPr>
        <b/>
        <sz val="11"/>
        <color rgb="FFFF0000"/>
        <rFont val="Calibri"/>
        <family val="2"/>
        <scheme val="minor"/>
      </rPr>
      <t>store</t>
    </r>
    <r>
      <rPr>
        <sz val="11"/>
        <color rgb="FF000000"/>
        <rFont val="Calibri"/>
        <family val="2"/>
        <scheme val="minor"/>
      </rPr>
      <t xml:space="preserve"> problems.</t>
    </r>
  </si>
  <si>
    <r>
      <t>Terrible</t>
    </r>
    <r>
      <rPr>
        <sz val="11"/>
        <color rgb="FF000000"/>
        <rFont val="Calibri"/>
        <family val="2"/>
        <scheme val="minor"/>
      </rPr>
      <t xml:space="preserve"> experience. Took way </t>
    </r>
    <r>
      <rPr>
        <b/>
        <sz val="11"/>
        <color rgb="FFFF0000"/>
        <rFont val="Calibri"/>
        <family val="2"/>
        <scheme val="minor"/>
      </rPr>
      <t>too long</t>
    </r>
    <r>
      <rPr>
        <sz val="11"/>
        <color rgb="FF000000"/>
        <rFont val="Calibri"/>
        <family val="2"/>
        <scheme val="minor"/>
      </rPr>
      <t xml:space="preserve"> to resolve simple issues.</t>
    </r>
  </si>
  <si>
    <r>
      <t xml:space="preserve">I am trying to </t>
    </r>
    <r>
      <rPr>
        <b/>
        <sz val="11"/>
        <color rgb="FFFF0000"/>
        <rFont val="Calibri"/>
        <family val="2"/>
        <scheme val="minor"/>
      </rPr>
      <t>replace</t>
    </r>
    <r>
      <rPr>
        <sz val="11"/>
        <color rgb="FF000000"/>
        <rFont val="Calibri"/>
        <family val="2"/>
        <scheme val="minor"/>
      </rPr>
      <t xml:space="preserve"> the basin on a Pegasus sink but no one seems to know what sink it is or where to find the information you need.</t>
    </r>
  </si>
  <si>
    <r>
      <t xml:space="preserve">At first I wasn''t sure anything would happen. This was 4th time during this week coming in to address this issue. Today as I do this survey, I still have not had the issue resolved. Now let me say, it was not the fought of The home Depot, it was the issue with the installers. Whe I presented my case to Linsey and was able to support with pictures, he really got disturbed at what he saw. Tody I still have the same issue with the installers. I </t>
    </r>
    <r>
      <rPr>
        <b/>
        <sz val="11"/>
        <color rgb="FFFF0000"/>
        <rFont val="Calibri"/>
        <family val="2"/>
        <scheme val="minor"/>
      </rPr>
      <t>still waiting for</t>
    </r>
    <r>
      <rPr>
        <sz val="11"/>
        <color rgb="FF000000"/>
        <rFont val="Calibri"/>
        <family val="2"/>
        <scheme val="minor"/>
      </rPr>
      <t xml:space="preserve"> them to comeback and removed the boxes and other trash that they left. It was the fought of Home Depot, it was with cntracted installers. I plan to </t>
    </r>
    <r>
      <rPr>
        <b/>
        <sz val="11"/>
        <color rgb="FFFF0000"/>
        <rFont val="Calibri"/>
        <family val="2"/>
        <scheme val="minor"/>
      </rPr>
      <t>contact them again</t>
    </r>
    <r>
      <rPr>
        <sz val="11"/>
        <color rgb="FF000000"/>
        <rFont val="Calibri"/>
        <family val="2"/>
        <scheme val="minor"/>
      </rPr>
      <t>. Hopefully they wikk respond.</t>
    </r>
  </si>
  <si>
    <r>
      <t xml:space="preserve">I received my product for my flooring install and after taking inventory I noticed that some of it was missing. I called the number on the invoice and I was told it would take 48 hours to hear back from the warehouse regarding the missing items. I asked the employee I filed a case with if I could contact the </t>
    </r>
    <r>
      <rPr>
        <b/>
        <sz val="11"/>
        <color rgb="FFFF0000"/>
        <rFont val="Calibri"/>
        <family val="2"/>
        <scheme val="minor"/>
      </rPr>
      <t>store</t>
    </r>
    <r>
      <rPr>
        <sz val="11"/>
        <color rgb="FF000000"/>
        <rFont val="Calibri"/>
        <family val="2"/>
        <scheme val="minor"/>
      </rPr>
      <t xml:space="preserve"> and I was told not to. I did in fact contact the store and that was the ONLY reason my missing product arrived same day. I would strongly suggest your employees to tell the customer to call the store, that was the only way my product came on time.</t>
    </r>
  </si>
  <si>
    <r>
      <t xml:space="preserve">A simple smile </t>
    </r>
    <r>
      <rPr>
        <b/>
        <sz val="11"/>
        <color rgb="FFFF0000"/>
        <rFont val="Calibri"/>
        <family val="2"/>
        <scheme val="minor"/>
      </rPr>
      <t>or response</t>
    </r>
    <r>
      <rPr>
        <sz val="11"/>
        <color rgb="FF000000"/>
        <rFont val="Calibri"/>
        <family val="2"/>
        <scheme val="minor"/>
      </rPr>
      <t xml:space="preserve"> to a comment or question.  Instead barely looking up from their phone.</t>
    </r>
  </si>
  <si>
    <r>
      <t xml:space="preserve">I spend approx. $250,000.00 per year at Home Depot and was treated like an </t>
    </r>
    <r>
      <rPr>
        <b/>
        <sz val="11"/>
        <color rgb="FFFF0000"/>
        <rFont val="Calibri"/>
        <family val="2"/>
        <scheme val="minor"/>
      </rPr>
      <t>unreasonable</t>
    </r>
    <r>
      <rPr>
        <sz val="11"/>
        <color rgb="FF000000"/>
        <rFont val="Calibri"/>
        <family val="2"/>
        <scheme val="minor"/>
      </rPr>
      <t xml:space="preserve"> one time customer. I will be taking my business to Lowes unless I hear from someone who can make this right! 720-203-3524 Scott at BIC Construction.</t>
    </r>
  </si>
  <si>
    <r>
      <t>Take responsibility</t>
    </r>
    <r>
      <rPr>
        <sz val="11"/>
        <color rgb="FF000000"/>
        <rFont val="Calibri"/>
        <family val="2"/>
        <scheme val="minor"/>
      </rPr>
      <t xml:space="preserve"> when you have made an error </t>
    </r>
    <r>
      <rPr>
        <b/>
        <sz val="11"/>
        <color rgb="FFFF0000"/>
        <rFont val="Calibri"/>
        <family val="2"/>
        <scheme val="minor"/>
      </rPr>
      <t>Pay Attention</t>
    </r>
    <r>
      <rPr>
        <sz val="11"/>
        <color rgb="FF000000"/>
        <rFont val="Calibri"/>
        <family val="2"/>
        <scheme val="minor"/>
      </rPr>
      <t xml:space="preserve"> when you take a product out of the </t>
    </r>
    <r>
      <rPr>
        <b/>
        <sz val="11"/>
        <color rgb="FFFF0000"/>
        <rFont val="Calibri"/>
        <family val="2"/>
        <scheme val="minor"/>
      </rPr>
      <t>store</t>
    </r>
    <r>
      <rPr>
        <sz val="11"/>
        <color rgb="FF000000"/>
        <rFont val="Calibri"/>
        <family val="2"/>
        <scheme val="minor"/>
      </rPr>
      <t xml:space="preserve"> to avoid accidents </t>
    </r>
    <r>
      <rPr>
        <b/>
        <sz val="11"/>
        <color rgb="FFFF0000"/>
        <rFont val="Calibri"/>
        <family val="2"/>
        <scheme val="minor"/>
      </rPr>
      <t>Improve customer service</t>
    </r>
    <r>
      <rPr>
        <sz val="11"/>
        <color rgb="FF000000"/>
        <rFont val="Calibri"/>
        <family val="2"/>
        <scheme val="minor"/>
      </rPr>
      <t xml:space="preserve"> </t>
    </r>
    <r>
      <rPr>
        <b/>
        <sz val="11"/>
        <color rgb="FFFF0000"/>
        <rFont val="Calibri"/>
        <family val="2"/>
        <scheme val="minor"/>
      </rPr>
      <t>skills</t>
    </r>
  </si>
  <si>
    <r>
      <t xml:space="preserve">Not at this time. I am </t>
    </r>
    <r>
      <rPr>
        <b/>
        <sz val="11"/>
        <color rgb="FFFF0000"/>
        <rFont val="Calibri"/>
        <family val="2"/>
        <scheme val="minor"/>
      </rPr>
      <t>still waiting for</t>
    </r>
    <r>
      <rPr>
        <sz val="11"/>
        <color rgb="FF000000"/>
        <rFont val="Calibri"/>
        <family val="2"/>
        <scheme val="minor"/>
      </rPr>
      <t xml:space="preserve"> the company to </t>
    </r>
    <r>
      <rPr>
        <b/>
        <sz val="11"/>
        <color rgb="FFFF0000"/>
        <rFont val="Calibri"/>
        <family val="2"/>
        <scheme val="minor"/>
      </rPr>
      <t>get back to</t>
    </r>
    <r>
      <rPr>
        <sz val="11"/>
        <color rgb="FF000000"/>
        <rFont val="Calibri"/>
        <family val="2"/>
        <scheme val="minor"/>
      </rPr>
      <t xml:space="preserve"> me about my service request</t>
    </r>
  </si>
  <si>
    <r>
      <t xml:space="preserve">You have failed to get me military spousal </t>
    </r>
    <r>
      <rPr>
        <b/>
        <sz val="11"/>
        <color rgb="FFFF0000"/>
        <rFont val="Calibri"/>
        <family val="2"/>
        <scheme val="minor"/>
      </rPr>
      <t>discount</t>
    </r>
    <r>
      <rPr>
        <sz val="11"/>
        <color rgb="FF000000"/>
        <rFont val="Calibri"/>
        <family val="2"/>
        <scheme val="minor"/>
      </rPr>
      <t xml:space="preserve"> solved.  I will shop at Lowes who does not have a problem with me showing my proper military ID.  You have lost my business.</t>
    </r>
  </si>
  <si>
    <r>
      <t xml:space="preserve">Ryobi </t>
    </r>
    <r>
      <rPr>
        <b/>
        <sz val="11"/>
        <color rgb="FFFF0000"/>
        <rFont val="Calibri"/>
        <family val="2"/>
        <scheme val="minor"/>
      </rPr>
      <t>warranty</t>
    </r>
    <r>
      <rPr>
        <sz val="11"/>
        <color rgb="FF000000"/>
        <rFont val="Calibri"/>
        <family val="2"/>
        <scheme val="minor"/>
      </rPr>
      <t xml:space="preserve"> is a </t>
    </r>
    <r>
      <rPr>
        <b/>
        <sz val="11"/>
        <color rgb="FFFF0000"/>
        <rFont val="Calibri"/>
        <family val="2"/>
        <scheme val="minor"/>
      </rPr>
      <t>joke</t>
    </r>
    <r>
      <rPr>
        <sz val="11"/>
        <color rgb="FF000000"/>
        <rFont val="Calibri"/>
        <family val="2"/>
        <scheme val="minor"/>
      </rPr>
      <t xml:space="preserve">. It </t>
    </r>
    <r>
      <rPr>
        <b/>
        <sz val="11"/>
        <color rgb="FFFF0000"/>
        <rFont val="Calibri"/>
        <family val="2"/>
        <scheme val="minor"/>
      </rPr>
      <t>costs</t>
    </r>
    <r>
      <rPr>
        <sz val="11"/>
        <color rgb="FF000000"/>
        <rFont val="Calibri"/>
        <family val="2"/>
        <scheme val="minor"/>
      </rPr>
      <t xml:space="preserve"> more to mail in object than its value. could be able to </t>
    </r>
    <r>
      <rPr>
        <b/>
        <sz val="11"/>
        <color rgb="FFFF0000"/>
        <rFont val="Calibri"/>
        <family val="2"/>
        <scheme val="minor"/>
      </rPr>
      <t>replace</t>
    </r>
    <r>
      <rPr>
        <sz val="11"/>
        <color rgb="FF000000"/>
        <rFont val="Calibri"/>
        <family val="2"/>
        <scheme val="minor"/>
      </rPr>
      <t xml:space="preserve"> at </t>
    </r>
    <r>
      <rPr>
        <b/>
        <sz val="11"/>
        <color rgb="FFFF0000"/>
        <rFont val="Calibri"/>
        <family val="2"/>
        <scheme val="minor"/>
      </rPr>
      <t>store</t>
    </r>
    <r>
      <rPr>
        <sz val="11"/>
        <color rgb="FF000000"/>
        <rFont val="Calibri"/>
        <family val="2"/>
        <scheme val="minor"/>
      </rPr>
      <t>.</t>
    </r>
  </si>
  <si>
    <r>
      <t>My experience with Andres was excellent.  However, the in-</t>
    </r>
    <r>
      <rPr>
        <b/>
        <sz val="11"/>
        <color rgb="FFFF0000"/>
        <rFont val="Calibri"/>
        <family val="2"/>
        <scheme val="minor"/>
      </rPr>
      <t>store</t>
    </r>
    <r>
      <rPr>
        <sz val="11"/>
        <color rgb="FF000000"/>
        <rFont val="Calibri"/>
        <family val="2"/>
        <scheme val="minor"/>
      </rPr>
      <t xml:space="preserve"> experience that initialized the reason for contacting Andres was absolutely </t>
    </r>
    <r>
      <rPr>
        <b/>
        <sz val="11"/>
        <color rgb="FFFF0000"/>
        <rFont val="Calibri"/>
        <family val="2"/>
        <scheme val="minor"/>
      </rPr>
      <t>deplorable</t>
    </r>
    <r>
      <rPr>
        <sz val="11"/>
        <color rgb="FF000000"/>
        <rFont val="Calibri"/>
        <family val="2"/>
        <scheme val="minor"/>
      </rPr>
      <t>.</t>
    </r>
  </si>
  <si>
    <r>
      <t xml:space="preserve">Situation was resolved after speaking with numerous other associates. Took </t>
    </r>
    <r>
      <rPr>
        <b/>
        <sz val="11"/>
        <color rgb="FFFF0000"/>
        <rFont val="Calibri"/>
        <family val="2"/>
        <scheme val="minor"/>
      </rPr>
      <t>over an hour</t>
    </r>
    <r>
      <rPr>
        <sz val="11"/>
        <color rgb="FF000000"/>
        <rFont val="Calibri"/>
        <family val="2"/>
        <scheme val="minor"/>
      </rPr>
      <t>.</t>
    </r>
  </si>
  <si>
    <r>
      <t xml:space="preserve">Maribel was excellent, we had a hard time getting a hold of my receipt for the purchase but she had great </t>
    </r>
    <r>
      <rPr>
        <b/>
        <sz val="11"/>
        <color rgb="FFFF0000"/>
        <rFont val="Calibri"/>
        <family val="2"/>
        <scheme val="minor"/>
      </rPr>
      <t>patience</t>
    </r>
    <r>
      <rPr>
        <sz val="11"/>
        <color rgb="FF000000"/>
        <rFont val="Calibri"/>
        <family val="2"/>
        <scheme val="minor"/>
      </rPr>
      <t xml:space="preserve"> and we were finally able to get a hold of it.</t>
    </r>
  </si>
  <si>
    <r>
      <t xml:space="preserve">It was very unfortunate I had to remove the fixture from my patio wall and drive to Home Depot to return it because it was missing 3 parts. I had to buy another one that had ALL the parts in the box.   I was </t>
    </r>
    <r>
      <rPr>
        <b/>
        <sz val="11"/>
        <color rgb="FFFF0000"/>
        <rFont val="Calibri"/>
        <family val="2"/>
        <scheme val="minor"/>
      </rPr>
      <t>promised</t>
    </r>
    <r>
      <rPr>
        <sz val="11"/>
        <color rgb="FF000000"/>
        <rFont val="Calibri"/>
        <family val="2"/>
        <scheme val="minor"/>
      </rPr>
      <t xml:space="preserve"> by Geraldine that I would receive a $30 Home Depot </t>
    </r>
    <r>
      <rPr>
        <b/>
        <sz val="11"/>
        <color rgb="FFFF0000"/>
        <rFont val="Calibri"/>
        <family val="2"/>
        <scheme val="minor"/>
      </rPr>
      <t>gift card</t>
    </r>
    <r>
      <rPr>
        <sz val="11"/>
        <color rgb="FF000000"/>
        <rFont val="Calibri"/>
        <family val="2"/>
        <scheme val="minor"/>
      </rPr>
      <t xml:space="preserve"> for my troubles.  I </t>
    </r>
    <r>
      <rPr>
        <b/>
        <sz val="11"/>
        <color rgb="FFFF0000"/>
        <rFont val="Calibri"/>
        <family val="2"/>
        <scheme val="minor"/>
      </rPr>
      <t>have not received</t>
    </r>
    <r>
      <rPr>
        <sz val="11"/>
        <color rgb="FF000000"/>
        <rFont val="Calibri"/>
        <family val="2"/>
        <scheme val="minor"/>
      </rPr>
      <t xml:space="preserve"> the card.</t>
    </r>
  </si>
  <si>
    <r>
      <t xml:space="preserve">The agent I was connected to was very helpful and even followed up a few days later with an update. Im </t>
    </r>
    <r>
      <rPr>
        <b/>
        <sz val="11"/>
        <color rgb="FFFF0000"/>
        <rFont val="Calibri"/>
        <family val="2"/>
        <scheme val="minor"/>
      </rPr>
      <t>still waiting</t>
    </r>
    <r>
      <rPr>
        <sz val="11"/>
        <color rgb="FF000000"/>
        <rFont val="Calibri"/>
        <family val="2"/>
        <scheme val="minor"/>
      </rPr>
      <t xml:space="preserve">.for the </t>
    </r>
    <r>
      <rPr>
        <b/>
        <sz val="11"/>
        <color rgb="FFFF0000"/>
        <rFont val="Calibri"/>
        <family val="2"/>
        <scheme val="minor"/>
      </rPr>
      <t>replacement</t>
    </r>
    <r>
      <rPr>
        <sz val="11"/>
        <color rgb="FF000000"/>
        <rFont val="Calibri"/>
        <family val="2"/>
        <scheme val="minor"/>
      </rPr>
      <t xml:space="preserve"> item but Ive been happy so far</t>
    </r>
  </si>
  <si>
    <r>
      <t xml:space="preserve">I am very </t>
    </r>
    <r>
      <rPr>
        <b/>
        <sz val="11"/>
        <color rgb="FFFF0000"/>
        <rFont val="Calibri"/>
        <family val="2"/>
        <scheme val="minor"/>
      </rPr>
      <t>disappointed</t>
    </r>
    <r>
      <rPr>
        <sz val="11"/>
        <color rgb="FF000000"/>
        <rFont val="Calibri"/>
        <family val="2"/>
        <scheme val="minor"/>
      </rPr>
      <t xml:space="preserve"> that replacements parts are not supported for the item I purchased (through Home Depot Services or any of the provided secondary vendors). I will not be purchasing large price items without reputable dealers in the future.</t>
    </r>
  </si>
  <si>
    <r>
      <t xml:space="preserve">Extremely </t>
    </r>
    <r>
      <rPr>
        <b/>
        <sz val="11"/>
        <color rgb="FFFF0000"/>
        <rFont val="Calibri"/>
        <family val="2"/>
        <scheme val="minor"/>
      </rPr>
      <t>long wait</t>
    </r>
    <r>
      <rPr>
        <sz val="11"/>
        <color rgb="FF000000"/>
        <rFont val="Calibri"/>
        <family val="2"/>
        <scheme val="minor"/>
      </rPr>
      <t xml:space="preserve">   Problem </t>
    </r>
    <r>
      <rPr>
        <b/>
        <sz val="11"/>
        <color rgb="FFFF0000"/>
        <rFont val="Calibri"/>
        <family val="2"/>
        <scheme val="minor"/>
      </rPr>
      <t>not resolved</t>
    </r>
  </si>
  <si>
    <r>
      <t xml:space="preserve">I rarely give a bad review but I was </t>
    </r>
    <r>
      <rPr>
        <b/>
        <sz val="11"/>
        <color rgb="FFFF0000"/>
        <rFont val="Calibri"/>
        <family val="2"/>
        <scheme val="minor"/>
      </rPr>
      <t>transferred</t>
    </r>
    <r>
      <rPr>
        <sz val="11"/>
        <color rgb="FF000000"/>
        <rFont val="Calibri"/>
        <family val="2"/>
        <scheme val="minor"/>
      </rPr>
      <t xml:space="preserve"> 3 times and </t>
    </r>
    <r>
      <rPr>
        <b/>
        <sz val="11"/>
        <color rgb="FFFF0000"/>
        <rFont val="Calibri"/>
        <family val="2"/>
        <scheme val="minor"/>
      </rPr>
      <t>spent over</t>
    </r>
    <r>
      <rPr>
        <sz val="11"/>
        <color rgb="FF000000"/>
        <rFont val="Calibri"/>
        <family val="2"/>
        <scheme val="minor"/>
      </rPr>
      <t xml:space="preserve"> </t>
    </r>
    <r>
      <rPr>
        <b/>
        <sz val="11"/>
        <color rgb="FFFF0000"/>
        <rFont val="Calibri"/>
        <family val="2"/>
        <scheme val="minor"/>
      </rPr>
      <t>35 minutes</t>
    </r>
    <r>
      <rPr>
        <sz val="11"/>
        <color rgb="FF000000"/>
        <rFont val="Calibri"/>
        <family val="2"/>
        <scheme val="minor"/>
      </rPr>
      <t xml:space="preserve"> </t>
    </r>
    <r>
      <rPr>
        <b/>
        <sz val="11"/>
        <color rgb="FFFF0000"/>
        <rFont val="Calibri"/>
        <family val="2"/>
        <scheme val="minor"/>
      </rPr>
      <t>on hold</t>
    </r>
    <r>
      <rPr>
        <sz val="11"/>
        <color rgb="FF000000"/>
        <rFont val="Calibri"/>
        <family val="2"/>
        <scheme val="minor"/>
      </rPr>
      <t xml:space="preserve"> before I got to the </t>
    </r>
    <r>
      <rPr>
        <b/>
        <sz val="11"/>
        <color rgb="FFFF0000"/>
        <rFont val="Calibri"/>
        <family val="2"/>
        <scheme val="minor"/>
      </rPr>
      <t>correct department</t>
    </r>
    <r>
      <rPr>
        <sz val="11"/>
        <color rgb="FF000000"/>
        <rFont val="Calibri"/>
        <family val="2"/>
        <scheme val="minor"/>
      </rPr>
      <t xml:space="preserve"> that would actually </t>
    </r>
    <r>
      <rPr>
        <b/>
        <sz val="11"/>
        <color rgb="FFFF0000"/>
        <rFont val="Calibri"/>
        <family val="2"/>
        <scheme val="minor"/>
      </rPr>
      <t>listen</t>
    </r>
    <r>
      <rPr>
        <sz val="11"/>
        <color rgb="FF000000"/>
        <rFont val="Calibri"/>
        <family val="2"/>
        <scheme val="minor"/>
      </rPr>
      <t xml:space="preserve"> to my issue on Wednesday. They asked me for pictures of the lights that are no longer working, which I sent immediately. Today is Sunday and I have not had a response yet.  The issue has </t>
    </r>
    <r>
      <rPr>
        <b/>
        <sz val="11"/>
        <color rgb="FFFF0000"/>
        <rFont val="Calibri"/>
        <family val="2"/>
        <scheme val="minor"/>
      </rPr>
      <t>not been resolved</t>
    </r>
    <r>
      <rPr>
        <sz val="11"/>
        <color rgb="FF000000"/>
        <rFont val="Calibri"/>
        <family val="2"/>
        <scheme val="minor"/>
      </rPr>
      <t>.</t>
    </r>
  </si>
  <si>
    <r>
      <t xml:space="preserve">when I bought the gazebo,I was given to understand that not only could it be delivered immediately but that you would contact the assembler to have it assembled at the same time. It sat in  my driveway for approx. </t>
    </r>
    <r>
      <rPr>
        <b/>
        <sz val="11"/>
        <color rgb="FFFF0000"/>
        <rFont val="Calibri"/>
        <family val="2"/>
        <scheme val="minor"/>
      </rPr>
      <t>3 months</t>
    </r>
    <r>
      <rPr>
        <sz val="11"/>
        <color rgb="FF000000"/>
        <rFont val="Calibri"/>
        <family val="2"/>
        <scheme val="minor"/>
      </rPr>
      <t xml:space="preserve">.When I finally contacted you to see when it would be assembled,no one had  any record that of that.when it was finally assembled it was noticed that there was a design </t>
    </r>
    <r>
      <rPr>
        <b/>
        <sz val="11"/>
        <color rgb="FFFF0000"/>
        <rFont val="Calibri"/>
        <family val="2"/>
        <scheme val="minor"/>
      </rPr>
      <t>flaw</t>
    </r>
    <r>
      <rPr>
        <sz val="11"/>
        <color rgb="FF000000"/>
        <rFont val="Calibri"/>
        <family val="2"/>
        <scheme val="minor"/>
      </rPr>
      <t xml:space="preserve"> in that the LED lights were facing outwards instead of lighting up the sitting area.</t>
    </r>
  </si>
  <si>
    <r>
      <t xml:space="preserve">Geraldine did a phenomenal job she went above and behind. I just wish it didn''t take hours to get someone on the phone. I tried calling </t>
    </r>
    <r>
      <rPr>
        <b/>
        <sz val="11"/>
        <color rgb="FFFF0000"/>
        <rFont val="Calibri"/>
        <family val="2"/>
        <scheme val="minor"/>
      </rPr>
      <t>multiple times</t>
    </r>
    <r>
      <rPr>
        <sz val="11"/>
        <color rgb="FF000000"/>
        <rFont val="Calibri"/>
        <family val="2"/>
        <scheme val="minor"/>
      </rPr>
      <t xml:space="preserve"> before and was put </t>
    </r>
    <r>
      <rPr>
        <b/>
        <sz val="11"/>
        <color rgb="FFFF0000"/>
        <rFont val="Calibri"/>
        <family val="2"/>
        <scheme val="minor"/>
      </rPr>
      <t>on hold</t>
    </r>
    <r>
      <rPr>
        <sz val="11"/>
        <color rgb="FF000000"/>
        <rFont val="Calibri"/>
        <family val="2"/>
        <scheme val="minor"/>
      </rPr>
      <t xml:space="preserve"> and then </t>
    </r>
    <r>
      <rPr>
        <b/>
        <sz val="11"/>
        <color rgb="FFFF0000"/>
        <rFont val="Calibri"/>
        <family val="2"/>
        <scheme val="minor"/>
      </rPr>
      <t>disconnected</t>
    </r>
    <r>
      <rPr>
        <sz val="11"/>
        <color rgb="FF000000"/>
        <rFont val="Calibri"/>
        <family val="2"/>
        <scheme val="minor"/>
      </rPr>
      <t xml:space="preserve"> before finally getting in touch with Geraldine.</t>
    </r>
  </si>
  <si>
    <r>
      <t xml:space="preserve">At Lowes I do not have to download an app to pickup at curbside. The problem with the app is having to log into the HD account. I do not keep my passwords with me and do not have the apps save the password. At Lowes I click on a link from the sms text and it dials the </t>
    </r>
    <r>
      <rPr>
        <b/>
        <sz val="11"/>
        <color rgb="FFFF0000"/>
        <rFont val="Calibri"/>
        <family val="2"/>
        <scheme val="minor"/>
      </rPr>
      <t>store</t>
    </r>
    <r>
      <rPr>
        <sz val="11"/>
        <color rgb="FF000000"/>
        <rFont val="Calibri"/>
        <family val="2"/>
        <scheme val="minor"/>
      </rPr>
      <t>. The store reads my phone number and then just asks what parking spot I am in and car color. Then they bring the goods.</t>
    </r>
  </si>
  <si>
    <r>
      <t xml:space="preserve">Javier was not the issue with the service I received.  I purchased a 9 piece garage storage unit that was delivered in 3 large containers (700lbs).  One container was the wrong item.  I called to see if I could </t>
    </r>
    <r>
      <rPr>
        <b/>
        <sz val="11"/>
        <color rgb="FFFF0000"/>
        <rFont val="Calibri"/>
        <family val="2"/>
        <scheme val="minor"/>
      </rPr>
      <t>exchange</t>
    </r>
    <r>
      <rPr>
        <sz val="11"/>
        <color rgb="FF000000"/>
        <rFont val="Calibri"/>
        <family val="2"/>
        <scheme val="minor"/>
      </rPr>
      <t xml:space="preserve"> for the right item.  Unfortunately Javier instructed me that the entire shipment needed to be returned and a </t>
    </r>
    <r>
      <rPr>
        <b/>
        <sz val="11"/>
        <color rgb="FFFF0000"/>
        <rFont val="Calibri"/>
        <family val="2"/>
        <scheme val="minor"/>
      </rPr>
      <t>refund</t>
    </r>
    <r>
      <rPr>
        <sz val="11"/>
        <color rgb="FF000000"/>
        <rFont val="Calibri"/>
        <family val="2"/>
        <scheme val="minor"/>
      </rPr>
      <t xml:space="preserve"> would follow and then I could reorder in the hopes of getting the right product.  And now HD is </t>
    </r>
    <r>
      <rPr>
        <b/>
        <sz val="11"/>
        <color rgb="FFFF0000"/>
        <rFont val="Calibri"/>
        <family val="2"/>
        <scheme val="minor"/>
      </rPr>
      <t>out of stock</t>
    </r>
    <r>
      <rPr>
        <sz val="11"/>
        <color rgb="FF000000"/>
        <rFont val="Calibri"/>
        <family val="2"/>
        <scheme val="minor"/>
      </rPr>
      <t xml:space="preserve"> and no longer on sale.  I am currently </t>
    </r>
    <r>
      <rPr>
        <b/>
        <sz val="11"/>
        <color rgb="FFFF0000"/>
        <rFont val="Calibri"/>
        <family val="2"/>
        <scheme val="minor"/>
      </rPr>
      <t>waiting on a</t>
    </r>
    <r>
      <rPr>
        <sz val="11"/>
        <color rgb="FF000000"/>
        <rFont val="Calibri"/>
        <family val="2"/>
        <scheme val="minor"/>
      </rPr>
      <t xml:space="preserve"> company to call to arrange pick up.  What a hassle and I am very </t>
    </r>
    <r>
      <rPr>
        <b/>
        <sz val="11"/>
        <color rgb="FFFF0000"/>
        <rFont val="Calibri"/>
        <family val="2"/>
        <scheme val="minor"/>
      </rPr>
      <t>disappointed</t>
    </r>
    <r>
      <rPr>
        <sz val="11"/>
        <color rgb="FF000000"/>
        <rFont val="Calibri"/>
        <family val="2"/>
        <scheme val="minor"/>
      </rPr>
      <t>.</t>
    </r>
  </si>
  <si>
    <r>
      <t>Terrible</t>
    </r>
    <r>
      <rPr>
        <sz val="11"/>
        <color rgb="FF000000"/>
        <rFont val="Calibri"/>
        <family val="2"/>
        <scheme val="minor"/>
      </rPr>
      <t xml:space="preserve"> service.   Left me 2 </t>
    </r>
    <r>
      <rPr>
        <b/>
        <sz val="11"/>
        <color rgb="FFFF0000"/>
        <rFont val="Calibri"/>
        <family val="2"/>
        <scheme val="minor"/>
      </rPr>
      <t>weeks</t>
    </r>
    <r>
      <rPr>
        <sz val="11"/>
        <color rgb="FF000000"/>
        <rFont val="Calibri"/>
        <family val="2"/>
        <scheme val="minor"/>
      </rPr>
      <t xml:space="preserve"> without a toilet</t>
    </r>
  </si>
  <si>
    <r>
      <t xml:space="preserve">Home Depot could be ashamed of their actions to </t>
    </r>
    <r>
      <rPr>
        <b/>
        <sz val="11"/>
        <color rgb="FFFF0000"/>
        <rFont val="Calibri"/>
        <family val="2"/>
        <scheme val="minor"/>
      </rPr>
      <t>scam</t>
    </r>
    <r>
      <rPr>
        <sz val="11"/>
        <color rgb="FF000000"/>
        <rFont val="Calibri"/>
        <family val="2"/>
        <scheme val="minor"/>
      </rPr>
      <t xml:space="preserve"> </t>
    </r>
    <r>
      <rPr>
        <b/>
        <sz val="11"/>
        <color rgb="FFFF0000"/>
        <rFont val="Calibri"/>
        <family val="2"/>
        <scheme val="minor"/>
      </rPr>
      <t>disabled</t>
    </r>
    <r>
      <rPr>
        <sz val="11"/>
        <color rgb="FF000000"/>
        <rFont val="Calibri"/>
        <family val="2"/>
        <scheme val="minor"/>
      </rPr>
      <t xml:space="preserve"> Veterans and the poor business practices. I will be perusing legal and discrimination actions. Also, the better business borough will be investigating the business practices and the way that Home Depot allows for their installers to </t>
    </r>
    <r>
      <rPr>
        <b/>
        <sz val="11"/>
        <color rgb="FFFF0000"/>
        <rFont val="Calibri"/>
        <family val="2"/>
        <scheme val="minor"/>
      </rPr>
      <t>destroy</t>
    </r>
    <r>
      <rPr>
        <sz val="11"/>
        <color rgb="FF000000"/>
        <rFont val="Calibri"/>
        <family val="2"/>
        <scheme val="minor"/>
      </rPr>
      <t xml:space="preserve"> people's homes and thousands of dollars in flooring and then make the customer pay for </t>
    </r>
    <r>
      <rPr>
        <b/>
        <sz val="11"/>
        <color rgb="FFFF0000"/>
        <rFont val="Calibri"/>
        <family val="2"/>
        <scheme val="minor"/>
      </rPr>
      <t>replacement</t>
    </r>
    <r>
      <rPr>
        <sz val="11"/>
        <color rgb="FF000000"/>
        <rFont val="Calibri"/>
        <family val="2"/>
        <scheme val="minor"/>
      </rPr>
      <t xml:space="preserve"> flooring when the company was found at fault by their own third-party inspector.</t>
    </r>
  </si>
  <si>
    <r>
      <t xml:space="preserve">Home Depot is well organized, associates are well trained, but the </t>
    </r>
    <r>
      <rPr>
        <b/>
        <sz val="11"/>
        <color rgb="FFFF0000"/>
        <rFont val="Calibri"/>
        <family val="2"/>
        <scheme val="minor"/>
      </rPr>
      <t>web</t>
    </r>
    <r>
      <rPr>
        <sz val="11"/>
        <color rgb="FF000000"/>
        <rFont val="Calibri"/>
        <family val="2"/>
        <scheme val="minor"/>
      </rPr>
      <t xml:space="preserve"> site is definitely user </t>
    </r>
    <r>
      <rPr>
        <b/>
        <sz val="11"/>
        <color rgb="FFFF0000"/>
        <rFont val="Calibri"/>
        <family val="2"/>
        <scheme val="minor"/>
      </rPr>
      <t>UNFRIENDLY</t>
    </r>
    <r>
      <rPr>
        <sz val="11"/>
        <color rgb="FF000000"/>
        <rFont val="Calibri"/>
        <family val="2"/>
        <scheme val="minor"/>
      </rPr>
      <t>. It is difficult to navigate one's account and  past purchases.   Raymond Will</t>
    </r>
  </si>
  <si>
    <r>
      <t xml:space="preserve">I was trying to find out if the landscaping light I bought ran on AC or DC voltage. He couldn''t really </t>
    </r>
    <r>
      <rPr>
        <b/>
        <sz val="11"/>
        <color rgb="FFFF0000"/>
        <rFont val="Calibri"/>
        <family val="2"/>
        <scheme val="minor"/>
      </rPr>
      <t>answer the question</t>
    </r>
    <r>
      <rPr>
        <sz val="11"/>
        <color rgb="FF000000"/>
        <rFont val="Calibri"/>
        <family val="2"/>
        <scheme val="minor"/>
      </rPr>
      <t xml:space="preserve"> but he tried very hard to get the answer.</t>
    </r>
  </si>
  <si>
    <r>
      <t xml:space="preserve">The </t>
    </r>
    <r>
      <rPr>
        <b/>
        <sz val="11"/>
        <color rgb="FFFF0000"/>
        <rFont val="Calibri"/>
        <family val="2"/>
        <scheme val="minor"/>
      </rPr>
      <t>store</t>
    </r>
    <r>
      <rPr>
        <sz val="11"/>
        <color rgb="FF000000"/>
        <rFont val="Calibri"/>
        <family val="2"/>
        <scheme val="minor"/>
      </rPr>
      <t xml:space="preserve"> receipt says to use a link to complete a satisfaction survey.  When you follow that, you get the Home Depot home page with no indication of where the survey is.  When you search the site, nothing pops up. When you call customer service, you get corporate, who has no flexibility except to put my information in themselves.  I don''t think that Home Depot really wants costumer feedback if they make it this hard.  Follow the process.  It is </t>
    </r>
    <r>
      <rPr>
        <b/>
        <sz val="11"/>
        <color rgb="FFFF0000"/>
        <rFont val="Calibri"/>
        <family val="2"/>
        <scheme val="minor"/>
      </rPr>
      <t>broken</t>
    </r>
    <r>
      <rPr>
        <sz val="11"/>
        <color rgb="FF000000"/>
        <rFont val="Calibri"/>
        <family val="2"/>
        <scheme val="minor"/>
      </rPr>
      <t>.</t>
    </r>
  </si>
  <si>
    <r>
      <t xml:space="preserve">The problem has </t>
    </r>
    <r>
      <rPr>
        <b/>
        <sz val="11"/>
        <color rgb="FFFF0000"/>
        <rFont val="Calibri"/>
        <family val="2"/>
        <scheme val="minor"/>
      </rPr>
      <t>not been solved</t>
    </r>
    <r>
      <rPr>
        <sz val="11"/>
        <color rgb="FF000000"/>
        <rFont val="Calibri"/>
        <family val="2"/>
        <scheme val="minor"/>
      </rPr>
      <t xml:space="preserve"> and didn''t hear anything back</t>
    </r>
  </si>
  <si>
    <r>
      <t xml:space="preserve">Understood my issue. Proposed a solution.  </t>
    </r>
    <r>
      <rPr>
        <b/>
        <sz val="11"/>
        <color rgb="FFFF0000"/>
        <rFont val="Calibri"/>
        <family val="2"/>
        <scheme val="minor"/>
      </rPr>
      <t>Promised</t>
    </r>
    <r>
      <rPr>
        <sz val="11"/>
        <color rgb="FF000000"/>
        <rFont val="Calibri"/>
        <family val="2"/>
        <scheme val="minor"/>
      </rPr>
      <t xml:space="preserve"> to recontact me when issue corrected. Also provided a local contact if same reoccurs</t>
    </r>
  </si>
  <si>
    <r>
      <t xml:space="preserve">Missed the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managers</t>
    </r>
    <r>
      <rPr>
        <sz val="11"/>
        <color rgb="FF000000"/>
        <rFont val="Calibri"/>
        <family val="2"/>
        <scheme val="minor"/>
      </rPr>
      <t xml:space="preserve"> </t>
    </r>
    <r>
      <rPr>
        <b/>
        <sz val="11"/>
        <color rgb="FFFF0000"/>
        <rFont val="Calibri"/>
        <family val="2"/>
        <scheme val="minor"/>
      </rPr>
      <t>follow up</t>
    </r>
    <r>
      <rPr>
        <sz val="11"/>
        <color rgb="FF000000"/>
        <rFont val="Calibri"/>
        <family val="2"/>
        <scheme val="minor"/>
      </rPr>
      <t xml:space="preserve"> call and he never called back</t>
    </r>
  </si>
  <si>
    <r>
      <t xml:space="preserve">Too much technology before you can </t>
    </r>
    <r>
      <rPr>
        <b/>
        <sz val="11"/>
        <color rgb="FFFF0000"/>
        <rFont val="Calibri"/>
        <family val="2"/>
        <scheme val="minor"/>
      </rPr>
      <t>speak to a person</t>
    </r>
    <r>
      <rPr>
        <sz val="11"/>
        <color rgb="FF000000"/>
        <rFont val="Calibri"/>
        <family val="2"/>
        <scheme val="minor"/>
      </rPr>
      <t>.</t>
    </r>
  </si>
  <si>
    <r>
      <t xml:space="preserve">I need four special Size ceramic tiles for my patio said that just recently </t>
    </r>
    <r>
      <rPr>
        <b/>
        <sz val="11"/>
        <color rgb="FFFF0000"/>
        <rFont val="Calibri"/>
        <family val="2"/>
        <scheme val="minor"/>
      </rPr>
      <t>broke</t>
    </r>
    <r>
      <rPr>
        <sz val="11"/>
        <color rgb="FF000000"/>
        <rFont val="Calibri"/>
        <family val="2"/>
        <scheme val="minor"/>
      </rPr>
      <t>. Any kind of child's close to the color with suffice and I will gladly pay for the 4 tiles. Someone surely could really help me if they wanted to</t>
    </r>
  </si>
  <si>
    <r>
      <t xml:space="preserve">Jorge was amazing, he followed up </t>
    </r>
    <r>
      <rPr>
        <b/>
        <sz val="11"/>
        <color rgb="FFFF0000"/>
        <rFont val="Calibri"/>
        <family val="2"/>
        <scheme val="minor"/>
      </rPr>
      <t>multiple times</t>
    </r>
    <r>
      <rPr>
        <sz val="11"/>
        <color rgb="FF000000"/>
        <rFont val="Calibri"/>
        <family val="2"/>
        <scheme val="minor"/>
      </rPr>
      <t xml:space="preserve"> to tell me where things were at.</t>
    </r>
  </si>
  <si>
    <r>
      <t xml:space="preserve">I was treated with no respect at home Depot located at flamingo and fort Apache in Las Vegas 89147 I have take my business to another home Depot because they treat you </t>
    </r>
    <r>
      <rPr>
        <b/>
        <sz val="11"/>
        <color rgb="FFFF0000"/>
        <rFont val="Calibri"/>
        <family val="2"/>
        <scheme val="minor"/>
      </rPr>
      <t>with respect</t>
    </r>
    <r>
      <rPr>
        <sz val="11"/>
        <color rgb="FF000000"/>
        <rFont val="Calibri"/>
        <family val="2"/>
        <scheme val="minor"/>
      </rPr>
      <t xml:space="preserve"> ..at the location flamingo and fort Apache you have a </t>
    </r>
    <r>
      <rPr>
        <b/>
        <sz val="11"/>
        <color rgb="FFFF0000"/>
        <rFont val="Calibri"/>
        <family val="2"/>
        <scheme val="minor"/>
      </rPr>
      <t>manager</t>
    </r>
    <r>
      <rPr>
        <sz val="11"/>
        <color rgb="FF000000"/>
        <rFont val="Calibri"/>
        <family val="2"/>
        <scheme val="minor"/>
      </rPr>
      <t xml:space="preserve"> named Adrian very disrespectful not polite at all and the customer service a woman who had no respect at least for me that day she wanted me to get the wood that I was returning by myself she told me two times you need to go get it yourself and I said no I need some help so I pursue to take one of the wood from my car she kept looking at me. l did not like the way I was treat it that day everybody else is kind I shop there a lot but I took my business somewhere else thank you Patricia fairclough</t>
    </r>
  </si>
  <si>
    <r>
      <t xml:space="preserve">Due to the </t>
    </r>
    <r>
      <rPr>
        <b/>
        <sz val="11"/>
        <color rgb="FFFF0000"/>
        <rFont val="Calibri"/>
        <family val="2"/>
        <scheme val="minor"/>
      </rPr>
      <t>horrible</t>
    </r>
    <r>
      <rPr>
        <sz val="11"/>
        <color rgb="FF000000"/>
        <rFont val="Calibri"/>
        <family val="2"/>
        <scheme val="minor"/>
      </rPr>
      <t xml:space="preserve"> customer support @ Beaumont  Ca management team . I will go to Lowes first.  The staff was great at the customer service desk at your Beamont location. Maybe your management could get out of the office and deal with customers when asked.  Th e next day went to Lowes . Their unit was </t>
    </r>
    <r>
      <rPr>
        <b/>
        <sz val="11"/>
        <color rgb="FFFF0000"/>
        <rFont val="Calibri"/>
        <family val="2"/>
        <scheme val="minor"/>
      </rPr>
      <t>damaged</t>
    </r>
    <r>
      <rPr>
        <sz val="11"/>
        <color rgb="FF000000"/>
        <rFont val="Calibri"/>
        <family val="2"/>
        <scheme val="minor"/>
      </rPr>
      <t xml:space="preserve"> .management came right out within 15 min gave me $100 off yo an upgraded unit that was scratched and a little bent. Now that's  empathetic and right. I was willing to spend $1200  for the unit at Beaumont . That assistant just walked away after she said we do not </t>
    </r>
    <r>
      <rPr>
        <b/>
        <sz val="11"/>
        <color rgb="FFFF0000"/>
        <rFont val="Calibri"/>
        <family val="2"/>
        <scheme val="minor"/>
      </rPr>
      <t>discount</t>
    </r>
    <r>
      <rPr>
        <sz val="11"/>
        <color rgb="FF000000"/>
        <rFont val="Calibri"/>
        <family val="2"/>
        <scheme val="minor"/>
      </rPr>
      <t xml:space="preserve"> evaporator coolers. did not even say i am sorry? </t>
    </r>
    <r>
      <rPr>
        <b/>
        <sz val="11"/>
        <color rgb="FFFF0000"/>
        <rFont val="Calibri"/>
        <family val="2"/>
        <scheme val="minor"/>
      </rPr>
      <t>Three hours</t>
    </r>
    <r>
      <rPr>
        <sz val="11"/>
        <color rgb="FF000000"/>
        <rFont val="Calibri"/>
        <family val="2"/>
        <scheme val="minor"/>
      </rPr>
      <t xml:space="preserve"> waiting for that reply.</t>
    </r>
  </si>
  <si>
    <r>
      <t xml:space="preserve">Home depot </t>
    </r>
    <r>
      <rPr>
        <b/>
        <sz val="11"/>
        <color rgb="FFFF0000"/>
        <rFont val="Calibri"/>
        <family val="2"/>
        <scheme val="minor"/>
      </rPr>
      <t>store</t>
    </r>
    <r>
      <rPr>
        <sz val="11"/>
        <color rgb="FF000000"/>
        <rFont val="Calibri"/>
        <family val="2"/>
        <scheme val="minor"/>
      </rPr>
      <t xml:space="preserve"> at 11905 SW 152nd St, Miami, FL 33177  have </t>
    </r>
    <r>
      <rPr>
        <b/>
        <sz val="11"/>
        <color rgb="FFFF0000"/>
        <rFont val="Calibri"/>
        <family val="2"/>
        <scheme val="minor"/>
      </rPr>
      <t>horrible</t>
    </r>
    <r>
      <rPr>
        <sz val="11"/>
        <color rgb="FF000000"/>
        <rFont val="Calibri"/>
        <family val="2"/>
        <scheme val="minor"/>
      </rPr>
      <t xml:space="preserve"> customer service, they won''t </t>
    </r>
    <r>
      <rPr>
        <b/>
        <sz val="11"/>
        <color rgb="FFFF0000"/>
        <rFont val="Calibri"/>
        <family val="2"/>
        <scheme val="minor"/>
      </rPr>
      <t>answer the phone</t>
    </r>
    <r>
      <rPr>
        <sz val="11"/>
        <color rgb="FF000000"/>
        <rFont val="Calibri"/>
        <family val="2"/>
        <scheme val="minor"/>
      </rPr>
      <t xml:space="preserve">, when they do answer would </t>
    </r>
    <r>
      <rPr>
        <b/>
        <sz val="11"/>
        <color rgb="FFFF0000"/>
        <rFont val="Calibri"/>
        <family val="2"/>
        <scheme val="minor"/>
      </rPr>
      <t>transfer</t>
    </r>
    <r>
      <rPr>
        <sz val="11"/>
        <color rgb="FF000000"/>
        <rFont val="Calibri"/>
        <family val="2"/>
        <scheme val="minor"/>
      </rPr>
      <t xml:space="preserve"> the call to the </t>
    </r>
    <r>
      <rPr>
        <b/>
        <sz val="11"/>
        <color rgb="FFFF0000"/>
        <rFont val="Calibri"/>
        <family val="2"/>
        <scheme val="minor"/>
      </rPr>
      <t>wrong departments</t>
    </r>
    <r>
      <rPr>
        <sz val="11"/>
        <color rgb="FF000000"/>
        <rFont val="Calibri"/>
        <family val="2"/>
        <scheme val="minor"/>
      </rPr>
      <t xml:space="preserve">, tool rental </t>
    </r>
    <r>
      <rPr>
        <b/>
        <sz val="11"/>
        <color rgb="FFFF0000"/>
        <rFont val="Calibri"/>
        <family val="2"/>
        <scheme val="minor"/>
      </rPr>
      <t>policy</t>
    </r>
    <r>
      <rPr>
        <sz val="11"/>
        <color rgb="FF000000"/>
        <rFont val="Calibri"/>
        <family val="2"/>
        <scheme val="minor"/>
      </rPr>
      <t xml:space="preserve"> is different Than home depot , I wanted to rent a dump trailer and was asked for my vehicles registration and </t>
    </r>
    <r>
      <rPr>
        <b/>
        <sz val="11"/>
        <color rgb="FFFF0000"/>
        <rFont val="Calibri"/>
        <family val="2"/>
        <scheme val="minor"/>
      </rPr>
      <t>insurance</t>
    </r>
    <r>
      <rPr>
        <sz val="11"/>
        <color rgb="FF000000"/>
        <rFont val="Calibri"/>
        <family val="2"/>
        <scheme val="minor"/>
      </rPr>
      <t xml:space="preserve"> and cause i did not have it at the moment could not rent the trailer at this location , I went to another store and rented trailer without having to present any registration or insurance . I own a business  and been visiting home depot for years, but i am considering start using others alternatives.  7868721181</t>
    </r>
  </si>
  <si>
    <r>
      <t xml:space="preserve">Two of the patio chairs that I purchased were </t>
    </r>
    <r>
      <rPr>
        <b/>
        <sz val="11"/>
        <color rgb="FFFF0000"/>
        <rFont val="Calibri"/>
        <family val="2"/>
        <scheme val="minor"/>
      </rPr>
      <t>damaged</t>
    </r>
    <r>
      <rPr>
        <sz val="11"/>
        <color rgb="FF000000"/>
        <rFont val="Calibri"/>
        <family val="2"/>
        <scheme val="minor"/>
      </rPr>
      <t xml:space="preserve">. I received an email stating that the case had been approved and that I would be notified where they shipped. I now have received another email stating the chairs are on </t>
    </r>
    <r>
      <rPr>
        <b/>
        <sz val="11"/>
        <color rgb="FFFF0000"/>
        <rFont val="Calibri"/>
        <family val="2"/>
        <scheme val="minor"/>
      </rPr>
      <t>back order</t>
    </r>
    <r>
      <rPr>
        <sz val="11"/>
        <color rgb="FF000000"/>
        <rFont val="Calibri"/>
        <family val="2"/>
        <scheme val="minor"/>
      </rPr>
      <t xml:space="preserve"> and they do not know when they will be available. I would like to get this resolved ASAP. Thanks, Tim Haag timhaag24@gmail.Com 615-812-0604</t>
    </r>
  </si>
  <si>
    <r>
      <t xml:space="preserve">Geraldine was very helpful.  could have preferred a complete </t>
    </r>
    <r>
      <rPr>
        <b/>
        <sz val="11"/>
        <color rgb="FFFF0000"/>
        <rFont val="Calibri"/>
        <family val="2"/>
        <scheme val="minor"/>
      </rPr>
      <t>exchange</t>
    </r>
    <r>
      <rPr>
        <sz val="11"/>
        <color rgb="FF000000"/>
        <rFont val="Calibri"/>
        <family val="2"/>
        <scheme val="minor"/>
      </rPr>
      <t>, but understand that she was not able to do that for me.</t>
    </r>
  </si>
  <si>
    <r>
      <t xml:space="preserve">Expected this experience to be a big hassle.   Incredibly surprised at the responsiveness, pleasant customer service experience and speed of </t>
    </r>
    <r>
      <rPr>
        <b/>
        <sz val="11"/>
        <color rgb="FFFF0000"/>
        <rFont val="Calibri"/>
        <family val="2"/>
        <scheme val="minor"/>
      </rPr>
      <t>replacement</t>
    </r>
    <r>
      <rPr>
        <sz val="11"/>
        <color rgb="FF000000"/>
        <rFont val="Calibri"/>
        <family val="2"/>
        <scheme val="minor"/>
      </rPr>
      <t>.     Thank you and hats off to your service team</t>
    </r>
  </si>
  <si>
    <r>
      <t xml:space="preserve">I am </t>
    </r>
    <r>
      <rPr>
        <b/>
        <sz val="11"/>
        <color rgb="FFFF0000"/>
        <rFont val="Calibri"/>
        <family val="2"/>
        <scheme val="minor"/>
      </rPr>
      <t>waiting for a callback</t>
    </r>
    <r>
      <rPr>
        <sz val="11"/>
        <color rgb="FF000000"/>
        <rFont val="Calibri"/>
        <family val="2"/>
        <scheme val="minor"/>
      </rPr>
      <t xml:space="preserve"> regarding an outcome to the problem. I was told by Emanuel that I would receive a callback Tuesday...today is Tuesday and noon so given 4 or </t>
    </r>
    <r>
      <rPr>
        <b/>
        <sz val="11"/>
        <color rgb="FFFF0000"/>
        <rFont val="Calibri"/>
        <family val="2"/>
        <scheme val="minor"/>
      </rPr>
      <t>5 hours</t>
    </r>
    <r>
      <rPr>
        <sz val="11"/>
        <color rgb="FF000000"/>
        <rFont val="Calibri"/>
        <family val="2"/>
        <scheme val="minor"/>
      </rPr>
      <t xml:space="preserve"> maybe they will call.</t>
    </r>
  </si>
  <si>
    <r>
      <t xml:space="preserve">He tried to </t>
    </r>
    <r>
      <rPr>
        <b/>
        <sz val="11"/>
        <color rgb="FFFF0000"/>
        <rFont val="Calibri"/>
        <family val="2"/>
        <scheme val="minor"/>
      </rPr>
      <t>help me</t>
    </r>
    <r>
      <rPr>
        <sz val="11"/>
        <color rgb="FF000000"/>
        <rFont val="Calibri"/>
        <family val="2"/>
        <scheme val="minor"/>
      </rPr>
      <t xml:space="preserve"> but all the parts were unavailable . The only thing I wanted to return was the umbrella and get another one but he said I had to take the hole set. The base is filled with sand as instructed. I wasn''t about to take it all apart again</t>
    </r>
  </si>
  <si>
    <r>
      <t xml:space="preserve">I registered my two kids for a kids workshop in Milltown, NJ.  The reply I received was to arrive there any time between 9am and 12pm. When I arrived at 11am, I was told that no more fireworks bean bag kits were available.  So what is to point of registering?  I talked to the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manager</t>
    </r>
    <r>
      <rPr>
        <sz val="11"/>
        <color rgb="FF000000"/>
        <rFont val="Calibri"/>
        <family val="2"/>
        <scheme val="minor"/>
      </rPr>
      <t xml:space="preserve">, Sylvia, and she essentially told me there is nothing she can do and I can call corporate if I don''t like her answer. I called customer service and Omar told me as well that there is nothing he can do for me and that he does not have a superior manager who could </t>
    </r>
    <r>
      <rPr>
        <b/>
        <sz val="11"/>
        <color rgb="FFFF0000"/>
        <rFont val="Calibri"/>
        <family val="2"/>
        <scheme val="minor"/>
      </rPr>
      <t>help me</t>
    </r>
    <r>
      <rPr>
        <sz val="11"/>
        <color rgb="FF000000"/>
        <rFont val="Calibri"/>
        <family val="2"/>
        <scheme val="minor"/>
      </rPr>
      <t xml:space="preserve"> </t>
    </r>
    <r>
      <rPr>
        <b/>
        <sz val="11"/>
        <color rgb="FFFF0000"/>
        <rFont val="Calibri"/>
        <family val="2"/>
        <scheme val="minor"/>
      </rPr>
      <t>escalate</t>
    </r>
    <r>
      <rPr>
        <sz val="11"/>
        <color rgb="FF000000"/>
        <rFont val="Calibri"/>
        <family val="2"/>
        <scheme val="minor"/>
      </rPr>
      <t xml:space="preserve"> my case.  When I </t>
    </r>
    <r>
      <rPr>
        <b/>
        <sz val="11"/>
        <color rgb="FFFF0000"/>
        <rFont val="Calibri"/>
        <family val="2"/>
        <scheme val="minor"/>
      </rPr>
      <t>kept insisting</t>
    </r>
    <r>
      <rPr>
        <sz val="11"/>
        <color rgb="FF000000"/>
        <rFont val="Calibri"/>
        <family val="2"/>
        <scheme val="minor"/>
      </rPr>
      <t xml:space="preserve">, he finally connected me with Pedro.  After </t>
    </r>
    <r>
      <rPr>
        <b/>
        <sz val="11"/>
        <color rgb="FFFF0000"/>
        <rFont val="Calibri"/>
        <family val="2"/>
        <scheme val="minor"/>
      </rPr>
      <t>40 minutes</t>
    </r>
    <r>
      <rPr>
        <sz val="11"/>
        <color rgb="FF000000"/>
        <rFont val="Calibri"/>
        <family val="2"/>
        <scheme val="minor"/>
      </rPr>
      <t xml:space="preserve"> on the phone, Pedro finally provided acceptable customer service and restored my believe in The Home Depot corporate customer service.  However, I am still very </t>
    </r>
    <r>
      <rPr>
        <b/>
        <sz val="11"/>
        <color rgb="FFFF0000"/>
        <rFont val="Calibri"/>
        <family val="2"/>
        <scheme val="minor"/>
      </rPr>
      <t>unhappy</t>
    </r>
    <r>
      <rPr>
        <sz val="11"/>
        <color rgb="FF000000"/>
        <rFont val="Calibri"/>
        <family val="2"/>
        <scheme val="minor"/>
      </rPr>
      <t xml:space="preserve"> with the store manager, Sylvia, at the Milltown, NJ Home Depot.  What is the point of signing up for a kids workshop and making a trip to the store during the time i am told just to find out that they ran out of kits.  Hey, I registered, save the kits for my kids and do not give them away to unregistered customers before 12pm.  And when I talk to the store manager, I get punched in the stomach a </t>
    </r>
    <r>
      <rPr>
        <b/>
        <sz val="11"/>
        <color rgb="FFFF0000"/>
        <rFont val="Calibri"/>
        <family val="2"/>
        <scheme val="minor"/>
      </rPr>
      <t>second time</t>
    </r>
    <r>
      <rPr>
        <sz val="11"/>
        <color rgb="FF000000"/>
        <rFont val="Calibri"/>
        <family val="2"/>
        <scheme val="minor"/>
      </rPr>
      <t xml:space="preserve"> right in front of my kids.  Very </t>
    </r>
    <r>
      <rPr>
        <b/>
        <sz val="11"/>
        <color rgb="FFFF0000"/>
        <rFont val="Calibri"/>
        <family val="2"/>
        <scheme val="minor"/>
      </rPr>
      <t>unprofessional</t>
    </r>
    <r>
      <rPr>
        <sz val="11"/>
        <color rgb="FF000000"/>
        <rFont val="Calibri"/>
        <family val="2"/>
        <scheme val="minor"/>
      </rPr>
      <t>!!!</t>
    </r>
  </si>
  <si>
    <r>
      <t xml:space="preserve">Was jerked around and </t>
    </r>
    <r>
      <rPr>
        <b/>
        <sz val="11"/>
        <color rgb="FFFF0000"/>
        <rFont val="Calibri"/>
        <family val="2"/>
        <scheme val="minor"/>
      </rPr>
      <t>disconnected</t>
    </r>
    <r>
      <rPr>
        <sz val="11"/>
        <color rgb="FF000000"/>
        <rFont val="Calibri"/>
        <family val="2"/>
        <scheme val="minor"/>
      </rPr>
      <t xml:space="preserve"> five different times. Each time I called I got a different answer with a not my area answer followed by being sent to a different department.  Very </t>
    </r>
    <r>
      <rPr>
        <b/>
        <sz val="11"/>
        <color rgb="FFFF0000"/>
        <rFont val="Calibri"/>
        <family val="2"/>
        <scheme val="minor"/>
      </rPr>
      <t>frustrating</t>
    </r>
    <r>
      <rPr>
        <sz val="11"/>
        <color rgb="FF000000"/>
        <rFont val="Calibri"/>
        <family val="2"/>
        <scheme val="minor"/>
      </rPr>
      <t xml:space="preserve"> with </t>
    </r>
    <r>
      <rPr>
        <b/>
        <sz val="11"/>
        <color rgb="FFFF0000"/>
        <rFont val="Calibri"/>
        <family val="2"/>
        <scheme val="minor"/>
      </rPr>
      <t>no answer</t>
    </r>
    <r>
      <rPr>
        <sz val="11"/>
        <color rgb="FF000000"/>
        <rFont val="Calibri"/>
        <family val="2"/>
        <scheme val="minor"/>
      </rPr>
      <t xml:space="preserve"> after </t>
    </r>
    <r>
      <rPr>
        <b/>
        <sz val="11"/>
        <color rgb="FFFF0000"/>
        <rFont val="Calibri"/>
        <family val="2"/>
        <scheme val="minor"/>
      </rPr>
      <t>over an hour</t>
    </r>
    <r>
      <rPr>
        <sz val="11"/>
        <color rgb="FF000000"/>
        <rFont val="Calibri"/>
        <family val="2"/>
        <scheme val="minor"/>
      </rPr>
      <t xml:space="preserve"> on the phone!!!!</t>
    </r>
  </si>
  <si>
    <r>
      <t xml:space="preserve">I am looking for my receipt to ensure I also bought a </t>
    </r>
    <r>
      <rPr>
        <b/>
        <sz val="11"/>
        <color rgb="FFFF0000"/>
        <rFont val="Calibri"/>
        <family val="2"/>
        <scheme val="minor"/>
      </rPr>
      <t>warranty</t>
    </r>
    <r>
      <rPr>
        <sz val="11"/>
        <color rgb="FF000000"/>
        <rFont val="Calibri"/>
        <family val="2"/>
        <scheme val="minor"/>
      </rPr>
      <t>..</t>
    </r>
  </si>
  <si>
    <r>
      <t xml:space="preserve">It took us over </t>
    </r>
    <r>
      <rPr>
        <b/>
        <sz val="11"/>
        <color rgb="FFFF0000"/>
        <rFont val="Calibri"/>
        <family val="2"/>
        <scheme val="minor"/>
      </rPr>
      <t>2 hours</t>
    </r>
    <r>
      <rPr>
        <sz val="11"/>
        <color rgb="FF000000"/>
        <rFont val="Calibri"/>
        <family val="2"/>
        <scheme val="minor"/>
      </rPr>
      <t xml:space="preserve"> to get a resolution for the slipcovers not being sent for our </t>
    </r>
    <r>
      <rPr>
        <b/>
        <sz val="11"/>
        <color rgb="FFFF0000"/>
        <rFont val="Calibri"/>
        <family val="2"/>
        <scheme val="minor"/>
      </rPr>
      <t>store</t>
    </r>
    <r>
      <rPr>
        <sz val="11"/>
        <color rgb="FF000000"/>
        <rFont val="Calibri"/>
        <family val="2"/>
        <scheme val="minor"/>
      </rPr>
      <t xml:space="preserve"> pickup. Something that was not our fault took many hours and the first suggestion we were given was to return it , after my husband built the patio furniture for over </t>
    </r>
    <r>
      <rPr>
        <b/>
        <sz val="11"/>
        <color rgb="FFFF0000"/>
        <rFont val="Calibri"/>
        <family val="2"/>
        <scheme val="minor"/>
      </rPr>
      <t>4 hours</t>
    </r>
    <r>
      <rPr>
        <sz val="11"/>
        <color rgb="FF000000"/>
        <rFont val="Calibri"/>
        <family val="2"/>
        <scheme val="minor"/>
      </rPr>
      <t>.</t>
    </r>
  </si>
  <si>
    <r>
      <t xml:space="preserve">Customer service phone hold is </t>
    </r>
    <r>
      <rPr>
        <b/>
        <sz val="11"/>
        <color rgb="FFFF0000"/>
        <rFont val="Calibri"/>
        <family val="2"/>
        <scheme val="minor"/>
      </rPr>
      <t>too long</t>
    </r>
  </si>
  <si>
    <r>
      <t xml:space="preserve">I deserve some form of </t>
    </r>
    <r>
      <rPr>
        <b/>
        <sz val="11"/>
        <color rgb="FFFF0000"/>
        <rFont val="Calibri"/>
        <family val="2"/>
        <scheme val="minor"/>
      </rPr>
      <t>compensation</t>
    </r>
    <r>
      <rPr>
        <sz val="11"/>
        <color rgb="FF000000"/>
        <rFont val="Calibri"/>
        <family val="2"/>
        <scheme val="minor"/>
      </rPr>
      <t xml:space="preserve"> for the inconvenience I experienced. I was provided with </t>
    </r>
    <r>
      <rPr>
        <b/>
        <sz val="11"/>
        <color rgb="FFFF0000"/>
        <rFont val="Calibri"/>
        <family val="2"/>
        <scheme val="minor"/>
      </rPr>
      <t>incorrect information</t>
    </r>
    <r>
      <rPr>
        <sz val="11"/>
        <color rgb="FF000000"/>
        <rFont val="Calibri"/>
        <family val="2"/>
        <scheme val="minor"/>
      </rPr>
      <t xml:space="preserve"> and had to spend gas on traveling to another </t>
    </r>
    <r>
      <rPr>
        <b/>
        <sz val="11"/>
        <color rgb="FFFF0000"/>
        <rFont val="Calibri"/>
        <family val="2"/>
        <scheme val="minor"/>
      </rPr>
      <t>store</t>
    </r>
    <r>
      <rPr>
        <sz val="11"/>
        <color rgb="FF000000"/>
        <rFont val="Calibri"/>
        <family val="2"/>
        <scheme val="minor"/>
      </rPr>
      <t xml:space="preserve"> that supposedly had the item. Unfortunately, I was still left empty-handed despite my efforts to purchase the product.</t>
    </r>
  </si>
  <si>
    <r>
      <t xml:space="preserve">Jonathan was great. I think he did all he could for me.  However the product I purchased a year ago is still destroyed, and the $75 he was able to offer is a drop in the bucket.   The chairs could come with a warning. They are not made for the outside. Plain and simple. Will </t>
    </r>
    <r>
      <rPr>
        <b/>
        <sz val="11"/>
        <color rgb="FFFF0000"/>
        <rFont val="Calibri"/>
        <family val="2"/>
        <scheme val="minor"/>
      </rPr>
      <t>not buy</t>
    </r>
    <r>
      <rPr>
        <sz val="11"/>
        <color rgb="FF000000"/>
        <rFont val="Calibri"/>
        <family val="2"/>
        <scheme val="minor"/>
      </rPr>
      <t xml:space="preserve"> again, and HD could stop selling them.</t>
    </r>
  </si>
  <si>
    <r>
      <t xml:space="preserve">CHARANEL was fine but the but the company said they would send </t>
    </r>
    <r>
      <rPr>
        <b/>
        <sz val="11"/>
        <color rgb="FFFF0000"/>
        <rFont val="Calibri"/>
        <family val="2"/>
        <scheme val="minor"/>
      </rPr>
      <t>replacement</t>
    </r>
    <r>
      <rPr>
        <sz val="11"/>
        <color rgb="FF000000"/>
        <rFont val="Calibri"/>
        <family val="2"/>
        <scheme val="minor"/>
      </rPr>
      <t xml:space="preserve"> right away that week and three </t>
    </r>
    <r>
      <rPr>
        <b/>
        <sz val="11"/>
        <color rgb="FFFF0000"/>
        <rFont val="Calibri"/>
        <family val="2"/>
        <scheme val="minor"/>
      </rPr>
      <t>weeks</t>
    </r>
    <r>
      <rPr>
        <sz val="11"/>
        <color rgb="FF000000"/>
        <rFont val="Calibri"/>
        <family val="2"/>
        <scheme val="minor"/>
      </rPr>
      <t xml:space="preserve"> later had to callback because transformer still had not been sent. Company had been notified several times but </t>
    </r>
    <r>
      <rPr>
        <b/>
        <sz val="11"/>
        <color rgb="FFFF0000"/>
        <rFont val="Calibri"/>
        <family val="2"/>
        <scheme val="minor"/>
      </rPr>
      <t>no response</t>
    </r>
    <r>
      <rPr>
        <sz val="11"/>
        <color rgb="FF000000"/>
        <rFont val="Calibri"/>
        <family val="2"/>
        <scheme val="minor"/>
      </rPr>
      <t xml:space="preserve">.Old transformer was sent back and tracking showed that they had received it. Finally arrived.2 weeks later.after Homedepot representatives kept calling them. Have no problem Homedepot agents but </t>
    </r>
    <r>
      <rPr>
        <b/>
        <sz val="11"/>
        <color rgb="FFFF0000"/>
        <rFont val="Calibri"/>
        <family val="2"/>
        <scheme val="minor"/>
      </rPr>
      <t>not impressed</t>
    </r>
    <r>
      <rPr>
        <sz val="11"/>
        <color rgb="FF000000"/>
        <rFont val="Calibri"/>
        <family val="2"/>
        <scheme val="minor"/>
      </rPr>
      <t xml:space="preserve"> with manufacturer.</t>
    </r>
  </si>
  <si>
    <r>
      <t xml:space="preserve">Called to get a </t>
    </r>
    <r>
      <rPr>
        <b/>
        <sz val="11"/>
        <color rgb="FFFF0000"/>
        <rFont val="Calibri"/>
        <family val="2"/>
        <scheme val="minor"/>
      </rPr>
      <t>replacement</t>
    </r>
    <r>
      <rPr>
        <sz val="11"/>
        <color rgb="FF000000"/>
        <rFont val="Calibri"/>
        <family val="2"/>
        <scheme val="minor"/>
      </rPr>
      <t xml:space="preserve"> part for a new chair that was </t>
    </r>
    <r>
      <rPr>
        <b/>
        <sz val="11"/>
        <color rgb="FFFF0000"/>
        <rFont val="Calibri"/>
        <family val="2"/>
        <scheme val="minor"/>
      </rPr>
      <t>damaged</t>
    </r>
    <r>
      <rPr>
        <sz val="11"/>
        <color rgb="FF000000"/>
        <rFont val="Calibri"/>
        <family val="2"/>
        <scheme val="minor"/>
      </rPr>
      <t xml:space="preserve"> on arrival.  The person I spoke to gave me a number to call but no extension to reach anyone. I had to call Home Depot back again and </t>
    </r>
    <r>
      <rPr>
        <b/>
        <sz val="11"/>
        <color rgb="FFFF0000"/>
        <rFont val="Calibri"/>
        <family val="2"/>
        <scheme val="minor"/>
      </rPr>
      <t>go through the whole</t>
    </r>
    <r>
      <rPr>
        <sz val="11"/>
        <color rgb="FF000000"/>
        <rFont val="Calibri"/>
        <family val="2"/>
        <scheme val="minor"/>
      </rPr>
      <t xml:space="preserve"> process again.  The lady who I spoke with was very helpful.</t>
    </r>
  </si>
  <si>
    <r>
      <t xml:space="preserve">Giselle went above and beyond to research the problem. I was trying to purchase </t>
    </r>
    <r>
      <rPr>
        <b/>
        <sz val="11"/>
        <color rgb="FFFF0000"/>
        <rFont val="Calibri"/>
        <family val="2"/>
        <scheme val="minor"/>
      </rPr>
      <t>replacement</t>
    </r>
    <r>
      <rPr>
        <sz val="11"/>
        <color rgb="FF000000"/>
        <rFont val="Calibri"/>
        <family val="2"/>
        <scheme val="minor"/>
      </rPr>
      <t xml:space="preserve"> blades for my Hampton Bay ceiling fan, and she ended up contacting an outlet (not the manufacturer) to verify the cost in your systerm and put me in contact with them.  Sadly, the individual blades are just too </t>
    </r>
    <r>
      <rPr>
        <b/>
        <sz val="11"/>
        <color rgb="FFFF0000"/>
        <rFont val="Calibri"/>
        <family val="2"/>
        <scheme val="minor"/>
      </rPr>
      <t>expensive</t>
    </r>
    <r>
      <rPr>
        <sz val="11"/>
        <color rgb="FF000000"/>
        <rFont val="Calibri"/>
        <family val="2"/>
        <scheme val="minor"/>
      </rPr>
      <t xml:space="preserve"> and would cost more than the complete ceiling fan, so I just purchased a new fan. Still, I am very happy with Giselle's work on this.</t>
    </r>
  </si>
  <si>
    <r>
      <t>Train</t>
    </r>
    <r>
      <rPr>
        <sz val="11"/>
        <color rgb="FF000000"/>
        <rFont val="Calibri"/>
        <family val="2"/>
        <scheme val="minor"/>
      </rPr>
      <t xml:space="preserve"> </t>
    </r>
    <r>
      <rPr>
        <b/>
        <sz val="11"/>
        <color rgb="FFFF0000"/>
        <rFont val="Calibri"/>
        <family val="2"/>
        <scheme val="minor"/>
      </rPr>
      <t>store</t>
    </r>
    <r>
      <rPr>
        <sz val="11"/>
        <color rgb="FF000000"/>
        <rFont val="Calibri"/>
        <family val="2"/>
        <scheme val="minor"/>
      </rPr>
      <t xml:space="preserve"> management better in customer handling.</t>
    </r>
  </si>
  <si>
    <r>
      <t xml:space="preserve">Javier tried &amp; was friendly and personable, but my problem </t>
    </r>
    <r>
      <rPr>
        <b/>
        <sz val="11"/>
        <color rgb="FFFF0000"/>
        <rFont val="Calibri"/>
        <family val="2"/>
        <scheme val="minor"/>
      </rPr>
      <t>could not be solved</t>
    </r>
    <r>
      <rPr>
        <sz val="11"/>
        <color rgb="FF000000"/>
        <rFont val="Calibri"/>
        <family val="2"/>
        <scheme val="minor"/>
      </rPr>
      <t>.</t>
    </r>
  </si>
  <si>
    <r>
      <t xml:space="preserve">This lengthy process consumed </t>
    </r>
    <r>
      <rPr>
        <b/>
        <sz val="11"/>
        <color rgb="FFFF0000"/>
        <rFont val="Calibri"/>
        <family val="2"/>
        <scheme val="minor"/>
      </rPr>
      <t>45 minutes</t>
    </r>
    <r>
      <rPr>
        <sz val="11"/>
        <color rgb="FF000000"/>
        <rFont val="Calibri"/>
        <family val="2"/>
        <scheme val="minor"/>
      </rPr>
      <t xml:space="preserve"> of phone time (20 minute wait) without reaching conclusion. I''m being sent back to the local </t>
    </r>
    <r>
      <rPr>
        <b/>
        <sz val="11"/>
        <color rgb="FFFF0000"/>
        <rFont val="Calibri"/>
        <family val="2"/>
        <scheme val="minor"/>
      </rPr>
      <t>store</t>
    </r>
    <r>
      <rPr>
        <sz val="11"/>
        <color rgb="FF000000"/>
        <rFont val="Calibri"/>
        <family val="2"/>
        <scheme val="minor"/>
      </rPr>
      <t xml:space="preserve"> despite Hampton Bay instructions to contact them (Hampton) to resolve any problems. This will be my third trip, presuming I make it. Maybe I could look for brighter lights anyway.   The first set of lights I purchased (West Springfield MA store) had a </t>
    </r>
    <r>
      <rPr>
        <b/>
        <sz val="11"/>
        <color rgb="FFFF0000"/>
        <rFont val="Calibri"/>
        <family val="2"/>
        <scheme val="minor"/>
      </rPr>
      <t>scam</t>
    </r>
    <r>
      <rPr>
        <sz val="11"/>
        <color rgb="FF000000"/>
        <rFont val="Calibri"/>
        <family val="2"/>
        <scheme val="minor"/>
      </rPr>
      <t xml:space="preserve"> attached. A previous purchaser had returned a 15 light set in a 24 light box.</t>
    </r>
  </si>
  <si>
    <r>
      <t>Bad service-</t>
    </r>
    <r>
      <rPr>
        <b/>
        <sz val="11"/>
        <color rgb="FFFF0000"/>
        <rFont val="Calibri"/>
        <family val="2"/>
        <scheme val="minor"/>
      </rPr>
      <t>3 months</t>
    </r>
    <r>
      <rPr>
        <sz val="11"/>
        <color rgb="FF000000"/>
        <rFont val="Calibri"/>
        <family val="2"/>
        <scheme val="minor"/>
      </rPr>
      <t xml:space="preserve"> to complete and still not a finished product its a shame to pay all that money for what I rcvd granted I did get a little </t>
    </r>
    <r>
      <rPr>
        <b/>
        <sz val="11"/>
        <color rgb="FFFF0000"/>
        <rFont val="Calibri"/>
        <family val="2"/>
        <scheme val="minor"/>
      </rPr>
      <t>rebate</t>
    </r>
    <r>
      <rPr>
        <sz val="11"/>
        <color rgb="FF000000"/>
        <rFont val="Calibri"/>
        <family val="2"/>
        <scheme val="minor"/>
      </rPr>
      <t xml:space="preserve"> but was not what I wad looking for not even half of what I had in mind</t>
    </r>
  </si>
  <si>
    <r>
      <t xml:space="preserve">I still </t>
    </r>
    <r>
      <rPr>
        <b/>
        <sz val="11"/>
        <color rgb="FFFF0000"/>
        <rFont val="Calibri"/>
        <family val="2"/>
        <scheme val="minor"/>
      </rPr>
      <t>have not received</t>
    </r>
    <r>
      <rPr>
        <sz val="11"/>
        <color rgb="FF000000"/>
        <rFont val="Calibri"/>
        <family val="2"/>
        <scheme val="minor"/>
      </rPr>
      <t xml:space="preserve"> the </t>
    </r>
    <r>
      <rPr>
        <b/>
        <sz val="11"/>
        <color rgb="FFFF0000"/>
        <rFont val="Calibri"/>
        <family val="2"/>
        <scheme val="minor"/>
      </rPr>
      <t>broken</t>
    </r>
    <r>
      <rPr>
        <sz val="11"/>
        <color rgb="FF000000"/>
        <rFont val="Calibri"/>
        <family val="2"/>
        <scheme val="minor"/>
      </rPr>
      <t xml:space="preserve"> drawer parts that I have </t>
    </r>
    <r>
      <rPr>
        <b/>
        <sz val="11"/>
        <color rgb="FFFF0000"/>
        <rFont val="Calibri"/>
        <family val="2"/>
        <scheme val="minor"/>
      </rPr>
      <t>been waiting</t>
    </r>
    <r>
      <rPr>
        <sz val="11"/>
        <color rgb="FF000000"/>
        <rFont val="Calibri"/>
        <family val="2"/>
        <scheme val="minor"/>
      </rPr>
      <t xml:space="preserve"> for almost a month. After spending over $2,000 on kitchen cabinets, I would expect better service after receiving a broken product. It is for this reason that I am </t>
    </r>
    <r>
      <rPr>
        <b/>
        <sz val="11"/>
        <color rgb="FFFF0000"/>
        <rFont val="Calibri"/>
        <family val="2"/>
        <scheme val="minor"/>
      </rPr>
      <t>dissatisfied</t>
    </r>
    <r>
      <rPr>
        <sz val="11"/>
        <color rgb="FF000000"/>
        <rFont val="Calibri"/>
        <family val="2"/>
        <scheme val="minor"/>
      </rPr>
      <t xml:space="preserve">. Your customer service rep. </t>
    </r>
    <r>
      <rPr>
        <b/>
        <sz val="11"/>
        <color rgb="FFFF0000"/>
        <rFont val="Calibri"/>
        <family val="2"/>
        <scheme val="minor"/>
      </rPr>
      <t>did the best she could</t>
    </r>
    <r>
      <rPr>
        <sz val="11"/>
        <color rgb="FF000000"/>
        <rFont val="Calibri"/>
        <family val="2"/>
        <scheme val="minor"/>
      </rPr>
      <t xml:space="preserve">, but the product manufacturer has been very </t>
    </r>
    <r>
      <rPr>
        <b/>
        <sz val="11"/>
        <color rgb="FFFF0000"/>
        <rFont val="Calibri"/>
        <family val="2"/>
        <scheme val="minor"/>
      </rPr>
      <t>slow to respond</t>
    </r>
    <r>
      <rPr>
        <sz val="11"/>
        <color rgb="FF000000"/>
        <rFont val="Calibri"/>
        <family val="2"/>
        <scheme val="minor"/>
      </rPr>
      <t>.</t>
    </r>
  </si>
  <si>
    <r>
      <t xml:space="preserve">I called on the30th and another representative not Pamela( who was excellent ) called the Ray Rd </t>
    </r>
    <r>
      <rPr>
        <b/>
        <sz val="11"/>
        <color rgb="FFFF0000"/>
        <rFont val="Calibri"/>
        <family val="2"/>
        <scheme val="minor"/>
      </rPr>
      <t>store</t>
    </r>
    <r>
      <rPr>
        <sz val="11"/>
        <color rgb="FF000000"/>
        <rFont val="Calibri"/>
        <family val="2"/>
        <scheme val="minor"/>
      </rPr>
      <t xml:space="preserve"> and apparently Carol wasn''t in and another </t>
    </r>
    <r>
      <rPr>
        <b/>
        <sz val="11"/>
        <color rgb="FFFF0000"/>
        <rFont val="Calibri"/>
        <family val="2"/>
        <scheme val="minor"/>
      </rPr>
      <t>manager</t>
    </r>
    <r>
      <rPr>
        <sz val="11"/>
        <color rgb="FF000000"/>
        <rFont val="Calibri"/>
        <family val="2"/>
        <scheme val="minor"/>
      </rPr>
      <t xml:space="preserve"> answered and told this customer care representative that it is hot in Phoenix so their having a hard time finding volunteers.  My accepted application was started in December of last year and they had plenty of time to do the rock and plants in the backyard which Carol had me come to the store to pick out. Landscapers here work in the mornings before the </t>
    </r>
    <r>
      <rPr>
        <b/>
        <sz val="11"/>
        <color rgb="FFFF0000"/>
        <rFont val="Calibri"/>
        <family val="2"/>
        <scheme val="minor"/>
      </rPr>
      <t>heat</t>
    </r>
    <r>
      <rPr>
        <sz val="11"/>
        <color rgb="FF000000"/>
        <rFont val="Calibri"/>
        <family val="2"/>
        <scheme val="minor"/>
      </rPr>
      <t xml:space="preserve"> of the day, so why do not they have volunteers all set up for this veteran program? Also they agreed to paint my master bathroom cabinets which is inside my home where it is cool and still have not done that project either. They agreed to redo the flooring in the master bathroom and they backed out of that but they would give me the flooring for someone else to put in and they have not yet given me the flooring that I picked out. They agreed to enlarge the shower and they backed out on that project also due to lack of volunteers. I felt that if your going to have to have a veterans program everything could be in place to get the jobs done. i am very </t>
    </r>
    <r>
      <rPr>
        <b/>
        <sz val="11"/>
        <color rgb="FFFF0000"/>
        <rFont val="Calibri"/>
        <family val="2"/>
        <scheme val="minor"/>
      </rPr>
      <t>disappointed</t>
    </r>
    <r>
      <rPr>
        <sz val="11"/>
        <color rgb="FF000000"/>
        <rFont val="Calibri"/>
        <family val="2"/>
        <scheme val="minor"/>
      </rPr>
      <t xml:space="preserve"> with the </t>
    </r>
    <r>
      <rPr>
        <b/>
        <sz val="11"/>
        <color rgb="FFFF0000"/>
        <rFont val="Calibri"/>
        <family val="2"/>
        <scheme val="minor"/>
      </rPr>
      <t>lack of communication</t>
    </r>
    <r>
      <rPr>
        <sz val="11"/>
        <color rgb="FF000000"/>
        <rFont val="Calibri"/>
        <family val="2"/>
        <scheme val="minor"/>
      </rPr>
      <t xml:space="preserve"> and no call backs and Carol hardly ever being at the store to communicate with me.</t>
    </r>
  </si>
  <si>
    <r>
      <t xml:space="preserve">I would </t>
    </r>
    <r>
      <rPr>
        <b/>
        <sz val="11"/>
        <color rgb="FFFF0000"/>
        <rFont val="Calibri"/>
        <family val="2"/>
        <scheme val="minor"/>
      </rPr>
      <t>never buy</t>
    </r>
    <r>
      <rPr>
        <sz val="11"/>
        <color rgb="FF000000"/>
        <rFont val="Calibri"/>
        <family val="2"/>
        <scheme val="minor"/>
      </rPr>
      <t xml:space="preserve"> power tools from home Depot again</t>
    </r>
  </si>
  <si>
    <r>
      <t xml:space="preserve">I called to compliment Gabi in the Kingsport, TN </t>
    </r>
    <r>
      <rPr>
        <b/>
        <sz val="11"/>
        <color rgb="FFFF0000"/>
        <rFont val="Calibri"/>
        <family val="2"/>
        <scheme val="minor"/>
      </rPr>
      <t>store</t>
    </r>
    <r>
      <rPr>
        <sz val="11"/>
        <color rgb="FF000000"/>
        <rFont val="Calibri"/>
        <family val="2"/>
        <scheme val="minor"/>
      </rPr>
      <t>. I tried the phone directions several times with no success. I went through customer care and Jon addressed my request thoroughly.</t>
    </r>
  </si>
  <si>
    <r>
      <t>Horrible</t>
    </r>
    <r>
      <rPr>
        <sz val="11"/>
        <color rgb="FF000000"/>
        <rFont val="Calibri"/>
        <family val="2"/>
        <scheme val="minor"/>
      </rPr>
      <t xml:space="preserve"> customer service and telephone routing at local </t>
    </r>
    <r>
      <rPr>
        <b/>
        <sz val="11"/>
        <color rgb="FFFF0000"/>
        <rFont val="Calibri"/>
        <family val="2"/>
        <scheme val="minor"/>
      </rPr>
      <t>store</t>
    </r>
    <r>
      <rPr>
        <sz val="11"/>
        <color rgb="FF000000"/>
        <rFont val="Calibri"/>
        <family val="2"/>
        <scheme val="minor"/>
      </rPr>
      <t>!</t>
    </r>
  </si>
  <si>
    <r>
      <t xml:space="preserve">She was very polite and respectful. She listened to my complaint of a missing delivery from 6/19 and no updates about it.  She opened the ticket and told me that someone from online purchases support would update me. To date I have </t>
    </r>
    <r>
      <rPr>
        <b/>
        <sz val="11"/>
        <color rgb="FFFF0000"/>
        <rFont val="Calibri"/>
        <family val="2"/>
        <scheme val="minor"/>
      </rPr>
      <t>not heard anything</t>
    </r>
    <r>
      <rPr>
        <sz val="11"/>
        <color rgb="FF000000"/>
        <rFont val="Calibri"/>
        <family val="2"/>
        <scheme val="minor"/>
      </rPr>
      <t xml:space="preserve"> further from anyone</t>
    </r>
  </si>
  <si>
    <r>
      <t xml:space="preserve">It was a product dissatisfaction </t>
    </r>
    <r>
      <rPr>
        <b/>
        <sz val="11"/>
        <color rgb="FFFF0000"/>
        <rFont val="Calibri"/>
        <family val="2"/>
        <scheme val="minor"/>
      </rPr>
      <t>concerning</t>
    </r>
    <r>
      <rPr>
        <sz val="11"/>
        <color rgb="FF000000"/>
        <rFont val="Calibri"/>
        <family val="2"/>
        <scheme val="minor"/>
      </rPr>
      <t xml:space="preserve"> large blinds for a triple size window  that we had trouble installing. Very difficult and </t>
    </r>
    <r>
      <rPr>
        <b/>
        <sz val="11"/>
        <color rgb="FFFF0000"/>
        <rFont val="Calibri"/>
        <family val="2"/>
        <scheme val="minor"/>
      </rPr>
      <t>frustrating</t>
    </r>
    <r>
      <rPr>
        <sz val="11"/>
        <color rgb="FF000000"/>
        <rFont val="Calibri"/>
        <family val="2"/>
        <scheme val="minor"/>
      </rPr>
      <t>. No problem with home depot. Always good service  Patricia Swick</t>
    </r>
  </si>
  <si>
    <r>
      <t xml:space="preserve">The technical </t>
    </r>
    <r>
      <rPr>
        <b/>
        <sz val="11"/>
        <color rgb="FFFF0000"/>
        <rFont val="Calibri"/>
        <family val="2"/>
        <scheme val="minor"/>
      </rPr>
      <t>repair</t>
    </r>
    <r>
      <rPr>
        <sz val="11"/>
        <color rgb="FF000000"/>
        <rFont val="Calibri"/>
        <family val="2"/>
        <scheme val="minor"/>
      </rPr>
      <t xml:space="preserve"> serviceman was great and diagnosed my problem with the wireing in a ceiling fan/light. I was able to make the quick fix in two </t>
    </r>
    <r>
      <rPr>
        <b/>
        <sz val="11"/>
        <color rgb="FFFF0000"/>
        <rFont val="Calibri"/>
        <family val="2"/>
        <scheme val="minor"/>
      </rPr>
      <t>minutes</t>
    </r>
    <r>
      <rPr>
        <sz val="11"/>
        <color rgb="FF000000"/>
        <rFont val="Calibri"/>
        <family val="2"/>
        <scheme val="minor"/>
      </rPr>
      <t xml:space="preserve"> with his help. It works great.</t>
    </r>
  </si>
  <si>
    <r>
      <t xml:space="preserve">The young lady, Brianna was very knowledgeable about the </t>
    </r>
    <r>
      <rPr>
        <b/>
        <sz val="11"/>
        <color rgb="FFFF0000"/>
        <rFont val="Calibri"/>
        <family val="2"/>
        <scheme val="minor"/>
      </rPr>
      <t>store</t>
    </r>
    <r>
      <rPr>
        <sz val="11"/>
        <color rgb="FF000000"/>
        <rFont val="Calibri"/>
        <family val="2"/>
        <scheme val="minor"/>
      </rPr>
      <t xml:space="preserve">'s return </t>
    </r>
    <r>
      <rPr>
        <b/>
        <sz val="11"/>
        <color rgb="FFFF0000"/>
        <rFont val="Calibri"/>
        <family val="2"/>
        <scheme val="minor"/>
      </rPr>
      <t>policy</t>
    </r>
    <r>
      <rPr>
        <sz val="11"/>
        <color rgb="FF000000"/>
        <rFont val="Calibri"/>
        <family val="2"/>
        <scheme val="minor"/>
      </rPr>
      <t>, but was understanding of my concerns about dealing with  the stores personnel.</t>
    </r>
  </si>
  <si>
    <r>
      <t xml:space="preserve">Yes! The ETI/Hampton Bay LED light fixture had a bad driver on one side. After it was replaced under </t>
    </r>
    <r>
      <rPr>
        <b/>
        <sz val="11"/>
        <color rgb="FFFF0000"/>
        <rFont val="Calibri"/>
        <family val="2"/>
        <scheme val="minor"/>
      </rPr>
      <t>warranty</t>
    </r>
    <r>
      <rPr>
        <sz val="11"/>
        <color rgb="FF000000"/>
        <rFont val="Calibri"/>
        <family val="2"/>
        <scheme val="minor"/>
      </rPr>
      <t xml:space="preserve"> at 4-1\2 yrs old. I wanted to </t>
    </r>
    <r>
      <rPr>
        <b/>
        <sz val="11"/>
        <color rgb="FFFF0000"/>
        <rFont val="Calibri"/>
        <family val="2"/>
        <scheme val="minor"/>
      </rPr>
      <t>repair</t>
    </r>
    <r>
      <rPr>
        <sz val="11"/>
        <color rgb="FF000000"/>
        <rFont val="Calibri"/>
        <family val="2"/>
        <scheme val="minor"/>
      </rPr>
      <t xml:space="preserve"> the fixture with a driver I would purchase. Your </t>
    </r>
    <r>
      <rPr>
        <b/>
        <sz val="11"/>
        <color rgb="FFFF0000"/>
        <rFont val="Calibri"/>
        <family val="2"/>
        <scheme val="minor"/>
      </rPr>
      <t>supplier</t>
    </r>
    <r>
      <rPr>
        <sz val="11"/>
        <color rgb="FF000000"/>
        <rFont val="Calibri"/>
        <family val="2"/>
        <scheme val="minor"/>
      </rPr>
      <t xml:space="preserve">/ETI, does not sell this $20 part.  So as a customer of HOME DEPOT, I WILL </t>
    </r>
    <r>
      <rPr>
        <b/>
        <sz val="11"/>
        <color rgb="FFFF0000"/>
        <rFont val="Calibri"/>
        <family val="2"/>
        <scheme val="minor"/>
      </rPr>
      <t>NOT buy</t>
    </r>
    <r>
      <rPr>
        <sz val="11"/>
        <color rgb="FF000000"/>
        <rFont val="Calibri"/>
        <family val="2"/>
        <scheme val="minor"/>
      </rPr>
      <t xml:space="preserve"> another product that your supplier does not have all </t>
    </r>
    <r>
      <rPr>
        <b/>
        <sz val="11"/>
        <color rgb="FFFF0000"/>
        <rFont val="Calibri"/>
        <family val="2"/>
        <scheme val="minor"/>
      </rPr>
      <t>replacement</t>
    </r>
    <r>
      <rPr>
        <sz val="11"/>
        <color rgb="FF000000"/>
        <rFont val="Calibri"/>
        <family val="2"/>
        <scheme val="minor"/>
      </rPr>
      <t xml:space="preserve"> repairable parts.  I could have been out $165 had this part failed </t>
    </r>
    <r>
      <rPr>
        <b/>
        <sz val="11"/>
        <color rgb="FFFF0000"/>
        <rFont val="Calibri"/>
        <family val="2"/>
        <scheme val="minor"/>
      </rPr>
      <t>6 months</t>
    </r>
    <r>
      <rPr>
        <sz val="11"/>
        <color rgb="FF000000"/>
        <rFont val="Calibri"/>
        <family val="2"/>
        <scheme val="minor"/>
      </rPr>
      <t xml:space="preserve"> down the line. TOTALLY UNACCEPTABLE. And I will pass this on to ALL my friends. Now think about how you do business!</t>
    </r>
  </si>
  <si>
    <r>
      <t xml:space="preserve">My experience with Joezelle was not fantastic. She was pushy, exasperated, lacks empathy, and made it very clear that her position either has call </t>
    </r>
    <r>
      <rPr>
        <b/>
        <sz val="11"/>
        <color rgb="FFFF0000"/>
        <rFont val="Calibri"/>
        <family val="2"/>
        <scheme val="minor"/>
      </rPr>
      <t>length</t>
    </r>
    <r>
      <rPr>
        <sz val="11"/>
        <color rgb="FF000000"/>
        <rFont val="Calibri"/>
        <family val="2"/>
        <scheme val="minor"/>
      </rPr>
      <t xml:space="preserve"> caps or every time she called was the end of her shift or something. All of the </t>
    </r>
    <r>
      <rPr>
        <b/>
        <sz val="11"/>
        <color rgb="FFFF0000"/>
        <rFont val="Calibri"/>
        <family val="2"/>
        <scheme val="minor"/>
      </rPr>
      <t>calls</t>
    </r>
    <r>
      <rPr>
        <sz val="11"/>
        <color rgb="FF000000"/>
        <rFont val="Calibri"/>
        <family val="2"/>
        <scheme val="minor"/>
      </rPr>
      <t xml:space="preserve"> were at </t>
    </r>
    <r>
      <rPr>
        <b/>
        <sz val="11"/>
        <color rgb="FFFF0000"/>
        <rFont val="Calibri"/>
        <family val="2"/>
        <scheme val="minor"/>
      </rPr>
      <t>terrible</t>
    </r>
    <r>
      <rPr>
        <sz val="11"/>
        <color rgb="FF000000"/>
        <rFont val="Calibri"/>
        <family val="2"/>
        <scheme val="minor"/>
      </rPr>
      <t xml:space="preserve"> times, unscheduled, inconvenient, and not able to actually allow me to find or have the reciept we needed. She told me she could check our purchase history from our cards but only wanted to check two of them and became very </t>
    </r>
    <r>
      <rPr>
        <b/>
        <sz val="11"/>
        <color rgb="FFFF0000"/>
        <rFont val="Calibri"/>
        <family val="2"/>
        <scheme val="minor"/>
      </rPr>
      <t>impatient</t>
    </r>
    <r>
      <rPr>
        <sz val="11"/>
        <color rgb="FF000000"/>
        <rFont val="Calibri"/>
        <family val="2"/>
        <scheme val="minor"/>
      </rPr>
      <t xml:space="preserve"> when we wanted to check others. I am also baffled because i know we used a card, she said she checked them all, yet did not find the receipt. I exchanged emails with her, but I''m really not comfortable putting all my card numbers in an email as she requested.  We were told our only options were to buy a </t>
    </r>
    <r>
      <rPr>
        <b/>
        <sz val="11"/>
        <color rgb="FFFF0000"/>
        <rFont val="Calibri"/>
        <family val="2"/>
        <scheme val="minor"/>
      </rPr>
      <t>replacement</t>
    </r>
    <r>
      <rPr>
        <sz val="11"/>
        <color rgb="FF000000"/>
        <rFont val="Calibri"/>
        <family val="2"/>
        <scheme val="minor"/>
      </rPr>
      <t xml:space="preserve"> part, despite the fact that it was </t>
    </r>
    <r>
      <rPr>
        <b/>
        <sz val="11"/>
        <color rgb="FFFF0000"/>
        <rFont val="Calibri"/>
        <family val="2"/>
        <scheme val="minor"/>
      </rPr>
      <t>damaged</t>
    </r>
    <r>
      <rPr>
        <sz val="11"/>
        <color rgb="FF000000"/>
        <rFont val="Calibri"/>
        <family val="2"/>
        <scheme val="minor"/>
      </rPr>
      <t xml:space="preserve"> before we got it, or go to the </t>
    </r>
    <r>
      <rPr>
        <b/>
        <sz val="11"/>
        <color rgb="FFFF0000"/>
        <rFont val="Calibri"/>
        <family val="2"/>
        <scheme val="minor"/>
      </rPr>
      <t>store</t>
    </r>
    <r>
      <rPr>
        <sz val="11"/>
        <color rgb="FF000000"/>
        <rFont val="Calibri"/>
        <family val="2"/>
        <scheme val="minor"/>
      </rPr>
      <t xml:space="preserve"> and have them try to pull the receipt. We do not have tons of time for that and it could be possible from the system she accesses. Then, magically, she was able to get us a replacement </t>
    </r>
    <r>
      <rPr>
        <b/>
        <sz val="11"/>
        <color rgb="FFFF0000"/>
        <rFont val="Calibri"/>
        <family val="2"/>
        <scheme val="minor"/>
      </rPr>
      <t>for free</t>
    </r>
    <r>
      <rPr>
        <sz val="11"/>
        <color rgb="FF000000"/>
        <rFont val="Calibri"/>
        <family val="2"/>
        <scheme val="minor"/>
      </rPr>
      <t xml:space="preserve">. i am in no way complaining about that outcome, but if that was an option,  however it came about,  it could have been explored </t>
    </r>
    <r>
      <rPr>
        <b/>
        <sz val="11"/>
        <color rgb="FFFF0000"/>
        <rFont val="Calibri"/>
        <family val="2"/>
        <scheme val="minor"/>
      </rPr>
      <t>sooner</t>
    </r>
    <r>
      <rPr>
        <sz val="11"/>
        <color rgb="FF000000"/>
        <rFont val="Calibri"/>
        <family val="2"/>
        <scheme val="minor"/>
      </rPr>
      <t xml:space="preserve">. Overall, it was </t>
    </r>
    <r>
      <rPr>
        <b/>
        <sz val="11"/>
        <color rgb="FFFF0000"/>
        <rFont val="Calibri"/>
        <family val="2"/>
        <scheme val="minor"/>
      </rPr>
      <t>frustrating</t>
    </r>
    <r>
      <rPr>
        <sz val="11"/>
        <color rgb="FF000000"/>
        <rFont val="Calibri"/>
        <family val="2"/>
        <scheme val="minor"/>
      </rPr>
      <t>, exhausting, and does not make me want to spend more money on your store</t>
    </r>
  </si>
  <si>
    <r>
      <t xml:space="preserve">You could be proud to have EDGAR as your customer service representative.  He was cordial and friendly.  He was REMARKABLY patient and most importantly, </t>
    </r>
    <r>
      <rPr>
        <b/>
        <sz val="11"/>
        <color rgb="FFFF0000"/>
        <rFont val="Calibri"/>
        <family val="2"/>
        <scheme val="minor"/>
      </rPr>
      <t>follow through</t>
    </r>
    <r>
      <rPr>
        <sz val="11"/>
        <color rgb="FF000000"/>
        <rFont val="Calibri"/>
        <family val="2"/>
        <scheme val="minor"/>
      </rPr>
      <t xml:space="preserve"> on things. For example, when I was </t>
    </r>
    <r>
      <rPr>
        <b/>
        <sz val="11"/>
        <color rgb="FFFF0000"/>
        <rFont val="Calibri"/>
        <family val="2"/>
        <scheme val="minor"/>
      </rPr>
      <t>frustrated</t>
    </r>
    <r>
      <rPr>
        <sz val="11"/>
        <color rgb="FF000000"/>
        <rFont val="Calibri"/>
        <family val="2"/>
        <scheme val="minor"/>
      </rPr>
      <t xml:space="preserve"> trying to get hold of the driver of the shipper, UPS, unlike your other customer rep who just threw me UPS's number, EDGAR </t>
    </r>
    <r>
      <rPr>
        <b/>
        <sz val="11"/>
        <color rgb="FFFF0000"/>
        <rFont val="Calibri"/>
        <family val="2"/>
        <scheme val="minor"/>
      </rPr>
      <t>put me on hold</t>
    </r>
    <r>
      <rPr>
        <sz val="11"/>
        <color rgb="FF000000"/>
        <rFont val="Calibri"/>
        <family val="2"/>
        <scheme val="minor"/>
      </rPr>
      <t>, made sure I got to their dispatch center by calling them himself, and, while doing this, he kept checking on me intermittently during the hold to put me at ease.  He even left me his contact extension in case I lost him.  This is a textbook service an employee could provide to a customer.  Really appreciate his OUTSTANDING performance indeed!       Thank you, so much, EDGAR!    John Wong</t>
    </r>
  </si>
  <si>
    <r>
      <t xml:space="preserve">I have had a </t>
    </r>
    <r>
      <rPr>
        <b/>
        <sz val="11"/>
        <color rgb="FFFF0000"/>
        <rFont val="Calibri"/>
        <family val="2"/>
        <scheme val="minor"/>
      </rPr>
      <t>terrible</t>
    </r>
    <r>
      <rPr>
        <sz val="11"/>
        <color rgb="FF000000"/>
        <rFont val="Calibri"/>
        <family val="2"/>
        <scheme val="minor"/>
      </rPr>
      <t xml:space="preserve"> experience with most of my orders.</t>
    </r>
  </si>
  <si>
    <r>
      <t xml:space="preserve">Your return </t>
    </r>
    <r>
      <rPr>
        <b/>
        <sz val="11"/>
        <color rgb="FFFF0000"/>
        <rFont val="Calibri"/>
        <family val="2"/>
        <scheme val="minor"/>
      </rPr>
      <t>policy</t>
    </r>
    <r>
      <rPr>
        <sz val="11"/>
        <color rgb="FF000000"/>
        <rFont val="Calibri"/>
        <family val="2"/>
        <scheme val="minor"/>
      </rPr>
      <t xml:space="preserve"> is not fair or understandable.</t>
    </r>
  </si>
  <si>
    <r>
      <t xml:space="preserve">The </t>
    </r>
    <r>
      <rPr>
        <b/>
        <sz val="11"/>
        <color rgb="FFFF0000"/>
        <rFont val="Calibri"/>
        <family val="2"/>
        <scheme val="minor"/>
      </rPr>
      <t>manager</t>
    </r>
    <r>
      <rPr>
        <sz val="11"/>
        <color rgb="FF000000"/>
        <rFont val="Calibri"/>
        <family val="2"/>
        <scheme val="minor"/>
      </rPr>
      <t xml:space="preserve"> April did contact me by phone and apologize.  It was a canned blanket apology.  I do not felt like it was genuine. At the end of her apology she's just said thats just the way she is. So I felt like there is some more remediation needed for this individual.</t>
    </r>
  </si>
  <si>
    <r>
      <t xml:space="preserve">Was on phone </t>
    </r>
    <r>
      <rPr>
        <b/>
        <sz val="11"/>
        <color rgb="FFFF0000"/>
        <rFont val="Calibri"/>
        <family val="2"/>
        <scheme val="minor"/>
      </rPr>
      <t>40 minutes</t>
    </r>
    <r>
      <rPr>
        <sz val="11"/>
        <color rgb="FF000000"/>
        <rFont val="Calibri"/>
        <family val="2"/>
        <scheme val="minor"/>
      </rPr>
      <t xml:space="preserve"> 3 times and it </t>
    </r>
    <r>
      <rPr>
        <b/>
        <sz val="11"/>
        <color rgb="FFFF0000"/>
        <rFont val="Calibri"/>
        <family val="2"/>
        <scheme val="minor"/>
      </rPr>
      <t>hung up</t>
    </r>
    <r>
      <rPr>
        <sz val="11"/>
        <color rgb="FF000000"/>
        <rFont val="Calibri"/>
        <family val="2"/>
        <scheme val="minor"/>
      </rPr>
      <t xml:space="preserve"> </t>
    </r>
    <r>
      <rPr>
        <b/>
        <sz val="11"/>
        <color rgb="FFFF0000"/>
        <rFont val="Calibri"/>
        <family val="2"/>
        <scheme val="minor"/>
      </rPr>
      <t>on hold</t>
    </r>
    <r>
      <rPr>
        <sz val="11"/>
        <color rgb="FF000000"/>
        <rFont val="Calibri"/>
        <family val="2"/>
        <scheme val="minor"/>
      </rPr>
      <t xml:space="preserve">  </t>
    </r>
    <r>
      <rPr>
        <b/>
        <sz val="11"/>
        <color rgb="FFFF0000"/>
        <rFont val="Calibri"/>
        <family val="2"/>
        <scheme val="minor"/>
      </rPr>
      <t>Not happy</t>
    </r>
    <r>
      <rPr>
        <sz val="11"/>
        <color rgb="FF000000"/>
        <rFont val="Calibri"/>
        <family val="2"/>
        <scheme val="minor"/>
      </rPr>
      <t xml:space="preserve"> with what transpired with </t>
    </r>
    <r>
      <rPr>
        <b/>
        <sz val="11"/>
        <color rgb="FFFF0000"/>
        <rFont val="Calibri"/>
        <family val="2"/>
        <scheme val="minor"/>
      </rPr>
      <t>warranty</t>
    </r>
  </si>
  <si>
    <r>
      <t xml:space="preserve">I was not able to complete my task. I was looking to obtain </t>
    </r>
    <r>
      <rPr>
        <b/>
        <sz val="11"/>
        <color rgb="FFFF0000"/>
        <rFont val="Calibri"/>
        <family val="2"/>
        <scheme val="minor"/>
      </rPr>
      <t>replacement</t>
    </r>
    <r>
      <rPr>
        <sz val="11"/>
        <color rgb="FF000000"/>
        <rFont val="Calibri"/>
        <family val="2"/>
        <scheme val="minor"/>
      </rPr>
      <t xml:space="preserve"> covers, or complete replacement cushions for a Hampton Bay Delaronde conversational set that I purchased from Home Depot. There is nothing wrong with the wicker chairs, table, or loveseat, other than the coverings are sun bleached and shredding.   It seems such a waste to have to throw it all in the trash.</t>
    </r>
  </si>
  <si>
    <r>
      <t xml:space="preserve">I was put </t>
    </r>
    <r>
      <rPr>
        <b/>
        <sz val="11"/>
        <color rgb="FFFF0000"/>
        <rFont val="Calibri"/>
        <family val="2"/>
        <scheme val="minor"/>
      </rPr>
      <t>on hold</t>
    </r>
    <r>
      <rPr>
        <sz val="11"/>
        <color rgb="FF000000"/>
        <rFont val="Calibri"/>
        <family val="2"/>
        <scheme val="minor"/>
      </rPr>
      <t xml:space="preserve"> for over </t>
    </r>
    <r>
      <rPr>
        <b/>
        <sz val="11"/>
        <color rgb="FFFF0000"/>
        <rFont val="Calibri"/>
        <family val="2"/>
        <scheme val="minor"/>
      </rPr>
      <t>30 minutes</t>
    </r>
    <r>
      <rPr>
        <sz val="11"/>
        <color rgb="FF000000"/>
        <rFont val="Calibri"/>
        <family val="2"/>
        <scheme val="minor"/>
      </rPr>
      <t xml:space="preserve"> befor I was able to talk to someone.</t>
    </r>
  </si>
  <si>
    <r>
      <t xml:space="preserve">He was really helpful &amp; wanted to confirm his idea that my faucet needed a new cartridge by calling the manufacturer part department but couldn''t </t>
    </r>
    <r>
      <rPr>
        <b/>
        <sz val="11"/>
        <color rgb="FFFF0000"/>
        <rFont val="Calibri"/>
        <family val="2"/>
        <scheme val="minor"/>
      </rPr>
      <t>get through</t>
    </r>
    <r>
      <rPr>
        <sz val="11"/>
        <color rgb="FF000000"/>
        <rFont val="Calibri"/>
        <family val="2"/>
        <scheme val="minor"/>
      </rPr>
      <t xml:space="preserve"> in a timely manner. He gave me the no. &amp; I called the next day. They told me it was the cartridge &amp; would send it out to me the following day. She told me how to </t>
    </r>
    <r>
      <rPr>
        <b/>
        <sz val="11"/>
        <color rgb="FFFF0000"/>
        <rFont val="Calibri"/>
        <family val="2"/>
        <scheme val="minor"/>
      </rPr>
      <t>replace</t>
    </r>
    <r>
      <rPr>
        <sz val="11"/>
        <color rgb="FF000000"/>
        <rFont val="Calibri"/>
        <family val="2"/>
        <scheme val="minor"/>
      </rPr>
      <t xml:space="preserve"> the old cartridge. It could be here in 5-10 business days so i am not 100% satisfied because I </t>
    </r>
    <r>
      <rPr>
        <b/>
        <sz val="11"/>
        <color rgb="FFFF0000"/>
        <rFont val="Calibri"/>
        <family val="2"/>
        <scheme val="minor"/>
      </rPr>
      <t>have not received</t>
    </r>
    <r>
      <rPr>
        <sz val="11"/>
        <color rgb="FF000000"/>
        <rFont val="Calibri"/>
        <family val="2"/>
        <scheme val="minor"/>
      </rPr>
      <t xml:space="preserve"> the part &amp; put it in. If it works properly then I'll be satisfied. Everyone has been helpful &amp; nice.</t>
    </r>
  </si>
  <si>
    <r>
      <t xml:space="preserve">Very </t>
    </r>
    <r>
      <rPr>
        <b/>
        <sz val="11"/>
        <color rgb="FFFF0000"/>
        <rFont val="Calibri"/>
        <family val="2"/>
        <scheme val="minor"/>
      </rPr>
      <t>unhappy</t>
    </r>
    <r>
      <rPr>
        <sz val="11"/>
        <color rgb="FF000000"/>
        <rFont val="Calibri"/>
        <family val="2"/>
        <scheme val="minor"/>
      </rPr>
      <t xml:space="preserve"> and </t>
    </r>
    <r>
      <rPr>
        <b/>
        <sz val="11"/>
        <color rgb="FFFF0000"/>
        <rFont val="Calibri"/>
        <family val="2"/>
        <scheme val="minor"/>
      </rPr>
      <t>disappointed</t>
    </r>
    <r>
      <rPr>
        <sz val="11"/>
        <color rgb="FF000000"/>
        <rFont val="Calibri"/>
        <family val="2"/>
        <scheme val="minor"/>
      </rPr>
      <t xml:space="preserve"> with Home Depot. They repairman </t>
    </r>
    <r>
      <rPr>
        <b/>
        <sz val="11"/>
        <color rgb="FFFF0000"/>
        <rFont val="Calibri"/>
        <family val="2"/>
        <scheme val="minor"/>
      </rPr>
      <t>damaged</t>
    </r>
    <r>
      <rPr>
        <sz val="11"/>
        <color rgb="FF000000"/>
        <rFont val="Calibri"/>
        <family val="2"/>
        <scheme val="minor"/>
      </rPr>
      <t xml:space="preserve"> my granite countertop. It is no longer repairable and Home Depot is not wanting to help us. This is a no-brainer. No Customer Care. No one to care about us as a customer. We are devastated.</t>
    </r>
  </si>
  <si>
    <r>
      <t>Nobody contacted</t>
    </r>
    <r>
      <rPr>
        <sz val="11"/>
        <color rgb="FF000000"/>
        <rFont val="Calibri"/>
        <family val="2"/>
        <scheme val="minor"/>
      </rPr>
      <t xml:space="preserve"> me like the 27 June email stated. The service I received was just as bad as at the </t>
    </r>
    <r>
      <rPr>
        <b/>
        <sz val="11"/>
        <color rgb="FFFF0000"/>
        <rFont val="Calibri"/>
        <family val="2"/>
        <scheme val="minor"/>
      </rPr>
      <t>store</t>
    </r>
    <r>
      <rPr>
        <sz val="11"/>
        <color rgb="FF000000"/>
        <rFont val="Calibri"/>
        <family val="2"/>
        <scheme val="minor"/>
      </rPr>
      <t>. The good thing is i know why service was bad at the store, it starts at the top. Thanks for the assistance.</t>
    </r>
  </si>
  <si>
    <r>
      <t xml:space="preserve">The beginning was fine,  but after finding out i needed to wait for </t>
    </r>
    <r>
      <rPr>
        <b/>
        <sz val="11"/>
        <color rgb="FFFF0000"/>
        <rFont val="Calibri"/>
        <family val="2"/>
        <scheme val="minor"/>
      </rPr>
      <t>replacement</t>
    </r>
    <r>
      <rPr>
        <sz val="11"/>
        <color rgb="FF000000"/>
        <rFont val="Calibri"/>
        <family val="2"/>
        <scheme val="minor"/>
      </rPr>
      <t xml:space="preserve"> all i did was tap on a generated response of i was ok waiting. Now i have no idea what is next.</t>
    </r>
  </si>
  <si>
    <r>
      <t xml:space="preserve">Get rid of the girl she supposedly a </t>
    </r>
    <r>
      <rPr>
        <b/>
        <sz val="11"/>
        <color rgb="FFFF0000"/>
        <rFont val="Calibri"/>
        <family val="2"/>
        <scheme val="minor"/>
      </rPr>
      <t>supervisor</t>
    </r>
    <r>
      <rPr>
        <sz val="11"/>
        <color rgb="FF000000"/>
        <rFont val="Calibri"/>
        <family val="2"/>
        <scheme val="minor"/>
      </rPr>
      <t xml:space="preserve"> but had no customer service </t>
    </r>
    <r>
      <rPr>
        <b/>
        <sz val="11"/>
        <color rgb="FFFF0000"/>
        <rFont val="Calibri"/>
        <family val="2"/>
        <scheme val="minor"/>
      </rPr>
      <t>skills</t>
    </r>
    <r>
      <rPr>
        <sz val="11"/>
        <color rgb="FF000000"/>
        <rFont val="Calibri"/>
        <family val="2"/>
        <scheme val="minor"/>
      </rPr>
      <t xml:space="preserve"> at all</t>
    </r>
  </si>
  <si>
    <r>
      <t xml:space="preserve">The customer associate working the Returns and Pickup desk was not named Justin.  I don''t know who Justin is!  This associate told me that I had to cancel my online order &amp; reorder since there was a mixup with the Home Depot </t>
    </r>
    <r>
      <rPr>
        <b/>
        <sz val="11"/>
        <color rgb="FFFF0000"/>
        <rFont val="Calibri"/>
        <family val="2"/>
        <scheme val="minor"/>
      </rPr>
      <t>store</t>
    </r>
    <r>
      <rPr>
        <sz val="11"/>
        <color rgb="FF000000"/>
        <rFont val="Calibri"/>
        <family val="2"/>
        <scheme val="minor"/>
      </rPr>
      <t xml:space="preserve"> #.  She was not very nice.  But my order was actually sitting in a shopping cart right next to the Returns desk - I saw my name on it!  </t>
    </r>
    <r>
      <rPr>
        <b/>
        <sz val="11"/>
        <color rgb="FFFF0000"/>
        <rFont val="Calibri"/>
        <family val="2"/>
        <scheme val="minor"/>
      </rPr>
      <t>Frustrating</t>
    </r>
    <r>
      <rPr>
        <sz val="11"/>
        <color rgb="FF000000"/>
        <rFont val="Calibri"/>
        <family val="2"/>
        <scheme val="minor"/>
      </rPr>
      <t xml:space="preserve"> but in the end, i did not have to reorder everything.  Not the best experience.</t>
    </r>
  </si>
  <si>
    <r>
      <t>Not sure</t>
    </r>
    <r>
      <rPr>
        <sz val="11"/>
        <color rgb="FF000000"/>
        <rFont val="Calibri"/>
        <family val="2"/>
        <scheme val="minor"/>
      </rPr>
      <t xml:space="preserve"> of the name of customer rep that assisted me on the </t>
    </r>
    <r>
      <rPr>
        <b/>
        <sz val="11"/>
        <color rgb="FFFF0000"/>
        <rFont val="Calibri"/>
        <family val="2"/>
        <scheme val="minor"/>
      </rPr>
      <t>first call</t>
    </r>
    <r>
      <rPr>
        <sz val="11"/>
        <color rgb="FF000000"/>
        <rFont val="Calibri"/>
        <family val="2"/>
        <scheme val="minor"/>
      </rPr>
      <t xml:space="preserve">, but it took over </t>
    </r>
    <r>
      <rPr>
        <b/>
        <sz val="11"/>
        <color rgb="FFFF0000"/>
        <rFont val="Calibri"/>
        <family val="2"/>
        <scheme val="minor"/>
      </rPr>
      <t>45 minutes</t>
    </r>
    <r>
      <rPr>
        <sz val="11"/>
        <color rgb="FF000000"/>
        <rFont val="Calibri"/>
        <family val="2"/>
        <scheme val="minor"/>
      </rPr>
      <t xml:space="preserve"> and she still could not resolve my issue with a </t>
    </r>
    <r>
      <rPr>
        <b/>
        <sz val="11"/>
        <color rgb="FFFF0000"/>
        <rFont val="Calibri"/>
        <family val="2"/>
        <scheme val="minor"/>
      </rPr>
      <t>defective</t>
    </r>
    <r>
      <rPr>
        <sz val="11"/>
        <color rgb="FF000000"/>
        <rFont val="Calibri"/>
        <family val="2"/>
        <scheme val="minor"/>
      </rPr>
      <t xml:space="preserve"> item I had purchased online.</t>
    </r>
  </si>
  <si>
    <r>
      <t xml:space="preserve">I''m </t>
    </r>
    <r>
      <rPr>
        <b/>
        <sz val="11"/>
        <color rgb="FFFF0000"/>
        <rFont val="Calibri"/>
        <family val="2"/>
        <scheme val="minor"/>
      </rPr>
      <t>not sure</t>
    </r>
    <r>
      <rPr>
        <sz val="11"/>
        <color rgb="FF000000"/>
        <rFont val="Calibri"/>
        <family val="2"/>
        <scheme val="minor"/>
      </rPr>
      <t xml:space="preserve"> who LINDA is, but if this was the Bulverde, Texas </t>
    </r>
    <r>
      <rPr>
        <b/>
        <sz val="11"/>
        <color rgb="FFFF0000"/>
        <rFont val="Calibri"/>
        <family val="2"/>
        <scheme val="minor"/>
      </rPr>
      <t>Store</t>
    </r>
    <r>
      <rPr>
        <sz val="11"/>
        <color rgb="FF000000"/>
        <rFont val="Calibri"/>
        <family val="2"/>
        <scheme val="minor"/>
      </rPr>
      <t>, i am always satisfied.</t>
    </r>
  </si>
  <si>
    <r>
      <t xml:space="preserve">The entire experience associated with this case was an utter </t>
    </r>
    <r>
      <rPr>
        <b/>
        <sz val="11"/>
        <color rgb="FFFF0000"/>
        <rFont val="Calibri"/>
        <family val="2"/>
        <scheme val="minor"/>
      </rPr>
      <t>nightmare</t>
    </r>
    <r>
      <rPr>
        <sz val="11"/>
        <color rgb="FF000000"/>
        <rFont val="Calibri"/>
        <family val="2"/>
        <scheme val="minor"/>
      </rPr>
      <t xml:space="preserve">.  I received </t>
    </r>
    <r>
      <rPr>
        <b/>
        <sz val="11"/>
        <color rgb="FFFF0000"/>
        <rFont val="Calibri"/>
        <family val="2"/>
        <scheme val="minor"/>
      </rPr>
      <t>inaccurate information</t>
    </r>
    <r>
      <rPr>
        <sz val="11"/>
        <color rgb="FF000000"/>
        <rFont val="Calibri"/>
        <family val="2"/>
        <scheme val="minor"/>
      </rPr>
      <t xml:space="preserve"> from Jonathan and despite me following up with a phone call and a voice mail left on Jonathan's direct extension, 1-800-910-6704 EXT: 74539 I </t>
    </r>
    <r>
      <rPr>
        <b/>
        <sz val="11"/>
        <color rgb="FFFF0000"/>
        <rFont val="Calibri"/>
        <family val="2"/>
        <scheme val="minor"/>
      </rPr>
      <t>never heard back</t>
    </r>
    <r>
      <rPr>
        <sz val="11"/>
        <color rgb="FF000000"/>
        <rFont val="Calibri"/>
        <family val="2"/>
        <scheme val="minor"/>
      </rPr>
      <t xml:space="preserve"> from him. As of the submission of this survey I </t>
    </r>
    <r>
      <rPr>
        <b/>
        <sz val="11"/>
        <color rgb="FFFF0000"/>
        <rFont val="Calibri"/>
        <family val="2"/>
        <scheme val="minor"/>
      </rPr>
      <t>have not received</t>
    </r>
    <r>
      <rPr>
        <sz val="11"/>
        <color rgb="FF000000"/>
        <rFont val="Calibri"/>
        <family val="2"/>
        <scheme val="minor"/>
      </rPr>
      <t xml:space="preserve"> the Design House Wyndham 48 in ready to assemble bathroom vanity, in Grey. 30 days of being given </t>
    </r>
    <r>
      <rPr>
        <b/>
        <sz val="11"/>
        <color rgb="FFFF0000"/>
        <rFont val="Calibri"/>
        <family val="2"/>
        <scheme val="minor"/>
      </rPr>
      <t>the run around</t>
    </r>
    <r>
      <rPr>
        <sz val="11"/>
        <color rgb="FF000000"/>
        <rFont val="Calibri"/>
        <family val="2"/>
        <scheme val="minor"/>
      </rPr>
      <t xml:space="preserve"> for an item.that I paid for and never received.</t>
    </r>
  </si>
  <si>
    <r>
      <t xml:space="preserve">1order split between </t>
    </r>
    <r>
      <rPr>
        <b/>
        <sz val="11"/>
        <color rgb="FFFF0000"/>
        <rFont val="Calibri"/>
        <family val="2"/>
        <scheme val="minor"/>
      </rPr>
      <t>store</t>
    </r>
    <r>
      <rPr>
        <sz val="11"/>
        <color rgb="FF000000"/>
        <rFont val="Calibri"/>
        <family val="2"/>
        <scheme val="minor"/>
      </rPr>
      <t xml:space="preserve"> and online.  Online went great. Store did not ship as said 3 times </t>
    </r>
    <r>
      <rPr>
        <b/>
        <sz val="11"/>
        <color rgb="FFFF0000"/>
        <rFont val="Calibri"/>
        <family val="2"/>
        <scheme val="minor"/>
      </rPr>
      <t>Manager</t>
    </r>
    <r>
      <rPr>
        <sz val="11"/>
        <color rgb="FF000000"/>
        <rFont val="Calibri"/>
        <family val="2"/>
        <scheme val="minor"/>
      </rPr>
      <t xml:space="preserve"> basicly called me </t>
    </r>
    <r>
      <rPr>
        <b/>
        <sz val="11"/>
        <color rgb="FFFF0000"/>
        <rFont val="Calibri"/>
        <family val="2"/>
        <scheme val="minor"/>
      </rPr>
      <t>a liar</t>
    </r>
    <r>
      <rPr>
        <sz val="11"/>
        <color rgb="FF000000"/>
        <rFont val="Calibri"/>
        <family val="2"/>
        <scheme val="minor"/>
      </rPr>
      <t xml:space="preserve"> about order scheduled for Monday.  Refunded my shipping charges but still no order.  Called customer service that claimed store never had shipping address.  On 4th attempt order deliver.  Store manager needs </t>
    </r>
    <r>
      <rPr>
        <b/>
        <sz val="11"/>
        <color rgb="FFFF0000"/>
        <rFont val="Calibri"/>
        <family val="2"/>
        <scheme val="minor"/>
      </rPr>
      <t>customer satisfaction</t>
    </r>
    <r>
      <rPr>
        <sz val="11"/>
        <color rgb="FF000000"/>
        <rFont val="Calibri"/>
        <family val="2"/>
        <scheme val="minor"/>
      </rPr>
      <t xml:space="preserve"> </t>
    </r>
    <r>
      <rPr>
        <b/>
        <sz val="11"/>
        <color rgb="FFFF0000"/>
        <rFont val="Calibri"/>
        <family val="2"/>
        <scheme val="minor"/>
      </rPr>
      <t>skills</t>
    </r>
    <r>
      <rPr>
        <sz val="11"/>
        <color rgb="FF000000"/>
        <rFont val="Calibri"/>
        <family val="2"/>
        <scheme val="minor"/>
      </rPr>
      <t xml:space="preserve"> and online ordering needs to forward shipping address when needed.</t>
    </r>
  </si>
  <si>
    <r>
      <t>I purcha</t>
    </r>
    <r>
      <rPr>
        <sz val="11"/>
        <color rgb="FF000000"/>
        <rFont val="Calibri"/>
        <family val="2"/>
        <scheme val="minor"/>
      </rPr>
      <t xml:space="preserve">sed a Ryobi mower from HD 15 months ago. It has </t>
    </r>
    <r>
      <rPr>
        <b/>
        <sz val="11"/>
        <color rgb="FFFF0000"/>
        <rFont val="Calibri"/>
        <family val="2"/>
        <scheme val="minor"/>
      </rPr>
      <t>stopped working</t>
    </r>
    <r>
      <rPr>
        <sz val="11"/>
        <color rgb="FF000000"/>
        <rFont val="Calibri"/>
        <family val="2"/>
        <scheme val="minor"/>
      </rPr>
      <t xml:space="preserve">. I have attempted to contact Ryobi for nearly two </t>
    </r>
    <r>
      <rPr>
        <b/>
        <sz val="11"/>
        <color rgb="FFFF0000"/>
        <rFont val="Calibri"/>
        <family val="2"/>
        <scheme val="minor"/>
      </rPr>
      <t>weeks</t>
    </r>
    <r>
      <rPr>
        <sz val="11"/>
        <color rgb="FF000000"/>
        <rFont val="Calibri"/>
        <family val="2"/>
        <scheme val="minor"/>
      </rPr>
      <t xml:space="preserve"> using every method they suggest: chat, phone, email, etc. I cannot get a response. I strongly ask you consider carrying merchandise that cannot be fixed or repaired or by a company that does not </t>
    </r>
    <r>
      <rPr>
        <b/>
        <sz val="11"/>
        <color rgb="FFFF0000"/>
        <rFont val="Calibri"/>
        <family val="2"/>
        <scheme val="minor"/>
      </rPr>
      <t>honor</t>
    </r>
    <r>
      <rPr>
        <sz val="11"/>
        <color rgb="FF000000"/>
        <rFont val="Calibri"/>
        <family val="2"/>
        <scheme val="minor"/>
      </rPr>
      <t xml:space="preserve"> their </t>
    </r>
    <r>
      <rPr>
        <b/>
        <sz val="11"/>
        <color rgb="FFFF0000"/>
        <rFont val="Calibri"/>
        <family val="2"/>
        <scheme val="minor"/>
      </rPr>
      <t>warranty</t>
    </r>
    <r>
      <rPr>
        <sz val="11"/>
        <color rgb="FF000000"/>
        <rFont val="Calibri"/>
        <family val="2"/>
        <scheme val="minor"/>
      </rPr>
      <t xml:space="preserve"> and provides such </t>
    </r>
    <r>
      <rPr>
        <b/>
        <sz val="11"/>
        <color rgb="FFFF0000"/>
        <rFont val="Calibri"/>
        <family val="2"/>
        <scheme val="minor"/>
      </rPr>
      <t>terrible</t>
    </r>
    <r>
      <rPr>
        <sz val="11"/>
        <color rgb="FF000000"/>
        <rFont val="Calibri"/>
        <family val="2"/>
        <scheme val="minor"/>
      </rPr>
      <t xml:space="preserve"> customer service.</t>
    </r>
  </si>
  <si>
    <r>
      <t xml:space="preserve">Bob recovered well but could have been nice to not have to spend </t>
    </r>
    <r>
      <rPr>
        <b/>
        <sz val="11"/>
        <color rgb="FFFF0000"/>
        <rFont val="Calibri"/>
        <family val="2"/>
        <scheme val="minor"/>
      </rPr>
      <t>28 minutes</t>
    </r>
    <r>
      <rPr>
        <sz val="11"/>
        <color rgb="FF000000"/>
        <rFont val="Calibri"/>
        <family val="2"/>
        <scheme val="minor"/>
      </rPr>
      <t xml:space="preserve"> ordering the light kit cover that could have came with the kit or have an easy way to order it.</t>
    </r>
  </si>
  <si>
    <r>
      <t xml:space="preserve">I was told they would </t>
    </r>
    <r>
      <rPr>
        <b/>
        <sz val="11"/>
        <color rgb="FFFF0000"/>
        <rFont val="Calibri"/>
        <family val="2"/>
        <scheme val="minor"/>
      </rPr>
      <t>get back with</t>
    </r>
    <r>
      <rPr>
        <sz val="11"/>
        <color rgb="FF000000"/>
        <rFont val="Calibri"/>
        <family val="2"/>
        <scheme val="minor"/>
      </rPr>
      <t xml:space="preserve"> me in 72hours at the latest. That has come and gone. That is the biggest problem with HOME DEPOT no lives up to their word!!!!!!</t>
    </r>
  </si>
  <si>
    <r>
      <t xml:space="preserve">It was very difficult to hear Manuel. I only heard about half of what he was saying, making it a </t>
    </r>
    <r>
      <rPr>
        <b/>
        <sz val="11"/>
        <color rgb="FFFF0000"/>
        <rFont val="Calibri"/>
        <family val="2"/>
        <scheme val="minor"/>
      </rPr>
      <t>frustrating</t>
    </r>
    <r>
      <rPr>
        <sz val="11"/>
        <color rgb="FF000000"/>
        <rFont val="Calibri"/>
        <family val="2"/>
        <scheme val="minor"/>
      </rPr>
      <t xml:space="preserve"> experience.  It </t>
    </r>
    <r>
      <rPr>
        <b/>
        <sz val="11"/>
        <color rgb="FFFF0000"/>
        <rFont val="Calibri"/>
        <family val="2"/>
        <scheme val="minor"/>
      </rPr>
      <t>could have been faster</t>
    </r>
    <r>
      <rPr>
        <sz val="11"/>
        <color rgb="FF000000"/>
        <rFont val="Calibri"/>
        <family val="2"/>
        <scheme val="minor"/>
      </rPr>
      <t xml:space="preserve"> and easier to just return the item to the </t>
    </r>
    <r>
      <rPr>
        <b/>
        <sz val="11"/>
        <color rgb="FFFF0000"/>
        <rFont val="Calibri"/>
        <family val="2"/>
        <scheme val="minor"/>
      </rPr>
      <t>store</t>
    </r>
    <r>
      <rPr>
        <sz val="11"/>
        <color rgb="FF000000"/>
        <rFont val="Calibri"/>
        <family val="2"/>
        <scheme val="minor"/>
      </rPr>
      <t>. I will probably not order online from Home Depot again.</t>
    </r>
  </si>
  <si>
    <r>
      <t xml:space="preserve">Issue </t>
    </r>
    <r>
      <rPr>
        <b/>
        <sz val="11"/>
        <color rgb="FFFF0000"/>
        <rFont val="Calibri"/>
        <family val="2"/>
        <scheme val="minor"/>
      </rPr>
      <t>not resolved</t>
    </r>
    <r>
      <rPr>
        <sz val="11"/>
        <color rgb="FF000000"/>
        <rFont val="Calibri"/>
        <family val="2"/>
        <scheme val="minor"/>
      </rPr>
      <t xml:space="preserve">. No </t>
    </r>
    <r>
      <rPr>
        <b/>
        <sz val="11"/>
        <color rgb="FFFF0000"/>
        <rFont val="Calibri"/>
        <family val="2"/>
        <scheme val="minor"/>
      </rPr>
      <t>follow up</t>
    </r>
    <r>
      <rPr>
        <sz val="11"/>
        <color rgb="FF000000"/>
        <rFont val="Calibri"/>
        <family val="2"/>
        <scheme val="minor"/>
      </rPr>
      <t xml:space="preserve"> email received.</t>
    </r>
  </si>
  <si>
    <r>
      <t xml:space="preserve">I was contacted and then </t>
    </r>
    <r>
      <rPr>
        <b/>
        <sz val="11"/>
        <color rgb="FFFF0000"/>
        <rFont val="Calibri"/>
        <family val="2"/>
        <scheme val="minor"/>
      </rPr>
      <t>lied to</t>
    </r>
    <r>
      <rPr>
        <sz val="11"/>
        <color rgb="FF000000"/>
        <rFont val="Calibri"/>
        <family val="2"/>
        <scheme val="minor"/>
      </rPr>
      <t xml:space="preserve"> as if I were </t>
    </r>
    <r>
      <rPr>
        <b/>
        <sz val="11"/>
        <color rgb="FFFF0000"/>
        <rFont val="Calibri"/>
        <family val="2"/>
        <scheme val="minor"/>
      </rPr>
      <t>stupid</t>
    </r>
    <r>
      <rPr>
        <sz val="11"/>
        <color rgb="FF000000"/>
        <rFont val="Calibri"/>
        <family val="2"/>
        <scheme val="minor"/>
      </rPr>
      <t xml:space="preserve"> and nothing will be done to resolve this issue I attempted to bring to home depot's attention. Home depots management is truly lacking and customer service is not important to the company as they would like you believe</t>
    </r>
  </si>
  <si>
    <r>
      <t xml:space="preserve">After hours of conversation with many Home Depot staff members absolutely </t>
    </r>
    <r>
      <rPr>
        <b/>
        <sz val="11"/>
        <color rgb="FFFF0000"/>
        <rFont val="Calibri"/>
        <family val="2"/>
        <scheme val="minor"/>
      </rPr>
      <t>nothing was accomplished</t>
    </r>
    <r>
      <rPr>
        <sz val="11"/>
        <color rgb="FF000000"/>
        <rFont val="Calibri"/>
        <family val="2"/>
        <scheme val="minor"/>
      </rPr>
      <t xml:space="preserve"> and we are very surprised and </t>
    </r>
    <r>
      <rPr>
        <b/>
        <sz val="11"/>
        <color rgb="FFFF0000"/>
        <rFont val="Calibri"/>
        <family val="2"/>
        <scheme val="minor"/>
      </rPr>
      <t>disappointed</t>
    </r>
    <r>
      <rPr>
        <sz val="11"/>
        <color rgb="FF000000"/>
        <rFont val="Calibri"/>
        <family val="2"/>
        <scheme val="minor"/>
      </rPr>
      <t xml:space="preserve"> by that fact.</t>
    </r>
  </si>
  <si>
    <r>
      <t xml:space="preserve">Everyone I spoke with was very kind and professional and helped me to order the part I needed.  It was, however, a long process.  I could have preferred to be able to order the </t>
    </r>
    <r>
      <rPr>
        <b/>
        <sz val="11"/>
        <color rgb="FFFF0000"/>
        <rFont val="Calibri"/>
        <family val="2"/>
        <scheme val="minor"/>
      </rPr>
      <t>replacement</t>
    </r>
    <r>
      <rPr>
        <sz val="11"/>
        <color rgb="FF000000"/>
        <rFont val="Calibri"/>
        <family val="2"/>
        <scheme val="minor"/>
      </rPr>
      <t xml:space="preserve"> part I needed online. I think it would be </t>
    </r>
    <r>
      <rPr>
        <b/>
        <sz val="11"/>
        <color rgb="FFFF0000"/>
        <rFont val="Calibri"/>
        <family val="2"/>
        <scheme val="minor"/>
      </rPr>
      <t>more efficient</t>
    </r>
    <r>
      <rPr>
        <sz val="11"/>
        <color rgb="FF000000"/>
        <rFont val="Calibri"/>
        <family val="2"/>
        <scheme val="minor"/>
      </rPr>
      <t>.</t>
    </r>
  </si>
  <si>
    <r>
      <t xml:space="preserve">No, she did a great job and offered a </t>
    </r>
    <r>
      <rPr>
        <b/>
        <sz val="11"/>
        <color rgb="FFFF0000"/>
        <rFont val="Calibri"/>
        <family val="2"/>
        <scheme val="minor"/>
      </rPr>
      <t>gift card</t>
    </r>
    <r>
      <rPr>
        <sz val="11"/>
        <color rgb="FF000000"/>
        <rFont val="Calibri"/>
        <family val="2"/>
        <scheme val="minor"/>
      </rPr>
      <t xml:space="preserve"> toward purchase of new </t>
    </r>
    <r>
      <rPr>
        <b/>
        <sz val="11"/>
        <color rgb="FFFF0000"/>
        <rFont val="Calibri"/>
        <family val="2"/>
        <scheme val="minor"/>
      </rPr>
      <t>replacement</t>
    </r>
    <r>
      <rPr>
        <sz val="11"/>
        <color rgb="FF000000"/>
        <rFont val="Calibri"/>
        <family val="2"/>
        <scheme val="minor"/>
      </rPr>
      <t xml:space="preserve"> light, since led had no replacement part for my patio light. Much appreciated!</t>
    </r>
  </si>
  <si>
    <r>
      <t xml:space="preserve">Department of Defense civilian employees could also receive the military </t>
    </r>
    <r>
      <rPr>
        <b/>
        <sz val="11"/>
        <color rgb="FFFF0000"/>
        <rFont val="Calibri"/>
        <family val="2"/>
        <scheme val="minor"/>
      </rPr>
      <t>discount</t>
    </r>
    <r>
      <rPr>
        <sz val="11"/>
        <color rgb="FF000000"/>
        <rFont val="Calibri"/>
        <family val="2"/>
        <scheme val="minor"/>
      </rPr>
      <t>.</t>
    </r>
  </si>
  <si>
    <r>
      <t xml:space="preserve">An absolute </t>
    </r>
    <r>
      <rPr>
        <b/>
        <sz val="11"/>
        <color rgb="FFFF0000"/>
        <rFont val="Calibri"/>
        <family val="2"/>
        <scheme val="minor"/>
      </rPr>
      <t>waste of time</t>
    </r>
    <r>
      <rPr>
        <sz val="11"/>
        <color rgb="FF000000"/>
        <rFont val="Calibri"/>
        <family val="2"/>
        <scheme val="minor"/>
      </rPr>
      <t xml:space="preserve"> to try and resolve a </t>
    </r>
    <r>
      <rPr>
        <b/>
        <sz val="11"/>
        <color rgb="FFFF0000"/>
        <rFont val="Calibri"/>
        <family val="2"/>
        <scheme val="minor"/>
      </rPr>
      <t>warranty</t>
    </r>
    <r>
      <rPr>
        <sz val="11"/>
        <color rgb="FF000000"/>
        <rFont val="Calibri"/>
        <family val="2"/>
        <scheme val="minor"/>
      </rPr>
      <t xml:space="preserve"> issue. It would be easier to repurchase the item and return the </t>
    </r>
    <r>
      <rPr>
        <b/>
        <sz val="11"/>
        <color rgb="FFFF0000"/>
        <rFont val="Calibri"/>
        <family val="2"/>
        <scheme val="minor"/>
      </rPr>
      <t>faulty</t>
    </r>
    <r>
      <rPr>
        <sz val="11"/>
        <color rgb="FF000000"/>
        <rFont val="Calibri"/>
        <family val="2"/>
        <scheme val="minor"/>
      </rPr>
      <t xml:space="preserve"> one.</t>
    </r>
  </si>
  <si>
    <r>
      <t xml:space="preserve">waited on phone for a longbtime for an answer and then was </t>
    </r>
    <r>
      <rPr>
        <b/>
        <sz val="11"/>
        <color rgb="FFFF0000"/>
        <rFont val="Calibri"/>
        <family val="2"/>
        <scheme val="minor"/>
      </rPr>
      <t>disconnected</t>
    </r>
  </si>
  <si>
    <r>
      <t xml:space="preserve">Even though I received a $ 50 </t>
    </r>
    <r>
      <rPr>
        <b/>
        <sz val="11"/>
        <color rgb="FFFF0000"/>
        <rFont val="Calibri"/>
        <family val="2"/>
        <scheme val="minor"/>
      </rPr>
      <t>gift card</t>
    </r>
    <r>
      <rPr>
        <sz val="11"/>
        <color rgb="FF000000"/>
        <rFont val="Calibri"/>
        <family val="2"/>
        <scheme val="minor"/>
      </rPr>
      <t xml:space="preserve">,  to </t>
    </r>
    <r>
      <rPr>
        <b/>
        <sz val="11"/>
        <color rgb="FFFF0000"/>
        <rFont val="Calibri"/>
        <family val="2"/>
        <scheme val="minor"/>
      </rPr>
      <t>replace</t>
    </r>
    <r>
      <rPr>
        <sz val="11"/>
        <color rgb="FF000000"/>
        <rFont val="Calibri"/>
        <family val="2"/>
        <scheme val="minor"/>
      </rPr>
      <t xml:space="preserve"> the same timer today </t>
    </r>
    <r>
      <rPr>
        <b/>
        <sz val="11"/>
        <color rgb="FFFF0000"/>
        <rFont val="Calibri"/>
        <family val="2"/>
        <scheme val="minor"/>
      </rPr>
      <t>costs</t>
    </r>
    <r>
      <rPr>
        <sz val="11"/>
        <color rgb="FF000000"/>
        <rFont val="Calibri"/>
        <family val="2"/>
        <scheme val="minor"/>
      </rPr>
      <t xml:space="preserve"> $80.</t>
    </r>
  </si>
  <si>
    <r>
      <t xml:space="preserve">Lakeshia was fine.  But someone along the line messed up the order. It </t>
    </r>
    <r>
      <rPr>
        <b/>
        <sz val="11"/>
        <color rgb="FFFF0000"/>
        <rFont val="Calibri"/>
        <family val="2"/>
        <scheme val="minor"/>
      </rPr>
      <t>cost me</t>
    </r>
    <r>
      <rPr>
        <sz val="11"/>
        <color rgb="FF000000"/>
        <rFont val="Calibri"/>
        <family val="2"/>
        <scheme val="minor"/>
      </rPr>
      <t xml:space="preserve"> $$ because I hired someone to put the gazebo together TWICE.  The </t>
    </r>
    <r>
      <rPr>
        <b/>
        <sz val="11"/>
        <color rgb="FFFF0000"/>
        <rFont val="Calibri"/>
        <family val="2"/>
        <scheme val="minor"/>
      </rPr>
      <t>first time</t>
    </r>
    <r>
      <rPr>
        <sz val="11"/>
        <color rgb="FF000000"/>
        <rFont val="Calibri"/>
        <family val="2"/>
        <scheme val="minor"/>
      </rPr>
      <t xml:space="preserve">, it didn''t get delivered as scheduled and the </t>
    </r>
    <r>
      <rPr>
        <b/>
        <sz val="11"/>
        <color rgb="FFFF0000"/>
        <rFont val="Calibri"/>
        <family val="2"/>
        <scheme val="minor"/>
      </rPr>
      <t>second time</t>
    </r>
    <r>
      <rPr>
        <sz val="11"/>
        <color rgb="FF000000"/>
        <rFont val="Calibri"/>
        <family val="2"/>
        <scheme val="minor"/>
      </rPr>
      <t xml:space="preserve">, it came </t>
    </r>
    <r>
      <rPr>
        <b/>
        <sz val="11"/>
        <color rgb="FFFF0000"/>
        <rFont val="Calibri"/>
        <family val="2"/>
        <scheme val="minor"/>
      </rPr>
      <t>damaged</t>
    </r>
    <r>
      <rPr>
        <sz val="11"/>
        <color rgb="FF000000"/>
        <rFont val="Calibri"/>
        <family val="2"/>
        <scheme val="minor"/>
      </rPr>
      <t>!!!!   Arrrgh!!</t>
    </r>
  </si>
  <si>
    <r>
      <t xml:space="preserve">Based on my call with Sade, she provided excellent customer service.  She was caring and understood.  I was not sure how to answer these questions because the issue at the </t>
    </r>
    <r>
      <rPr>
        <b/>
        <sz val="11"/>
        <color rgb="FFFF0000"/>
        <rFont val="Calibri"/>
        <family val="2"/>
        <scheme val="minor"/>
      </rPr>
      <t>store</t>
    </r>
    <r>
      <rPr>
        <sz val="11"/>
        <color rgb="FF000000"/>
        <rFont val="Calibri"/>
        <family val="2"/>
        <scheme val="minor"/>
      </rPr>
      <t xml:space="preserve"> has not been resolved.  I am waiting for someone to reach out to me.  Additionally, I also wrote a letter.  Thank you and have a great day!</t>
    </r>
  </si>
  <si>
    <r>
      <t xml:space="preserve">It could have not taken contact with five </t>
    </r>
    <r>
      <rPr>
        <b/>
        <sz val="11"/>
        <color rgb="FFFF0000"/>
        <rFont val="Calibri"/>
        <family val="2"/>
        <scheme val="minor"/>
      </rPr>
      <t>different people</t>
    </r>
    <r>
      <rPr>
        <sz val="11"/>
        <color rgb="FF000000"/>
        <rFont val="Calibri"/>
        <family val="2"/>
        <scheme val="minor"/>
      </rPr>
      <t xml:space="preserve"> to resolve such a simple issue. When the </t>
    </r>
    <r>
      <rPr>
        <b/>
        <sz val="11"/>
        <color rgb="FFFF0000"/>
        <rFont val="Calibri"/>
        <family val="2"/>
        <scheme val="minor"/>
      </rPr>
      <t>first person</t>
    </r>
    <r>
      <rPr>
        <sz val="11"/>
        <color rgb="FF000000"/>
        <rFont val="Calibri"/>
        <family val="2"/>
        <scheme val="minor"/>
      </rPr>
      <t xml:space="preserve"> that I asked for help answered me with what do you want me to do I </t>
    </r>
    <r>
      <rPr>
        <b/>
        <sz val="11"/>
        <color rgb="FFFF0000"/>
        <rFont val="Calibri"/>
        <family val="2"/>
        <scheme val="minor"/>
      </rPr>
      <t>could have known</t>
    </r>
    <r>
      <rPr>
        <sz val="11"/>
        <color rgb="FF000000"/>
        <rFont val="Calibri"/>
        <family val="2"/>
        <scheme val="minor"/>
      </rPr>
      <t xml:space="preserve"> better I just walked out. And you didn''t even want to correct your own problem by placing the merchandise in the correct Shelf with the correct price your own people did not even care about that what makes me think that you cared about my situation if you did not even care about your own </t>
    </r>
    <r>
      <rPr>
        <b/>
        <sz val="11"/>
        <color rgb="FFFF0000"/>
        <rFont val="Calibri"/>
        <family val="2"/>
        <scheme val="minor"/>
      </rPr>
      <t>store</t>
    </r>
    <r>
      <rPr>
        <sz val="11"/>
        <color rgb="FF000000"/>
        <rFont val="Calibri"/>
        <family val="2"/>
        <scheme val="minor"/>
      </rPr>
      <t>.</t>
    </r>
  </si>
  <si>
    <r>
      <t xml:space="preserve">i know my request would be a difficult one to respond to. Requesting a part for a $49 item, but since it was a Home Depot sponsored product and the only reasonable priced one at that, I decided to try. I would just like to say that this product performed satisfactory however the nozzle, made of brass </t>
    </r>
    <r>
      <rPr>
        <b/>
        <sz val="11"/>
        <color rgb="FFFF0000"/>
        <rFont val="Calibri"/>
        <family val="2"/>
        <scheme val="minor"/>
      </rPr>
      <t>broke</t>
    </r>
    <r>
      <rPr>
        <sz val="11"/>
        <color rgb="FF000000"/>
        <rFont val="Calibri"/>
        <family val="2"/>
        <scheme val="minor"/>
      </rPr>
      <t xml:space="preserve"> quickly without warning of its fragility to attachment. Perhaps it wasn''t designed to be fully functional in a laundry environment, e.g., attaching hoses, water filters, etc. What do you expect for $49?</t>
    </r>
  </si>
  <si>
    <r>
      <t xml:space="preserve">My issue has been pending for a week now and has </t>
    </r>
    <r>
      <rPr>
        <b/>
        <sz val="11"/>
        <color rgb="FFFF0000"/>
        <rFont val="Calibri"/>
        <family val="2"/>
        <scheme val="minor"/>
      </rPr>
      <t>not been resolved</t>
    </r>
  </si>
  <si>
    <r>
      <t xml:space="preserve">It started at the </t>
    </r>
    <r>
      <rPr>
        <b/>
        <sz val="11"/>
        <color rgb="FFFF0000"/>
        <rFont val="Calibri"/>
        <family val="2"/>
        <scheme val="minor"/>
      </rPr>
      <t>store</t>
    </r>
    <r>
      <rPr>
        <sz val="11"/>
        <color rgb="FF000000"/>
        <rFont val="Calibri"/>
        <family val="2"/>
        <scheme val="minor"/>
      </rPr>
      <t xml:space="preserve">. The customer service rep told me a </t>
    </r>
    <r>
      <rPr>
        <b/>
        <sz val="11"/>
        <color rgb="FFFF0000"/>
        <rFont val="Calibri"/>
        <family val="2"/>
        <scheme val="minor"/>
      </rPr>
      <t>lie</t>
    </r>
    <r>
      <rPr>
        <sz val="11"/>
        <color rgb="FF000000"/>
        <rFont val="Calibri"/>
        <family val="2"/>
        <scheme val="minor"/>
      </rPr>
      <t xml:space="preserve">. Then the store </t>
    </r>
    <r>
      <rPr>
        <b/>
        <sz val="11"/>
        <color rgb="FFFF0000"/>
        <rFont val="Calibri"/>
        <family val="2"/>
        <scheme val="minor"/>
      </rPr>
      <t>manager</t>
    </r>
    <r>
      <rPr>
        <sz val="11"/>
        <color rgb="FF000000"/>
        <rFont val="Calibri"/>
        <family val="2"/>
        <scheme val="minor"/>
      </rPr>
      <t xml:space="preserve"> told me something she believed was true, but it was not. She also couldn''t recognize that my Pro Extra card was actually that and that it was connected to my Pro Extra account. Then Abrahsm, a corporate customer service rep also </t>
    </r>
    <r>
      <rPr>
        <b/>
        <sz val="11"/>
        <color rgb="FFFF0000"/>
        <rFont val="Calibri"/>
        <family val="2"/>
        <scheme val="minor"/>
      </rPr>
      <t>did not know what</t>
    </r>
    <r>
      <rPr>
        <sz val="11"/>
        <color rgb="FF000000"/>
        <rFont val="Calibri"/>
        <family val="2"/>
        <scheme val="minor"/>
      </rPr>
      <t xml:space="preserve"> to do. I asked to be contacted by someone above him and </t>
    </r>
    <r>
      <rPr>
        <b/>
        <sz val="11"/>
        <color rgb="FFFF0000"/>
        <rFont val="Calibri"/>
        <family val="2"/>
        <scheme val="minor"/>
      </rPr>
      <t>3 hours later</t>
    </r>
    <r>
      <rPr>
        <sz val="11"/>
        <color rgb="FF000000"/>
        <rFont val="Calibri"/>
        <family val="2"/>
        <scheme val="minor"/>
      </rPr>
      <t xml:space="preserve"> he </t>
    </r>
    <r>
      <rPr>
        <b/>
        <sz val="11"/>
        <color rgb="FFFF0000"/>
        <rFont val="Calibri"/>
        <family val="2"/>
        <scheme val="minor"/>
      </rPr>
      <t>called me back</t>
    </r>
    <r>
      <rPr>
        <sz val="11"/>
        <color rgb="FF000000"/>
        <rFont val="Calibri"/>
        <family val="2"/>
        <scheme val="minor"/>
      </rPr>
      <t>. Si all 3 of these people need re-</t>
    </r>
    <r>
      <rPr>
        <b/>
        <sz val="11"/>
        <color rgb="FFFF0000"/>
        <rFont val="Calibri"/>
        <family val="2"/>
        <scheme val="minor"/>
      </rPr>
      <t>training</t>
    </r>
    <r>
      <rPr>
        <sz val="11"/>
        <color rgb="FF000000"/>
        <rFont val="Calibri"/>
        <family val="2"/>
        <scheme val="minor"/>
      </rPr>
      <t xml:space="preserve">. I then called a rep in the Pro Extra division and received a </t>
    </r>
    <r>
      <rPr>
        <b/>
        <sz val="11"/>
        <color rgb="FFFF0000"/>
        <rFont val="Calibri"/>
        <family val="2"/>
        <scheme val="minor"/>
      </rPr>
      <t>correct answer</t>
    </r>
    <r>
      <rPr>
        <sz val="11"/>
        <color rgb="FF000000"/>
        <rFont val="Calibri"/>
        <family val="2"/>
        <scheme val="minor"/>
      </rPr>
      <t>. felt free to call me if you want more answers 703-472-5287</t>
    </r>
  </si>
  <si>
    <r>
      <t xml:space="preserve">Bought a new light, installed it and then discovered a missing part, which csr couldn''t locate.  Just going to return light, and </t>
    </r>
    <r>
      <rPr>
        <b/>
        <sz val="11"/>
        <color rgb="FFFF0000"/>
        <rFont val="Calibri"/>
        <family val="2"/>
        <scheme val="minor"/>
      </rPr>
      <t>not buy</t>
    </r>
    <r>
      <rPr>
        <sz val="11"/>
        <color rgb="FF000000"/>
        <rFont val="Calibri"/>
        <family val="2"/>
        <scheme val="minor"/>
      </rPr>
      <t xml:space="preserve"> Hampton Bay products,  because this happens too often.  Glacier Bay is worse</t>
    </r>
  </si>
  <si>
    <r>
      <t>Wait time</t>
    </r>
    <r>
      <rPr>
        <sz val="11"/>
        <color rgb="FF000000"/>
        <rFont val="Calibri"/>
        <family val="2"/>
        <scheme val="minor"/>
      </rPr>
      <t xml:space="preserve"> on phone </t>
    </r>
    <r>
      <rPr>
        <b/>
        <sz val="11"/>
        <color rgb="FFFF0000"/>
        <rFont val="Calibri"/>
        <family val="2"/>
        <scheme val="minor"/>
      </rPr>
      <t>25 minutes</t>
    </r>
    <r>
      <rPr>
        <sz val="11"/>
        <color rgb="FF000000"/>
        <rFont val="Calibri"/>
        <family val="2"/>
        <scheme val="minor"/>
      </rPr>
      <t xml:space="preserve">, 2 hang ups or lost </t>
    </r>
    <r>
      <rPr>
        <b/>
        <sz val="11"/>
        <color rgb="FFFF0000"/>
        <rFont val="Calibri"/>
        <family val="2"/>
        <scheme val="minor"/>
      </rPr>
      <t>calls</t>
    </r>
    <r>
      <rPr>
        <sz val="11"/>
        <color rgb="FF000000"/>
        <rFont val="Calibri"/>
        <family val="2"/>
        <scheme val="minor"/>
      </rPr>
      <t xml:space="preserve"> then 1 1/</t>
    </r>
    <r>
      <rPr>
        <b/>
        <sz val="11"/>
        <color rgb="FFFF0000"/>
        <rFont val="Calibri"/>
        <family val="2"/>
        <scheme val="minor"/>
      </rPr>
      <t>2 hours later</t>
    </r>
    <r>
      <rPr>
        <sz val="11"/>
        <color rgb="FF000000"/>
        <rFont val="Calibri"/>
        <family val="2"/>
        <scheme val="minor"/>
      </rPr>
      <t xml:space="preserve"> I finally got what I needed.</t>
    </r>
  </si>
  <si>
    <r>
      <t xml:space="preserve">Nope because He was great! Went above and beyond what I was expecting...seen the previous problems I had and understood what was still to come...was </t>
    </r>
    <r>
      <rPr>
        <b/>
        <sz val="11"/>
        <color rgb="FFFF0000"/>
        <rFont val="Calibri"/>
        <family val="2"/>
        <scheme val="minor"/>
      </rPr>
      <t>disconnected</t>
    </r>
    <r>
      <rPr>
        <sz val="11"/>
        <color rgb="FF000000"/>
        <rFont val="Calibri"/>
        <family val="2"/>
        <scheme val="minor"/>
      </rPr>
      <t xml:space="preserve"> 2x and called back so we could find a solution and make things whole...hope to meet and talk to more like him affiliated with HD</t>
    </r>
  </si>
  <si>
    <r>
      <t xml:space="preserve">II purchased 2 sheets of plywood, but I received an early morni g email indicating the delivery was cancelled.  This was </t>
    </r>
    <r>
      <rPr>
        <b/>
        <sz val="11"/>
        <color rgb="FFFF0000"/>
        <rFont val="Calibri"/>
        <family val="2"/>
        <scheme val="minor"/>
      </rPr>
      <t>frustrating</t>
    </r>
    <r>
      <rPr>
        <sz val="11"/>
        <color rgb="FF000000"/>
        <rFont val="Calibri"/>
        <family val="2"/>
        <scheme val="minor"/>
      </rPr>
      <t xml:space="preserve"> as I took the day off.   I called the local </t>
    </r>
    <r>
      <rPr>
        <b/>
        <sz val="11"/>
        <color rgb="FFFF0000"/>
        <rFont val="Calibri"/>
        <family val="2"/>
        <scheme val="minor"/>
      </rPr>
      <t>store</t>
    </r>
    <r>
      <rPr>
        <sz val="11"/>
        <color rgb="FF000000"/>
        <rFont val="Calibri"/>
        <family val="2"/>
        <scheme val="minor"/>
      </rPr>
      <t xml:space="preserve">,,  and was </t>
    </r>
    <r>
      <rPr>
        <b/>
        <sz val="11"/>
        <color rgb="FFFF0000"/>
        <rFont val="Calibri"/>
        <family val="2"/>
        <scheme val="minor"/>
      </rPr>
      <t>transferred to</t>
    </r>
    <r>
      <rPr>
        <sz val="11"/>
        <color rgb="FF000000"/>
        <rFont val="Calibri"/>
        <family val="2"/>
        <scheme val="minor"/>
      </rPr>
      <t xml:space="preserve"> a </t>
    </r>
    <r>
      <rPr>
        <b/>
        <sz val="11"/>
        <color rgb="FFFF0000"/>
        <rFont val="Calibri"/>
        <family val="2"/>
        <scheme val="minor"/>
      </rPr>
      <t>manager</t>
    </r>
    <r>
      <rPr>
        <sz val="11"/>
        <color rgb="FF000000"/>
        <rFont val="Calibri"/>
        <family val="2"/>
        <scheme val="minor"/>
      </rPr>
      <t xml:space="preserve">.  The young lady was </t>
    </r>
    <r>
      <rPr>
        <b/>
        <sz val="11"/>
        <color rgb="FFFF0000"/>
        <rFont val="Calibri"/>
        <family val="2"/>
        <scheme val="minor"/>
      </rPr>
      <t>defensive</t>
    </r>
    <r>
      <rPr>
        <sz val="11"/>
        <color rgb="FF000000"/>
        <rFont val="Calibri"/>
        <family val="2"/>
        <scheme val="minor"/>
      </rPr>
      <t xml:space="preserve"> and argumentative.  Her rescheduling option was unsatisfactory, as I wouldn''t be home or she wanted me to take another day off. I told her these </t>
    </r>
    <r>
      <rPr>
        <b/>
        <sz val="11"/>
        <color rgb="FFFF0000"/>
        <rFont val="Calibri"/>
        <family val="2"/>
        <scheme val="minor"/>
      </rPr>
      <t>would not work</t>
    </r>
    <r>
      <rPr>
        <sz val="11"/>
        <color rgb="FF000000"/>
        <rFont val="Calibri"/>
        <family val="2"/>
        <scheme val="minor"/>
      </rPr>
      <t xml:space="preserve">, it escalted from there.  The entire time she was argueing that Home Depot had no responsibility in the failed  delivery.  She asked if I wanted to cancel the order and I said yes.  Her </t>
    </r>
    <r>
      <rPr>
        <b/>
        <sz val="11"/>
        <color rgb="FFFF0000"/>
        <rFont val="Calibri"/>
        <family val="2"/>
        <scheme val="minor"/>
      </rPr>
      <t>attitude</t>
    </r>
    <r>
      <rPr>
        <sz val="11"/>
        <color rgb="FF000000"/>
        <rFont val="Calibri"/>
        <family val="2"/>
        <scheme val="minor"/>
      </rPr>
      <t xml:space="preserve"> and lack of customer support makes me question if she was really a manager, just someone to get me off.  I have received an apology oany sort, and have not been back in your store since then!   Doug Larimore dlarimore2@yahoo.com</t>
    </r>
  </si>
  <si>
    <r>
      <t xml:space="preserve">I waited a week for lumber before anyone could tell me it was to king to deliver.I took a week from work just for this project.Then I was </t>
    </r>
    <r>
      <rPr>
        <b/>
        <sz val="11"/>
        <color rgb="FFFF0000"/>
        <rFont val="Calibri"/>
        <family val="2"/>
        <scheme val="minor"/>
      </rPr>
      <t>promised</t>
    </r>
    <r>
      <rPr>
        <sz val="11"/>
        <color rgb="FF000000"/>
        <rFont val="Calibri"/>
        <family val="2"/>
        <scheme val="minor"/>
      </rPr>
      <t xml:space="preserve"> a100 </t>
    </r>
    <r>
      <rPr>
        <b/>
        <sz val="11"/>
        <color rgb="FFFF0000"/>
        <rFont val="Calibri"/>
        <family val="2"/>
        <scheme val="minor"/>
      </rPr>
      <t>gift card</t>
    </r>
    <r>
      <rPr>
        <sz val="11"/>
        <color rgb="FF000000"/>
        <rFont val="Calibri"/>
        <family val="2"/>
        <scheme val="minor"/>
      </rPr>
      <t xml:space="preserve"> and never received it.</t>
    </r>
  </si>
  <si>
    <r>
      <t xml:space="preserve">I really appreciated Edwin continuing to </t>
    </r>
    <r>
      <rPr>
        <b/>
        <sz val="11"/>
        <color rgb="FFFF0000"/>
        <rFont val="Calibri"/>
        <family val="2"/>
        <scheme val="minor"/>
      </rPr>
      <t>follow up</t>
    </r>
    <r>
      <rPr>
        <sz val="11"/>
        <color rgb="FF000000"/>
        <rFont val="Calibri"/>
        <family val="2"/>
        <scheme val="minor"/>
      </rPr>
      <t xml:space="preserve"> on the situation. He did a great job.  Thank you!!</t>
    </r>
  </si>
  <si>
    <r>
      <t xml:space="preserve">I need a </t>
    </r>
    <r>
      <rPr>
        <b/>
        <sz val="11"/>
        <color rgb="FFFF0000"/>
        <rFont val="Calibri"/>
        <family val="2"/>
        <scheme val="minor"/>
      </rPr>
      <t>replacement</t>
    </r>
    <r>
      <rPr>
        <sz val="11"/>
        <color rgb="FF000000"/>
        <rFont val="Calibri"/>
        <family val="2"/>
        <scheme val="minor"/>
      </rPr>
      <t xml:space="preserve"> grille cover for my Hampton bay bathroom exhaust fan. Support team was </t>
    </r>
    <r>
      <rPr>
        <b/>
        <sz val="11"/>
        <color rgb="FFFF0000"/>
        <rFont val="Calibri"/>
        <family val="2"/>
        <scheme val="minor"/>
      </rPr>
      <t>not able to help me</t>
    </r>
    <r>
      <rPr>
        <sz val="11"/>
        <color rgb="FF000000"/>
        <rFont val="Calibri"/>
        <family val="2"/>
        <scheme val="minor"/>
      </rPr>
      <t xml:space="preserve"> with this.</t>
    </r>
  </si>
  <si>
    <r>
      <t xml:space="preserve">Melina was great. My only issue with the process is I tried to use the text service first and they were </t>
    </r>
    <r>
      <rPr>
        <b/>
        <sz val="11"/>
        <color rgb="FFFF0000"/>
        <rFont val="Calibri"/>
        <family val="2"/>
        <scheme val="minor"/>
      </rPr>
      <t>not able to help</t>
    </r>
    <r>
      <rPr>
        <sz val="11"/>
        <color rgb="FF000000"/>
        <rFont val="Calibri"/>
        <family val="2"/>
        <scheme val="minor"/>
      </rPr>
      <t xml:space="preserve"> (super old husky torx screwdriver.</t>
    </r>
  </si>
  <si>
    <r>
      <t xml:space="preserve">Renae was fine and very pleasant to talk to.. however I''m issue has </t>
    </r>
    <r>
      <rPr>
        <b/>
        <sz val="11"/>
        <color rgb="FFFF0000"/>
        <rFont val="Calibri"/>
        <family val="2"/>
        <scheme val="minor"/>
      </rPr>
      <t>not been resolved</t>
    </r>
    <r>
      <rPr>
        <sz val="11"/>
        <color rgb="FF000000"/>
        <rFont val="Calibri"/>
        <family val="2"/>
        <scheme val="minor"/>
      </rPr>
      <t xml:space="preserve"> nor have I been contacted by anyone from Home Depot.. after 25 years of me supporting Home Depot i am very displeased on how i am treated when I visit one of your stores.. I need to </t>
    </r>
    <r>
      <rPr>
        <b/>
        <sz val="11"/>
        <color rgb="FFFF0000"/>
        <rFont val="Calibri"/>
        <family val="2"/>
        <scheme val="minor"/>
      </rPr>
      <t>speak to someone</t>
    </r>
    <r>
      <rPr>
        <sz val="11"/>
        <color rgb="FF000000"/>
        <rFont val="Calibri"/>
        <family val="2"/>
        <scheme val="minor"/>
      </rPr>
      <t xml:space="preserve"> about this matter and would appreciate a call from someone in corporate..   thank you!</t>
    </r>
  </si>
  <si>
    <r>
      <t xml:space="preserve">I am glad I was able to </t>
    </r>
    <r>
      <rPr>
        <b/>
        <sz val="11"/>
        <color rgb="FFFF0000"/>
        <rFont val="Calibri"/>
        <family val="2"/>
        <scheme val="minor"/>
      </rPr>
      <t>speak to someone</t>
    </r>
    <r>
      <rPr>
        <sz val="11"/>
        <color rgb="FF000000"/>
        <rFont val="Calibri"/>
        <family val="2"/>
        <scheme val="minor"/>
      </rPr>
      <t xml:space="preserve"> that was sensitive to my complaint. That </t>
    </r>
    <r>
      <rPr>
        <b/>
        <sz val="11"/>
        <color rgb="FFFF0000"/>
        <rFont val="Calibri"/>
        <family val="2"/>
        <scheme val="minor"/>
      </rPr>
      <t>manager</t>
    </r>
    <r>
      <rPr>
        <sz val="11"/>
        <color rgb="FF000000"/>
        <rFont val="Calibri"/>
        <family val="2"/>
        <scheme val="minor"/>
      </rPr>
      <t xml:space="preserve"> I complained about has no business in Home Depot. I really do purchase all of my home remodeling there. Now I have to travel 10 to </t>
    </r>
    <r>
      <rPr>
        <b/>
        <sz val="11"/>
        <color rgb="FFFF0000"/>
        <rFont val="Calibri"/>
        <family val="2"/>
        <scheme val="minor"/>
      </rPr>
      <t>12 minutes</t>
    </r>
    <r>
      <rPr>
        <sz val="11"/>
        <color rgb="FF000000"/>
        <rFont val="Calibri"/>
        <family val="2"/>
        <scheme val="minor"/>
      </rPr>
      <t xml:space="preserve"> to the next Home Depot. Thank for listening.</t>
    </r>
  </si>
  <si>
    <r>
      <t xml:space="preserve">Thank you! Candis was very helpful and made me believe she was honestly concerned with my challenges with a Isaac Cook and Tony at the Show Low </t>
    </r>
    <r>
      <rPr>
        <b/>
        <sz val="11"/>
        <color rgb="FFFF0000"/>
        <rFont val="Calibri"/>
        <family val="2"/>
        <scheme val="minor"/>
      </rPr>
      <t>store</t>
    </r>
    <r>
      <rPr>
        <sz val="11"/>
        <color rgb="FF000000"/>
        <rFont val="Calibri"/>
        <family val="2"/>
        <scheme val="minor"/>
      </rPr>
      <t xml:space="preserve">. Isaac did ring me yesterday, I didn''t felt he was was concerned, he provide a </t>
    </r>
    <r>
      <rPr>
        <b/>
        <sz val="11"/>
        <color rgb="FFFF0000"/>
        <rFont val="Calibri"/>
        <family val="2"/>
        <scheme val="minor"/>
      </rPr>
      <t>load of</t>
    </r>
    <r>
      <rPr>
        <sz val="11"/>
        <color rgb="FF000000"/>
        <rFont val="Calibri"/>
        <family val="2"/>
        <scheme val="minor"/>
      </rPr>
      <t xml:space="preserve"> excuses about being on vacation and then realized he had the incorrect dates...he also said if I were to return to his store he would take $100.00 off of any expenses...  Please remember that the </t>
    </r>
    <r>
      <rPr>
        <b/>
        <sz val="11"/>
        <color rgb="FFFF0000"/>
        <rFont val="Calibri"/>
        <family val="2"/>
        <scheme val="minor"/>
      </rPr>
      <t>very poor service</t>
    </r>
    <r>
      <rPr>
        <sz val="11"/>
        <color rgb="FF000000"/>
        <rFont val="Calibri"/>
        <family val="2"/>
        <scheme val="minor"/>
      </rPr>
      <t xml:space="preserve"> that Tony and Isaac provided does not only affect the Show Low locating, it will affect the Peoria locations  Brett Hulstine 602-284-2440</t>
    </r>
  </si>
  <si>
    <r>
      <t>Hard to navigate</t>
    </r>
    <r>
      <rPr>
        <sz val="11"/>
        <color rgb="FF000000"/>
        <rFont val="Calibri"/>
        <family val="2"/>
        <scheme val="minor"/>
      </rPr>
      <t xml:space="preserve"> the informationrmation in your </t>
    </r>
    <r>
      <rPr>
        <b/>
        <sz val="11"/>
        <color rgb="FFFF0000"/>
        <rFont val="Calibri"/>
        <family val="2"/>
        <scheme val="minor"/>
      </rPr>
      <t>web</t>
    </r>
    <r>
      <rPr>
        <sz val="11"/>
        <color rgb="FF000000"/>
        <rFont val="Calibri"/>
        <family val="2"/>
        <scheme val="minor"/>
      </rPr>
      <t xml:space="preserve"> site. I could not open messages that were sent to my account about my inquiry, I could not find an itemized account statement. And therefor had to spend time down loading informationrmation and calling customer service. They were as helpful as they could be, but even they did not have complete access to the information I needed,.and kept bouncing me from customer service to billing.  An easily accessed, itemized, billing statement would be a real good idea!!</t>
    </r>
  </si>
  <si>
    <r>
      <t xml:space="preserve">I got a callback from the tech within </t>
    </r>
    <r>
      <rPr>
        <b/>
        <sz val="11"/>
        <color rgb="FFFF0000"/>
        <rFont val="Calibri"/>
        <family val="2"/>
        <scheme val="minor"/>
      </rPr>
      <t>an hour</t>
    </r>
    <r>
      <rPr>
        <sz val="11"/>
        <color rgb="FF000000"/>
        <rFont val="Calibri"/>
        <family val="2"/>
        <scheme val="minor"/>
      </rPr>
      <t xml:space="preserve"> after opening the ticket. She took us through trouble shooting, determined the fan is </t>
    </r>
    <r>
      <rPr>
        <b/>
        <sz val="11"/>
        <color rgb="FFFF0000"/>
        <rFont val="Calibri"/>
        <family val="2"/>
        <scheme val="minor"/>
      </rPr>
      <t>defective</t>
    </r>
    <r>
      <rPr>
        <sz val="11"/>
        <color rgb="FF000000"/>
        <rFont val="Calibri"/>
        <family val="2"/>
        <scheme val="minor"/>
      </rPr>
      <t xml:space="preserve"> and emailed a receipt to accompany the return of the fan.</t>
    </r>
  </si>
  <si>
    <r>
      <t xml:space="preserve">I did receive a call from the </t>
    </r>
    <r>
      <rPr>
        <b/>
        <sz val="11"/>
        <color rgb="FFFF0000"/>
        <rFont val="Calibri"/>
        <family val="2"/>
        <scheme val="minor"/>
      </rPr>
      <t>manager</t>
    </r>
    <r>
      <rPr>
        <sz val="11"/>
        <color rgb="FF000000"/>
        <rFont val="Calibri"/>
        <family val="2"/>
        <scheme val="minor"/>
      </rPr>
      <t xml:space="preserve"> and I hope that the situation is handled I could have appreciated a callback from the assistant manager who the issue is with to acknowledge that the situation wasn''t handled appropriately</t>
    </r>
  </si>
  <si>
    <r>
      <t>I am ve</t>
    </r>
    <r>
      <rPr>
        <sz val="11"/>
        <color rgb="FF000000"/>
        <rFont val="Calibri"/>
        <family val="2"/>
        <scheme val="minor"/>
      </rPr>
      <t xml:space="preserve">ry </t>
    </r>
    <r>
      <rPr>
        <b/>
        <sz val="11"/>
        <color rgb="FFFF0000"/>
        <rFont val="Calibri"/>
        <family val="2"/>
        <scheme val="minor"/>
      </rPr>
      <t>disappointed</t>
    </r>
    <r>
      <rPr>
        <sz val="11"/>
        <color rgb="FF000000"/>
        <rFont val="Calibri"/>
        <family val="2"/>
        <scheme val="minor"/>
      </rPr>
      <t xml:space="preserve"> with the service I got. No </t>
    </r>
    <r>
      <rPr>
        <b/>
        <sz val="11"/>
        <color rgb="FFFF0000"/>
        <rFont val="Calibri"/>
        <family val="2"/>
        <scheme val="minor"/>
      </rPr>
      <t>manager</t>
    </r>
    <r>
      <rPr>
        <sz val="11"/>
        <color rgb="FF000000"/>
        <rFont val="Calibri"/>
        <family val="2"/>
        <scheme val="minor"/>
      </rPr>
      <t xml:space="preserve"> </t>
    </r>
    <r>
      <rPr>
        <b/>
        <sz val="11"/>
        <color rgb="FFFF0000"/>
        <rFont val="Calibri"/>
        <family val="2"/>
        <scheme val="minor"/>
      </rPr>
      <t>follow up</t>
    </r>
    <r>
      <rPr>
        <sz val="11"/>
        <color rgb="FF000000"/>
        <rFont val="Calibri"/>
        <family val="2"/>
        <scheme val="minor"/>
      </rPr>
      <t xml:space="preserve"> no nothing. Nobody reach out to me within 24-72 hours. I had a delivery driver steal something out of my garage and nobody seemed to care. I am very disappointed with this business and I don''t think I'll ever spend a dime at home depot again after what happen. The nerve of your drivers to go into my home and trespass is totally not OKAY! I WILL NEVER ORDER AN ITEM FROM YOU GUYS AGAIN! AND IM THINKING OF RETURNING MY 4K WORTH OF PURCHASES IVE MADE AT YOUR BUSINESS AND BRINGING MY BUSINESS SOME WHERE ELSE!</t>
    </r>
  </si>
  <si>
    <r>
      <t xml:space="preserve">I had to file a complaint with the </t>
    </r>
    <r>
      <rPr>
        <b/>
        <sz val="11"/>
        <color rgb="FFFF0000"/>
        <rFont val="Calibri"/>
        <family val="2"/>
        <scheme val="minor"/>
      </rPr>
      <t>Better Business Bureau</t>
    </r>
    <r>
      <rPr>
        <sz val="11"/>
        <color rgb="FF000000"/>
        <rFont val="Calibri"/>
        <family val="2"/>
        <scheme val="minor"/>
      </rPr>
      <t xml:space="preserve"> before someone with the authority to resolve my issue.  I seriously doubt that Sakinah could have had the opportunity to resolve my issue had I not involved the BBB. I was told a </t>
    </r>
    <r>
      <rPr>
        <b/>
        <sz val="11"/>
        <color rgb="FFFF0000"/>
        <rFont val="Calibri"/>
        <family val="2"/>
        <scheme val="minor"/>
      </rPr>
      <t>gift card</t>
    </r>
    <r>
      <rPr>
        <sz val="11"/>
        <color rgb="FF000000"/>
        <rFont val="Calibri"/>
        <family val="2"/>
        <scheme val="minor"/>
      </rPr>
      <t xml:space="preserve"> would be forthcoming, however it has yet to arrive.</t>
    </r>
  </si>
  <si>
    <r>
      <t xml:space="preserve">I was planning to purchase a cabinet for $475 and had a question.  I called Hampton Bay on a Friday and they said they would </t>
    </r>
    <r>
      <rPr>
        <b/>
        <sz val="11"/>
        <color rgb="FFFF0000"/>
        <rFont val="Calibri"/>
        <family val="2"/>
        <scheme val="minor"/>
      </rPr>
      <t>get back to</t>
    </r>
    <r>
      <rPr>
        <sz val="11"/>
        <color rgb="FF000000"/>
        <rFont val="Calibri"/>
        <family val="2"/>
        <scheme val="minor"/>
      </rPr>
      <t xml:space="preserve"> me  with the answer to my question that same day.  But they did not get back to me.  So, I </t>
    </r>
    <r>
      <rPr>
        <b/>
        <sz val="11"/>
        <color rgb="FFFF0000"/>
        <rFont val="Calibri"/>
        <family val="2"/>
        <scheme val="minor"/>
      </rPr>
      <t>had to wait</t>
    </r>
    <r>
      <rPr>
        <sz val="11"/>
        <color rgb="FF000000"/>
        <rFont val="Calibri"/>
        <family val="2"/>
        <scheme val="minor"/>
      </rPr>
      <t xml:space="preserve"> to contact them until the next Monday.  I got my answer and was ready to order the cabinet, however, the price </t>
    </r>
    <r>
      <rPr>
        <b/>
        <sz val="11"/>
        <color rgb="FFFF0000"/>
        <rFont val="Calibri"/>
        <family val="2"/>
        <scheme val="minor"/>
      </rPr>
      <t>went up</t>
    </r>
    <r>
      <rPr>
        <sz val="11"/>
        <color rgb="FF000000"/>
        <rFont val="Calibri"/>
        <family val="2"/>
        <scheme val="minor"/>
      </rPr>
      <t xml:space="preserve"> 25%.  I contacted them again and they said to talk to Home Depot online department.  Your online department told me they would not allow me to order at the original lower price but would only give me a 10% </t>
    </r>
    <r>
      <rPr>
        <b/>
        <sz val="11"/>
        <color rgb="FFFF0000"/>
        <rFont val="Calibri"/>
        <family val="2"/>
        <scheme val="minor"/>
      </rPr>
      <t>discount</t>
    </r>
    <r>
      <rPr>
        <sz val="11"/>
        <color rgb="FF000000"/>
        <rFont val="Calibri"/>
        <family val="2"/>
        <scheme val="minor"/>
      </rPr>
      <t xml:space="preserve"> on the higher price.  So, I did not order the cabinet, but found another cabinet from another vendor.</t>
    </r>
  </si>
  <si>
    <r>
      <t xml:space="preserve">I had called to ask for help on removing's a drawer, but the manufacture did not response. They sent new rails for the drawer. If I cannot get the drawer open the rails will not do me any good. Had to hire outside professional to </t>
    </r>
    <r>
      <rPr>
        <b/>
        <sz val="11"/>
        <color rgb="FFFF0000"/>
        <rFont val="Calibri"/>
        <family val="2"/>
        <scheme val="minor"/>
      </rPr>
      <t>fix the problem</t>
    </r>
    <r>
      <rPr>
        <sz val="11"/>
        <color rgb="FF000000"/>
        <rFont val="Calibri"/>
        <family val="2"/>
        <scheme val="minor"/>
      </rPr>
      <t>.</t>
    </r>
  </si>
  <si>
    <r>
      <t xml:space="preserve">After three days I have </t>
    </r>
    <r>
      <rPr>
        <b/>
        <sz val="11"/>
        <color rgb="FFFF0000"/>
        <rFont val="Calibri"/>
        <family val="2"/>
        <scheme val="minor"/>
      </rPr>
      <t>not been contacted</t>
    </r>
    <r>
      <rPr>
        <sz val="11"/>
        <color rgb="FF000000"/>
        <rFont val="Calibri"/>
        <family val="2"/>
        <scheme val="minor"/>
      </rPr>
      <t xml:space="preserve"> about the </t>
    </r>
    <r>
      <rPr>
        <b/>
        <sz val="11"/>
        <color rgb="FFFF0000"/>
        <rFont val="Calibri"/>
        <family val="2"/>
        <scheme val="minor"/>
      </rPr>
      <t>replacement</t>
    </r>
    <r>
      <rPr>
        <sz val="11"/>
        <color rgb="FF000000"/>
        <rFont val="Calibri"/>
        <family val="2"/>
        <scheme val="minor"/>
      </rPr>
      <t xml:space="preserve"> parts.</t>
    </r>
  </si>
  <si>
    <r>
      <t xml:space="preserve">Thank you regarding my situation in which I experienced at home Depot in West Windsor New Jersey, when I got back to the </t>
    </r>
    <r>
      <rPr>
        <b/>
        <sz val="11"/>
        <color rgb="FFFF0000"/>
        <rFont val="Calibri"/>
        <family val="2"/>
        <scheme val="minor"/>
      </rPr>
      <t>store</t>
    </r>
    <r>
      <rPr>
        <sz val="11"/>
        <color rgb="FF000000"/>
        <rFont val="Calibri"/>
        <family val="2"/>
        <scheme val="minor"/>
      </rPr>
      <t xml:space="preserve"> they had begin to allow parking for contractors again Thank you for taking into </t>
    </r>
    <r>
      <rPr>
        <b/>
        <sz val="11"/>
        <color rgb="FFFF0000"/>
        <rFont val="Calibri"/>
        <family val="2"/>
        <scheme val="minor"/>
      </rPr>
      <t>consideration</t>
    </r>
    <r>
      <rPr>
        <sz val="11"/>
        <color rgb="FF000000"/>
        <rFont val="Calibri"/>
        <family val="2"/>
        <scheme val="minor"/>
      </rPr>
      <t xml:space="preserve"> The situation that not only affected me but other contractors. Although I didn''t hear from the store </t>
    </r>
    <r>
      <rPr>
        <b/>
        <sz val="11"/>
        <color rgb="FFFF0000"/>
        <rFont val="Calibri"/>
        <family val="2"/>
        <scheme val="minor"/>
      </rPr>
      <t>manager</t>
    </r>
    <r>
      <rPr>
        <sz val="11"/>
        <color rgb="FF000000"/>
        <rFont val="Calibri"/>
        <family val="2"/>
        <scheme val="minor"/>
      </rPr>
      <t xml:space="preserve"> I appreciate your method of action in this matter.</t>
    </r>
  </si>
  <si>
    <r>
      <t xml:space="preserve">I had to be at home three different days and missing working before the job was done on the third day. Was </t>
    </r>
    <r>
      <rPr>
        <b/>
        <sz val="11"/>
        <color rgb="FFFF0000"/>
        <rFont val="Calibri"/>
        <family val="2"/>
        <scheme val="minor"/>
      </rPr>
      <t>not happy</t>
    </r>
    <r>
      <rPr>
        <sz val="11"/>
        <color rgb="FF000000"/>
        <rFont val="Calibri"/>
        <family val="2"/>
        <scheme val="minor"/>
      </rPr>
      <t xml:space="preserve"> about that</t>
    </r>
  </si>
  <si>
    <r>
      <t xml:space="preserve">we will </t>
    </r>
    <r>
      <rPr>
        <sz val="11"/>
        <color rgb="FF000000"/>
        <rFont val="Calibri"/>
        <family val="2"/>
        <scheme val="minor"/>
      </rPr>
      <t>after my counters and others things  it has only been 15 months now !!!!!</t>
    </r>
  </si>
  <si>
    <r>
      <t xml:space="preserve">Your system is </t>
    </r>
    <r>
      <rPr>
        <b/>
        <sz val="11"/>
        <color rgb="FFFF0000"/>
        <rFont val="Calibri"/>
        <family val="2"/>
        <scheme val="minor"/>
      </rPr>
      <t>hard to use</t>
    </r>
    <r>
      <rPr>
        <sz val="11"/>
        <color rgb="FF000000"/>
        <rFont val="Calibri"/>
        <family val="2"/>
        <scheme val="minor"/>
      </rPr>
      <t xml:space="preserve">.  It is </t>
    </r>
    <r>
      <rPr>
        <b/>
        <sz val="11"/>
        <color rgb="FFFF0000"/>
        <rFont val="Calibri"/>
        <family val="2"/>
        <scheme val="minor"/>
      </rPr>
      <t>not user friendly</t>
    </r>
    <r>
      <rPr>
        <sz val="11"/>
        <color rgb="FF000000"/>
        <rFont val="Calibri"/>
        <family val="2"/>
        <scheme val="minor"/>
      </rPr>
      <t>.  I had two of your reps that could not make payments work.</t>
    </r>
  </si>
  <si>
    <r>
      <t xml:space="preserve">Kimberly was very kind and responsive.  She appeared to have investigated my question seeking an answer.  However, she did not give me the </t>
    </r>
    <r>
      <rPr>
        <b/>
        <sz val="11"/>
        <color rgb="FFFF0000"/>
        <rFont val="Calibri"/>
        <family val="2"/>
        <scheme val="minor"/>
      </rPr>
      <t>correct information</t>
    </r>
    <r>
      <rPr>
        <sz val="11"/>
        <color rgb="FF000000"/>
        <rFont val="Calibri"/>
        <family val="2"/>
        <scheme val="minor"/>
      </rPr>
      <t xml:space="preserve"> to my question.  Maybe i didn''t </t>
    </r>
    <r>
      <rPr>
        <b/>
        <sz val="11"/>
        <color rgb="FFFF0000"/>
        <rFont val="Calibri"/>
        <family val="2"/>
        <scheme val="minor"/>
      </rPr>
      <t>get my point</t>
    </r>
    <r>
      <rPr>
        <sz val="11"/>
        <color rgb="FF000000"/>
        <rFont val="Calibri"/>
        <family val="2"/>
        <scheme val="minor"/>
      </rPr>
      <t xml:space="preserve"> across.  I asked her if/when the Fluidmaster needed to be replaced is it interchaneable with the parts that came with toilet.  She said that it is interchangeable with the Fluidmaster kit.  My plumber said everything was buillt in and was not even sure how to accomplish repairing/replacing the one that came in the toilet.    I do not care at this point.  It is what it is.    Thanks.</t>
    </r>
  </si>
  <si>
    <r>
      <t xml:space="preserve">Techs could not identify my model.  Advised them exactly what I needed with old model # and style.  That did </t>
    </r>
    <r>
      <rPr>
        <b/>
        <sz val="11"/>
        <color rgb="FFFF0000"/>
        <rFont val="Calibri"/>
        <family val="2"/>
        <scheme val="minor"/>
      </rPr>
      <t>not help</t>
    </r>
    <r>
      <rPr>
        <sz val="11"/>
        <color rgb="FF000000"/>
        <rFont val="Calibri"/>
        <family val="2"/>
        <scheme val="minor"/>
      </rPr>
      <t>.</t>
    </r>
  </si>
  <si>
    <r>
      <t xml:space="preserve">I just need to find out the name of the decking that was purchased in 2010 because my decking is splitting and warping and I have to have it replaced.  The carpenter said it could be under </t>
    </r>
    <r>
      <rPr>
        <b/>
        <sz val="11"/>
        <color rgb="FFFF0000"/>
        <rFont val="Calibri"/>
        <family val="2"/>
        <scheme val="minor"/>
      </rPr>
      <t>warranty</t>
    </r>
    <r>
      <rPr>
        <sz val="11"/>
        <color rgb="FF000000"/>
        <rFont val="Calibri"/>
        <family val="2"/>
        <scheme val="minor"/>
      </rPr>
      <t xml:space="preserve"> so I need to get as much information as possible. Thank you</t>
    </r>
  </si>
  <si>
    <r>
      <t xml:space="preserve">We purchased a refrigerator that came with 2 </t>
    </r>
    <r>
      <rPr>
        <b/>
        <sz val="11"/>
        <color rgb="FFFF0000"/>
        <rFont val="Calibri"/>
        <family val="2"/>
        <scheme val="minor"/>
      </rPr>
      <t>broken</t>
    </r>
    <r>
      <rPr>
        <sz val="11"/>
        <color rgb="FF000000"/>
        <rFont val="Calibri"/>
        <family val="2"/>
        <scheme val="minor"/>
      </rPr>
      <t xml:space="preserve"> veg drawers. I contacted Home depot the same day - 1 month ago. I emailed </t>
    </r>
    <r>
      <rPr>
        <b/>
        <sz val="11"/>
        <color rgb="FFFF0000"/>
        <rFont val="Calibri"/>
        <family val="2"/>
        <scheme val="minor"/>
      </rPr>
      <t>back and forth</t>
    </r>
    <r>
      <rPr>
        <sz val="11"/>
        <color rgb="FF000000"/>
        <rFont val="Calibri"/>
        <family val="2"/>
        <scheme val="minor"/>
      </rPr>
      <t xml:space="preserve"> with HD for 4 </t>
    </r>
    <r>
      <rPr>
        <b/>
        <sz val="11"/>
        <color rgb="FFFF0000"/>
        <rFont val="Calibri"/>
        <family val="2"/>
        <scheme val="minor"/>
      </rPr>
      <t>weeks</t>
    </r>
    <r>
      <rPr>
        <sz val="11"/>
        <color rgb="FF000000"/>
        <rFont val="Calibri"/>
        <family val="2"/>
        <scheme val="minor"/>
      </rPr>
      <t xml:space="preserve"> before I got a confirmation that they were sending new drawers.  That could have been accomplished alot quicker. We received them today. Glad to have that complete.</t>
    </r>
  </si>
  <si>
    <r>
      <t>Not sure</t>
    </r>
    <r>
      <rPr>
        <sz val="11"/>
        <color rgb="FF000000"/>
        <rFont val="Calibri"/>
        <family val="2"/>
        <scheme val="minor"/>
      </rPr>
      <t xml:space="preserve"> if there was anything else that could possibly be done.  Just wish to ensure  management is </t>
    </r>
    <r>
      <rPr>
        <b/>
        <sz val="11"/>
        <color rgb="FFFF0000"/>
        <rFont val="Calibri"/>
        <family val="2"/>
        <scheme val="minor"/>
      </rPr>
      <t>aware</t>
    </r>
    <r>
      <rPr>
        <sz val="11"/>
        <color rgb="FF000000"/>
        <rFont val="Calibri"/>
        <family val="2"/>
        <scheme val="minor"/>
      </rPr>
      <t xml:space="preserve"> how a customer may felt when a </t>
    </r>
    <r>
      <rPr>
        <b/>
        <sz val="11"/>
        <color rgb="FFFF0000"/>
        <rFont val="Calibri"/>
        <family val="2"/>
        <scheme val="minor"/>
      </rPr>
      <t>store</t>
    </r>
    <r>
      <rPr>
        <sz val="11"/>
        <color rgb="FF000000"/>
        <rFont val="Calibri"/>
        <family val="2"/>
        <scheme val="minor"/>
      </rPr>
      <t xml:space="preserve"> abrutely stops attempting to ensure they truly attempted to satisfy their customers.</t>
    </r>
  </si>
  <si>
    <r>
      <t xml:space="preserve">The manger Jason was great. ALL three of the assistant </t>
    </r>
    <r>
      <rPr>
        <b/>
        <sz val="11"/>
        <color rgb="FFFF0000"/>
        <rFont val="Calibri"/>
        <family val="2"/>
        <scheme val="minor"/>
      </rPr>
      <t>manager</t>
    </r>
    <r>
      <rPr>
        <sz val="11"/>
        <color rgb="FF000000"/>
        <rFont val="Calibri"/>
        <family val="2"/>
        <scheme val="minor"/>
      </rPr>
      <t xml:space="preserve"> need ALOT of </t>
    </r>
    <r>
      <rPr>
        <b/>
        <sz val="11"/>
        <color rgb="FFFF0000"/>
        <rFont val="Calibri"/>
        <family val="2"/>
        <scheme val="minor"/>
      </rPr>
      <t>training</t>
    </r>
    <r>
      <rPr>
        <sz val="11"/>
        <color rgb="FF000000"/>
        <rFont val="Calibri"/>
        <family val="2"/>
        <scheme val="minor"/>
      </rPr>
      <t xml:space="preserve"> on how to deal with the public. They were </t>
    </r>
    <r>
      <rPr>
        <b/>
        <sz val="11"/>
        <color rgb="FFFF0000"/>
        <rFont val="Calibri"/>
        <family val="2"/>
        <scheme val="minor"/>
      </rPr>
      <t>rude</t>
    </r>
    <r>
      <rPr>
        <sz val="11"/>
        <color rgb="FF000000"/>
        <rFont val="Calibri"/>
        <family val="2"/>
        <scheme val="minor"/>
      </rPr>
      <t xml:space="preserve"> and condescending.</t>
    </r>
  </si>
  <si>
    <r>
      <t xml:space="preserve">this was not the </t>
    </r>
    <r>
      <rPr>
        <b/>
        <sz val="11"/>
        <color rgb="FFFF0000"/>
        <rFont val="Calibri"/>
        <family val="2"/>
        <scheme val="minor"/>
      </rPr>
      <t>first time</t>
    </r>
    <r>
      <rPr>
        <sz val="11"/>
        <color rgb="FF000000"/>
        <rFont val="Calibri"/>
        <family val="2"/>
        <scheme val="minor"/>
      </rPr>
      <t xml:space="preserve"> I had a run in with that same </t>
    </r>
    <r>
      <rPr>
        <b/>
        <sz val="11"/>
        <color rgb="FFFF0000"/>
        <rFont val="Calibri"/>
        <family val="2"/>
        <scheme val="minor"/>
      </rPr>
      <t>manager</t>
    </r>
    <r>
      <rPr>
        <sz val="11"/>
        <color rgb="FF000000"/>
        <rFont val="Calibri"/>
        <family val="2"/>
        <scheme val="minor"/>
      </rPr>
      <t xml:space="preserve"> Erica!!I  There has been other days and I have seen her with other employees do the same thing.  You don''t tell a worker who is helping someone to go do something else and if that associate walks away then the customer is standing there with </t>
    </r>
    <r>
      <rPr>
        <b/>
        <sz val="11"/>
        <color rgb="FFFF0000"/>
        <rFont val="Calibri"/>
        <family val="2"/>
        <scheme val="minor"/>
      </rPr>
      <t>no help</t>
    </r>
    <r>
      <rPr>
        <sz val="11"/>
        <color rgb="FF000000"/>
        <rFont val="Calibri"/>
        <family val="2"/>
        <scheme val="minor"/>
      </rPr>
      <t xml:space="preserve"> because she </t>
    </r>
    <r>
      <rPr>
        <b/>
        <sz val="11"/>
        <color rgb="FFFF0000"/>
        <rFont val="Calibri"/>
        <family val="2"/>
        <scheme val="minor"/>
      </rPr>
      <t>do not know what</t>
    </r>
    <r>
      <rPr>
        <sz val="11"/>
        <color rgb="FF000000"/>
        <rFont val="Calibri"/>
        <family val="2"/>
        <scheme val="minor"/>
      </rPr>
      <t xml:space="preserve"> to do!!!  She has said that when I was around to another associate.  If it were not for or Associate finding Mr Joey Home Depot could have lost a $1000.00 sale and another $2,400.00 sale.  As long as she is in that </t>
    </r>
    <r>
      <rPr>
        <b/>
        <sz val="11"/>
        <color rgb="FFFF0000"/>
        <rFont val="Calibri"/>
        <family val="2"/>
        <scheme val="minor"/>
      </rPr>
      <t>store</t>
    </r>
    <r>
      <rPr>
        <sz val="11"/>
        <color rgb="FF000000"/>
        <rFont val="Calibri"/>
        <family val="2"/>
        <scheme val="minor"/>
      </rPr>
      <t xml:space="preserve"> I will encourage everyone i know to go to a different home depot or go to LOWES... do not mess with family and that day she messed with my mom!  Oh if your afraid to do something because she is gay that shows me what kind of company I do not want to work with.  If she was straight or black would you have?  people notice these things.  when you walk in that store and see her she never speaks to customers and she is always hateful to her co-workers.  You have cameras there take a look at how she acts!!!</t>
    </r>
  </si>
  <si>
    <r>
      <t xml:space="preserve">Ryobi is the issue.  Lexington KY does not have a </t>
    </r>
    <r>
      <rPr>
        <b/>
        <sz val="11"/>
        <color rgb="FFFF0000"/>
        <rFont val="Calibri"/>
        <family val="2"/>
        <scheme val="minor"/>
      </rPr>
      <t>service center</t>
    </r>
    <r>
      <rPr>
        <sz val="11"/>
        <color rgb="FF000000"/>
        <rFont val="Calibri"/>
        <family val="2"/>
        <scheme val="minor"/>
      </rPr>
      <t xml:space="preserve"> to fix </t>
    </r>
    <r>
      <rPr>
        <b/>
        <sz val="11"/>
        <color rgb="FFFF0000"/>
        <rFont val="Calibri"/>
        <family val="2"/>
        <scheme val="minor"/>
      </rPr>
      <t>defective</t>
    </r>
    <r>
      <rPr>
        <sz val="11"/>
        <color rgb="FF000000"/>
        <rFont val="Calibri"/>
        <family val="2"/>
        <scheme val="minor"/>
      </rPr>
      <t xml:space="preserve"> Ryobi equipment.</t>
    </r>
  </si>
  <si>
    <r>
      <t xml:space="preserve">Jorge was great but the </t>
    </r>
    <r>
      <rPr>
        <b/>
        <sz val="11"/>
        <color rgb="FFFF0000"/>
        <rFont val="Calibri"/>
        <family val="2"/>
        <scheme val="minor"/>
      </rPr>
      <t>length</t>
    </r>
    <r>
      <rPr>
        <sz val="11"/>
        <color rgb="FF000000"/>
        <rFont val="Calibri"/>
        <family val="2"/>
        <scheme val="minor"/>
      </rPr>
      <t xml:space="preserve"> of the process was long. Also I received the items ordered before the notice of shipment. This is kind of backwards.</t>
    </r>
  </si>
  <si>
    <r>
      <t xml:space="preserve">Alexjandria went above and  beyond to ensure that my situation was handled properly,  and professionally.  Contacting </t>
    </r>
    <r>
      <rPr>
        <b/>
        <sz val="11"/>
        <color rgb="FFFF0000"/>
        <rFont val="Calibri"/>
        <family val="2"/>
        <scheme val="minor"/>
      </rPr>
      <t>store</t>
    </r>
    <r>
      <rPr>
        <sz val="11"/>
        <color rgb="FF000000"/>
        <rFont val="Calibri"/>
        <family val="2"/>
        <scheme val="minor"/>
      </rPr>
      <t xml:space="preserve"> personnel t in advance to ensure a smooth seamless transition was a pleasant surprise! She is the opitomy of what great customer service could look like =M Thank you very much!</t>
    </r>
  </si>
  <si>
    <r>
      <t xml:space="preserve">Home Depot need to back the customer when the carpet vendor is being stubbord. The installers need to make an attempt not to </t>
    </r>
    <r>
      <rPr>
        <b/>
        <sz val="11"/>
        <color rgb="FFFF0000"/>
        <rFont val="Calibri"/>
        <family val="2"/>
        <scheme val="minor"/>
      </rPr>
      <t>track</t>
    </r>
    <r>
      <rPr>
        <sz val="11"/>
        <color rgb="FF000000"/>
        <rFont val="Calibri"/>
        <family val="2"/>
        <scheme val="minor"/>
      </rPr>
      <t xml:space="preserve"> in mud on the new carpet and on the other flloor surfaces.</t>
    </r>
  </si>
  <si>
    <r>
      <t xml:space="preserve">I am not sure I will use Home Depot again. I had several issues getting the cabinets I wanted and then qhen they came in I had issues trying to get help with dissatisfaction with the manufacturer.   Finally ended up calling the manufacturer myself and getting things resolved.  I received emails saying my my order was in to be picked up but hen I got there only part of the order was in. Then I did not get an email whe the second part of the order had arrived to be picked up. It seems that there is much </t>
    </r>
    <r>
      <rPr>
        <b/>
        <sz val="11"/>
        <color rgb="FFFF0000"/>
        <rFont val="Calibri"/>
        <family val="2"/>
        <scheme val="minor"/>
      </rPr>
      <t>training</t>
    </r>
    <r>
      <rPr>
        <sz val="11"/>
        <color rgb="FF000000"/>
        <rFont val="Calibri"/>
        <family val="2"/>
        <scheme val="minor"/>
      </rPr>
      <t xml:space="preserve"> that needs to happen at this particular Home Depot.</t>
    </r>
  </si>
  <si>
    <r>
      <t xml:space="preserve">The experience was great the rep was very helpful and followed up </t>
    </r>
    <r>
      <rPr>
        <b/>
        <sz val="11"/>
        <color rgb="FFFF0000"/>
        <rFont val="Calibri"/>
        <family val="2"/>
        <scheme val="minor"/>
      </rPr>
      <t>multiple times</t>
    </r>
    <r>
      <rPr>
        <sz val="11"/>
        <color rgb="FF000000"/>
        <rFont val="Calibri"/>
        <family val="2"/>
        <scheme val="minor"/>
      </rPr>
      <t>.</t>
    </r>
  </si>
  <si>
    <r>
      <t xml:space="preserve">The only reason I may or may not shop next time with Home Depot is because I have exhausted my military </t>
    </r>
    <r>
      <rPr>
        <b/>
        <sz val="11"/>
        <color rgb="FFFF0000"/>
        <rFont val="Calibri"/>
        <family val="2"/>
        <scheme val="minor"/>
      </rPr>
      <t>discount</t>
    </r>
    <r>
      <rPr>
        <sz val="11"/>
        <color rgb="FF000000"/>
        <rFont val="Calibri"/>
        <family val="2"/>
        <scheme val="minor"/>
      </rPr>
      <t>.  I still have it at Lowes.</t>
    </r>
  </si>
  <si>
    <r>
      <t xml:space="preserve">I am </t>
    </r>
    <r>
      <rPr>
        <b/>
        <sz val="11"/>
        <color rgb="FFFF0000"/>
        <rFont val="Calibri"/>
        <family val="2"/>
        <scheme val="minor"/>
      </rPr>
      <t>disappointed</t>
    </r>
    <r>
      <rPr>
        <sz val="11"/>
        <color rgb="FF000000"/>
        <rFont val="Calibri"/>
        <family val="2"/>
        <scheme val="minor"/>
      </rPr>
      <t xml:space="preserve"> in teh fixtures we purchased.</t>
    </r>
  </si>
  <si>
    <r>
      <t xml:space="preserve">Rebeca was fine to work with, however the </t>
    </r>
    <r>
      <rPr>
        <b/>
        <sz val="11"/>
        <color rgb="FFFF0000"/>
        <rFont val="Calibri"/>
        <family val="2"/>
        <scheme val="minor"/>
      </rPr>
      <t>replacement</t>
    </r>
    <r>
      <rPr>
        <sz val="11"/>
        <color rgb="FF000000"/>
        <rFont val="Calibri"/>
        <family val="2"/>
        <scheme val="minor"/>
      </rPr>
      <t xml:space="preserve"> part I was seeking </t>
    </r>
    <r>
      <rPr>
        <b/>
        <sz val="11"/>
        <color rgb="FFFF0000"/>
        <rFont val="Calibri"/>
        <family val="2"/>
        <scheme val="minor"/>
      </rPr>
      <t>was not available</t>
    </r>
    <r>
      <rPr>
        <sz val="11"/>
        <color rgb="FF000000"/>
        <rFont val="Calibri"/>
        <family val="2"/>
        <scheme val="minor"/>
      </rPr>
      <t xml:space="preserve"> for the Pumpkin Stack decoration I purchased last Halloween.</t>
    </r>
  </si>
  <si>
    <r>
      <t xml:space="preserve">I would suggest that Home Depot packages their product more carefully when shipping to customer. The jewelry armoire was completely </t>
    </r>
    <r>
      <rPr>
        <b/>
        <sz val="11"/>
        <color rgb="FFFF0000"/>
        <rFont val="Calibri"/>
        <family val="2"/>
        <scheme val="minor"/>
      </rPr>
      <t>damaged</t>
    </r>
    <r>
      <rPr>
        <sz val="11"/>
        <color rgb="FF000000"/>
        <rFont val="Calibri"/>
        <family val="2"/>
        <scheme val="minor"/>
      </rPr>
      <t xml:space="preserve"> when I received it.</t>
    </r>
  </si>
  <si>
    <r>
      <t xml:space="preserve">The design </t>
    </r>
    <r>
      <rPr>
        <b/>
        <sz val="11"/>
        <color rgb="FFFF0000"/>
        <rFont val="Calibri"/>
        <family val="2"/>
        <scheme val="minor"/>
      </rPr>
      <t>flaw</t>
    </r>
    <r>
      <rPr>
        <sz val="11"/>
        <color rgb="FF000000"/>
        <rFont val="Calibri"/>
        <family val="2"/>
        <scheme val="minor"/>
      </rPr>
      <t xml:space="preserve"> of the outdoor furniture and poor welding that caused the rotting of the arm is no fault of the consumer(me). Home Depot and/or Hamton Bay could cover the </t>
    </r>
    <r>
      <rPr>
        <b/>
        <sz val="11"/>
        <color rgb="FFFF0000"/>
        <rFont val="Calibri"/>
        <family val="2"/>
        <scheme val="minor"/>
      </rPr>
      <t>replacement</t>
    </r>
    <r>
      <rPr>
        <sz val="11"/>
        <color rgb="FF000000"/>
        <rFont val="Calibri"/>
        <family val="2"/>
        <scheme val="minor"/>
      </rPr>
      <t xml:space="preserve"> of the arm of my chair! I will boycott purchacing anything from Home Depot and I have put it out there with pictures on social media for others to do the same,</t>
    </r>
  </si>
  <si>
    <r>
      <t xml:space="preserve">No willingness to assist. Very </t>
    </r>
    <r>
      <rPr>
        <b/>
        <sz val="11"/>
        <color rgb="FFFF0000"/>
        <rFont val="Calibri"/>
        <family val="2"/>
        <scheme val="minor"/>
      </rPr>
      <t>disappointed</t>
    </r>
  </si>
  <si>
    <r>
      <t xml:space="preserve">Tanya was extremely helpful in understanding the issue and passing it on to the manufacturer however it was purchased June 26 and it took till July 6 to receive a reply that stated it was received and I would be contacted in 3-5 business days. Not an acceptable </t>
    </r>
    <r>
      <rPr>
        <b/>
        <sz val="11"/>
        <color rgb="FFFF0000"/>
        <rFont val="Calibri"/>
        <family val="2"/>
        <scheme val="minor"/>
      </rPr>
      <t>response time</t>
    </r>
    <r>
      <rPr>
        <sz val="11"/>
        <color rgb="FF000000"/>
        <rFont val="Calibri"/>
        <family val="2"/>
        <scheme val="minor"/>
      </rPr>
      <t xml:space="preserve"> or corrective action. </t>
    </r>
    <r>
      <rPr>
        <b/>
        <sz val="11"/>
        <color rgb="FFFF0000"/>
        <rFont val="Calibri"/>
        <family val="2"/>
        <scheme val="minor"/>
      </rPr>
      <t>Still waiting</t>
    </r>
    <r>
      <rPr>
        <sz val="11"/>
        <color rgb="FF000000"/>
        <rFont val="Calibri"/>
        <family val="2"/>
        <scheme val="minor"/>
      </rPr>
      <t xml:space="preserve"> &amp;..</t>
    </r>
  </si>
  <si>
    <r>
      <t xml:space="preserve">Nothing was resolved. Needing to return a door that was purchased and willing to return to </t>
    </r>
    <r>
      <rPr>
        <b/>
        <sz val="11"/>
        <color rgb="FFFF0000"/>
        <rFont val="Calibri"/>
        <family val="2"/>
        <scheme val="minor"/>
      </rPr>
      <t>store</t>
    </r>
    <r>
      <rPr>
        <sz val="11"/>
        <color rgb="FF000000"/>
        <rFont val="Calibri"/>
        <family val="2"/>
        <scheme val="minor"/>
      </rPr>
      <t xml:space="preserve"> even if it means a restocking fee or an </t>
    </r>
    <r>
      <rPr>
        <b/>
        <sz val="11"/>
        <color rgb="FFFF0000"/>
        <rFont val="Calibri"/>
        <family val="2"/>
        <scheme val="minor"/>
      </rPr>
      <t>exchange</t>
    </r>
    <r>
      <rPr>
        <sz val="11"/>
        <color rgb="FF000000"/>
        <rFont val="Calibri"/>
        <family val="2"/>
        <scheme val="minor"/>
      </rPr>
      <t xml:space="preserve"> for a different product other than another storm door due to not needing the door option any longer.</t>
    </r>
  </si>
  <si>
    <r>
      <t xml:space="preserve">I needed a </t>
    </r>
    <r>
      <rPr>
        <b/>
        <sz val="11"/>
        <color rgb="FFFF0000"/>
        <rFont val="Calibri"/>
        <family val="2"/>
        <scheme val="minor"/>
      </rPr>
      <t>replacement</t>
    </r>
    <r>
      <rPr>
        <sz val="11"/>
        <color rgb="FF000000"/>
        <rFont val="Calibri"/>
        <family val="2"/>
        <scheme val="minor"/>
      </rPr>
      <t xml:space="preserve"> part for a Home Decorators Collection series vanity. The agent was as helpful as she could be, but I was informed no part could be provided. This is extremely inconvenient. She said she would send an email to the parts team and they would </t>
    </r>
    <r>
      <rPr>
        <b/>
        <sz val="11"/>
        <color rgb="FFFF0000"/>
        <rFont val="Calibri"/>
        <family val="2"/>
        <scheme val="minor"/>
      </rPr>
      <t>get back to</t>
    </r>
    <r>
      <rPr>
        <sz val="11"/>
        <color rgb="FF000000"/>
        <rFont val="Calibri"/>
        <family val="2"/>
        <scheme val="minor"/>
      </rPr>
      <t xml:space="preserve"> me in 2 business days, but this never occured.</t>
    </r>
  </si>
  <si>
    <r>
      <t xml:space="preserve">Many hours to resolve the problem, your problem!  I was </t>
    </r>
    <r>
      <rPr>
        <b/>
        <sz val="11"/>
        <color rgb="FFFF0000"/>
        <rFont val="Calibri"/>
        <family val="2"/>
        <scheme val="minor"/>
      </rPr>
      <t>disconnected</t>
    </r>
    <r>
      <rPr>
        <sz val="11"/>
        <color rgb="FF000000"/>
        <rFont val="Calibri"/>
        <family val="2"/>
        <scheme val="minor"/>
      </rPr>
      <t xml:space="preserve">, </t>
    </r>
    <r>
      <rPr>
        <b/>
        <sz val="11"/>
        <color rgb="FFFF0000"/>
        <rFont val="Calibri"/>
        <family val="2"/>
        <scheme val="minor"/>
      </rPr>
      <t>hung up</t>
    </r>
    <r>
      <rPr>
        <sz val="11"/>
        <color rgb="FF000000"/>
        <rFont val="Calibri"/>
        <family val="2"/>
        <scheme val="minor"/>
      </rPr>
      <t xml:space="preserve"> on, had reps that I </t>
    </r>
    <r>
      <rPr>
        <b/>
        <sz val="11"/>
        <color rgb="FFFF0000"/>
        <rFont val="Calibri"/>
        <family val="2"/>
        <scheme val="minor"/>
      </rPr>
      <t>could not understand</t>
    </r>
    <r>
      <rPr>
        <sz val="11"/>
        <color rgb="FF000000"/>
        <rFont val="Calibri"/>
        <family val="2"/>
        <scheme val="minor"/>
      </rPr>
      <t xml:space="preserve"> (non </t>
    </r>
    <r>
      <rPr>
        <b/>
        <sz val="11"/>
        <color rgb="FFFF0000"/>
        <rFont val="Calibri"/>
        <family val="2"/>
        <scheme val="minor"/>
      </rPr>
      <t>English</t>
    </r>
    <r>
      <rPr>
        <sz val="11"/>
        <color rgb="FF000000"/>
        <rFont val="Calibri"/>
        <family val="2"/>
        <scheme val="minor"/>
      </rPr>
      <t xml:space="preserve"> speakers). Home Depot has no respect for its customers. Ariel did an outstanding job, so happy she resolved this as I was about to be forced to take further action.</t>
    </r>
  </si>
  <si>
    <r>
      <t xml:space="preserve">It took a while to actually talk to someone but she was understanding of my issue and proceeded to help, staying with me until I was actually connected to the </t>
    </r>
    <r>
      <rPr>
        <b/>
        <sz val="11"/>
        <color rgb="FFFF0000"/>
        <rFont val="Calibri"/>
        <family val="2"/>
        <scheme val="minor"/>
      </rPr>
      <t>right department</t>
    </r>
    <r>
      <rPr>
        <sz val="11"/>
        <color rgb="FF000000"/>
        <rFont val="Calibri"/>
        <family val="2"/>
        <scheme val="minor"/>
      </rPr>
      <t>.</t>
    </r>
  </si>
  <si>
    <r>
      <t xml:space="preserve">The Southaven MS </t>
    </r>
    <r>
      <rPr>
        <b/>
        <sz val="11"/>
        <color rgb="FFFF0000"/>
        <rFont val="Calibri"/>
        <family val="2"/>
        <scheme val="minor"/>
      </rPr>
      <t>store</t>
    </r>
    <r>
      <rPr>
        <sz val="11"/>
        <color rgb="FF000000"/>
        <rFont val="Calibri"/>
        <family val="2"/>
        <scheme val="minor"/>
      </rPr>
      <t xml:space="preserve"> has </t>
    </r>
    <r>
      <rPr>
        <b/>
        <sz val="11"/>
        <color rgb="FFFF0000"/>
        <rFont val="Calibri"/>
        <family val="2"/>
        <scheme val="minor"/>
      </rPr>
      <t>horrible</t>
    </r>
    <r>
      <rPr>
        <sz val="11"/>
        <color rgb="FF000000"/>
        <rFont val="Calibri"/>
        <family val="2"/>
        <scheme val="minor"/>
      </rPr>
      <t xml:space="preserve"> customer service</t>
    </r>
  </si>
  <si>
    <r>
      <t xml:space="preserve">I went to the centerline dr </t>
    </r>
    <r>
      <rPr>
        <b/>
        <sz val="11"/>
        <color rgb="FFFF0000"/>
        <rFont val="Calibri"/>
        <family val="2"/>
        <scheme val="minor"/>
      </rPr>
      <t>store</t>
    </r>
    <r>
      <rPr>
        <sz val="11"/>
        <color rgb="FF000000"/>
        <rFont val="Calibri"/>
        <family val="2"/>
        <scheme val="minor"/>
      </rPr>
      <t xml:space="preserve"> in knoxville TN on 7/5 to purchase a patio table, umbrella and chairs. I had a 10% coupon and Regina told me I could not use coupon. She </t>
    </r>
    <r>
      <rPr>
        <b/>
        <sz val="11"/>
        <color rgb="FFFF0000"/>
        <rFont val="Calibri"/>
        <family val="2"/>
        <scheme val="minor"/>
      </rPr>
      <t>told me to call</t>
    </r>
    <r>
      <rPr>
        <sz val="11"/>
        <color rgb="FF000000"/>
        <rFont val="Calibri"/>
        <family val="2"/>
        <scheme val="minor"/>
      </rPr>
      <t xml:space="preserve"> customer service and that they would give me the </t>
    </r>
    <r>
      <rPr>
        <b/>
        <sz val="11"/>
        <color rgb="FFFF0000"/>
        <rFont val="Calibri"/>
        <family val="2"/>
        <scheme val="minor"/>
      </rPr>
      <t>credit</t>
    </r>
    <r>
      <rPr>
        <sz val="11"/>
        <color rgb="FF000000"/>
        <rFont val="Calibri"/>
        <family val="2"/>
        <scheme val="minor"/>
      </rPr>
      <t>. Well they did not. So I lost $50 over this.</t>
    </r>
  </si>
  <si>
    <r>
      <t xml:space="preserve">I was very </t>
    </r>
    <r>
      <rPr>
        <b/>
        <sz val="11"/>
        <color rgb="FFFF0000"/>
        <rFont val="Calibri"/>
        <family val="2"/>
        <scheme val="minor"/>
      </rPr>
      <t>disappointed</t>
    </r>
    <r>
      <rPr>
        <sz val="11"/>
        <color rgb="FF000000"/>
        <rFont val="Calibri"/>
        <family val="2"/>
        <scheme val="minor"/>
      </rPr>
      <t xml:space="preserve"> with Home Depot Customer Support!  I wasted over 100 </t>
    </r>
    <r>
      <rPr>
        <b/>
        <sz val="11"/>
        <color rgb="FFFF0000"/>
        <rFont val="Calibri"/>
        <family val="2"/>
        <scheme val="minor"/>
      </rPr>
      <t>minutes</t>
    </r>
    <r>
      <rPr>
        <sz val="11"/>
        <color rgb="FF000000"/>
        <rFont val="Calibri"/>
        <family val="2"/>
        <scheme val="minor"/>
      </rPr>
      <t xml:space="preserve"> on Two phone </t>
    </r>
    <r>
      <rPr>
        <b/>
        <sz val="11"/>
        <color rgb="FFFF0000"/>
        <rFont val="Calibri"/>
        <family val="2"/>
        <scheme val="minor"/>
      </rPr>
      <t>calls</t>
    </r>
    <r>
      <rPr>
        <sz val="11"/>
        <color rgb="FF000000"/>
        <rFont val="Calibri"/>
        <family val="2"/>
        <scheme val="minor"/>
      </rPr>
      <t xml:space="preserve">!  The </t>
    </r>
    <r>
      <rPr>
        <b/>
        <sz val="11"/>
        <color rgb="FFFF0000"/>
        <rFont val="Calibri"/>
        <family val="2"/>
        <scheme val="minor"/>
      </rPr>
      <t>first call</t>
    </r>
    <r>
      <rPr>
        <sz val="11"/>
        <color rgb="FF000000"/>
        <rFont val="Calibri"/>
        <family val="2"/>
        <scheme val="minor"/>
      </rPr>
      <t xml:space="preserve"> after being put </t>
    </r>
    <r>
      <rPr>
        <b/>
        <sz val="11"/>
        <color rgb="FFFF0000"/>
        <rFont val="Calibri"/>
        <family val="2"/>
        <scheme val="minor"/>
      </rPr>
      <t>on hold</t>
    </r>
    <r>
      <rPr>
        <sz val="11"/>
        <color rgb="FF000000"/>
        <rFont val="Calibri"/>
        <family val="2"/>
        <scheme val="minor"/>
      </rPr>
      <t xml:space="preserve"> with the representative to do a </t>
    </r>
    <r>
      <rPr>
        <b/>
        <sz val="11"/>
        <color rgb="FFFF0000"/>
        <rFont val="Calibri"/>
        <family val="2"/>
        <scheme val="minor"/>
      </rPr>
      <t>price adjustment</t>
    </r>
    <r>
      <rPr>
        <sz val="11"/>
        <color rgb="FF000000"/>
        <rFont val="Calibri"/>
        <family val="2"/>
        <scheme val="minor"/>
      </rPr>
      <t xml:space="preserve"> on my order that was put yesterday and within a day the price dropped, he </t>
    </r>
    <r>
      <rPr>
        <b/>
        <sz val="11"/>
        <color rgb="FFFF0000"/>
        <rFont val="Calibri"/>
        <family val="2"/>
        <scheme val="minor"/>
      </rPr>
      <t>transferred</t>
    </r>
    <r>
      <rPr>
        <sz val="11"/>
        <color rgb="FF000000"/>
        <rFont val="Calibri"/>
        <family val="2"/>
        <scheme val="minor"/>
      </rPr>
      <t xml:space="preserve"> me to another department and </t>
    </r>
    <r>
      <rPr>
        <b/>
        <sz val="11"/>
        <color rgb="FFFF0000"/>
        <rFont val="Calibri"/>
        <family val="2"/>
        <scheme val="minor"/>
      </rPr>
      <t>put me on hold</t>
    </r>
    <r>
      <rPr>
        <sz val="11"/>
        <color rgb="FF000000"/>
        <rFont val="Calibri"/>
        <family val="2"/>
        <scheme val="minor"/>
      </rPr>
      <t xml:space="preserve"> for over </t>
    </r>
    <r>
      <rPr>
        <b/>
        <sz val="11"/>
        <color rgb="FFFF0000"/>
        <rFont val="Calibri"/>
        <family val="2"/>
        <scheme val="minor"/>
      </rPr>
      <t>20 minutes</t>
    </r>
    <r>
      <rPr>
        <sz val="11"/>
        <color rgb="FF000000"/>
        <rFont val="Calibri"/>
        <family val="2"/>
        <scheme val="minor"/>
      </rPr>
      <t xml:space="preserve">, only to end up with a recording message for the survey!!!  I </t>
    </r>
    <r>
      <rPr>
        <b/>
        <sz val="11"/>
        <color rgb="FFFF0000"/>
        <rFont val="Calibri"/>
        <family val="2"/>
        <scheme val="minor"/>
      </rPr>
      <t>called again</t>
    </r>
    <r>
      <rPr>
        <sz val="11"/>
        <color rgb="FF000000"/>
        <rFont val="Calibri"/>
        <family val="2"/>
        <scheme val="minor"/>
      </rPr>
      <t xml:space="preserve"> and I requested to speak to a </t>
    </r>
    <r>
      <rPr>
        <b/>
        <sz val="11"/>
        <color rgb="FFFF0000"/>
        <rFont val="Calibri"/>
        <family val="2"/>
        <scheme val="minor"/>
      </rPr>
      <t>supervisor</t>
    </r>
    <r>
      <rPr>
        <sz val="11"/>
        <color rgb="FF000000"/>
        <rFont val="Calibri"/>
        <family val="2"/>
        <scheme val="minor"/>
      </rPr>
      <t xml:space="preserve">, I waited on hold for over 45 minutes and I ended up with a recorded message asking to enter my home depot credit card number and found out I was </t>
    </r>
    <r>
      <rPr>
        <b/>
        <sz val="11"/>
        <color rgb="FFFF0000"/>
        <rFont val="Calibri"/>
        <family val="2"/>
        <scheme val="minor"/>
      </rPr>
      <t>transferred to</t>
    </r>
    <r>
      <rPr>
        <sz val="11"/>
        <color rgb="FF000000"/>
        <rFont val="Calibri"/>
        <family val="2"/>
        <scheme val="minor"/>
      </rPr>
      <t xml:space="preserve"> Citi Bank who handle Home Depot credit card!!!  This is really uncall for, I expected much more from Home Depot toward their customers.</t>
    </r>
  </si>
  <si>
    <r>
      <t xml:space="preserve">I wish there was a way to get parts for some of the things that are sold as Husky.  Not replacements just parts.  I bought a garage work light k40365.  Top plastic hook </t>
    </r>
    <r>
      <rPr>
        <b/>
        <sz val="11"/>
        <color rgb="FFFF0000"/>
        <rFont val="Calibri"/>
        <family val="2"/>
        <scheme val="minor"/>
      </rPr>
      <t>broke</t>
    </r>
    <r>
      <rPr>
        <sz val="11"/>
        <color rgb="FF000000"/>
        <rFont val="Calibri"/>
        <family val="2"/>
        <scheme val="minor"/>
      </rPr>
      <t xml:space="preserve">. A new plastic hook would be very easy to install.  Then the glass lens broke.  Again 8 scews and easy to install new lens. Not available. So I purchased a new light. Really like the light.  I just broke the lens on this light now.  So Morgana explained what I can do to return the item.  Very helpful.  I just have not made it to the </t>
    </r>
    <r>
      <rPr>
        <b/>
        <sz val="11"/>
        <color rgb="FFFF0000"/>
        <rFont val="Calibri"/>
        <family val="2"/>
        <scheme val="minor"/>
      </rPr>
      <t>store</t>
    </r>
    <r>
      <rPr>
        <sz val="11"/>
        <color rgb="FF000000"/>
        <rFont val="Calibri"/>
        <family val="2"/>
        <scheme val="minor"/>
      </rPr>
      <t xml:space="preserve"> yet.</t>
    </r>
  </si>
  <si>
    <r>
      <t xml:space="preserve">Consumers </t>
    </r>
    <r>
      <rPr>
        <b/>
        <sz val="11"/>
        <color rgb="FFFF0000"/>
        <rFont val="Calibri"/>
        <family val="2"/>
        <scheme val="minor"/>
      </rPr>
      <t>need to know</t>
    </r>
    <r>
      <rPr>
        <sz val="11"/>
        <color rgb="FF000000"/>
        <rFont val="Calibri"/>
        <family val="2"/>
        <scheme val="minor"/>
      </rPr>
      <t xml:space="preserve"> that your company prorate water heaters and I fell the company need to work out  an agreement with Rheem  the maker of the water heater. When u call Rheem  the customer service will tell u to drain the water heater and take it to the nearest Home Depot  </t>
    </r>
    <r>
      <rPr>
        <b/>
        <sz val="11"/>
        <color rgb="FFFF0000"/>
        <rFont val="Calibri"/>
        <family val="2"/>
        <scheme val="minor"/>
      </rPr>
      <t>store</t>
    </r>
    <r>
      <rPr>
        <sz val="11"/>
        <color rgb="FF000000"/>
        <rFont val="Calibri"/>
        <family val="2"/>
        <scheme val="minor"/>
      </rPr>
      <t xml:space="preserve"> and they will </t>
    </r>
    <r>
      <rPr>
        <b/>
        <sz val="11"/>
        <color rgb="FFFF0000"/>
        <rFont val="Calibri"/>
        <family val="2"/>
        <scheme val="minor"/>
      </rPr>
      <t>exchange</t>
    </r>
    <r>
      <rPr>
        <sz val="11"/>
        <color rgb="FF000000"/>
        <rFont val="Calibri"/>
        <family val="2"/>
        <scheme val="minor"/>
      </rPr>
      <t xml:space="preserve"> for a new one the customer service in your store stated that is </t>
    </r>
    <r>
      <rPr>
        <b/>
        <sz val="11"/>
        <color rgb="FFFF0000"/>
        <rFont val="Calibri"/>
        <family val="2"/>
        <scheme val="minor"/>
      </rPr>
      <t>not true</t>
    </r>
    <r>
      <rPr>
        <sz val="11"/>
        <color rgb="FF000000"/>
        <rFont val="Calibri"/>
        <family val="2"/>
        <scheme val="minor"/>
      </rPr>
      <t xml:space="preserve">  and that your company pro rate  the water heater . The model I had came with a 9 yr </t>
    </r>
    <r>
      <rPr>
        <b/>
        <sz val="11"/>
        <color rgb="FFFF0000"/>
        <rFont val="Calibri"/>
        <family val="2"/>
        <scheme val="minor"/>
      </rPr>
      <t>warranty</t>
    </r>
    <r>
      <rPr>
        <sz val="11"/>
        <color rgb="FF000000"/>
        <rFont val="Calibri"/>
        <family val="2"/>
        <scheme val="minor"/>
      </rPr>
      <t xml:space="preserve"> it was 22months old I was given 430 dollars about half of what I paid and was basically told it was take the 430 dollar </t>
    </r>
    <r>
      <rPr>
        <b/>
        <sz val="11"/>
        <color rgb="FFFF0000"/>
        <rFont val="Calibri"/>
        <family val="2"/>
        <scheme val="minor"/>
      </rPr>
      <t>gift card</t>
    </r>
    <r>
      <rPr>
        <sz val="11"/>
        <color rgb="FF000000"/>
        <rFont val="Calibri"/>
        <family val="2"/>
        <scheme val="minor"/>
      </rPr>
      <t xml:space="preserve"> or take it back home.I felt like  the management just brushed me aside I called customer service at Rheem and management in your store </t>
    </r>
    <r>
      <rPr>
        <b/>
        <sz val="11"/>
        <color rgb="FFFF0000"/>
        <rFont val="Calibri"/>
        <family val="2"/>
        <scheme val="minor"/>
      </rPr>
      <t>refused</t>
    </r>
    <r>
      <rPr>
        <sz val="11"/>
        <color rgb="FF000000"/>
        <rFont val="Calibri"/>
        <family val="2"/>
        <scheme val="minor"/>
      </rPr>
      <t xml:space="preserve"> to talk to Rheem it was </t>
    </r>
    <r>
      <rPr>
        <b/>
        <sz val="11"/>
        <color rgb="FFFF0000"/>
        <rFont val="Calibri"/>
        <family val="2"/>
        <scheme val="minor"/>
      </rPr>
      <t>bad customer service</t>
    </r>
    <r>
      <rPr>
        <sz val="11"/>
        <color rgb="FF000000"/>
        <rFont val="Calibri"/>
        <family val="2"/>
        <scheme val="minor"/>
      </rPr>
      <t xml:space="preserve"> and I am very </t>
    </r>
    <r>
      <rPr>
        <b/>
        <sz val="11"/>
        <color rgb="FFFF0000"/>
        <rFont val="Calibri"/>
        <family val="2"/>
        <scheme val="minor"/>
      </rPr>
      <t>unhappy</t>
    </r>
    <r>
      <rPr>
        <sz val="11"/>
        <color rgb="FF000000"/>
        <rFont val="Calibri"/>
        <family val="2"/>
        <scheme val="minor"/>
      </rPr>
      <t xml:space="preserve"> with the way I was treated .The upper management at the store refused to talk to me so I decided I will not do business with u all again someone dropped the ball but consumers need to be </t>
    </r>
    <r>
      <rPr>
        <b/>
        <sz val="11"/>
        <color rgb="FFFF0000"/>
        <rFont val="Calibri"/>
        <family val="2"/>
        <scheme val="minor"/>
      </rPr>
      <t>aware</t>
    </r>
    <r>
      <rPr>
        <sz val="11"/>
        <color rgb="FF000000"/>
        <rFont val="Calibri"/>
        <family val="2"/>
        <scheme val="minor"/>
      </rPr>
      <t xml:space="preserve"> of the return </t>
    </r>
    <r>
      <rPr>
        <b/>
        <sz val="11"/>
        <color rgb="FFFF0000"/>
        <rFont val="Calibri"/>
        <family val="2"/>
        <scheme val="minor"/>
      </rPr>
      <t>policy</t>
    </r>
    <r>
      <rPr>
        <sz val="11"/>
        <color rgb="FF000000"/>
        <rFont val="Calibri"/>
        <family val="2"/>
        <scheme val="minor"/>
      </rPr>
      <t xml:space="preserve"> thank you .</t>
    </r>
  </si>
  <si>
    <r>
      <t xml:space="preserve">Having a problem with Ryobi mower </t>
    </r>
    <r>
      <rPr>
        <b/>
        <sz val="11"/>
        <color rgb="FFFF0000"/>
        <rFont val="Calibri"/>
        <family val="2"/>
        <scheme val="minor"/>
      </rPr>
      <t>no service</t>
    </r>
    <r>
      <rPr>
        <sz val="11"/>
        <color rgb="FF000000"/>
        <rFont val="Calibri"/>
        <family val="2"/>
        <scheme val="minor"/>
      </rPr>
      <t xml:space="preserve"> within 100 miles that </t>
    </r>
    <r>
      <rPr>
        <b/>
        <sz val="11"/>
        <color rgb="FFFF0000"/>
        <rFont val="Calibri"/>
        <family val="2"/>
        <scheme val="minor"/>
      </rPr>
      <t>warranty</t>
    </r>
    <r>
      <rPr>
        <sz val="11"/>
        <color rgb="FF000000"/>
        <rFont val="Calibri"/>
        <family val="2"/>
        <scheme val="minor"/>
      </rPr>
      <t xml:space="preserve"> will allow.....and since over a year HD will not </t>
    </r>
    <r>
      <rPr>
        <b/>
        <sz val="11"/>
        <color rgb="FFFF0000"/>
        <rFont val="Calibri"/>
        <family val="2"/>
        <scheme val="minor"/>
      </rPr>
      <t>exchange</t>
    </r>
    <r>
      <rPr>
        <sz val="11"/>
        <color rgb="FF000000"/>
        <rFont val="Calibri"/>
        <family val="2"/>
        <scheme val="minor"/>
      </rPr>
      <t xml:space="preserve"> </t>
    </r>
    <r>
      <rPr>
        <b/>
        <sz val="11"/>
        <color rgb="FFFF0000"/>
        <rFont val="Calibri"/>
        <family val="2"/>
        <scheme val="minor"/>
      </rPr>
      <t>broken</t>
    </r>
    <r>
      <rPr>
        <sz val="11"/>
        <color rgb="FF000000"/>
        <rFont val="Calibri"/>
        <family val="2"/>
        <scheme val="minor"/>
      </rPr>
      <t xml:space="preserve"> mower..... All I got from Ryobi was instructions to trouble shoot with disclaimer if not done by certified tech I </t>
    </r>
    <r>
      <rPr>
        <b/>
        <sz val="11"/>
        <color rgb="FFFF0000"/>
        <rFont val="Calibri"/>
        <family val="2"/>
        <scheme val="minor"/>
      </rPr>
      <t>void</t>
    </r>
    <r>
      <rPr>
        <sz val="11"/>
        <color rgb="FF000000"/>
        <rFont val="Calibri"/>
        <family val="2"/>
        <scheme val="minor"/>
      </rPr>
      <t xml:space="preserve"> warranty....</t>
    </r>
  </si>
  <si>
    <r>
      <t xml:space="preserve">As of 9 July 2023 seems like item </t>
    </r>
    <r>
      <rPr>
        <b/>
        <sz val="11"/>
        <color rgb="FFFF0000"/>
        <rFont val="Calibri"/>
        <family val="2"/>
        <scheme val="minor"/>
      </rPr>
      <t>replacement</t>
    </r>
    <r>
      <rPr>
        <sz val="11"/>
        <color rgb="FF000000"/>
        <rFont val="Calibri"/>
        <family val="2"/>
        <scheme val="minor"/>
      </rPr>
      <t xml:space="preserve"> is moving forward.</t>
    </r>
  </si>
  <si>
    <r>
      <t xml:space="preserve">I am very satisfied with the outcome of this case. The customer service representative was an absolute pleasure to deal with and provided ample assurance that Home Depot would do what was right.   The phone system however, was an absolute </t>
    </r>
    <r>
      <rPr>
        <b/>
        <sz val="11"/>
        <color rgb="FFFF0000"/>
        <rFont val="Calibri"/>
        <family val="2"/>
        <scheme val="minor"/>
      </rPr>
      <t>nightmare</t>
    </r>
    <r>
      <rPr>
        <sz val="11"/>
        <color rgb="FF000000"/>
        <rFont val="Calibri"/>
        <family val="2"/>
        <scheme val="minor"/>
      </rPr>
      <t xml:space="preserve">. Continually routed me to the wrong place and </t>
    </r>
    <r>
      <rPr>
        <b/>
        <sz val="11"/>
        <color rgb="FFFF0000"/>
        <rFont val="Calibri"/>
        <family val="2"/>
        <scheme val="minor"/>
      </rPr>
      <t>hung up</t>
    </r>
    <r>
      <rPr>
        <sz val="11"/>
        <color rgb="FF000000"/>
        <rFont val="Calibri"/>
        <family val="2"/>
        <scheme val="minor"/>
      </rPr>
      <t xml:space="preserve"> on me on multiple occasions.   The </t>
    </r>
    <r>
      <rPr>
        <b/>
        <sz val="11"/>
        <color rgb="FFFF0000"/>
        <rFont val="Calibri"/>
        <family val="2"/>
        <scheme val="minor"/>
      </rPr>
      <t>store</t>
    </r>
    <r>
      <rPr>
        <sz val="11"/>
        <color rgb="FF000000"/>
        <rFont val="Calibri"/>
        <family val="2"/>
        <scheme val="minor"/>
      </rPr>
      <t xml:space="preserve"> experience in Gainesville was also </t>
    </r>
    <r>
      <rPr>
        <b/>
        <sz val="11"/>
        <color rgb="FFFF0000"/>
        <rFont val="Calibri"/>
        <family val="2"/>
        <scheme val="minor"/>
      </rPr>
      <t>frustrating</t>
    </r>
    <r>
      <rPr>
        <sz val="11"/>
        <color rgb="FF000000"/>
        <rFont val="Calibri"/>
        <family val="2"/>
        <scheme val="minor"/>
      </rPr>
      <t xml:space="preserve">. There is no reason why stores do not have access to special orders that they did not place. Additionally, it is </t>
    </r>
    <r>
      <rPr>
        <b/>
        <sz val="11"/>
        <color rgb="FFFF0000"/>
        <rFont val="Calibri"/>
        <family val="2"/>
        <scheme val="minor"/>
      </rPr>
      <t>absurd</t>
    </r>
    <r>
      <rPr>
        <sz val="11"/>
        <color rgb="FF000000"/>
        <rFont val="Calibri"/>
        <family val="2"/>
        <scheme val="minor"/>
      </rPr>
      <t xml:space="preserve"> to think that cabinets purchased in one city and delivered to another could have to be returned to the original city (500 miles away). The store management was incapable of making the situation right and allowed me to leave the cabinet there while I took the risk that HD would do the right thing.  All in all, I am happy with my purchase and glad that the customer service team did what was right for a </t>
    </r>
    <r>
      <rPr>
        <b/>
        <sz val="11"/>
        <color rgb="FFFF0000"/>
        <rFont val="Calibri"/>
        <family val="2"/>
        <scheme val="minor"/>
      </rPr>
      <t>long time</t>
    </r>
    <r>
      <rPr>
        <sz val="11"/>
        <color rgb="FF000000"/>
        <rFont val="Calibri"/>
        <family val="2"/>
        <scheme val="minor"/>
      </rPr>
      <t xml:space="preserve"> dedicated customer.</t>
    </r>
  </si>
  <si>
    <r>
      <t xml:space="preserve">There is an obvious problem with the Hampton Bay LED kitchen light.  Many have failed after several years.  Because I had not saved my receipt, they would </t>
    </r>
    <r>
      <rPr>
        <b/>
        <sz val="11"/>
        <color rgb="FFFF0000"/>
        <rFont val="Calibri"/>
        <family val="2"/>
        <scheme val="minor"/>
      </rPr>
      <t>not replace</t>
    </r>
    <r>
      <rPr>
        <sz val="11"/>
        <color rgb="FF000000"/>
        <rFont val="Calibri"/>
        <family val="2"/>
        <scheme val="minor"/>
      </rPr>
      <t xml:space="preserve"> it but actually that was good because who wants to pay an electrician to install a light that is going to fail again.  I will be looking for a new light at Lowes.</t>
    </r>
  </si>
  <si>
    <r>
      <t xml:space="preserve">I purchased ceiling fan on 6/27/23 for $77.35.  The cash register did not print a receipt.  Customer service printed a copy.  I returned item unopened, as it was not the right size.  They would not </t>
    </r>
    <r>
      <rPr>
        <b/>
        <sz val="11"/>
        <color rgb="FFFF0000"/>
        <rFont val="Calibri"/>
        <family val="2"/>
        <scheme val="minor"/>
      </rPr>
      <t>refund</t>
    </r>
    <r>
      <rPr>
        <sz val="11"/>
        <color rgb="FF000000"/>
        <rFont val="Calibri"/>
        <family val="2"/>
        <scheme val="minor"/>
      </rPr>
      <t xml:space="preserve"> item for cash, as it was paid with cash.  They said the receipt was duplicate only-not valid for refund.  They gave me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credit</t>
    </r>
    <r>
      <rPr>
        <sz val="11"/>
        <color rgb="FF000000"/>
        <rFont val="Calibri"/>
        <family val="2"/>
        <scheme val="minor"/>
      </rPr>
      <t xml:space="preserve"> of $69.61.  10% less than purchased for.  Pamela assisted and sent me $10 e-coupon, which, more than </t>
    </r>
    <r>
      <rPr>
        <b/>
        <sz val="11"/>
        <color rgb="FFFF0000"/>
        <rFont val="Calibri"/>
        <family val="2"/>
        <scheme val="minor"/>
      </rPr>
      <t>made up</t>
    </r>
    <r>
      <rPr>
        <sz val="11"/>
        <color rgb="FF000000"/>
        <rFont val="Calibri"/>
        <family val="2"/>
        <scheme val="minor"/>
      </rPr>
      <t xml:space="preserve"> the difference. She thought it might be a restocking fee.   I don''t believe so. This is the issue, the store register/service agent messed up by giving a receipt that was invalid.  I paid cash, I could have received cash, NOT a store credit that binds me to using the money in your store and then at a 10% less value.  The store </t>
    </r>
    <r>
      <rPr>
        <b/>
        <sz val="11"/>
        <color rgb="FFFF0000"/>
        <rFont val="Calibri"/>
        <family val="2"/>
        <scheme val="minor"/>
      </rPr>
      <t>manager</t>
    </r>
    <r>
      <rPr>
        <sz val="11"/>
        <color rgb="FF000000"/>
        <rFont val="Calibri"/>
        <family val="2"/>
        <scheme val="minor"/>
      </rPr>
      <t xml:space="preserve"> said it is a Home Depot systems issue.  Fix your system.  I purchased another fan from you online.</t>
    </r>
  </si>
  <si>
    <r>
      <t xml:space="preserve">The timing of the </t>
    </r>
    <r>
      <rPr>
        <b/>
        <sz val="11"/>
        <color rgb="FFFF0000"/>
        <rFont val="Calibri"/>
        <family val="2"/>
        <scheme val="minor"/>
      </rPr>
      <t>repair</t>
    </r>
    <r>
      <rPr>
        <sz val="11"/>
        <color rgb="FF000000"/>
        <rFont val="Calibri"/>
        <family val="2"/>
        <scheme val="minor"/>
      </rPr>
      <t xml:space="preserve"> is troublesome.  I called on a Thursday, I was told the repair would be done the next day, but the service company said they would not come until Wednesday.  If this had been better coordinated, it would not have been so </t>
    </r>
    <r>
      <rPr>
        <b/>
        <sz val="11"/>
        <color rgb="FFFF0000"/>
        <rFont val="Calibri"/>
        <family val="2"/>
        <scheme val="minor"/>
      </rPr>
      <t>disappointing</t>
    </r>
  </si>
  <si>
    <r>
      <t xml:space="preserve">Get people that know what they are doing for the 11 percent </t>
    </r>
    <r>
      <rPr>
        <b/>
        <sz val="11"/>
        <color rgb="FFFF0000"/>
        <rFont val="Calibri"/>
        <family val="2"/>
        <scheme val="minor"/>
      </rPr>
      <t>rebate</t>
    </r>
    <r>
      <rPr>
        <sz val="11"/>
        <color rgb="FF000000"/>
        <rFont val="Calibri"/>
        <family val="2"/>
        <scheme val="minor"/>
      </rPr>
      <t>.</t>
    </r>
  </si>
  <si>
    <r>
      <t xml:space="preserve">Just highly </t>
    </r>
    <r>
      <rPr>
        <b/>
        <sz val="11"/>
        <color rgb="FFFF0000"/>
        <rFont val="Calibri"/>
        <family val="2"/>
        <scheme val="minor"/>
      </rPr>
      <t>upset</t>
    </r>
    <r>
      <rPr>
        <sz val="11"/>
        <color rgb="FF000000"/>
        <rFont val="Calibri"/>
        <family val="2"/>
        <scheme val="minor"/>
      </rPr>
      <t xml:space="preserve"> by my experience that I had at the </t>
    </r>
    <r>
      <rPr>
        <b/>
        <sz val="11"/>
        <color rgb="FFFF0000"/>
        <rFont val="Calibri"/>
        <family val="2"/>
        <scheme val="minor"/>
      </rPr>
      <t>store</t>
    </r>
    <r>
      <rPr>
        <sz val="11"/>
        <color rgb="FF000000"/>
        <rFont val="Calibri"/>
        <family val="2"/>
        <scheme val="minor"/>
      </rPr>
      <t xml:space="preserve"> that day</t>
    </r>
  </si>
  <si>
    <r>
      <t>No help</t>
    </r>
    <r>
      <rPr>
        <sz val="11"/>
        <color rgb="FF000000"/>
        <rFont val="Calibri"/>
        <family val="2"/>
        <scheme val="minor"/>
      </rPr>
      <t xml:space="preserve"> at all the corporate </t>
    </r>
    <r>
      <rPr>
        <b/>
        <sz val="11"/>
        <color rgb="FFFF0000"/>
        <rFont val="Calibri"/>
        <family val="2"/>
        <scheme val="minor"/>
      </rPr>
      <t>contacts</t>
    </r>
    <r>
      <rPr>
        <sz val="11"/>
        <color rgb="FF000000"/>
        <rFont val="Calibri"/>
        <family val="2"/>
        <scheme val="minor"/>
      </rPr>
      <t xml:space="preserve">&amp;lots of </t>
    </r>
    <r>
      <rPr>
        <b/>
        <sz val="11"/>
        <color rgb="FFFF0000"/>
        <rFont val="Calibri"/>
        <family val="2"/>
        <scheme val="minor"/>
      </rPr>
      <t>passing the buck</t>
    </r>
    <r>
      <rPr>
        <sz val="11"/>
        <color rgb="FF000000"/>
        <rFont val="Calibri"/>
        <family val="2"/>
        <scheme val="minor"/>
      </rPr>
      <t>. Finally got answer from a knowledgeable person in appliance area of my local Home Depot. Will go there again. Will never call your dodgey corporate.</t>
    </r>
  </si>
  <si>
    <r>
      <t xml:space="preserve">Confusing material information of aluminum vs steel construction of patio chairs. Sales material sheet stated chairs were made of aluminum and were rust resistant.   what was delivered were steel framed chairs - which rusted within a few months.  If the were aluminum, as I was lead to belive from the material spec sheet then there would be no rust. Just send me four (4) seat panels to </t>
    </r>
    <r>
      <rPr>
        <b/>
        <sz val="11"/>
        <color rgb="FFFF0000"/>
        <rFont val="Calibri"/>
        <family val="2"/>
        <scheme val="minor"/>
      </rPr>
      <t>replace</t>
    </r>
    <r>
      <rPr>
        <sz val="11"/>
        <color rgb="FF000000"/>
        <rFont val="Calibri"/>
        <family val="2"/>
        <scheme val="minor"/>
      </rPr>
      <t xml:space="preserve"> the rusted one.   I have been a Home Depot customer for more than 30 years and have been very satisfied with customer service whenever an issue arose.   I hope that this aluminum vs steel chair frame issue can be worked out. I do not wish to file in Small Claims </t>
    </r>
    <r>
      <rPr>
        <b/>
        <sz val="11"/>
        <color rgb="FFFF0000"/>
        <rFont val="Calibri"/>
        <family val="2"/>
        <scheme val="minor"/>
      </rPr>
      <t>Court</t>
    </r>
    <r>
      <rPr>
        <sz val="11"/>
        <color rgb="FF000000"/>
        <rFont val="Calibri"/>
        <family val="2"/>
        <scheme val="minor"/>
      </rPr>
      <t xml:space="preserve"> for fraudulent marketing practices. Thank you  Paul Jenkins POPPANC@YAHOO.COM</t>
    </r>
  </si>
  <si>
    <r>
      <t>Store</t>
    </r>
    <r>
      <rPr>
        <sz val="11"/>
        <color rgb="FF000000"/>
        <rFont val="Calibri"/>
        <family val="2"/>
        <scheme val="minor"/>
      </rPr>
      <t xml:space="preserve"> staff does not respond to </t>
    </r>
    <r>
      <rPr>
        <b/>
        <sz val="11"/>
        <color rgb="FFFF0000"/>
        <rFont val="Calibri"/>
        <family val="2"/>
        <scheme val="minor"/>
      </rPr>
      <t>contacts</t>
    </r>
    <r>
      <rPr>
        <sz val="11"/>
        <color rgb="FF000000"/>
        <rFont val="Calibri"/>
        <family val="2"/>
        <scheme val="minor"/>
      </rPr>
      <t>.   If they did,one could possibly show how they could   improve.</t>
    </r>
  </si>
  <si>
    <r>
      <t xml:space="preserve">I sent 3 messages. </t>
    </r>
    <r>
      <rPr>
        <b/>
        <sz val="11"/>
        <color rgb="FFFF0000"/>
        <rFont val="Calibri"/>
        <family val="2"/>
        <scheme val="minor"/>
      </rPr>
      <t>Never got a response</t>
    </r>
    <r>
      <rPr>
        <sz val="11"/>
        <color rgb="FF000000"/>
        <rFont val="Calibri"/>
        <family val="2"/>
        <scheme val="minor"/>
      </rPr>
      <t xml:space="preserve">. Also, 2 stores </t>
    </r>
    <r>
      <rPr>
        <b/>
        <sz val="11"/>
        <color rgb="FFFF0000"/>
        <rFont val="Calibri"/>
        <family val="2"/>
        <scheme val="minor"/>
      </rPr>
      <t>lied to</t>
    </r>
    <r>
      <rPr>
        <sz val="11"/>
        <color rgb="FF000000"/>
        <rFont val="Calibri"/>
        <family val="2"/>
        <scheme val="minor"/>
      </rPr>
      <t xml:space="preserve"> me about the military </t>
    </r>
    <r>
      <rPr>
        <b/>
        <sz val="11"/>
        <color rgb="FFFF0000"/>
        <rFont val="Calibri"/>
        <family val="2"/>
        <scheme val="minor"/>
      </rPr>
      <t>discount</t>
    </r>
    <r>
      <rPr>
        <sz val="11"/>
        <color rgb="FF000000"/>
        <rFont val="Calibri"/>
        <family val="2"/>
        <scheme val="minor"/>
      </rPr>
      <t>.</t>
    </r>
  </si>
  <si>
    <r>
      <t xml:space="preserve">It could have been nice to have been notified that I needed to resolve my issue with the Canadian customer service from my initial call, but Trosha was still very helpful and great with </t>
    </r>
    <r>
      <rPr>
        <b/>
        <sz val="11"/>
        <color rgb="FFFF0000"/>
        <rFont val="Calibri"/>
        <family val="2"/>
        <scheme val="minor"/>
      </rPr>
      <t>follow up</t>
    </r>
    <r>
      <rPr>
        <sz val="11"/>
        <color rgb="FF000000"/>
        <rFont val="Calibri"/>
        <family val="2"/>
        <scheme val="minor"/>
      </rPr>
      <t>, and I am happy overall that I was able to resolve my issue.</t>
    </r>
  </si>
  <si>
    <r>
      <t xml:space="preserve">He gave me a phone number for a prover that </t>
    </r>
    <r>
      <rPr>
        <b/>
        <sz val="11"/>
        <color rgb="FFFF0000"/>
        <rFont val="Calibri"/>
        <family val="2"/>
        <scheme val="minor"/>
      </rPr>
      <t>did not work</t>
    </r>
    <r>
      <rPr>
        <sz val="11"/>
        <color rgb="FF000000"/>
        <rFont val="Calibri"/>
        <family val="2"/>
        <scheme val="minor"/>
      </rPr>
      <t xml:space="preserve">.  Still trying to </t>
    </r>
    <r>
      <rPr>
        <b/>
        <sz val="11"/>
        <color rgb="FFFF0000"/>
        <rFont val="Calibri"/>
        <family val="2"/>
        <scheme val="minor"/>
      </rPr>
      <t>figure out</t>
    </r>
    <r>
      <rPr>
        <sz val="11"/>
        <color rgb="FF000000"/>
        <rFont val="Calibri"/>
        <family val="2"/>
        <scheme val="minor"/>
      </rPr>
      <t xml:space="preserve"> if I can get a </t>
    </r>
    <r>
      <rPr>
        <b/>
        <sz val="11"/>
        <color rgb="FFFF0000"/>
        <rFont val="Calibri"/>
        <family val="2"/>
        <scheme val="minor"/>
      </rPr>
      <t>replacement</t>
    </r>
    <r>
      <rPr>
        <sz val="11"/>
        <color rgb="FF000000"/>
        <rFont val="Calibri"/>
        <family val="2"/>
        <scheme val="minor"/>
      </rPr>
      <t xml:space="preserve"> part.</t>
    </r>
  </si>
  <si>
    <r>
      <t xml:space="preserve">My call with Home Depot customer service was </t>
    </r>
    <r>
      <rPr>
        <b/>
        <sz val="11"/>
        <color rgb="FFFF0000"/>
        <rFont val="Calibri"/>
        <family val="2"/>
        <scheme val="minor"/>
      </rPr>
      <t>1 hour</t>
    </r>
    <r>
      <rPr>
        <sz val="11"/>
        <color rgb="FF000000"/>
        <rFont val="Calibri"/>
        <family val="2"/>
        <scheme val="minor"/>
      </rPr>
      <t xml:space="preserve"> and </t>
    </r>
    <r>
      <rPr>
        <b/>
        <sz val="11"/>
        <color rgb="FFFF0000"/>
        <rFont val="Calibri"/>
        <family val="2"/>
        <scheme val="minor"/>
      </rPr>
      <t>17 minutes</t>
    </r>
    <r>
      <rPr>
        <sz val="11"/>
        <color rgb="FF000000"/>
        <rFont val="Calibri"/>
        <family val="2"/>
        <scheme val="minor"/>
      </rPr>
      <t xml:space="preserve"> and I believe this is </t>
    </r>
    <r>
      <rPr>
        <b/>
        <sz val="11"/>
        <color rgb="FFFF0000"/>
        <rFont val="Calibri"/>
        <family val="2"/>
        <scheme val="minor"/>
      </rPr>
      <t>too long</t>
    </r>
    <r>
      <rPr>
        <sz val="11"/>
        <color rgb="FF000000"/>
        <rFont val="Calibri"/>
        <family val="2"/>
        <scheme val="minor"/>
      </rPr>
      <t xml:space="preserve">.   Jose placed me </t>
    </r>
    <r>
      <rPr>
        <b/>
        <sz val="11"/>
        <color rgb="FFFF0000"/>
        <rFont val="Calibri"/>
        <family val="2"/>
        <scheme val="minor"/>
      </rPr>
      <t>on hold</t>
    </r>
    <r>
      <rPr>
        <sz val="11"/>
        <color rgb="FF000000"/>
        <rFont val="Calibri"/>
        <family val="2"/>
        <scheme val="minor"/>
      </rPr>
      <t xml:space="preserve"> </t>
    </r>
    <r>
      <rPr>
        <b/>
        <sz val="11"/>
        <color rgb="FFFF0000"/>
        <rFont val="Calibri"/>
        <family val="2"/>
        <scheme val="minor"/>
      </rPr>
      <t>multiple times</t>
    </r>
    <r>
      <rPr>
        <sz val="11"/>
        <color rgb="FF000000"/>
        <rFont val="Calibri"/>
        <family val="2"/>
        <scheme val="minor"/>
      </rPr>
      <t xml:space="preserve"> for very long periods of time.   I considered </t>
    </r>
    <r>
      <rPr>
        <b/>
        <sz val="11"/>
        <color rgb="FFFF0000"/>
        <rFont val="Calibri"/>
        <family val="2"/>
        <scheme val="minor"/>
      </rPr>
      <t>hanging up</t>
    </r>
    <r>
      <rPr>
        <sz val="11"/>
        <color rgb="FF000000"/>
        <rFont val="Calibri"/>
        <family val="2"/>
        <scheme val="minor"/>
      </rPr>
      <t xml:space="preserve"> because I was on hold for so long but I did not.</t>
    </r>
  </si>
  <si>
    <r>
      <t xml:space="preserve">Jose was wonderful. The parts were not available. I was satisfied with my customer service, but disappointment that the </t>
    </r>
    <r>
      <rPr>
        <b/>
        <sz val="11"/>
        <color rgb="FFFF0000"/>
        <rFont val="Calibri"/>
        <family val="2"/>
        <scheme val="minor"/>
      </rPr>
      <t>replacement</t>
    </r>
    <r>
      <rPr>
        <sz val="11"/>
        <color rgb="FF000000"/>
        <rFont val="Calibri"/>
        <family val="2"/>
        <scheme val="minor"/>
      </rPr>
      <t xml:space="preserve"> parts were not available. I just finished assembling the canopy and was forced to disassemble it to return it to Home Depot.</t>
    </r>
  </si>
  <si>
    <r>
      <t xml:space="preserve">Jose took a great </t>
    </r>
    <r>
      <rPr>
        <b/>
        <sz val="11"/>
        <color rgb="FFFF0000"/>
        <rFont val="Calibri"/>
        <family val="2"/>
        <scheme val="minor"/>
      </rPr>
      <t>deal of time</t>
    </r>
    <r>
      <rPr>
        <sz val="11"/>
        <color rgb="FF000000"/>
        <rFont val="Calibri"/>
        <family val="2"/>
        <scheme val="minor"/>
      </rPr>
      <t xml:space="preserve"> trying to assist.</t>
    </r>
  </si>
  <si>
    <r>
      <t xml:space="preserve">Yes Allow for me to use Online Debit Cards to Buy the Quikrete i wanted, do not know who makes those decisions, maybe corporate , but if i can use online debit cards on geico </t>
    </r>
    <r>
      <rPr>
        <b/>
        <sz val="11"/>
        <color rgb="FFFF0000"/>
        <rFont val="Calibri"/>
        <family val="2"/>
        <scheme val="minor"/>
      </rPr>
      <t>insurance</t>
    </r>
    <r>
      <rPr>
        <sz val="11"/>
        <color rgb="FF000000"/>
        <rFont val="Calibri"/>
        <family val="2"/>
        <scheme val="minor"/>
      </rPr>
      <t>, subway, ebay, then i could be able to use it online on home depot !!!!</t>
    </r>
  </si>
  <si>
    <r>
      <t xml:space="preserve">Yuvette was wonderful.  I was apprehensive making the call and she made it easy.  She was professional with a warm and friendly </t>
    </r>
    <r>
      <rPr>
        <b/>
        <sz val="11"/>
        <color rgb="FFFF0000"/>
        <rFont val="Calibri"/>
        <family val="2"/>
        <scheme val="minor"/>
      </rPr>
      <t>attitude</t>
    </r>
    <r>
      <rPr>
        <sz val="11"/>
        <color rgb="FF000000"/>
        <rFont val="Calibri"/>
        <family val="2"/>
        <scheme val="minor"/>
      </rPr>
      <t>.  I felt extremely comfortable and knew I was being heard and my problem would be resolved.  Of course, I would like the required parts instantly but realize that is not possible.</t>
    </r>
  </si>
  <si>
    <r>
      <t xml:space="preserve">The home depot in Mt Prospect didn''t know what they were doing apparently. I went to the Home Depot in Glendale heights and they seemed knowledgeable, friendly and going out of their way to make this right. This could all have been avoided had the MP </t>
    </r>
    <r>
      <rPr>
        <b/>
        <sz val="11"/>
        <color rgb="FFFF0000"/>
        <rFont val="Calibri"/>
        <family val="2"/>
        <scheme val="minor"/>
      </rPr>
      <t>store</t>
    </r>
    <r>
      <rPr>
        <sz val="11"/>
        <color rgb="FF000000"/>
        <rFont val="Calibri"/>
        <family val="2"/>
        <scheme val="minor"/>
      </rPr>
      <t xml:space="preserve"> listened to me or looked at availability at stores in the area as I suggested.  Then when I told the </t>
    </r>
    <r>
      <rPr>
        <b/>
        <sz val="11"/>
        <color rgb="FFFF0000"/>
        <rFont val="Calibri"/>
        <family val="2"/>
        <scheme val="minor"/>
      </rPr>
      <t>manager</t>
    </r>
    <r>
      <rPr>
        <sz val="11"/>
        <color rgb="FF000000"/>
        <rFont val="Calibri"/>
        <family val="2"/>
        <scheme val="minor"/>
      </rPr>
      <t xml:space="preserve"> Andrew at the MP store I was coming in </t>
    </r>
    <r>
      <rPr>
        <b/>
        <sz val="11"/>
        <color rgb="FFFF0000"/>
        <rFont val="Calibri"/>
        <family val="2"/>
        <scheme val="minor"/>
      </rPr>
      <t>15 minutes</t>
    </r>
    <r>
      <rPr>
        <sz val="11"/>
        <color rgb="FF000000"/>
        <rFont val="Calibri"/>
        <family val="2"/>
        <scheme val="minor"/>
      </rPr>
      <t xml:space="preserve">, when I got there he had gone to lunch. They </t>
    </r>
    <r>
      <rPr>
        <b/>
        <sz val="11"/>
        <color rgb="FFFF0000"/>
        <rFont val="Calibri"/>
        <family val="2"/>
        <scheme val="minor"/>
      </rPr>
      <t>wasted my time</t>
    </r>
    <r>
      <rPr>
        <sz val="11"/>
        <color rgb="FF000000"/>
        <rFont val="Calibri"/>
        <family val="2"/>
        <scheme val="minor"/>
      </rPr>
      <t xml:space="preserve"> and gas.</t>
    </r>
  </si>
  <si>
    <r>
      <t xml:space="preserve">Valeta was sympathetic and understood immediately the problem I had with the chair.  She contacted the vendor and I did hear from them but the problem was a </t>
    </r>
    <r>
      <rPr>
        <b/>
        <sz val="11"/>
        <color rgb="FFFF0000"/>
        <rFont val="Calibri"/>
        <family val="2"/>
        <scheme val="minor"/>
      </rPr>
      <t>defective</t>
    </r>
    <r>
      <rPr>
        <sz val="11"/>
        <color rgb="FF000000"/>
        <rFont val="Calibri"/>
        <family val="2"/>
        <scheme val="minor"/>
      </rPr>
      <t xml:space="preserve"> part.  I was impressed that she </t>
    </r>
    <r>
      <rPr>
        <b/>
        <sz val="11"/>
        <color rgb="FFFF0000"/>
        <rFont val="Calibri"/>
        <family val="2"/>
        <scheme val="minor"/>
      </rPr>
      <t>called me back</t>
    </r>
    <r>
      <rPr>
        <sz val="11"/>
        <color rgb="FF000000"/>
        <rFont val="Calibri"/>
        <family val="2"/>
        <scheme val="minor"/>
      </rPr>
      <t xml:space="preserve"> to tell me she had also heard from the vendor.  She's a great asset!</t>
    </r>
  </si>
  <si>
    <r>
      <t xml:space="preserve">The whole process for getting my issues resolved took almost </t>
    </r>
    <r>
      <rPr>
        <b/>
        <sz val="11"/>
        <color rgb="FFFF0000"/>
        <rFont val="Calibri"/>
        <family val="2"/>
        <scheme val="minor"/>
      </rPr>
      <t>2 hours</t>
    </r>
    <r>
      <rPr>
        <sz val="11"/>
        <color rgb="FF000000"/>
        <rFont val="Calibri"/>
        <family val="2"/>
        <scheme val="minor"/>
      </rPr>
      <t xml:space="preserve"> and I was offered a small amount of </t>
    </r>
    <r>
      <rPr>
        <b/>
        <sz val="11"/>
        <color rgb="FFFF0000"/>
        <rFont val="Calibri"/>
        <family val="2"/>
        <scheme val="minor"/>
      </rPr>
      <t>compensation</t>
    </r>
    <r>
      <rPr>
        <sz val="11"/>
        <color rgb="FF000000"/>
        <rFont val="Calibri"/>
        <family val="2"/>
        <scheme val="minor"/>
      </rPr>
      <t xml:space="preserve"> in the form of a </t>
    </r>
    <r>
      <rPr>
        <b/>
        <sz val="11"/>
        <color rgb="FFFF0000"/>
        <rFont val="Calibri"/>
        <family val="2"/>
        <scheme val="minor"/>
      </rPr>
      <t>discount</t>
    </r>
    <r>
      <rPr>
        <sz val="11"/>
        <color rgb="FF000000"/>
        <rFont val="Calibri"/>
        <family val="2"/>
        <scheme val="minor"/>
      </rPr>
      <t xml:space="preserve"> that was removed in the finishing of the order.</t>
    </r>
  </si>
  <si>
    <r>
      <t xml:space="preserve">I could not have had to contact customer service.  the product I ordered did not have a crucial piece included in the original box.  I called to get this bag of screws, nuts, and bolts.  James was fine with getting this </t>
    </r>
    <r>
      <rPr>
        <b/>
        <sz val="11"/>
        <color rgb="FFFF0000"/>
        <rFont val="Calibri"/>
        <family val="2"/>
        <scheme val="minor"/>
      </rPr>
      <t>replacement</t>
    </r>
    <r>
      <rPr>
        <sz val="11"/>
        <color rgb="FF000000"/>
        <rFont val="Calibri"/>
        <family val="2"/>
        <scheme val="minor"/>
      </rPr>
      <t xml:space="preserve"> ordred; however, </t>
    </r>
    <r>
      <rPr>
        <b/>
        <sz val="11"/>
        <color rgb="FFFF0000"/>
        <rFont val="Calibri"/>
        <family val="2"/>
        <scheme val="minor"/>
      </rPr>
      <t>not sure</t>
    </r>
    <r>
      <rPr>
        <sz val="11"/>
        <color rgb="FF000000"/>
        <rFont val="Calibri"/>
        <family val="2"/>
        <scheme val="minor"/>
      </rPr>
      <t xml:space="preserve"> why it will take 7-10 days to get this when the original order took only 2 days.  Why not ship this missing piece to me the same?????  Why </t>
    </r>
    <r>
      <rPr>
        <b/>
        <sz val="11"/>
        <color rgb="FFFF0000"/>
        <rFont val="Calibri"/>
        <family val="2"/>
        <scheme val="minor"/>
      </rPr>
      <t>make me wait</t>
    </r>
    <r>
      <rPr>
        <sz val="11"/>
        <color rgb="FF000000"/>
        <rFont val="Calibri"/>
        <family val="2"/>
        <scheme val="minor"/>
      </rPr>
      <t xml:space="preserve"> so long for a piece that was not included in the order.  Seems like punishment to me because of your mistake!!!!</t>
    </r>
  </si>
  <si>
    <r>
      <t xml:space="preserve">My case was never actually investigated. I only asked for your process to be reviewed. The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manager</t>
    </r>
    <r>
      <rPr>
        <sz val="11"/>
        <color rgb="FF000000"/>
        <rFont val="Calibri"/>
        <family val="2"/>
        <scheme val="minor"/>
      </rPr>
      <t xml:space="preserve"> submitted a false accusation which could  have easily been investigated and instead, the case was just closed.  Proving Home Depot does not value customer experience at all.  Why even have an escalation department if they don''t review and investigate cases?  No desire to ever shop at Home Depot again.</t>
    </r>
  </si>
  <si>
    <r>
      <t xml:space="preserve">The reason I had to call was because no one at the </t>
    </r>
    <r>
      <rPr>
        <b/>
        <sz val="11"/>
        <color rgb="FFFF0000"/>
        <rFont val="Calibri"/>
        <family val="2"/>
        <scheme val="minor"/>
      </rPr>
      <t>store</t>
    </r>
    <r>
      <rPr>
        <sz val="11"/>
        <color rgb="FF000000"/>
        <rFont val="Calibri"/>
        <family val="2"/>
        <scheme val="minor"/>
      </rPr>
      <t xml:space="preserve"> seemed to care enough to do anything about the issue.</t>
    </r>
  </si>
  <si>
    <r>
      <t xml:space="preserve">Francisco was very attentive and thorough. He also took care of my issue in an expeditious and timely manner. he is also a good communicator and knows how to </t>
    </r>
    <r>
      <rPr>
        <b/>
        <sz val="11"/>
        <color rgb="FFFF0000"/>
        <rFont val="Calibri"/>
        <family val="2"/>
        <scheme val="minor"/>
      </rPr>
      <t>listen</t>
    </r>
    <r>
      <rPr>
        <sz val="11"/>
        <color rgb="FF000000"/>
        <rFont val="Calibri"/>
        <family val="2"/>
        <scheme val="minor"/>
      </rPr>
      <t>.</t>
    </r>
  </si>
  <si>
    <r>
      <t xml:space="preserve">There was zero customer service. I just wanted my </t>
    </r>
    <r>
      <rPr>
        <b/>
        <sz val="11"/>
        <color rgb="FFFF0000"/>
        <rFont val="Calibri"/>
        <family val="2"/>
        <scheme val="minor"/>
      </rPr>
      <t>money back</t>
    </r>
    <r>
      <rPr>
        <sz val="11"/>
        <color rgb="FF000000"/>
        <rFont val="Calibri"/>
        <family val="2"/>
        <scheme val="minor"/>
      </rPr>
      <t xml:space="preserve"> from poor product and </t>
    </r>
    <r>
      <rPr>
        <b/>
        <sz val="11"/>
        <color rgb="FFFF0000"/>
        <rFont val="Calibri"/>
        <family val="2"/>
        <scheme val="minor"/>
      </rPr>
      <t>poor service</t>
    </r>
    <r>
      <rPr>
        <sz val="11"/>
        <color rgb="FF000000"/>
        <rFont val="Calibri"/>
        <family val="2"/>
        <scheme val="minor"/>
      </rPr>
      <t xml:space="preserve"> and got nothing.</t>
    </r>
  </si>
  <si>
    <r>
      <t xml:space="preserve">I wish my order was not closed out without being resolved. I was only told the items I needed were on backstock with no in stock date. I was told to contact the company (Hampton bay) but all of the contact information for them (email and phone number) lead to Home Depot. Why sell products with no </t>
    </r>
    <r>
      <rPr>
        <b/>
        <sz val="11"/>
        <color rgb="FFFF0000"/>
        <rFont val="Calibri"/>
        <family val="2"/>
        <scheme val="minor"/>
      </rPr>
      <t>replacement</t>
    </r>
    <r>
      <rPr>
        <sz val="11"/>
        <color rgb="FF000000"/>
        <rFont val="Calibri"/>
        <family val="2"/>
        <scheme val="minor"/>
      </rPr>
      <t xml:space="preserve"> items?</t>
    </r>
  </si>
  <si>
    <r>
      <t xml:space="preserve">Nothing has been done. I received a phone call from the 1800number but never from the </t>
    </r>
    <r>
      <rPr>
        <b/>
        <sz val="11"/>
        <color rgb="FFFF0000"/>
        <rFont val="Calibri"/>
        <family val="2"/>
        <scheme val="minor"/>
      </rPr>
      <t>store</t>
    </r>
    <r>
      <rPr>
        <sz val="11"/>
        <color rgb="FF000000"/>
        <rFont val="Calibri"/>
        <family val="2"/>
        <scheme val="minor"/>
      </rPr>
      <t>.</t>
    </r>
  </si>
  <si>
    <r>
      <t xml:space="preserve">My issue was </t>
    </r>
    <r>
      <rPr>
        <b/>
        <sz val="11"/>
        <color rgb="FFFF0000"/>
        <rFont val="Calibri"/>
        <family val="2"/>
        <scheme val="minor"/>
      </rPr>
      <t>not resolved</t>
    </r>
    <r>
      <rPr>
        <sz val="11"/>
        <color rgb="FF000000"/>
        <rFont val="Calibri"/>
        <family val="2"/>
        <scheme val="minor"/>
      </rPr>
      <t xml:space="preserve">, Louis said he would keep the case open and </t>
    </r>
    <r>
      <rPr>
        <b/>
        <sz val="11"/>
        <color rgb="FFFF0000"/>
        <rFont val="Calibri"/>
        <family val="2"/>
        <scheme val="minor"/>
      </rPr>
      <t>someone would contact me</t>
    </r>
    <r>
      <rPr>
        <sz val="11"/>
        <color rgb="FF000000"/>
        <rFont val="Calibri"/>
        <family val="2"/>
        <scheme val="minor"/>
      </rPr>
      <t xml:space="preserve"> about the matter. No additional contact was even attempted by Home Depot and now the case is apparently closed. The issue I have could  easily be resolved, instead it was met with unfounded </t>
    </r>
    <r>
      <rPr>
        <b/>
        <sz val="11"/>
        <color rgb="FFFF0000"/>
        <rFont val="Calibri"/>
        <family val="2"/>
        <scheme val="minor"/>
      </rPr>
      <t>arrogance</t>
    </r>
    <r>
      <rPr>
        <sz val="11"/>
        <color rgb="FF000000"/>
        <rFont val="Calibri"/>
        <family val="2"/>
        <scheme val="minor"/>
      </rPr>
      <t xml:space="preserve"> and belittling </t>
    </r>
    <r>
      <rPr>
        <b/>
        <sz val="11"/>
        <color rgb="FFFF0000"/>
        <rFont val="Calibri"/>
        <family val="2"/>
        <scheme val="minor"/>
      </rPr>
      <t>language</t>
    </r>
    <r>
      <rPr>
        <sz val="11"/>
        <color rgb="FF000000"/>
        <rFont val="Calibri"/>
        <family val="2"/>
        <scheme val="minor"/>
      </rPr>
      <t xml:space="preserve"> from multiple management level employees.</t>
    </r>
  </si>
  <si>
    <r>
      <t xml:space="preserve">Miguel was great in assisting me. I cannot say the say about the </t>
    </r>
    <r>
      <rPr>
        <b/>
        <sz val="11"/>
        <color rgb="FFFF0000"/>
        <rFont val="Calibri"/>
        <family val="2"/>
        <scheme val="minor"/>
      </rPr>
      <t>warranty</t>
    </r>
    <r>
      <rPr>
        <sz val="11"/>
        <color rgb="FF000000"/>
        <rFont val="Calibri"/>
        <family val="2"/>
        <scheme val="minor"/>
      </rPr>
      <t xml:space="preserve"> team. I have called and called no answer.  I requested a callback 3 times </t>
    </r>
    <r>
      <rPr>
        <b/>
        <sz val="11"/>
        <color rgb="FFFF0000"/>
        <rFont val="Calibri"/>
        <family val="2"/>
        <scheme val="minor"/>
      </rPr>
      <t>no callback</t>
    </r>
    <r>
      <rPr>
        <sz val="11"/>
        <color rgb="FF000000"/>
        <rFont val="Calibri"/>
        <family val="2"/>
        <scheme val="minor"/>
      </rPr>
      <t xml:space="preserve"> I texted last week no answer.  I am very </t>
    </r>
    <r>
      <rPr>
        <b/>
        <sz val="11"/>
        <color rgb="FFFF0000"/>
        <rFont val="Calibri"/>
        <family val="2"/>
        <scheme val="minor"/>
      </rPr>
      <t>frustrated</t>
    </r>
    <r>
      <rPr>
        <sz val="11"/>
        <color rgb="FF000000"/>
        <rFont val="Calibri"/>
        <family val="2"/>
        <scheme val="minor"/>
      </rPr>
      <t xml:space="preserve">!! Based on my experience with the warranty I''m </t>
    </r>
    <r>
      <rPr>
        <b/>
        <sz val="11"/>
        <color rgb="FFFF0000"/>
        <rFont val="Calibri"/>
        <family val="2"/>
        <scheme val="minor"/>
      </rPr>
      <t>not sure</t>
    </r>
    <r>
      <rPr>
        <sz val="11"/>
        <color rgb="FF000000"/>
        <rFont val="Calibri"/>
        <family val="2"/>
        <scheme val="minor"/>
      </rPr>
      <t xml:space="preserve"> I will buy Ryobi products again!</t>
    </r>
  </si>
  <si>
    <r>
      <t xml:space="preserve">Staff were incredibly helpful and followed up </t>
    </r>
    <r>
      <rPr>
        <b/>
        <sz val="11"/>
        <color rgb="FFFF0000"/>
        <rFont val="Calibri"/>
        <family val="2"/>
        <scheme val="minor"/>
      </rPr>
      <t>multiple times</t>
    </r>
    <r>
      <rPr>
        <sz val="11"/>
        <color rgb="FF000000"/>
        <rFont val="Calibri"/>
        <family val="2"/>
        <scheme val="minor"/>
      </rPr>
      <t xml:space="preserve"> to ensure my issues were resolved</t>
    </r>
  </si>
  <si>
    <r>
      <t xml:space="preserve">I never received  my email recipe or my email to </t>
    </r>
    <r>
      <rPr>
        <b/>
        <sz val="11"/>
        <color rgb="FFFF0000"/>
        <rFont val="Calibri"/>
        <family val="2"/>
        <scheme val="minor"/>
      </rPr>
      <t>track</t>
    </r>
    <r>
      <rPr>
        <sz val="11"/>
        <color rgb="FF000000"/>
        <rFont val="Calibri"/>
        <family val="2"/>
        <scheme val="minor"/>
      </rPr>
      <t xml:space="preserve"> my remote.</t>
    </r>
  </si>
  <si>
    <r>
      <t xml:space="preserve">Hiram was great and very helpful, but i still do not know what the status of my </t>
    </r>
    <r>
      <rPr>
        <b/>
        <sz val="11"/>
        <color rgb="FFFF0000"/>
        <rFont val="Calibri"/>
        <family val="2"/>
        <scheme val="minor"/>
      </rPr>
      <t>warranty</t>
    </r>
    <r>
      <rPr>
        <sz val="11"/>
        <color rgb="FF000000"/>
        <rFont val="Calibri"/>
        <family val="2"/>
        <scheme val="minor"/>
      </rPr>
      <t xml:space="preserve"> return for product I called in about.</t>
    </r>
  </si>
  <si>
    <r>
      <t xml:space="preserve">I was very happy with the end result as I was afforded no such assistance in the </t>
    </r>
    <r>
      <rPr>
        <b/>
        <sz val="11"/>
        <color rgb="FFFF0000"/>
        <rFont val="Calibri"/>
        <family val="2"/>
        <scheme val="minor"/>
      </rPr>
      <t>store</t>
    </r>
    <r>
      <rPr>
        <sz val="11"/>
        <color rgb="FF000000"/>
        <rFont val="Calibri"/>
        <family val="2"/>
        <scheme val="minor"/>
      </rPr>
      <t xml:space="preserve"> when I mentioned my situation to the sales associate.</t>
    </r>
  </si>
  <si>
    <r>
      <t xml:space="preserve">I still </t>
    </r>
    <r>
      <rPr>
        <b/>
        <sz val="11"/>
        <color rgb="FFFF0000"/>
        <rFont val="Calibri"/>
        <family val="2"/>
        <scheme val="minor"/>
      </rPr>
      <t>have not received</t>
    </r>
    <r>
      <rPr>
        <sz val="11"/>
        <color rgb="FF000000"/>
        <rFont val="Calibri"/>
        <family val="2"/>
        <scheme val="minor"/>
      </rPr>
      <t xml:space="preserve"> the care kit. I am waiting for the paint and grout. This case is NOT closed.</t>
    </r>
  </si>
  <si>
    <r>
      <t xml:space="preserve">The issue was </t>
    </r>
    <r>
      <rPr>
        <b/>
        <sz val="11"/>
        <color rgb="FFFF0000"/>
        <rFont val="Calibri"/>
        <family val="2"/>
        <scheme val="minor"/>
      </rPr>
      <t>not resolved</t>
    </r>
    <r>
      <rPr>
        <sz val="11"/>
        <color rgb="FF000000"/>
        <rFont val="Calibri"/>
        <family val="2"/>
        <scheme val="minor"/>
      </rPr>
      <t xml:space="preserve"> and was highly unfair.  </t>
    </r>
    <r>
      <rPr>
        <b/>
        <sz val="11"/>
        <color rgb="FFFF0000"/>
        <rFont val="Calibri"/>
        <family val="2"/>
        <scheme val="minor"/>
      </rPr>
      <t>Not happy with the result</t>
    </r>
    <r>
      <rPr>
        <sz val="11"/>
        <color rgb="FF000000"/>
        <rFont val="Calibri"/>
        <family val="2"/>
        <scheme val="minor"/>
      </rPr>
      <t xml:space="preserve">.  Still very </t>
    </r>
    <r>
      <rPr>
        <b/>
        <sz val="11"/>
        <color rgb="FFFF0000"/>
        <rFont val="Calibri"/>
        <family val="2"/>
        <scheme val="minor"/>
      </rPr>
      <t>upset</t>
    </r>
    <r>
      <rPr>
        <sz val="11"/>
        <color rgb="FF000000"/>
        <rFont val="Calibri"/>
        <family val="2"/>
        <scheme val="minor"/>
      </rPr>
      <t xml:space="preserve"> about the entire situation!</t>
    </r>
  </si>
  <si>
    <r>
      <t xml:space="preserve">Products need </t>
    </r>
    <r>
      <rPr>
        <b/>
        <sz val="11"/>
        <color rgb="FFFF0000"/>
        <rFont val="Calibri"/>
        <family val="2"/>
        <scheme val="minor"/>
      </rPr>
      <t>better Quality</t>
    </r>
    <r>
      <rPr>
        <sz val="11"/>
        <color rgb="FF000000"/>
        <rFont val="Calibri"/>
        <family val="2"/>
        <scheme val="minor"/>
      </rPr>
      <t xml:space="preserve"> control</t>
    </r>
  </si>
  <si>
    <r>
      <t xml:space="preserve">The phone conversation was an issue, could </t>
    </r>
    <r>
      <rPr>
        <b/>
        <sz val="11"/>
        <color rgb="FFFF0000"/>
        <rFont val="Calibri"/>
        <family val="2"/>
        <scheme val="minor"/>
      </rPr>
      <t>hardly hear</t>
    </r>
    <r>
      <rPr>
        <sz val="11"/>
        <color rgb="FF000000"/>
        <rFont val="Calibri"/>
        <family val="2"/>
        <scheme val="minor"/>
      </rPr>
      <t xml:space="preserve"> the customer care person due to his phone being so bad. Was a huge </t>
    </r>
    <r>
      <rPr>
        <b/>
        <sz val="11"/>
        <color rgb="FFFF0000"/>
        <rFont val="Calibri"/>
        <family val="2"/>
        <scheme val="minor"/>
      </rPr>
      <t>pain</t>
    </r>
    <r>
      <rPr>
        <sz val="11"/>
        <color rgb="FF000000"/>
        <rFont val="Calibri"/>
        <family val="2"/>
        <scheme val="minor"/>
      </rPr>
      <t xml:space="preserve"> communicating!!</t>
    </r>
  </si>
  <si>
    <r>
      <t>Still waiting for a call</t>
    </r>
    <r>
      <rPr>
        <sz val="11"/>
        <color rgb="FF000000"/>
        <rFont val="Calibri"/>
        <family val="2"/>
        <scheme val="minor"/>
      </rPr>
      <t xml:space="preserve"> for the pick up of the </t>
    </r>
    <r>
      <rPr>
        <b/>
        <sz val="11"/>
        <color rgb="FFFF0000"/>
        <rFont val="Calibri"/>
        <family val="2"/>
        <scheme val="minor"/>
      </rPr>
      <t>broken</t>
    </r>
    <r>
      <rPr>
        <sz val="11"/>
        <color rgb="FF000000"/>
        <rFont val="Calibri"/>
        <family val="2"/>
        <scheme val="minor"/>
      </rPr>
      <t xml:space="preserve"> item -  Customer Care is </t>
    </r>
    <r>
      <rPr>
        <b/>
        <sz val="11"/>
        <color rgb="FFFF0000"/>
        <rFont val="Calibri"/>
        <family val="2"/>
        <scheme val="minor"/>
      </rPr>
      <t>awful</t>
    </r>
    <r>
      <rPr>
        <sz val="11"/>
        <color rgb="FF000000"/>
        <rFont val="Calibri"/>
        <family val="2"/>
        <scheme val="minor"/>
      </rPr>
      <t xml:space="preserve">  They have no </t>
    </r>
    <r>
      <rPr>
        <b/>
        <sz val="11"/>
        <color rgb="FFFF0000"/>
        <rFont val="Calibri"/>
        <family val="2"/>
        <scheme val="minor"/>
      </rPr>
      <t>clue</t>
    </r>
    <r>
      <rPr>
        <sz val="11"/>
        <color rgb="FF000000"/>
        <rFont val="Calibri"/>
        <family val="2"/>
        <scheme val="minor"/>
      </rPr>
      <t xml:space="preserve"> what they are doing -  I have to call </t>
    </r>
    <r>
      <rPr>
        <b/>
        <sz val="11"/>
        <color rgb="FFFF0000"/>
        <rFont val="Calibri"/>
        <family val="2"/>
        <scheme val="minor"/>
      </rPr>
      <t>multiple times</t>
    </r>
  </si>
  <si>
    <r>
      <t>Train</t>
    </r>
    <r>
      <rPr>
        <sz val="11"/>
        <color rgb="FF000000"/>
        <rFont val="Calibri"/>
        <family val="2"/>
        <scheme val="minor"/>
      </rPr>
      <t xml:space="preserve"> your </t>
    </r>
    <r>
      <rPr>
        <b/>
        <sz val="11"/>
        <color rgb="FFFF0000"/>
        <rFont val="Calibri"/>
        <family val="2"/>
        <scheme val="minor"/>
      </rPr>
      <t>manager</t>
    </r>
    <r>
      <rPr>
        <sz val="11"/>
        <color rgb="FF000000"/>
        <rFont val="Calibri"/>
        <family val="2"/>
        <scheme val="minor"/>
      </rPr>
      <t xml:space="preserve"> to be problem solver and jot seat behind the table chewing on food and not helping the customer (glendale </t>
    </r>
    <r>
      <rPr>
        <b/>
        <sz val="11"/>
        <color rgb="FFFF0000"/>
        <rFont val="Calibri"/>
        <family val="2"/>
        <scheme val="minor"/>
      </rPr>
      <t>store</t>
    </r>
    <r>
      <rPr>
        <sz val="11"/>
        <color rgb="FF000000"/>
        <rFont val="Calibri"/>
        <family val="2"/>
        <scheme val="minor"/>
      </rPr>
      <t xml:space="preserve"> manager). I called another home depot for </t>
    </r>
    <r>
      <rPr>
        <b/>
        <sz val="11"/>
        <color rgb="FFFF0000"/>
        <rFont val="Calibri"/>
        <family val="2"/>
        <scheme val="minor"/>
      </rPr>
      <t>a solution</t>
    </r>
    <r>
      <rPr>
        <sz val="11"/>
        <color rgb="FF000000"/>
        <rFont val="Calibri"/>
        <family val="2"/>
        <scheme val="minor"/>
      </rPr>
      <t xml:space="preserve"> but the glendale store manager was refusing to do what was necessary to solve the issue. Also threatening to cancel a customer order is not something that any store manager could do when they don''t want to move their lazy self. why shop at the home depot when there are many other stores that will keep the customer happy.</t>
    </r>
  </si>
  <si>
    <r>
      <t xml:space="preserve">Yes, I asked to explain the total of mulch that I bought,she said I would get </t>
    </r>
    <r>
      <rPr>
        <b/>
        <sz val="11"/>
        <color rgb="FFFF0000"/>
        <rFont val="Calibri"/>
        <family val="2"/>
        <scheme val="minor"/>
      </rPr>
      <t>credit</t>
    </r>
    <r>
      <rPr>
        <sz val="11"/>
        <color rgb="FF000000"/>
        <rFont val="Calibri"/>
        <family val="2"/>
        <scheme val="minor"/>
      </rPr>
      <t xml:space="preserve"> for $150, However I received </t>
    </r>
    <r>
      <rPr>
        <b/>
        <sz val="11"/>
        <color rgb="FFFF0000"/>
        <rFont val="Calibri"/>
        <family val="2"/>
        <scheme val="minor"/>
      </rPr>
      <t>gift card</t>
    </r>
    <r>
      <rPr>
        <sz val="11"/>
        <color rgb="FF000000"/>
        <rFont val="Calibri"/>
        <family val="2"/>
        <scheme val="minor"/>
      </rPr>
      <t xml:space="preserve"> for $75. I had bought 50 bags.</t>
    </r>
  </si>
  <si>
    <r>
      <t>Terrible</t>
    </r>
    <r>
      <rPr>
        <sz val="11"/>
        <color rgb="FF000000"/>
        <rFont val="Calibri"/>
        <family val="2"/>
        <scheme val="minor"/>
      </rPr>
      <t xml:space="preserve"> service.  </t>
    </r>
    <r>
      <rPr>
        <b/>
        <sz val="11"/>
        <color rgb="FFFF0000"/>
        <rFont val="Calibri"/>
        <family val="2"/>
        <scheme val="minor"/>
      </rPr>
      <t>Cost me</t>
    </r>
    <r>
      <rPr>
        <sz val="11"/>
        <color rgb="FF000000"/>
        <rFont val="Calibri"/>
        <family val="2"/>
        <scheme val="minor"/>
      </rPr>
      <t xml:space="preserve"> a lot of money.</t>
    </r>
  </si>
  <si>
    <r>
      <t xml:space="preserve">Light </t>
    </r>
    <r>
      <rPr>
        <b/>
        <sz val="11"/>
        <color rgb="FFFF0000"/>
        <rFont val="Calibri"/>
        <family val="2"/>
        <scheme val="minor"/>
      </rPr>
      <t>switch</t>
    </r>
    <r>
      <rPr>
        <sz val="11"/>
        <color rgb="FF000000"/>
        <rFont val="Calibri"/>
        <family val="2"/>
        <scheme val="minor"/>
      </rPr>
      <t xml:space="preserve"> is useless without the app that is no longer available. I have to purchase new light switches. No incentive or apologies for not having the app available anymore for my light switches or any incentive or </t>
    </r>
    <r>
      <rPr>
        <b/>
        <sz val="11"/>
        <color rgb="FFFF0000"/>
        <rFont val="Calibri"/>
        <family val="2"/>
        <scheme val="minor"/>
      </rPr>
      <t>discounts</t>
    </r>
    <r>
      <rPr>
        <sz val="11"/>
        <color rgb="FF000000"/>
        <rFont val="Calibri"/>
        <family val="2"/>
        <scheme val="minor"/>
      </rPr>
      <t xml:space="preserve"> to purchase new light switches to </t>
    </r>
    <r>
      <rPr>
        <b/>
        <sz val="11"/>
        <color rgb="FFFF0000"/>
        <rFont val="Calibri"/>
        <family val="2"/>
        <scheme val="minor"/>
      </rPr>
      <t>replace</t>
    </r>
    <r>
      <rPr>
        <sz val="11"/>
        <color rgb="FF000000"/>
        <rFont val="Calibri"/>
        <family val="2"/>
        <scheme val="minor"/>
      </rPr>
      <t xml:space="preserve"> the ones that are no longer working because of the app that is no longer available.</t>
    </r>
  </si>
  <si>
    <r>
      <t xml:space="preserve">Your call  center internet service is very automate , </t>
    </r>
    <r>
      <rPr>
        <b/>
        <sz val="11"/>
        <color rgb="FFFF0000"/>
        <rFont val="Calibri"/>
        <family val="2"/>
        <scheme val="minor"/>
      </rPr>
      <t>too long</t>
    </r>
    <r>
      <rPr>
        <sz val="11"/>
        <color rgb="FF000000"/>
        <rFont val="Calibri"/>
        <family val="2"/>
        <scheme val="minor"/>
      </rPr>
      <t xml:space="preserve"> and it does not provide adequate customer service .  Hire more people use the Discover card model and </t>
    </r>
    <r>
      <rPr>
        <b/>
        <sz val="11"/>
        <color rgb="FFFF0000"/>
        <rFont val="Calibri"/>
        <family val="2"/>
        <scheme val="minor"/>
      </rPr>
      <t>replace</t>
    </r>
    <r>
      <rPr>
        <sz val="11"/>
        <color rgb="FF000000"/>
        <rFont val="Calibri"/>
        <family val="2"/>
        <scheme val="minor"/>
      </rPr>
      <t xml:space="preserve"> and reduce your automated component of your customer service strategy    Thank you</t>
    </r>
  </si>
  <si>
    <r>
      <t xml:space="preserve">he was great. I really don''t think that after purchasing a product that was missing THREE required parts (when purchased new) that I could NEED to ask for some sort of </t>
    </r>
    <r>
      <rPr>
        <b/>
        <sz val="11"/>
        <color rgb="FFFF0000"/>
        <rFont val="Calibri"/>
        <family val="2"/>
        <scheme val="minor"/>
      </rPr>
      <t>compensation</t>
    </r>
    <r>
      <rPr>
        <sz val="11"/>
        <color rgb="FF000000"/>
        <rFont val="Calibri"/>
        <family val="2"/>
        <scheme val="minor"/>
      </rPr>
      <t>.    We bought this in plenty of time to have it up for the 4th.  It STILL will not be.  That's horrid.</t>
    </r>
  </si>
  <si>
    <r>
      <t xml:space="preserve">I was very </t>
    </r>
    <r>
      <rPr>
        <b/>
        <sz val="11"/>
        <color rgb="FFFF0000"/>
        <rFont val="Calibri"/>
        <family val="2"/>
        <scheme val="minor"/>
      </rPr>
      <t>disappointed</t>
    </r>
    <r>
      <rPr>
        <sz val="11"/>
        <color rgb="FF000000"/>
        <rFont val="Calibri"/>
        <family val="2"/>
        <scheme val="minor"/>
      </rPr>
      <t xml:space="preserve"> in Pedro's customer service and his lack of taking care of the issue. He explained why my Military </t>
    </r>
    <r>
      <rPr>
        <b/>
        <sz val="11"/>
        <color rgb="FFFF0000"/>
        <rFont val="Calibri"/>
        <family val="2"/>
        <scheme val="minor"/>
      </rPr>
      <t>Discount</t>
    </r>
    <r>
      <rPr>
        <sz val="11"/>
        <color rgb="FF000000"/>
        <rFont val="Calibri"/>
        <family val="2"/>
        <scheme val="minor"/>
      </rPr>
      <t xml:space="preserve"> </t>
    </r>
    <r>
      <rPr>
        <b/>
        <sz val="11"/>
        <color rgb="FFFF0000"/>
        <rFont val="Calibri"/>
        <family val="2"/>
        <scheme val="minor"/>
      </rPr>
      <t>was not available</t>
    </r>
    <r>
      <rPr>
        <sz val="11"/>
        <color rgb="FF000000"/>
        <rFont val="Calibri"/>
        <family val="2"/>
        <scheme val="minor"/>
      </rPr>
      <t xml:space="preserve">. I do not have a cell phone my phone is a landline. Therefore I could </t>
    </r>
    <r>
      <rPr>
        <b/>
        <sz val="11"/>
        <color rgb="FFFF0000"/>
        <rFont val="Calibri"/>
        <family val="2"/>
        <scheme val="minor"/>
      </rPr>
      <t>have to wait</t>
    </r>
    <r>
      <rPr>
        <sz val="11"/>
        <color rgb="FF000000"/>
        <rFont val="Calibri"/>
        <family val="2"/>
        <scheme val="minor"/>
      </rPr>
      <t xml:space="preserve"> until the process was completed in making the system available. I requested a 10% in order to purchase the items that we had to put back. However, he still has not sent me the coupon in order to make my purchase. Disappointed!</t>
    </r>
  </si>
  <si>
    <r>
      <t xml:space="preserve">Your company has put my family in danger by supplying </t>
    </r>
    <r>
      <rPr>
        <b/>
        <sz val="11"/>
        <color rgb="FFFF0000"/>
        <rFont val="Calibri"/>
        <family val="2"/>
        <scheme val="minor"/>
      </rPr>
      <t>inferior</t>
    </r>
    <r>
      <rPr>
        <sz val="11"/>
        <color rgb="FF000000"/>
        <rFont val="Calibri"/>
        <family val="2"/>
        <scheme val="minor"/>
      </rPr>
      <t xml:space="preserve"> building material at premium pricing.</t>
    </r>
  </si>
  <si>
    <r>
      <t xml:space="preserve">I emailed Stephanie 3 days ago with some questions. Never got a reply. I was ignored and there is </t>
    </r>
    <r>
      <rPr>
        <b/>
        <sz val="11"/>
        <color rgb="FFFF0000"/>
        <rFont val="Calibri"/>
        <family val="2"/>
        <scheme val="minor"/>
      </rPr>
      <t>no resolution</t>
    </r>
  </si>
  <si>
    <r>
      <t xml:space="preserve">She was </t>
    </r>
    <r>
      <rPr>
        <b/>
        <sz val="11"/>
        <color rgb="FFFF0000"/>
        <rFont val="Calibri"/>
        <family val="2"/>
        <scheme val="minor"/>
      </rPr>
      <t>horrible</t>
    </r>
    <r>
      <rPr>
        <sz val="11"/>
        <color rgb="FF000000"/>
        <rFont val="Calibri"/>
        <family val="2"/>
        <scheme val="minor"/>
      </rPr>
      <t xml:space="preserve">  Did not understand the situation atall Had </t>
    </r>
    <r>
      <rPr>
        <b/>
        <sz val="11"/>
        <color rgb="FFFF0000"/>
        <rFont val="Calibri"/>
        <family val="2"/>
        <scheme val="minor"/>
      </rPr>
      <t>wrong information</t>
    </r>
    <r>
      <rPr>
        <sz val="11"/>
        <color rgb="FF000000"/>
        <rFont val="Calibri"/>
        <family val="2"/>
        <scheme val="minor"/>
      </rPr>
      <t xml:space="preserve"> that my product was warranties for 1 year where as it was for two years Hod to keep chatting with her for more than half hour I have never run into this kind of </t>
    </r>
    <r>
      <rPr>
        <b/>
        <sz val="11"/>
        <color rgb="FFFF0000"/>
        <rFont val="Calibri"/>
        <family val="2"/>
        <scheme val="minor"/>
      </rPr>
      <t>arrogant</t>
    </r>
    <r>
      <rPr>
        <sz val="11"/>
        <color rgb="FF000000"/>
        <rFont val="Calibri"/>
        <family val="2"/>
        <scheme val="minor"/>
      </rPr>
      <t xml:space="preserve"> customer service person What a </t>
    </r>
    <r>
      <rPr>
        <b/>
        <sz val="11"/>
        <color rgb="FFFF0000"/>
        <rFont val="Calibri"/>
        <family val="2"/>
        <scheme val="minor"/>
      </rPr>
      <t>bad experience</t>
    </r>
    <r>
      <rPr>
        <sz val="11"/>
        <color rgb="FF000000"/>
        <rFont val="Calibri"/>
        <family val="2"/>
        <scheme val="minor"/>
      </rPr>
      <t xml:space="preserve">  I never thought Home Depot is this kind of unresponsive company </t>
    </r>
    <r>
      <rPr>
        <b/>
        <sz val="11"/>
        <color rgb="FFFF0000"/>
        <rFont val="Calibri"/>
        <family val="2"/>
        <scheme val="minor"/>
      </rPr>
      <t>Train</t>
    </r>
    <r>
      <rPr>
        <sz val="11"/>
        <color rgb="FF000000"/>
        <rFont val="Calibri"/>
        <family val="2"/>
        <scheme val="minor"/>
      </rPr>
      <t xml:space="preserve"> your people properly and tell them to </t>
    </r>
    <r>
      <rPr>
        <b/>
        <sz val="11"/>
        <color rgb="FFFF0000"/>
        <rFont val="Calibri"/>
        <family val="2"/>
        <scheme val="minor"/>
      </rPr>
      <t>listen</t>
    </r>
    <r>
      <rPr>
        <sz val="11"/>
        <color rgb="FF000000"/>
        <rFont val="Calibri"/>
        <family val="2"/>
        <scheme val="minor"/>
      </rPr>
      <t xml:space="preserve"> to customer</t>
    </r>
  </si>
  <si>
    <r>
      <t xml:space="preserve">The case is </t>
    </r>
    <r>
      <rPr>
        <b/>
        <sz val="11"/>
        <color rgb="FFFF0000"/>
        <rFont val="Calibri"/>
        <family val="2"/>
        <scheme val="minor"/>
      </rPr>
      <t>stalled</t>
    </r>
    <r>
      <rPr>
        <sz val="11"/>
        <color rgb="FF000000"/>
        <rFont val="Calibri"/>
        <family val="2"/>
        <scheme val="minor"/>
      </rPr>
      <t xml:space="preserve">.  I left messages with Luis regarding update and NO </t>
    </r>
    <r>
      <rPr>
        <b/>
        <sz val="11"/>
        <color rgb="FFFF0000"/>
        <rFont val="Calibri"/>
        <family val="2"/>
        <scheme val="minor"/>
      </rPr>
      <t>CALLS</t>
    </r>
  </si>
  <si>
    <r>
      <t xml:space="preserve">This last home Depot services project was a complete </t>
    </r>
    <r>
      <rPr>
        <b/>
        <sz val="11"/>
        <color rgb="FFFF0000"/>
        <rFont val="Calibri"/>
        <family val="2"/>
        <scheme val="minor"/>
      </rPr>
      <t>disaster</t>
    </r>
    <r>
      <rPr>
        <sz val="11"/>
        <color rgb="FF000000"/>
        <rFont val="Calibri"/>
        <family val="2"/>
        <scheme val="minor"/>
      </rPr>
      <t xml:space="preserve"> this to pro energy solutions.</t>
    </r>
  </si>
  <si>
    <r>
      <t xml:space="preserve">This has nothing to do with people calling to </t>
    </r>
    <r>
      <rPr>
        <b/>
        <sz val="11"/>
        <color rgb="FFFF0000"/>
        <rFont val="Calibri"/>
        <family val="2"/>
        <scheme val="minor"/>
      </rPr>
      <t>follow up</t>
    </r>
    <r>
      <rPr>
        <sz val="11"/>
        <color rgb="FF000000"/>
        <rFont val="Calibri"/>
        <family val="2"/>
        <scheme val="minor"/>
      </rPr>
      <t>. Home Depot has specialty orders and once they come in it takes over a month to have the items installed. Bad business.</t>
    </r>
  </si>
  <si>
    <r>
      <t xml:space="preserve">Yes, decrease the </t>
    </r>
    <r>
      <rPr>
        <b/>
        <sz val="11"/>
        <color rgb="FFFF0000"/>
        <rFont val="Calibri"/>
        <family val="2"/>
        <scheme val="minor"/>
      </rPr>
      <t>wait time</t>
    </r>
    <r>
      <rPr>
        <sz val="11"/>
        <color rgb="FF000000"/>
        <rFont val="Calibri"/>
        <family val="2"/>
        <scheme val="minor"/>
      </rPr>
      <t xml:space="preserve"> for a representative to assist. Try to have more details in the charges on the account, so the representative can give the details to the client. Thank you.!</t>
    </r>
  </si>
  <si>
    <r>
      <t xml:space="preserve">Candis gave exceptional customer service. She was attentive, listened to my complaint.  Unlike my </t>
    </r>
    <r>
      <rPr>
        <b/>
        <sz val="11"/>
        <color rgb="FFFF0000"/>
        <rFont val="Calibri"/>
        <family val="2"/>
        <scheme val="minor"/>
      </rPr>
      <t>terrible</t>
    </r>
    <r>
      <rPr>
        <sz val="11"/>
        <color rgb="FF000000"/>
        <rFont val="Calibri"/>
        <family val="2"/>
        <scheme val="minor"/>
      </rPr>
      <t xml:space="preserve"> experience at the Clifton Heights Pa </t>
    </r>
    <r>
      <rPr>
        <b/>
        <sz val="11"/>
        <color rgb="FFFF0000"/>
        <rFont val="Calibri"/>
        <family val="2"/>
        <scheme val="minor"/>
      </rPr>
      <t>store</t>
    </r>
    <r>
      <rPr>
        <sz val="11"/>
        <color rgb="FF000000"/>
        <rFont val="Calibri"/>
        <family val="2"/>
        <scheme val="minor"/>
      </rPr>
      <t xml:space="preserve"> #4114</t>
    </r>
  </si>
  <si>
    <r>
      <t xml:space="preserve">My experience was </t>
    </r>
    <r>
      <rPr>
        <b/>
        <sz val="11"/>
        <color rgb="FFFF0000"/>
        <rFont val="Calibri"/>
        <family val="2"/>
        <scheme val="minor"/>
      </rPr>
      <t>horrible</t>
    </r>
    <r>
      <rPr>
        <sz val="11"/>
        <color rgb="FF000000"/>
        <rFont val="Calibri"/>
        <family val="2"/>
        <scheme val="minor"/>
      </rPr>
      <t xml:space="preserve">.  The piece was not assembled, I received </t>
    </r>
    <r>
      <rPr>
        <b/>
        <sz val="11"/>
        <color rgb="FFFF0000"/>
        <rFont val="Calibri"/>
        <family val="2"/>
        <scheme val="minor"/>
      </rPr>
      <t>conflicting information</t>
    </r>
    <r>
      <rPr>
        <sz val="11"/>
        <color rgb="FF000000"/>
        <rFont val="Calibri"/>
        <family val="2"/>
        <scheme val="minor"/>
      </rPr>
      <t xml:space="preserve"> about renting a vehicle through HD, the item was delayed for delivery, it was </t>
    </r>
    <r>
      <rPr>
        <b/>
        <sz val="11"/>
        <color rgb="FFFF0000"/>
        <rFont val="Calibri"/>
        <family val="2"/>
        <scheme val="minor"/>
      </rPr>
      <t>damaged</t>
    </r>
    <r>
      <rPr>
        <sz val="11"/>
        <color rgb="FF000000"/>
        <rFont val="Calibri"/>
        <family val="2"/>
        <scheme val="minor"/>
      </rPr>
      <t xml:space="preserve"> during assembly, delivery was then delayed again.  It was not a great experience at all.</t>
    </r>
  </si>
  <si>
    <r>
      <t xml:space="preserve">I </t>
    </r>
    <r>
      <rPr>
        <b/>
        <sz val="11"/>
        <color rgb="FFFF0000"/>
        <rFont val="Calibri"/>
        <family val="2"/>
        <scheme val="minor"/>
      </rPr>
      <t>have not received</t>
    </r>
    <r>
      <rPr>
        <sz val="11"/>
        <color rgb="FF000000"/>
        <rFont val="Calibri"/>
        <family val="2"/>
        <scheme val="minor"/>
      </rPr>
      <t xml:space="preserve"> product but, I am away from home and it may be at post office.</t>
    </r>
  </si>
  <si>
    <r>
      <t xml:space="preserve">The agent / Customer Service Rep was very pleasant, however she was on a </t>
    </r>
    <r>
      <rPr>
        <b/>
        <sz val="11"/>
        <color rgb="FFFF0000"/>
        <rFont val="Calibri"/>
        <family val="2"/>
        <scheme val="minor"/>
      </rPr>
      <t>speaker</t>
    </r>
    <r>
      <rPr>
        <sz val="11"/>
        <color rgb="FF000000"/>
        <rFont val="Calibri"/>
        <family val="2"/>
        <scheme val="minor"/>
      </rPr>
      <t xml:space="preserve"> phone or cheap </t>
    </r>
    <r>
      <rPr>
        <b/>
        <sz val="11"/>
        <color rgb="FFFF0000"/>
        <rFont val="Calibri"/>
        <family val="2"/>
        <scheme val="minor"/>
      </rPr>
      <t>headset</t>
    </r>
    <r>
      <rPr>
        <sz val="11"/>
        <color rgb="FF000000"/>
        <rFont val="Calibri"/>
        <family val="2"/>
        <scheme val="minor"/>
      </rPr>
      <t xml:space="preserve"> and she could not be heard clearly, so I had to hang up. Moments later, a representative of King of Fans called me to apologize for the situation.    If you can get Amy a good headset and NOT a speakerphone, then I''m sure she'll be on her way to become a great Customer Service Agent.</t>
    </r>
  </si>
  <si>
    <r>
      <t xml:space="preserve">I made a cash purchase for a big ticket item. I was sold your </t>
    </r>
    <r>
      <rPr>
        <b/>
        <sz val="11"/>
        <color rgb="FFFF0000"/>
        <rFont val="Calibri"/>
        <family val="2"/>
        <scheme val="minor"/>
      </rPr>
      <t>warranty</t>
    </r>
    <r>
      <rPr>
        <sz val="11"/>
        <color rgb="FF000000"/>
        <rFont val="Calibri"/>
        <family val="2"/>
        <scheme val="minor"/>
      </rPr>
      <t xml:space="preserve">. I tried taking the item back to the </t>
    </r>
    <r>
      <rPr>
        <b/>
        <sz val="11"/>
        <color rgb="FFFF0000"/>
        <rFont val="Calibri"/>
        <family val="2"/>
        <scheme val="minor"/>
      </rPr>
      <t>store</t>
    </r>
    <r>
      <rPr>
        <sz val="11"/>
        <color rgb="FF000000"/>
        <rFont val="Calibri"/>
        <family val="2"/>
        <scheme val="minor"/>
      </rPr>
      <t xml:space="preserve"> when it </t>
    </r>
    <r>
      <rPr>
        <b/>
        <sz val="11"/>
        <color rgb="FFFF0000"/>
        <rFont val="Calibri"/>
        <family val="2"/>
        <scheme val="minor"/>
      </rPr>
      <t>stopped working</t>
    </r>
    <r>
      <rPr>
        <sz val="11"/>
        <color rgb="FF000000"/>
        <rFont val="Calibri"/>
        <family val="2"/>
        <scheme val="minor"/>
      </rPr>
      <t xml:space="preserve">. I was told not possible with the receipt. I was told no warranty was found I was to without a receipt nothing could be done. I was told this by Home Depot </t>
    </r>
    <r>
      <rPr>
        <b/>
        <sz val="11"/>
        <color rgb="FFFF0000"/>
        <rFont val="Calibri"/>
        <family val="2"/>
        <scheme val="minor"/>
      </rPr>
      <t>managers</t>
    </r>
    <r>
      <rPr>
        <sz val="11"/>
        <color rgb="FF000000"/>
        <rFont val="Calibri"/>
        <family val="2"/>
        <scheme val="minor"/>
      </rPr>
      <t xml:space="preserve"> staff customer rep warranty persons also. I found my receipt it was linked to a mobile number I was told nothing was linked to (receipt #1206 07 06606 06/04/2020 4474. Total purchase $471.43 @ 6:41pm est. Home Depot freeport Ny 11520</t>
    </r>
  </si>
  <si>
    <r>
      <t xml:space="preserve">Home Depot Customer Service, particularly Kellie, was a pleasure to work with - she was professional, pleasant and knowledgeable. The problem remains with the </t>
    </r>
    <r>
      <rPr>
        <b/>
        <sz val="11"/>
        <color rgb="FFFF0000"/>
        <rFont val="Calibri"/>
        <family val="2"/>
        <scheme val="minor"/>
      </rPr>
      <t>store</t>
    </r>
    <r>
      <rPr>
        <sz val="11"/>
        <color rgb="FF000000"/>
        <rFont val="Calibri"/>
        <family val="2"/>
        <scheme val="minor"/>
      </rPr>
      <t xml:space="preserve"> clerk and </t>
    </r>
    <r>
      <rPr>
        <b/>
        <sz val="11"/>
        <color rgb="FFFF0000"/>
        <rFont val="Calibri"/>
        <family val="2"/>
        <scheme val="minor"/>
      </rPr>
      <t>manager</t>
    </r>
    <r>
      <rPr>
        <sz val="11"/>
        <color rgb="FF000000"/>
        <rFont val="Calibri"/>
        <family val="2"/>
        <scheme val="minor"/>
      </rPr>
      <t xml:space="preserve"> (names unknown) who were </t>
    </r>
    <r>
      <rPr>
        <b/>
        <sz val="11"/>
        <color rgb="FFFF0000"/>
        <rFont val="Calibri"/>
        <family val="2"/>
        <scheme val="minor"/>
      </rPr>
      <t>snide</t>
    </r>
    <r>
      <rPr>
        <sz val="11"/>
        <color rgb="FF000000"/>
        <rFont val="Calibri"/>
        <family val="2"/>
        <scheme val="minor"/>
      </rPr>
      <t xml:space="preserve">, condescending, dismissive and lacking in correct understanding of the product </t>
    </r>
    <r>
      <rPr>
        <b/>
        <sz val="11"/>
        <color rgb="FFFF0000"/>
        <rFont val="Calibri"/>
        <family val="2"/>
        <scheme val="minor"/>
      </rPr>
      <t>warranty</t>
    </r>
    <r>
      <rPr>
        <sz val="11"/>
        <color rgb="FF000000"/>
        <rFont val="Calibri"/>
        <family val="2"/>
        <scheme val="minor"/>
      </rPr>
      <t xml:space="preserve"> for which they were making decisions. These two need remedial </t>
    </r>
    <r>
      <rPr>
        <b/>
        <sz val="11"/>
        <color rgb="FFFF0000"/>
        <rFont val="Calibri"/>
        <family val="2"/>
        <scheme val="minor"/>
      </rPr>
      <t>training</t>
    </r>
    <r>
      <rPr>
        <sz val="11"/>
        <color rgb="FF000000"/>
        <rFont val="Calibri"/>
        <family val="2"/>
        <scheme val="minor"/>
      </rPr>
      <t xml:space="preserve"> in product and in </t>
    </r>
    <r>
      <rPr>
        <b/>
        <sz val="11"/>
        <color rgb="FFFF0000"/>
        <rFont val="Calibri"/>
        <family val="2"/>
        <scheme val="minor"/>
      </rPr>
      <t>human</t>
    </r>
    <r>
      <rPr>
        <sz val="11"/>
        <color rgb="FF000000"/>
        <rFont val="Calibri"/>
        <family val="2"/>
        <scheme val="minor"/>
      </rPr>
      <t xml:space="preserve"> relations. Followup communications with Teri Davis from this same store were on a professional and courteous level.</t>
    </r>
  </si>
  <si>
    <r>
      <t xml:space="preserve">False advertising practices from the Home Depot company to a customer 70% means nothing when you pic out at what was already priced from the 70% rack and then say that you were wrong on putting that product out on the rack and painted it purple which is the color of the 70% rack and the customer picked through the ruble </t>
    </r>
    <r>
      <rPr>
        <b/>
        <sz val="11"/>
        <color rgb="FFFF0000"/>
        <rFont val="Calibri"/>
        <family val="2"/>
        <scheme val="minor"/>
      </rPr>
      <t>for hours</t>
    </r>
    <r>
      <rPr>
        <sz val="11"/>
        <color rgb="FF000000"/>
        <rFont val="Calibri"/>
        <family val="2"/>
        <scheme val="minor"/>
      </rPr>
      <t xml:space="preserve"> for their choice. I was humiliated and embarrassed by your </t>
    </r>
    <r>
      <rPr>
        <b/>
        <sz val="11"/>
        <color rgb="FFFF0000"/>
        <rFont val="Calibri"/>
        <family val="2"/>
        <scheme val="minor"/>
      </rPr>
      <t>manager</t>
    </r>
    <r>
      <rPr>
        <sz val="11"/>
        <color rgb="FF000000"/>
        <rFont val="Calibri"/>
        <family val="2"/>
        <scheme val="minor"/>
      </rPr>
      <t xml:space="preserve">  in front of other customers and accused of painting the product myself.</t>
    </r>
  </si>
  <si>
    <r>
      <t xml:space="preserve">Josh, the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manager</t>
    </r>
    <r>
      <rPr>
        <sz val="11"/>
        <color rgb="FF000000"/>
        <rFont val="Calibri"/>
        <family val="2"/>
        <scheme val="minor"/>
      </rPr>
      <t xml:space="preserve"> is one big reason i go back.   He needs to be a V.P.    Also, all clerical help are great.</t>
    </r>
  </si>
  <si>
    <r>
      <t xml:space="preserve">If Sanskrit is the company that manufactures the door that I purchase. Then, NO, I will </t>
    </r>
    <r>
      <rPr>
        <b/>
        <sz val="11"/>
        <color rgb="FFFF0000"/>
        <rFont val="Calibri"/>
        <family val="2"/>
        <scheme val="minor"/>
      </rPr>
      <t>never purchase</t>
    </r>
    <r>
      <rPr>
        <sz val="11"/>
        <color rgb="FF000000"/>
        <rFont val="Calibri"/>
        <family val="2"/>
        <scheme val="minor"/>
      </rPr>
      <t xml:space="preserve"> anything from them again. Not only was there a delay in the arrival of the door, but when I told the lady that I wanted the door in white, never did she tell me that the door is only shipped raw. The professional painter told me today, that the trim on the door is PLASTIC! PLASTIC! PLASTIC! They sent some sort of plastic screw to plug the holes. #Very </t>
    </r>
    <r>
      <rPr>
        <b/>
        <sz val="11"/>
        <color rgb="FFFF0000"/>
        <rFont val="Calibri"/>
        <family val="2"/>
        <scheme val="minor"/>
      </rPr>
      <t>disappointing</t>
    </r>
    <r>
      <rPr>
        <sz val="11"/>
        <color rgb="FF000000"/>
        <rFont val="Calibri"/>
        <family val="2"/>
        <scheme val="minor"/>
      </rPr>
      <t>.</t>
    </r>
  </si>
  <si>
    <r>
      <t xml:space="preserve">Was not easy to get help I had to keep going through an </t>
    </r>
    <r>
      <rPr>
        <b/>
        <sz val="11"/>
        <color rgb="FFFF0000"/>
        <rFont val="Calibri"/>
        <family val="2"/>
        <scheme val="minor"/>
      </rPr>
      <t>automated system</t>
    </r>
    <r>
      <rPr>
        <sz val="11"/>
        <color rgb="FF000000"/>
        <rFont val="Calibri"/>
        <family val="2"/>
        <scheme val="minor"/>
      </rPr>
      <t xml:space="preserve"> that did not understand </t>
    </r>
    <r>
      <rPr>
        <b/>
        <sz val="11"/>
        <color rgb="FFFF0000"/>
        <rFont val="Calibri"/>
        <family val="2"/>
        <scheme val="minor"/>
      </rPr>
      <t>English</t>
    </r>
    <r>
      <rPr>
        <sz val="11"/>
        <color rgb="FF000000"/>
        <rFont val="Calibri"/>
        <family val="2"/>
        <scheme val="minor"/>
      </rPr>
      <t xml:space="preserve"> or something.  My question could not have been simpler yet it </t>
    </r>
    <r>
      <rPr>
        <b/>
        <sz val="11"/>
        <color rgb="FFFF0000"/>
        <rFont val="Calibri"/>
        <family val="2"/>
        <scheme val="minor"/>
      </rPr>
      <t>kept asking</t>
    </r>
    <r>
      <rPr>
        <sz val="11"/>
        <color rgb="FF000000"/>
        <rFont val="Calibri"/>
        <family val="2"/>
        <scheme val="minor"/>
      </rPr>
      <t xml:space="preserve"> me to retype the same information over several time.  It was very </t>
    </r>
    <r>
      <rPr>
        <b/>
        <sz val="11"/>
        <color rgb="FFFF0000"/>
        <rFont val="Calibri"/>
        <family val="2"/>
        <scheme val="minor"/>
      </rPr>
      <t>frustrating</t>
    </r>
    <r>
      <rPr>
        <sz val="11"/>
        <color rgb="FF000000"/>
        <rFont val="Calibri"/>
        <family val="2"/>
        <scheme val="minor"/>
      </rPr>
      <t xml:space="preserve">. In the end I </t>
    </r>
    <r>
      <rPr>
        <b/>
        <sz val="11"/>
        <color rgb="FFFF0000"/>
        <rFont val="Calibri"/>
        <family val="2"/>
        <scheme val="minor"/>
      </rPr>
      <t>did not get an answer</t>
    </r>
    <r>
      <rPr>
        <sz val="11"/>
        <color rgb="FF000000"/>
        <rFont val="Calibri"/>
        <family val="2"/>
        <scheme val="minor"/>
      </rPr>
      <t xml:space="preserve"> to me question.</t>
    </r>
  </si>
  <si>
    <r>
      <t xml:space="preserve">Was having technical issues, called but service representative was </t>
    </r>
    <r>
      <rPr>
        <b/>
        <sz val="11"/>
        <color rgb="FFFF0000"/>
        <rFont val="Calibri"/>
        <family val="2"/>
        <scheme val="minor"/>
      </rPr>
      <t>not able to help</t>
    </r>
    <r>
      <rPr>
        <sz val="11"/>
        <color rgb="FF000000"/>
        <rFont val="Calibri"/>
        <family val="2"/>
        <scheme val="minor"/>
      </rPr>
      <t xml:space="preserve">. Told him I had a electrical contractor there with me and could he put us in contact with a technician. Was told </t>
    </r>
    <r>
      <rPr>
        <b/>
        <sz val="11"/>
        <color rgb="FFFF0000"/>
        <rFont val="Calibri"/>
        <family val="2"/>
        <scheme val="minor"/>
      </rPr>
      <t>would call me back</t>
    </r>
    <r>
      <rPr>
        <sz val="11"/>
        <color rgb="FF000000"/>
        <rFont val="Calibri"/>
        <family val="2"/>
        <scheme val="minor"/>
      </rPr>
      <t xml:space="preserve"> within the hour. Received actual callback many </t>
    </r>
    <r>
      <rPr>
        <b/>
        <sz val="11"/>
        <color rgb="FFFF0000"/>
        <rFont val="Calibri"/>
        <family val="2"/>
        <scheme val="minor"/>
      </rPr>
      <t>hours later</t>
    </r>
    <r>
      <rPr>
        <sz val="11"/>
        <color rgb="FF000000"/>
        <rFont val="Calibri"/>
        <family val="2"/>
        <scheme val="minor"/>
      </rPr>
      <t xml:space="preserve">. So took device back, got </t>
    </r>
    <r>
      <rPr>
        <b/>
        <sz val="11"/>
        <color rgb="FFFF0000"/>
        <rFont val="Calibri"/>
        <family val="2"/>
        <scheme val="minor"/>
      </rPr>
      <t>credit</t>
    </r>
    <r>
      <rPr>
        <sz val="11"/>
        <color rgb="FF000000"/>
        <rFont val="Calibri"/>
        <family val="2"/>
        <scheme val="minor"/>
      </rPr>
      <t xml:space="preserve"> and went to another home improvement </t>
    </r>
    <r>
      <rPr>
        <b/>
        <sz val="11"/>
        <color rgb="FFFF0000"/>
        <rFont val="Calibri"/>
        <family val="2"/>
        <scheme val="minor"/>
      </rPr>
      <t>store</t>
    </r>
    <r>
      <rPr>
        <sz val="11"/>
        <color rgb="FF000000"/>
        <rFont val="Calibri"/>
        <family val="2"/>
        <scheme val="minor"/>
      </rPr>
      <t>, and bought a device that worked</t>
    </r>
  </si>
  <si>
    <r>
      <t xml:space="preserve">Eric was a good representative. Unfortunately, the information on the </t>
    </r>
    <r>
      <rPr>
        <b/>
        <sz val="11"/>
        <color rgb="FFFF0000"/>
        <rFont val="Calibri"/>
        <family val="2"/>
        <scheme val="minor"/>
      </rPr>
      <t>web</t>
    </r>
    <r>
      <rPr>
        <sz val="11"/>
        <color rgb="FF000000"/>
        <rFont val="Calibri"/>
        <family val="2"/>
        <scheme val="minor"/>
      </rPr>
      <t xml:space="preserve"> site was in error and he was not able to access the </t>
    </r>
    <r>
      <rPr>
        <b/>
        <sz val="11"/>
        <color rgb="FFFF0000"/>
        <rFont val="Calibri"/>
        <family val="2"/>
        <scheme val="minor"/>
      </rPr>
      <t>correct information</t>
    </r>
    <r>
      <rPr>
        <sz val="11"/>
        <color rgb="FF000000"/>
        <rFont val="Calibri"/>
        <family val="2"/>
        <scheme val="minor"/>
      </rPr>
      <t xml:space="preserve"> regarding the product I wanted. By the time I finished trying to get the information, the product that I wanted to buy had increased in price by $600+.   I had to find another product on Wayfair that I did finally purchase, but it is not what I really wanted, so I am </t>
    </r>
    <r>
      <rPr>
        <b/>
        <sz val="11"/>
        <color rgb="FFFF0000"/>
        <rFont val="Calibri"/>
        <family val="2"/>
        <scheme val="minor"/>
      </rPr>
      <t>dissatisfied</t>
    </r>
    <r>
      <rPr>
        <sz val="11"/>
        <color rgb="FF000000"/>
        <rFont val="Calibri"/>
        <family val="2"/>
        <scheme val="minor"/>
      </rPr>
      <t xml:space="preserve"> overall all with Home Depot on this.</t>
    </r>
  </si>
  <si>
    <r>
      <t xml:space="preserve">Dear Customer Service,  I am writing to express my deep disappointment and </t>
    </r>
    <r>
      <rPr>
        <b/>
        <sz val="11"/>
        <color rgb="FFFF0000"/>
        <rFont val="Calibri"/>
        <family val="2"/>
        <scheme val="minor"/>
      </rPr>
      <t>frustration</t>
    </r>
    <r>
      <rPr>
        <sz val="11"/>
        <color rgb="FF000000"/>
        <rFont val="Calibri"/>
        <family val="2"/>
        <scheme val="minor"/>
      </rPr>
      <t xml:space="preserve"> regarding a recent purchase and the subsequent customer service experience.   On my recent trip to Palisades, NY, I purchased a Moen faucet from your Home Depot branch. A few days later, upon hiring a professional plumber to install it, I was dismayed to find that the faucet, which was sealed in its box, was not new as I had expected, but a clearly used and filthy item that appeared to be years old.  Given the </t>
    </r>
    <r>
      <rPr>
        <b/>
        <sz val="11"/>
        <color rgb="FFFF0000"/>
        <rFont val="Calibri"/>
        <family val="2"/>
        <scheme val="minor"/>
      </rPr>
      <t>appalling</t>
    </r>
    <r>
      <rPr>
        <sz val="11"/>
        <color rgb="FF000000"/>
        <rFont val="Calibri"/>
        <family val="2"/>
        <scheme val="minor"/>
      </rPr>
      <t xml:space="preserve"> state of the product, I tried to </t>
    </r>
    <r>
      <rPr>
        <b/>
        <sz val="11"/>
        <color rgb="FFFF0000"/>
        <rFont val="Calibri"/>
        <family val="2"/>
        <scheme val="minor"/>
      </rPr>
      <t>exchange</t>
    </r>
    <r>
      <rPr>
        <sz val="11"/>
        <color rgb="FF000000"/>
        <rFont val="Calibri"/>
        <family val="2"/>
        <scheme val="minor"/>
      </rPr>
      <t xml:space="preserve"> the faucet at my local Home Depot in Hackettstown, NJ, which is significantly closer to my home. However, I was told that they were not able to accept the return because the product was used, and was instead instructed to return it to the original </t>
    </r>
    <r>
      <rPr>
        <b/>
        <sz val="11"/>
        <color rgb="FFFF0000"/>
        <rFont val="Calibri"/>
        <family val="2"/>
        <scheme val="minor"/>
      </rPr>
      <t>store</t>
    </r>
    <r>
      <rPr>
        <sz val="11"/>
        <color rgb="FF000000"/>
        <rFont val="Calibri"/>
        <family val="2"/>
        <scheme val="minor"/>
      </rPr>
      <t xml:space="preserve"> in Palisades, NY - </t>
    </r>
    <r>
      <rPr>
        <b/>
        <sz val="11"/>
        <color rgb="FFFF0000"/>
        <rFont val="Calibri"/>
        <family val="2"/>
        <scheme val="minor"/>
      </rPr>
      <t>an hour</t>
    </r>
    <r>
      <rPr>
        <sz val="11"/>
        <color rgb="FF000000"/>
        <rFont val="Calibri"/>
        <family val="2"/>
        <scheme val="minor"/>
      </rPr>
      <t xml:space="preserve"> and a half away.  Further, when I attempted to resolve this issue through your customer service hotline, I found it to be a complete </t>
    </r>
    <r>
      <rPr>
        <b/>
        <sz val="11"/>
        <color rgb="FFFF0000"/>
        <rFont val="Calibri"/>
        <family val="2"/>
        <scheme val="minor"/>
      </rPr>
      <t>waste of time</t>
    </r>
    <r>
      <rPr>
        <sz val="11"/>
        <color rgb="FF000000"/>
        <rFont val="Calibri"/>
        <family val="2"/>
        <scheme val="minor"/>
      </rPr>
      <t xml:space="preserve">. Despite my plea to </t>
    </r>
    <r>
      <rPr>
        <b/>
        <sz val="11"/>
        <color rgb="FFFF0000"/>
        <rFont val="Calibri"/>
        <family val="2"/>
        <scheme val="minor"/>
      </rPr>
      <t>escalate</t>
    </r>
    <r>
      <rPr>
        <sz val="11"/>
        <color rgb="FF000000"/>
        <rFont val="Calibri"/>
        <family val="2"/>
        <scheme val="minor"/>
      </rPr>
      <t xml:space="preserve"> the matter, I received a voice mail the next day informing me that the case had been closed. This level of service is utterly unacceptable.   I''m now out $200 for the plumber's service fee and have spent considerable time trying to find a resolution. The only solution suggested was entirely inconvenient, requiring me to return to a store located a significant distance away.   I was made to felt as though I was the one trying to deceive the company at my local Home Depot, rather than being the aggrieved party. I felt completely </t>
    </r>
    <r>
      <rPr>
        <b/>
        <sz val="11"/>
        <color rgb="FFFF0000"/>
        <rFont val="Calibri"/>
        <family val="2"/>
        <scheme val="minor"/>
      </rPr>
      <t>let down</t>
    </r>
    <r>
      <rPr>
        <sz val="11"/>
        <color rgb="FF000000"/>
        <rFont val="Calibri"/>
        <family val="2"/>
        <scheme val="minor"/>
      </rPr>
      <t xml:space="preserve"> by this </t>
    </r>
    <r>
      <rPr>
        <b/>
        <sz val="11"/>
        <color rgb="FFFF0000"/>
        <rFont val="Calibri"/>
        <family val="2"/>
        <scheme val="minor"/>
      </rPr>
      <t>poor customer service</t>
    </r>
    <r>
      <rPr>
        <sz val="11"/>
        <color rgb="FF000000"/>
        <rFont val="Calibri"/>
        <family val="2"/>
        <scheme val="minor"/>
      </rPr>
      <t xml:space="preserve"> experience.  Given the lack of assistance, I am considering taking my future business to Lowe's instead. I expect better treatment as a customer, and I certainly do not anticipate receiving used products when I pay for new ones.  I am requesting a full </t>
    </r>
    <r>
      <rPr>
        <b/>
        <sz val="11"/>
        <color rgb="FFFF0000"/>
        <rFont val="Calibri"/>
        <family val="2"/>
        <scheme val="minor"/>
      </rPr>
      <t>refund</t>
    </r>
    <r>
      <rPr>
        <sz val="11"/>
        <color rgb="FF000000"/>
        <rFont val="Calibri"/>
        <family val="2"/>
        <scheme val="minor"/>
      </rPr>
      <t xml:space="preserve"> for the faucet, reimbursement for the plumber's fees, and an apology for the distress this situation has caused. I believe these steps will start to make up for the unacceptable experience I have faced.  Looking forward to your prompt attention and resolution to this matter. You can contact me via cell phone 973-934-3053 or via email brett.t.robertson@gmail.com.   Sincerely,  Brett</t>
    </r>
  </si>
  <si>
    <r>
      <t xml:space="preserve">I applied for a 10% Veterans </t>
    </r>
    <r>
      <rPr>
        <b/>
        <sz val="11"/>
        <color rgb="FFFF0000"/>
        <rFont val="Calibri"/>
        <family val="2"/>
        <scheme val="minor"/>
      </rPr>
      <t>Discount</t>
    </r>
    <r>
      <rPr>
        <sz val="11"/>
        <color rgb="FF000000"/>
        <rFont val="Calibri"/>
        <family val="2"/>
        <scheme val="minor"/>
      </rPr>
      <t xml:space="preserve"> Program. I am retired Officer with 31years of military service. Your representative could not register me to a computer problem. Please advise.</t>
    </r>
  </si>
  <si>
    <r>
      <t xml:space="preserve">Jesus was very helpful.  Hoping I receive the correct hinges needed to </t>
    </r>
    <r>
      <rPr>
        <b/>
        <sz val="11"/>
        <color rgb="FFFF0000"/>
        <rFont val="Calibri"/>
        <family val="2"/>
        <scheme val="minor"/>
      </rPr>
      <t>repair</t>
    </r>
    <r>
      <rPr>
        <sz val="11"/>
        <color rgb="FF000000"/>
        <rFont val="Calibri"/>
        <family val="2"/>
        <scheme val="minor"/>
      </rPr>
      <t xml:space="preserve"> my vanity purchased just 6-7 yrs ago.</t>
    </r>
  </si>
  <si>
    <r>
      <t xml:space="preserve">Home Depot offers a 10% Military </t>
    </r>
    <r>
      <rPr>
        <b/>
        <sz val="11"/>
        <color rgb="FFFF0000"/>
        <rFont val="Calibri"/>
        <family val="2"/>
        <scheme val="minor"/>
      </rPr>
      <t>discount</t>
    </r>
    <r>
      <rPr>
        <sz val="11"/>
        <color rgb="FF000000"/>
        <rFont val="Calibri"/>
        <family val="2"/>
        <scheme val="minor"/>
      </rPr>
      <t xml:space="preserve"> on most items, which is very nice, thank you. However, it is very difficult to take advantage of this using the Home Depot App. If I don''t open the app at home before I go to HD, and bring up the QR code, it is then impossible to do it in the </t>
    </r>
    <r>
      <rPr>
        <b/>
        <sz val="11"/>
        <color rgb="FFFF0000"/>
        <rFont val="Calibri"/>
        <family val="2"/>
        <scheme val="minor"/>
      </rPr>
      <t>store</t>
    </r>
    <r>
      <rPr>
        <sz val="11"/>
        <color rgb="FF000000"/>
        <rFont val="Calibri"/>
        <family val="2"/>
        <scheme val="minor"/>
      </rPr>
      <t xml:space="preserve">. The App wants me to log into something called Argus(I think) and I have no way to do that. My HD login information </t>
    </r>
    <r>
      <rPr>
        <b/>
        <sz val="11"/>
        <color rgb="FFFF0000"/>
        <rFont val="Calibri"/>
        <family val="2"/>
        <scheme val="minor"/>
      </rPr>
      <t>does not work</t>
    </r>
    <r>
      <rPr>
        <sz val="11"/>
        <color rgb="FF000000"/>
        <rFont val="Calibri"/>
        <family val="2"/>
        <scheme val="minor"/>
      </rPr>
      <t>, and nobody at my local HD has any idea what this is. Could you just link the military discount to my mobile number, Like Lowes does? That way my wife can also use it when she shows her Driver's license for ID. Thank you, Don Mateyka</t>
    </r>
  </si>
  <si>
    <t>nothing has been resolved</t>
  </si>
  <si>
    <t>no parts</t>
  </si>
  <si>
    <t>parts that were missing</t>
  </si>
  <si>
    <t>explain a few times</t>
  </si>
  <si>
    <t>have been dealing</t>
  </si>
  <si>
    <t>lot of time</t>
  </si>
  <si>
    <t>never received an update</t>
  </si>
  <si>
    <r>
      <t>Nothing has been resolved</t>
    </r>
    <r>
      <rPr>
        <sz val="11"/>
        <color rgb="FF000000"/>
        <rFont val="Calibri"/>
        <family val="2"/>
        <scheme val="minor"/>
      </rPr>
      <t xml:space="preserve">. We </t>
    </r>
    <r>
      <rPr>
        <b/>
        <sz val="11"/>
        <color rgb="FFFF0000"/>
        <rFont val="Calibri"/>
        <family val="2"/>
        <scheme val="minor"/>
      </rPr>
      <t>have been dealing</t>
    </r>
    <r>
      <rPr>
        <sz val="11"/>
        <color rgb="FF000000"/>
        <rFont val="Calibri"/>
        <family val="2"/>
        <scheme val="minor"/>
      </rPr>
      <t xml:space="preserve"> with the initial problem since May 29th.</t>
    </r>
  </si>
  <si>
    <r>
      <t xml:space="preserve">I had to </t>
    </r>
    <r>
      <rPr>
        <b/>
        <sz val="11"/>
        <color rgb="FFFF0000"/>
        <rFont val="Calibri"/>
        <family val="2"/>
        <scheme val="minor"/>
      </rPr>
      <t>explain a few times</t>
    </r>
    <r>
      <rPr>
        <sz val="11"/>
        <color rgb="FF000000"/>
        <rFont val="Calibri"/>
        <family val="2"/>
        <scheme val="minor"/>
      </rPr>
      <t xml:space="preserve"> to Emmanuel what I was needing to know before he understood.</t>
    </r>
  </si>
  <si>
    <r>
      <t xml:space="preserve">There were </t>
    </r>
    <r>
      <rPr>
        <b/>
        <sz val="11"/>
        <color rgb="FFFF0000"/>
        <rFont val="Calibri"/>
        <family val="2"/>
        <scheme val="minor"/>
      </rPr>
      <t>no parts</t>
    </r>
    <r>
      <rPr>
        <sz val="11"/>
        <color rgb="FF000000"/>
        <rFont val="Calibri"/>
        <family val="2"/>
        <scheme val="minor"/>
      </rPr>
      <t xml:space="preserve"> available for the product. It was delivered with 1 item specific part missing.</t>
    </r>
  </si>
  <si>
    <r>
      <t xml:space="preserve">It took a </t>
    </r>
    <r>
      <rPr>
        <b/>
        <sz val="11"/>
        <color rgb="FFFF0000"/>
        <rFont val="Calibri"/>
        <family val="2"/>
        <scheme val="minor"/>
      </rPr>
      <t>lot of time</t>
    </r>
    <r>
      <rPr>
        <sz val="11"/>
        <color rgb="FF000000"/>
        <rFont val="Calibri"/>
        <family val="2"/>
        <scheme val="minor"/>
      </rPr>
      <t xml:space="preserve"> to get Appointments for measurements and install. I had to get may own contractor to pick up the doors and install.</t>
    </r>
  </si>
  <si>
    <r>
      <t xml:space="preserve">I have 2 kitchen cabinets that were shipped with incorrect hardware. Since the cabinets are sent as complete units from Vietnam, there are </t>
    </r>
    <r>
      <rPr>
        <b/>
        <sz val="11"/>
        <color rgb="FFFF0000"/>
        <rFont val="Calibri"/>
        <family val="2"/>
        <scheme val="minor"/>
      </rPr>
      <t>no parts</t>
    </r>
    <r>
      <rPr>
        <sz val="11"/>
        <color rgb="FF000000"/>
        <rFont val="Calibri"/>
        <family val="2"/>
        <scheme val="minor"/>
      </rPr>
      <t xml:space="preserve"> available in the </t>
    </r>
    <r>
      <rPr>
        <b/>
        <sz val="11"/>
        <color rgb="FFFF0000"/>
        <rFont val="Calibri"/>
        <family val="2"/>
        <scheme val="minor"/>
      </rPr>
      <t>USA</t>
    </r>
    <r>
      <rPr>
        <sz val="11"/>
        <color rgb="FF000000"/>
        <rFont val="Calibri"/>
        <family val="2"/>
        <scheme val="minor"/>
      </rPr>
      <t xml:space="preserve">. Karina's only options were to process a return label (the cabinets are partially assembled) or take a 10% </t>
    </r>
    <r>
      <rPr>
        <b/>
        <sz val="11"/>
        <color rgb="FFFF0000"/>
        <rFont val="Calibri"/>
        <family val="2"/>
        <scheme val="minor"/>
      </rPr>
      <t>discount</t>
    </r>
    <r>
      <rPr>
        <sz val="11"/>
        <color rgb="FF000000"/>
        <rFont val="Calibri"/>
        <family val="2"/>
        <scheme val="minor"/>
      </rPr>
      <t>. Both solutions are poor.</t>
    </r>
  </si>
  <si>
    <r>
      <t xml:space="preserve">Needed recipe luckily I was able to fine otherwise would not have been able to get </t>
    </r>
    <r>
      <rPr>
        <b/>
        <sz val="11"/>
        <color rgb="FFFF0000"/>
        <rFont val="Calibri"/>
        <family val="2"/>
        <scheme val="minor"/>
      </rPr>
      <t>parts that were missing</t>
    </r>
    <r>
      <rPr>
        <sz val="11"/>
        <color rgb="FF000000"/>
        <rFont val="Calibri"/>
        <family val="2"/>
        <scheme val="minor"/>
      </rPr>
      <t>.</t>
    </r>
  </si>
  <si>
    <r>
      <t>Never received an update</t>
    </r>
    <r>
      <rPr>
        <sz val="11"/>
        <color rgb="FF000000"/>
        <rFont val="Calibri"/>
        <family val="2"/>
        <scheme val="minor"/>
      </rPr>
      <t xml:space="preserve"> from Miranda on the outcome of the gift cards.</t>
    </r>
  </si>
  <si>
    <r>
      <t xml:space="preserve">Charlene is a nice person but she only was able to read instructions and was not able to </t>
    </r>
    <r>
      <rPr>
        <b/>
        <sz val="11"/>
        <color rgb="FFFF0000"/>
        <rFont val="Calibri"/>
        <family val="2"/>
        <scheme val="minor"/>
      </rPr>
      <t>deal with the problem</t>
    </r>
    <r>
      <rPr>
        <sz val="11"/>
        <color rgb="FF000000"/>
        <rFont val="Calibri"/>
        <family val="2"/>
        <scheme val="minor"/>
      </rPr>
      <t xml:space="preserve"> with the Defiant product that is sold by HD. I had to take it back to the srore and buy something else from Amazon. The whole thing took a </t>
    </r>
    <r>
      <rPr>
        <b/>
        <sz val="11"/>
        <color rgb="FFFF0000"/>
        <rFont val="Calibri"/>
        <family val="2"/>
        <scheme val="minor"/>
      </rPr>
      <t>lot of time</t>
    </r>
    <r>
      <rPr>
        <sz val="11"/>
        <color rgb="FF000000"/>
        <rFont val="Calibri"/>
        <family val="2"/>
        <scheme val="minor"/>
      </rPr>
      <t xml:space="preserve">. You don''t have staff that know the products is they only look up instructions that come with the product. I was on wait for a </t>
    </r>
    <r>
      <rPr>
        <b/>
        <sz val="11"/>
        <color rgb="FFFF0000"/>
        <rFont val="Calibri"/>
        <family val="2"/>
        <scheme val="minor"/>
      </rPr>
      <t>long time</t>
    </r>
    <r>
      <rPr>
        <sz val="11"/>
        <color rgb="FF000000"/>
        <rFont val="Calibri"/>
        <family val="2"/>
        <scheme val="minor"/>
      </rPr>
      <t xml:space="preserve"> before the call was answered. It was a </t>
    </r>
    <r>
      <rPr>
        <b/>
        <sz val="11"/>
        <color rgb="FFFF0000"/>
        <rFont val="Calibri"/>
        <family val="2"/>
        <scheme val="minor"/>
      </rPr>
      <t>waste of time</t>
    </r>
    <r>
      <rPr>
        <sz val="11"/>
        <color rgb="FF000000"/>
        <rFont val="Calibri"/>
        <family val="2"/>
        <scheme val="minor"/>
      </rPr>
      <t xml:space="preserve"> and the productd was useless.</t>
    </r>
  </si>
  <si>
    <r>
      <t xml:space="preserve">Why sell something you have </t>
    </r>
    <r>
      <rPr>
        <b/>
        <sz val="11"/>
        <color rgb="FFFF0000"/>
        <rFont val="Calibri"/>
        <family val="2"/>
        <scheme val="minor"/>
      </rPr>
      <t>no parts</t>
    </r>
    <r>
      <rPr>
        <sz val="11"/>
        <color rgb="FF000000"/>
        <rFont val="Calibri"/>
        <family val="2"/>
        <scheme val="minor"/>
      </rPr>
      <t xml:space="preserve"> for?</t>
    </r>
  </si>
  <si>
    <r>
      <t xml:space="preserve">As stated in the previous surver, NO ONE has contacted me. </t>
    </r>
    <r>
      <rPr>
        <b/>
        <sz val="11"/>
        <color rgb="FFFF0000"/>
        <rFont val="Calibri"/>
        <family val="2"/>
        <scheme val="minor"/>
      </rPr>
      <t>NOTHING has been resolved</t>
    </r>
  </si>
  <si>
    <r>
      <t xml:space="preserve">The rep was very nice and I thought at first he was helpful..if this case is in regard to inquiry of finding ceiling fan for model my friend had and recommended.  However, the sku number he gave me did not match the model and I spent a </t>
    </r>
    <r>
      <rPr>
        <b/>
        <sz val="11"/>
        <color rgb="FFFF0000"/>
        <rFont val="Calibri"/>
        <family val="2"/>
        <scheme val="minor"/>
      </rPr>
      <t>lot of time</t>
    </r>
    <r>
      <rPr>
        <sz val="11"/>
        <color rgb="FF000000"/>
        <rFont val="Calibri"/>
        <family val="2"/>
        <scheme val="minor"/>
      </rPr>
      <t xml:space="preserve"> looking for something similar online. I couldn''t find a similar flush mount ceiling fan with light.  I was </t>
    </r>
    <r>
      <rPr>
        <b/>
        <sz val="11"/>
        <color rgb="FFFF0000"/>
        <rFont val="Calibri"/>
        <family val="2"/>
        <scheme val="minor"/>
      </rPr>
      <t>disappointed</t>
    </r>
    <r>
      <rPr>
        <sz val="11"/>
        <color rgb="FF000000"/>
        <rFont val="Calibri"/>
        <family val="2"/>
        <scheme val="minor"/>
      </rPr>
      <t>.</t>
    </r>
  </si>
  <si>
    <r>
      <t xml:space="preserve">I bought a fire pit and outside ring  didn''t fit properly  called customer care to get new part, after a few days get an email saying </t>
    </r>
    <r>
      <rPr>
        <b/>
        <sz val="11"/>
        <color rgb="FFFF0000"/>
        <rFont val="Calibri"/>
        <family val="2"/>
        <scheme val="minor"/>
      </rPr>
      <t>no parts</t>
    </r>
    <r>
      <rPr>
        <sz val="11"/>
        <color rgb="FF000000"/>
        <rFont val="Calibri"/>
        <family val="2"/>
        <scheme val="minor"/>
      </rPr>
      <t xml:space="preserve"> available, but could return to </t>
    </r>
    <r>
      <rPr>
        <b/>
        <sz val="11"/>
        <color rgb="FFFF0000"/>
        <rFont val="Calibri"/>
        <family val="2"/>
        <scheme val="minor"/>
      </rPr>
      <t>store</t>
    </r>
    <r>
      <rPr>
        <sz val="11"/>
        <color rgb="FF000000"/>
        <rFont val="Calibri"/>
        <family val="2"/>
        <scheme val="minor"/>
      </rPr>
      <t>.Needed to use it so just made do with product.</t>
    </r>
  </si>
  <si>
    <t>did not receive the emailed receipt</t>
  </si>
  <si>
    <t>I had a brand new deck installed and the contractor put in your lighting transformer. Unfortunately I cannot register it so it will be under warranty because obviously I dont have the receipt. I sent him a text asking for a copy of the receipt and havent had any response so now I cant register the transformer.</t>
  </si>
  <si>
    <t>Your company / merchandise carrier made a Fathers Day gift terrible you destroyed my gift from my kids your company has no moral compass its just toss it around like trash and the best part of it you delivered some ones return that was destroyed and returned and you sent it to me just terrible.</t>
  </si>
  <si>
    <t>Jesus was pleasant, friendly, efficient and did a great job of taking care and of my concerns. I couldnt of asked for anything more!</t>
  </si>
  <si>
    <t>As a handicap individual is why I had all this delivered - I was instructed to dismantle the delivery in the road of a pallet of Rock and 21 2x8x16 deck lumber boards next time and make driver wait&amp; Well being disabled that would take me all day! So end result was we will pick up wood if you band and strap but not bring you more until you pay delivery fee again- So as I shop your competitor they deliver and pick up for occurrence like this! Im extremely disappointed and dissatisfied with Home Depot! We spend A lot however handicap doesnt fit your criteria. It wasnt til i returned the wood I met Brenda at the Orland store I really received help! Brenda went above and beyond to help me! End result is Brenda was saving grace! I will never order and deliver again with services like this! If Orland cant help well Im Menards now!</t>
  </si>
  <si>
    <t>I was not satisfied with Customer Cares response, but it wasnt his fault. Apparently Tool Rental is handled by the individual stores. The particular store in Zephyrhills Florida was terrible. Its three days later and I still havent received the promised call when my reserved rental (which they rented to someone else) arrived.   To solve the problem, I went to the Carrolwood Florida store to rent another one. They were as wonderful as the Zephyrhills store was terrible. Unfortunately I do not know the name of the two guys who helped me, but they were great. There was also a store associate named Doug who was extremely helpful as well.  The Carrolwood store was great.  Customer Care was not helpful because the Zephyrhills store was so profoundly unhelpful.</t>
  </si>
  <si>
    <t>Maribel was great getting back to me several times BUT the process to get the refund from Kevin in Parks (mulch losts its color within a week of purchase) was the worst customer service. I had to physically go back to the store with my receipt, even though I sent all the information to Kevin via email and phone calls, to get the credit back on my credit card (almost an hour drive each way). I emailed Kevin that it was a great inconvenience&amp;he never responded. Took over 2 weeks to get my refund with several emails and phone calls. Disappointed in your process</t>
  </si>
  <si>
    <t>I purchased the Hampton Bay North Pond 52 inch ceiling fan.  A professional electrician tried to install this item.  A grinding sound was present within the mechanism even after three attempts on reinstall/reconnect.  This was not resolved on Saturday.  I promptly returned the item on Sunday.  While I received a full refund, my payment to the electrician ($150) is now a lost investment for me.  The fan itself seemed very flimsy as compared to the existing 30 year old fan I was replacing.  The electrician was instructed to reinstall my existing old fan which works perfectly.  I thought I was upgrading to a newer model in this century.  Obviously, I was mistake .  Hampton Bay is relying on the customer to provided quality control.  I was told to call back after Fourth of July holiday to talk through the issue with a factory specialist. I would not have the electrician on hand at further expense, and I would have no idea what about the nature of the electrical instructions/corrections to be provided.  This suggestion was absurd. I respectfully request that Home Depot/Hampton Bay reimburse me for the electrician charge of $150.  I have made major purchases at Home Depot over the recent years (Kraftmaid kitchen remodel for example) and spend hundreds of dollars at HD every month.  I could easily drive further to Lowes. The fan was purchased at Pickett Street Alexandria and returned to Frontier Drive Springfield VA.   I expect someone to contact me at my email address which you have for this case number. I can provided receipts for the fan and the electrician . Thank you in advance for your attention and expected resolution.</t>
  </si>
  <si>
    <t>The part that was sent di not repair my fan.  I both emailed and left a voice mail for Darryus on 7/4 asking for a response for what next steps are, no response to date.  I will be contacting again to get assistance</t>
  </si>
  <si>
    <t>My resin wicker patio furniture is falling apart after 5 1/2 years, so Im kind of disappointed.  I spoke to the manufacturer, and they no longer make replacement parts. So a seven piece fdining set is basically has a 5 1/2 yr. life span.    Seems odd because we cover it in the fall and it doesnt get opened up back until the spring every year</t>
  </si>
  <si>
    <t>Home Depot customer service is horrible especially being such a big business. Ive never dealt with people who were not willing to help me out with my situation before. A simple return past the due date that they could not make an exception for when all I wanted was store credit to use back in Home Depot. Everyone I spoke with kept saying theres nothing we can do ,,,repeating it over and over. I am very unsatisfied with the service I have spent already upwards of $30,000 in your stores and once my project which is a full house renovation Im doing on my own will have spent upwards of $200,000. And to loose a customer because your willing to give a store credit maybe worth $200 is ridiculous. I am already in the process of contacting the news about this and taking my business to Loews. I am a hard working nyc resident a nurse to be specific,,and my husband works for con Edison. I have made it my mission to let everyone I know and come across not to shop at Home Depot. I am extremely unsatisfied with my service for the managers of the store and specifically the customer service rep I spoke with who never seemed to care enough to even try to think of a solution or even make a one time courtesy for us. Please do not send me any more surveys. Thank you.</t>
  </si>
  <si>
    <t>This person told me his name was Arron, he was very rude, pushy, I told him that I would reach out to the contractor myself, upon checking my e-mail this bastard made me a consultation, upon me calling them to cancel the appointment they could not find me in the system by name , email , phone number. She stated that this is Home-depot self made procedure,they do that to get paid,  I will be taking my services to Lowes. , Home Depot can not be trusted..</t>
  </si>
  <si>
    <t>I have been calling since this item was delivered June 22nd. Trying to get it picked up for return. Ihave been told many times it will be picked up and its still sitting in this huge box in front of my garage. I cannot fit in my car, but if I have to I will take it out of box and bring it to the store. I will be charged interest on my credit card for it sitting in my driveway. When I filedaase I was told I would hear from someone within a couple of days. Tomorrow I believe is an another week and I have not heard a word.  Do you want me to take it back to the store. It is a big fake rock, that is way too big, but I would like to get my credit. Customer service is horrible,.  Please advise</t>
  </si>
  <si>
    <t>The customer service representative put me on hold couple of time and looong time and I couldnt wait him to come back. He didnt call me back - I think he had no clue how he could help me. I am very disappointed. I have to call back again and hopefully I will get someone who can help me, I just have no time for this long phone calls and no results.</t>
  </si>
  <si>
    <t>I tried to call the Brandon and Lakeland stores and kept getting put on hold and never reached the tool rental Dept. Very poor communication in the stores when calling. Ended digging a trench by hand and it wasnt easy for a 72 year old man.</t>
  </si>
  <si>
    <t>I have an issue with the Stanley door I bought on line. The door knob and the deadbolt lock did not line up with the door jam after installation. Pedro offered a credit but I still have brand new door with holes that dont match. Waiting for a response from Danvers Home Depot to let me know what going to happen. They also sold me the wrong extension kit.</t>
  </si>
  <si>
    <t>The Cropsey avenue Home Depot is absolutely horrible. Approx 2 weeks ago I brought back blinds that were not special order. The computer would not credit my credit card. The manager said they could not remind cash because they did not have enough money in the register.  I was there for over 2 hours. Left the blinds in Josephines office. Came back and was told issue with IT department. I called customer service and put a complaint and to date I am still waiting for my refund. The personnel at this store are totally incompetent and lazy.  I asked customer service to compensate me for my list time and it fell on deaf ears . I called my credit card company to stop payment since the personnel never bothered to call me back. Horrible store and  personnel . I am going to steer family and  friends far away. Stella arsenakos</t>
  </si>
  <si>
    <t>First of all, Ive been waiting over a week for my supplies to come in to side my garage. Secondly, I cant believe Home Depot has a cap on what Veterans get for a discount. Lowes does not have a cap on veterans discount, therefore, Id rather shop at Lowes next time!!!!</t>
  </si>
  <si>
    <t>Im not sure we were on the same page as far as my problem with Home Depot.  At issue was the entire installation of countertops for 3 bathrooms which dragged on for almost 21/2 months.  From start to finish it was a stressful and frustrating experience.  There were too many people involved who told me different things and presented additional problems .  And while everyone involved was nice,  nice doesnt really count when an expensive project is involved</t>
  </si>
  <si>
    <t>I called because the patio heater I bought 18 months ago totally stopped working. Yes, it is no longer under warranty. But I think Home Depot customer service should have discretion to replace a product that fails so soon after the warranty ends as a good faith gesture. It seems this was not possible. Even documenting the purchase required finding  a year-and-a-half old receipt, which I think most customers wouldnt be likely to do. I was referred to the manufacturer who sent me an amateurish  video about how I might repair the device myself.</t>
  </si>
  <si>
    <t>Home Depot should replace the defective tile and cover the additional cost now needed to remove the tile. We are not getting answers in a timely fashion. Home Depot staff tells us this case has been referred to district manager but we have not been contacted by district manager in two weeks. This delay has caused us to stop work on our bathroom remodel. We are in the process of a whole house remodel and have spent a lot of money at HD. We will probably complete the rest of our projects with purchases at Lowes or Menards due to very poor customer service at HD.</t>
  </si>
  <si>
    <t>Kinda bogus lifetime warranty - have me call instead of bringing in the item; required a receipt number (which I had) as an additional impediment in honoring the warranty; then are only sending parts (which may or may not work) on a merely 4yr old lifetime warranty faucet.  I may post on YouTube and elsewhere how the faucet goes from off to full force on, all by itself in under a minute.  Shame on Home Depot!</t>
  </si>
  <si>
    <t>Treat your customers like you care and dont  Act like this is New York or la  This is Oklahoma act like it</t>
  </si>
  <si>
    <t>Tried to return new in box pump was only looking for store credit to get correct pump. Was refused and when asked was told by Asst Mgr that nothing could be done about it. Left pump and other items at returns. Went shopping at Lowes.</t>
  </si>
  <si>
    <t>when i contacted ramee and provided info the warehouse team thought i had a different model when i provided the model unowned i did not hear anything back and had to contact ramee.  so the ball was dropped on someones end</t>
  </si>
  <si>
    <t>From a company who is falsely advertising items, I have not been helped one bit. I just hear theres nothing I can do. The customer service rep didnt even ask to see photographs of the incident. When I mentioned Id like them to see them, she said she would send an email for me to reply to. Guess what, never got it.</t>
  </si>
  <si>
    <t>The back and forth with everyone has been difficult the not showing up, not telling us they were going to be late then telling us theyll be there in 20 and its going over 40min with a no show having to reschedule and not hearing anything till we reached out was all very unprofessional and not realible. And then calling for the measurement I could never get a hold of anybody because when they called me they would hang up and when my Fiancé called for me on his work lunch break the guy he spoke to was very rude. For all of the troubles we have we were offered no compensation or discounts and felt like customer service didnt really care to fix the problem they were more worried about closing our open complaint. I just got a credit card in hopes of being able to do alot with our new home, my mom and grandma have had credit cards and bought alot over the years but after what has happened to us we wont be doing business with Home Depot after this and well make sure our family and friends know the problems we have had. We are scheduled for blind installments and depending on how satisfied we are will depend on of we reach out to someone from higher up corporate again because this has been ridiculous. We are very understanding and know things happened but the fact that nobody really apologized or offered us any help or compensation makes it worse.  Thanks for nothing.</t>
  </si>
  <si>
    <t>The young lady did her best but really didnt know how to accomplish what I needed to get done.  Furthermore the problem I have been experiencing is she merging management should be taking care.  After my last experience with Home Depot I doubt I will be doing much shopping there in the future.  I established a Lowes account and will more than likely be doing my future business with them.  Home Depot as a whole has been decking over the past few years and I feel they have lost sight the fact that your customers are essentially your business in that their customer service has became me atrocious.</t>
  </si>
  <si>
    <t>I have be try to sign up for my veterans discount on line and I am 75 years old and not very good with the computer. I have been trying for two months now and still unable to complete the application right which is making me mad after being a loyal customer for about thirty years, down in Phoenix and Show Low, and now I cant get my discount from you people. Why!!!!!</t>
  </si>
  <si>
    <t>Ricardo and Hugo were very good about getting things going and keeping me updated. My only discontent is I still dont have the part.</t>
  </si>
  <si>
    <t>The saw I rented did not work, I called and told to go to another Home Depot to exchange but the other place you cant so the technician fixed it clean the filter and it works and told me the chain was bold it is hard to cut I waisted 2 hours driving from my house and the time to fix and back I called the store where I rented the saw talk to supervisor Juan told me we will extend you contract, I did not finish cutting my tree and they charged me for six hours, the I have to rent again to finish cutting the tree and to pay again this is not fair I have a project building an ADU and I need to spend over $40,000 materials inside from home depot but may be try lows</t>
  </si>
  <si>
    <t>On June 28, 2023 I purchased a mailbox and post in the Home Depot Derby CT store. Dave at the customer service desk provided me a Home Depot mailbox installation quote of $139 that included installation, cement, and removal of the old mailbox and said a contractor will be contacting me to do the job. SANTOS CONSTRUCTION contacted me and installed the mailbox the next day, charging me $385! I never signed a work order and I never got his charge upfront because Home Depot called me $139. I called Pro referral at 1-855-723-2266 and they told me Home Depot is responsible Home Depot told me they are not responsible and I want the $246 I over paid and I will be filing a complaint and Id like a manager to contact me as soon as possible.</t>
  </si>
  <si>
    <t>I never received a call back from either the store or customer service regarding my concern. Even though Virginia said someone would call within 24 to 72hrs, its now been over a week.</t>
  </si>
  <si>
    <t>Im very disappointed with the service because the service never got done. I was originally scheduled on 6/9/23 and on 6/8 and at around 6 I got a call that the technician would not be available and they asked me to reschedule. Mind you I was taking days off from work to be home for this install.  I still took another date of 6/30 for the new scheduled date. So, on this day I called the company to see if the guy was still coming since I took off work again. They told me they cant find him and asked me to reschedule again and I refused. For some reason I was charged the labor prior to the installation getting done and went to the store for a refund. I ultimately kept the materials that I had already paid for and found some other contractor to come and install my backsplash in in kitchen with no hassle.</t>
  </si>
  <si>
    <t>Worse online/local store experience ever. If you want to ask why, pleas reach out. If you do care, then dont reach out</t>
  </si>
  <si>
    <t>When I called to place a complaint on the online order I placed and went to pick-up via curbside,the rep I spoke to was very sweet in taking the complaint.  Now,HD did me very very wrong and never even bothered to call me to say they were sorry about the issue I had.  Instead of buying the items again through another Home Depot,I went to your competitor of Lowes.  Had no issue at Lowes.  Unlike with HD,Lowes actually came and brought the items to me via the curbside after maybe 5 minutes.  Cant say the same for HM,which I waited for at least 20 minutes and called at least 3 times,with the phone ringing 20 or so times each.</t>
  </si>
  <si>
    <t>Why do you sell a ceiling fan that has to be TAKEN DOWN in order to reset dip switches. You installed it. How was I supposed to know that someone else has my frequency which I can change but I have to uninstall it.  Oh yeah&amp;thats going to happen. Im 77 and have crawled up on the ladder way too many times already. What a waste.</t>
  </si>
  <si>
    <t>Very disappointed at Home Depot for having supervision that will and will not help there customers. I still havent received any call backs from corporate or store manager which I was told I would in 24-48hrs.</t>
  </si>
  <si>
    <t>We did not receive the service we were expecting from Home Depot and their choice as third-party contractor. The third-party contractor was allowed to force us into paying a high price for leveling services once knowing we needed our floor installed and were stuck with no floor. We will never do business with Home Depot ever again. We were also told it would be contacted by a manager in a customer service department, and that of course never happened. Thanks for the horrible experience.</t>
  </si>
  <si>
    <t>Darryls was very helpful and polite. Wish yall would make sure which Harbor Bay candles can or cannot use the Harbor Bay remote, would just make things easier!</t>
  </si>
  <si>
    <t>Alejandro was very detailed in explaining why it may take time to resolve my case. Not by any fault of Home Depot but to wait in response from Mfg.  He was consistent in keeping me updated and now were wait to see if the manufacturer in China will continue with the resolution. Thank you for the diligence and continued efforts to help me get this project completed.   I had to postpone the remodel party due to no legs for bar stools but hoping to do it for my birthday in September.  Thanks again.</t>
  </si>
  <si>
    <t>Terrible customer service. My complaint was that I was never advised my flooring order was a special order, hence I was completely surprised by the 15% restocking fee. In addition, I cannot get my refund until the materials arrive in the store, which is completely ridiculous. I was forced to put this project on hold for a few months, and when I do I will definitely not choose Home Depot. I will never shop there again..</t>
  </si>
  <si>
    <t>I was disconnected and never got a call back after giving my name and number. Disappointed in this and I havent had the time to call back. I went into a store and they couldnt help me.</t>
  </si>
  <si>
    <t>The service representative kept me on hold for than 45 minutes while she claimed to be filling in a form to send to the insurance company. I believe she was trying to get me to hang up. Thats TERRIBLE customer service.</t>
  </si>
  <si>
    <t>Im concerned that nobody has addressed the long term implications of selling me the wrong paint. I would appreciate a phone call to address the part of my complaint that has yet to be discussed by any of your team. Thank you.</t>
  </si>
  <si>
    <t>Vanity light is installed. Did not come with thumbscrews. Got them from customer service, and they dont fit! Went back to Home Depot, they sold me a bit to make the hole fit bit it didnt work. I paid to have light installed, they say all I can do is return the fixture, which means paying for a dismount and another install! Quality of this product is so poor. Home Depot should remedy this issue.</t>
  </si>
  <si>
    <t>The customer service experience was the worst Ive experienced in a long time.  I eventually resolved my own issue by going to Home Depot and speaking with an associate in person.</t>
  </si>
  <si>
    <t>Better customer service. Associate not standing around looking at something on their phones and I was standing there waiting for them. Make sure your associates dont eat on the floor. Making sure theres someone to cover another persons lunch. And I wasnt the only one that needed help either. That customer left!</t>
  </si>
  <si>
    <t>Even though Vickie was on top of the problem her only answer was return the dehumidifier.   I am a senior and I would have to empty the whole device get it in box and return itt.  It was used and wet.  I only needed a filter that wasnt packaged in dehumidifier and company wouldnt.  She said I had to purchase another one. No way another charge and then who knows that one was good.  I am very disappointed in Home Depot and will never purchae anything on line again. Sitting in my cellar of no use and out almost 200.  But of course no one cares.</t>
  </si>
  <si>
    <t>Home Depot as a company does not truly care about its customers. I now see it from both sides as an ex employee and now as a customer. Id rather shop at Lowes then give another dollar to Home Depot when they truly truly do not care about their customers.</t>
  </si>
  <si>
    <t>Jacob was great, warranty varied among contacts, bait and switch from replacement to credit for $50. Youre getting &amp;170 back though when I pick up the fan tomorrow.</t>
  </si>
  <si>
    <t>I havent received an answer on if they will send the missing items? Im disappointed, as Ive waited 7 days to hear back. I need to fasteners to attach the globes to my light fixture.</t>
  </si>
  <si>
    <t>Frustrated that my solar lights purchased arent even one year old &amp; bulbs are going out. The only thing the rep could do even with receipt was offer $20 per light fixture. I spent $180. I just need bulbs &amp; bulbs arent available. Home Depot needs to figure this out</t>
  </si>
  <si>
    <t>he gave me the site to get the key for my tool box but that company cant get my key they said that they can sell me a new lock with keys  how do you sell a tool box and cant get keys anywhere that doesnt make sense  i cant see that a simple lock is that hard to find spare keys</t>
  </si>
  <si>
    <t>Theres no reason a customer should be banned from doing valid returns with a receipt. Someone at Home Depot corporate needs to resolve this.</t>
  </si>
  <si>
    <t>The instructions in the box state to contact customer service before returning to the store, and then customer service said they dont have parts and should return to store. Its a bit confusing and frustrating&amp;however, customer service mailed a new light fixture to me so it turned out ok.</t>
  </si>
  <si>
    <t>I been a customer for 10 year and spent more than a half million dollars over the years back then the service was outstanding know its the worse I ever seen. The help is clue less the service is bad how you stay in business is be on me</t>
  </si>
  <si>
    <t>When we got our new 7 cu Ft freezer home and unboxed, it was dented on the right front corner most likely from a drop. We were going to return it, but when I spoke to the customer agent about the problem, she asked if I wanted a price adjustment. I asked how much, she said it would go before a panel to assess damage. I thought it was going to be settled that day. The following day it was explained to me that it could take a little while. I was eager to use the freezer for the purpose for which it was bought, so I told the customer service person over the phone that I thought I would just return it to the store. Then I looked up the stores within a 50 mile radius, and that unit was scarce. We just decided that it was too much trouble to load it up again and drive the 80 mile round trip to the store where we bought it when there was a good chance that there wouldnt be a replacement available. Im 71, George is 79; this transporting isnt the easiest task at our ages. We decided that if we had a problem with the unit, at least we had a one year warranty on it.  So far it is working perfectly. If Home Depot would like to give us a financial compensation for the damaged unit, I wouldnt refuse it. For now, it is doing the job. The customer services folks that I talked to were very accommodating, and at the last communication that I had with them, I told them I was going to return it-but, I decided to skip the hassle of the return. Im assuming that the pictures of the damage are still in the original complaint info. Feel free to contact me if any further clarification is needed.  Sincerely,  Linda Zick 352-613-6207</t>
  </si>
  <si>
    <t>We purchased some white Hampton Bay lounge chairs and had to go through 2 different returns of all 4 chairs because the quality control over in China is horrible. Some of the aluminum tabs that the screws go through to hold the pieces together were bent so badly you couldnt get the screws in. Some of the chairs had horrible stains or tearing of the sling materials. And it took a lot of time to put them together, TWICE, just to take them apart and box them up again. The customer service representatives on the phone were wonderful,  although really hard to hear and understand.  We are so disappointed in the quality of these chairs.</t>
  </si>
  <si>
    <t>I feel that Home Depot in Palmdale should have been able to help me since their employee was the one who messed up. I shouldnt have had to call corporate customer service, to help me. Im thankful for customer service for helping me. And making me feel like a valued Home Depot card holder.  But honestly I was gonna never shop at Home Depot.</t>
  </si>
  <si>
    <t>I appreciated Latimahs commitment to solving my issue.</t>
  </si>
  <si>
    <t>Im general I felt small . I understand that my $400 is a small fraction of this billion follower corporation , but respect is still huge . I was on the phone for 2.5 almost 3 hours trying to get my issue resolved and being transferred all over the place . It was unsatisfactory</t>
  </si>
  <si>
    <t>I would have like to had this issue resolved the right way, I dont have a reciept from a year ago and its unfair that I wasted the $50 on this light</t>
  </si>
  <si>
    <t>Miranda was nice and  helpful but my problem with the return hasnt been resolved. It has been since June 18. they have told me its been a system issue.  I have been in the store multiple times and they have called the IT department couple of times it goes to level three and a gets  closed. Not resolved Last time I went in they were going to talk to loss prevention. I havent heard a response. I cant believe that a manager or store manager cant refund me for my return.  It is very disappointing. I hope this gets resolved soon. Im still waiting for someone to contact me.  I do go shopping to Home Depot all the time.</t>
  </si>
  <si>
    <t>I cant get anyone to assist me in resolving my issue.</t>
  </si>
  <si>
    <t>Its been crazy having to move out of our house due to fire caused by HD contractor. Customer service was great crediting the amount we paid for HVAC services in a timely manner.</t>
  </si>
  <si>
    <t>Im still waiting to have my toilet installed, its already been 1-1/2 weeks. The plumber is supposed to come tomorrow morn. And I was also told I was to receive a credit of $45.00 on my credit card, which I havent seen yet, I will advise you when the job is done. So far I am very unhappy with Hone Depot.</t>
  </si>
  <si>
    <t>Lifetime ceiling fan warranty at HD is not real I have seen. See all stores now say it on box but want you to buy an additional fee warranty. Bait and switch. Take it off the box if its not true. After several emails and phone calls got 100 of 199 in gift cards so in todays BS filled world best I could hope for. Stop lying to the customer. I realize help line personnel are limited to HD policy no matter so dont blame them - corp wants more profits!</t>
  </si>
  <si>
    <t>Aimee mahana help me get everything right she made it where I took the machine back an got my money in return  I just thought that I got ripped of when they sold me a broken plate compactor and when I tried to return it they couldnt do anything for me  I think they need better costumer service at the rental department an better mechanics</t>
  </si>
  <si>
    <t>My $1800 washer and dryer were practically dropped off the back of the and bounced around repeatedly.  Next, the installer either scratched or cut himself and left blood (as well as grime) all over both appliances - for ME to clean up.  Then, the vent pipe didnt fit properly, so they were going to use the original, rather than the ONE I PAID FOR!  Had I not said something, the new vent pipe would have ended up in their parts bin.  Lately, when installed the new vent pipe, they installed it at full-length, so the dryer had to stick out into the laundry room excessively.  When I questioned the installer, he said Id have to fix it myself, that he was not allowed to cut it.  Hey Home Depot - I PAID TO HAVE IT UP AND RUNNING, NOT LEFT FOR ME TO FIX!!  Id like to speak with someone about all of this please.</t>
  </si>
  <si>
    <t>I think the majority of the workers need to get retrained or taught some respect. Theyre very disrespectful.</t>
  </si>
  <si>
    <t>Was impressed with Home Depots support on this issue and Joezelle was outstanding</t>
  </si>
  <si>
    <t>I never dealt with an Ethan! And a gift from my son thats stationed over seas now cant talk to anyone at Home Depot. The product was not workable and Im extremely disappointed.</t>
  </si>
  <si>
    <t>It only took 2 weeks to get my light warranty recognized, and 4 other of Ethans colleagues.</t>
  </si>
  <si>
    <t>Overall horrible experience since receding our damaged merchandise on May 23. I formally registered issue May 26. Its now July 3 and I still dont have a replacement. Any information that Ive been provided appears to be a lie or no one can tell me where my replacement is. Its ridiculous that its unknown when it shipped or by who. Its fun contacting a freight carrier to find out where it is and the reference number doesnt exist. What a joke. No one knows anything or is blatantly lying.   I no longer want your patio table replacement. I want my money back. I am happy to share countless emails documenting the lack of service and look forward to sharing online with anyone who wants to know about my absolutely horrible experience.  Feel free to call or email me. Id love to hear from anyone that cares.   Stacy Brethauer Cambridge, ON 226 751-5533</t>
  </si>
  <si>
    <t>You should withdraw from the shelves a product that has had its package opened until you can verify all of its contents are intact.   I purchased the last package available at the time of a shelving unit only to realize when I was assembling it that it was missing some parts.   Even though I was eventually able to get a workaround, it took a lot of time and it was very frustrating.  It didnt help that I kept getting contradictory information from some of the sales associates, like it was a product that had been discontinued, only to return to the store a couple of weeks later to find it had been re-stocked and there were new packages available.  By that time I had already assembled the storage unit using my workaround but affecting the ultimate quality of the product.   I guess it was my fault for buying a product with an open box but then the product shouldnt have on display for sale under those conditions.</t>
  </si>
  <si>
    <t>After thinking about it and its hindsight now, I feel I should of been compensated more that just a $100 Home Depot gift card, as I sit and look at the table its not very pretty and is in unsightly.  I just didnt want to deal with returns and putting another table together. I would like to see Home Depot have better quality control.  However, Gladys was wonderful!</t>
  </si>
  <si>
    <t>Right now Im waiting to speak to the store manager on Thursday at 12:30</t>
  </si>
  <si>
    <t>I spent 4 days on the phone with this issue. Lost 4 days of work. My flooring never showed up (100 boxes) no one would help or locate it. SO I CANCELED THE ORDER, I NEVER RECEIVED IT, and now they tell me Im having to wait til it ships back to vendor, to receive credit on my account. And how long will that take. The product is now between the shipping co and Home Depot, not me. Im out $7500.00 dollars and having to start all over. That is definitely not right, since it was never delivered to me.  Customer service at Home Depot is the worst I have ever had to deal with. They dont care about their customers at all. This will be reported and everyone will here about this.</t>
  </si>
  <si>
    <t>Sell good products and stand behind them! The marble cart I bought is not marble, and the handles are cheap painted pot metal. The spray finish on the cheap luan plywood was done by a 3rd grader. This is it for me, no more Home Depot.</t>
  </si>
  <si>
    <t>Im still waiting for the manager to call me back after several days.</t>
  </si>
  <si>
    <t>Purchased a toilet stool I was going to install however found out toilet had been used before because it had caulking on the bottom &amp; bolts for stool lids missed.  This was supposed to be a new toilet thats what I paid for but didnt get.  Didnt bring toilet back because it was heavy &amp; Im elderly.  Very disappointed please educate your employees to make sure returns have everything in it instead of just placing on shelve to be someone elses nightmare purchase.  We been shopping at Home Depot for over 30 yrs.</t>
  </si>
  <si>
    <t>Customer service line did great, unfortunately the poor service from the North Olmsted management team and special order Jessica.There unprofessional manner towards customers and constant excuses of not enough employees etc,  Going forward my wife, friends and family have decided to take our business to  Lowes, and Menards. Sharing our experience plus their recent experience with Home Depot, shows that customer service isnt a factor in Home Depot culture.  Even when asked to be contacted by District Manager Mike Collins, received excuses.</t>
  </si>
  <si>
    <t>Nothing at all has come of my complaint and I absolutely feel I should take my business elsewhere. This branch is running a complete scam renting equipment they know is defective and using their service department as a way to prolong holding on to the rented equipment extending the amount owed for the faulty equipment. I am extremely disappointed. I just moved to Little Rock and purchased a farm and home that need major renovations and Ill be taking my needs elsewhere if nothing comes of this.</t>
  </si>
  <si>
    <t>I called the same phone number several days before I spoke to Lila. Whoever I talked to couldnt find any records for my 11/04/2021 HD transactions. That gal told me I needed to go to the store I made the purchase at. I went to the store only to find out that they couldnt access my records for that date using my name, address or telephone number. They needed the credit card I used. That card had been compromised and we have a new card. So I had to go home and get my 2021 records from storage and find the credit card bill. I went back to the store the next day. They found one of two purchases shown as being charged to my credit card that day. They printed the receipt I needed and told me I had to call the number I had already called. I have already had multiple terrible experiences with HD if youd go through my records. I was not happy. But thanks to Lila - who actually knew something compared to the overwhelming majority of HD Customer Support people I have had to deal with the last two years regarding major purchases I had made - I got the extended warranty receipt I was looking for. I dont understand why dealing with HD has been such a difficult thing to do the last two years. Is it this ESG thing that HD has bought into? Hiring not the best and brightest but only the diverse? Its a sad statement on HDs part. If it wasnt for my military discount I would never shop at HD again. I certainly will never make any more big ticket purchases at HD. Learned my lesson with our recent LG refrigerator purchase and subsequent 3rd party insurance claim. So I do what I can do. Ive already been successful at turning family and friends off regarding buying at HD. Just keep spreading the warnings.  You want my take on improving&amp;..hire the right people and do more training. I see too many workers roaming around my local HD with their heads up their arses&amp;..equitable and diverse. The box has been check marked so yall are good.</t>
  </si>
  <si>
    <t>Very pleased with your customer service! You guys always listened to my complaints. However, I think its best if you can remove defective items from the shelf. Its for all the customers goods. I wasted 1 week of the time looking for the right size linkage as of today no luck. I understand you offered me refund and store credit. However, it has been a good waste of my time for me to deal with this mess. I hope the drain plug will come in earlier than Monday so I can put it in use immediately as I havent been able to take a bath for 2 weeks already for my new tub!!!!! Its super stressful.</t>
  </si>
  <si>
    <t>Its a shame home depo doesnt have sales people! If I were the manager, the salesman would have been fired immediately</t>
  </si>
  <si>
    <t>I wanted this order canceled. When ordered the projected delivery was 7/5. Soon it became 7/13. This was not going to work for me since we had storms and I could not get my vehicle in. I wanted it canceled and was told by one of your representatives that it was canceled and I would get an email showing a credit to my credit card for the cost of the product. That was not true. I drove 50 miles each way to purchase the product from Lowes on July 4. Thanks Home Depot. Terrible service.</t>
  </si>
  <si>
    <t>This review isnt for Latina, this review is for the flooring department and carpet installation experience.   I had originally got a quote for 2 rooms to be installed. Bedroom #1 (first room he measured) and Bedroom #2(2nd room he measured) . We decided to get bedroom #1 carpet replaced only. After paying and scheduled an install date, I assumed everything was great.  When the installers came to my home, they stated that there wasnt enough carpet to be installed because the carpet Home Depot flooring ordered was the wrong amount for the room measured. They stated the room that was measured was for bedroom #2.  I do not know how the discrepancy occurred but I was 100% clear to the flooring department that I wanted bedroom #1 only and not bedroom #2.  I am extremely disappointed and dissatisfied with this whole experience and will probably never order flooring or any special orders from the Home Depot department ever again. It was a waste of my time off of work, energy because I am 8 months pregnant, and detrimental to my health and overall well being as I am carrying a baby. Now I am stuck with waiting to replace this carpet and finding other contractors to get the job done because Home Depot did not fulfill my order correctly and to satisfaction. Worst experience ever.</t>
  </si>
  <si>
    <t>I bought a Home Depot gift card for my mom and when she tried to use it the card had a zero balance due to gift card fraud. I think its absurd that you will ONLY accept the original receipt in order to escalate the case and not accept a duplicate receipt generated from the store. Plus a supervisor was supposed to call me back and on one ever did. So basically Im out $50. I am thoroughly disappointed in how Home Depot has handled this gift card fraud issue.</t>
  </si>
  <si>
    <t>Update your policy to reflect that you care about your customers and their hard earned money. Its ridiculous that yall wont price match your own pricing!!! If you offer it online for a price &amp; then you should offer it in store when the items are in stock. No one should be required to click checkout on the website for that to happen when they can pick it up in the store. We cancelled our previous appliance order with Home Depot after this experience because we felt as if we arent appreciated as customers.</t>
  </si>
  <si>
    <t>All I sought was a replacement door for cabinets that I bought there. I was told it was not a warranty issue. Had it been I would have received a new door as a replacement. I am willing to pay for the replacement. Had it been a warranty issue you would have replaced the door. Therefore, a door can be obtained. There is no viable reason for me not to be sold a door. I have purchased a lot from Home Depot over the last ten years. I could have easily gone to Lowes. I didnt .</t>
  </si>
  <si>
    <t>Your response to my complaint was laughably inadequate.  Im left with the impression that your customer complaint division has a policy to talk, but not listen. Hello Mr Cole,BlaH, blah, blah, blah blah. Thanks for calling. Bye now. Military veterans are not your priority.</t>
  </si>
  <si>
    <t>If you buy something and it is missing parts it should be replaced, no questions or hassles. Sad that Home Depot is starting to act like Lowes.  The wheels I recieved only had one center piece included, each wheel should have had one.  Disappointed. I used to never go to Lowes but if Hime Depit cannot Stan behind products I may.</t>
  </si>
  <si>
    <t>As a veteran, anticipated I would get a discount for the approximated $1,600.00 vertical blinds I purchased. But the checkout desk refused saying I was not entitled because the blinds would be installed and that was not covered with a discount. I believe the discount should be made for the product Purchased. Do you not agree? Please clarify as I have always been given a discount in the past whenever Ive bought anything at Home Depot as a veteran! Please reply. My e-mail is: vanpeez1@aol.com Thank you. F. Van Poznak</t>
  </si>
  <si>
    <t>I simply need an additional remote for the winders SFL-550L2 ceiling fan/light that I purchased. The unit is useless to me where I wanted it because I cant find another remote. This email was supposed to be an answer to see if I could get another remote, and instead you want me to answer survey questions. Im disappointed in this corporation for the lack of follow through Ive received, and the simple remote that cant be found anywhere. I certainly will not be purchasing anything through Home Depot that I cant physically see anymore.</t>
  </si>
  <si>
    <t>Product I purchased was damaged, sent pictures, havent gotten a response back</t>
  </si>
  <si>
    <t>I ordered flooring to finish up a floor. They said it would be 5 days 5 days turned into 6weeks. Bought a dryer and sent them back twice. Bought a table saw had to take that back it was used. Between the dryers the saw and flooring that did it for me Ill never buy anything from Home Depot anything and will strongly tell others to go elsewhere.</t>
  </si>
  <si>
    <t>I asked to speak with Dianas supervisor, I waited about 15 minutes, then she hung up on me.  My issue wasnt resolved.  The range hood I purchased was defective from the start. (A plastic piece from the fan wheel assembly came loose and melted through the housing with potential to start a fire.  I should have received (at least) credit towards a replacement, but instead I wasted time on a lengthy phone call in which I was hung up on.</t>
  </si>
  <si>
    <t>I am not sure why it took so long to retrieve the receipt. Not all Home Depots give the same customer service and that is very unfortunate.</t>
  </si>
  <si>
    <t>I still havent received medical care for my injuries, I tried to talk to your insurance company but they put me on indefinite hold.  Not one person knew how to do first aid.  One woman finally found the first aid kit and handed to me.</t>
  </si>
  <si>
    <t>Antonio was awesome. HD has been a garbage experience from a store associate hanging up on me, to the call tree (IVR) taking me to the wrong person and getting transferred 4x. It is sad because I have bought a lot over the years and have leveraged HD as a partner on my projects. If I had an ex wife I would tell her to get a job there so there is no chance I would see her. Stick that in your pipe and smoke it. Also search for me in tiktok: Why Home Depot is Dying</t>
  </si>
  <si>
    <t>Called about a missing part of a freezer that I had purchased in a store and seems like nobody new how to get the part I was missing spent like 3 hours on the phone and all I was told was take back the freezer and exchange it not an option since i had it delivered?&gt;7 Bso just went online to Amazon and bought the part I needed :( not cool if in store sells an item but no way to check in the box to make sure everything is there not happy had to pay for a part that I already should have had when I bought the unit</t>
  </si>
  <si>
    <t>We finally received our replacement table top today. It arrived in one piece and looks great.  We now have a damaged table in our garage and dont know what to do with it. The table assembly weighs 185 pounds and the trucking company didnt have a work order for a pickup, so here we are. I will reach out to Maribel and see what she says .</t>
  </si>
  <si>
    <t>Issue still isnt resolved. Have not heard from anyone lately. Need to follow up and get mecstatified. My cell is 706-202-4144</t>
  </si>
  <si>
    <t>Ive called twice to speak to a supervisor and havent spoken to one yet.  On July 1 2023 the representative refused to transfer me to one.  On July 3,2023 I was told that a supervisor would call me back and again no one has called me back !</t>
  </si>
  <si>
    <t>We didnt get what was missing from our patio set.</t>
  </si>
  <si>
    <t>I was recently trying to return light fixtures that I purchased earlier this year. I thought I had purchased them using my Home Depot CC which is what I usually do and was under the impression that I had one year to return them but inadvertently ended up using another card. Despite my requests and pleas I was flat out denied the returns by Home Depot and was not even offered a Home Depot gift card as I had to purchase several items from Home Depot! After this incident and if this is how it treats its frequent customers, I will never ever shop at Home Depot!</t>
  </si>
  <si>
    <t>I have ordered thousand of dollars worth of furniture and had issues with almost every order with the quality, delivery, and shipping returns. I have spent hours each week talking with customer service and after a month I am still waiting on the pickup of items that are needing to be returned. Items were being shipped to a business and deliveries would not accommodate the hours we were able to receive. Im very unsatisfied with Home Depot and will not purchase from them ever again.</t>
  </si>
  <si>
    <t>Im waiting to hear if the problem with our military discount has been fixed</t>
  </si>
  <si>
    <t>Not sure who I am rating. I had to go through 4 online agents who put me on hold &amp; disconnected me. The 5th agent was incredible &amp; helped resolved the issue 100%. Shes my hero. It took over 1 hr to get to some one to help me</t>
  </si>
  <si>
    <t>The part shipped and quantity was different than what was discussed with the original customer service representative. The parts shipped arent the correct part and also do not match each other either.</t>
  </si>
  <si>
    <t>I dont believe it took 4 trips &amp; a call to Home Depot to correct an installation! To have another contractor unable to finish their project because of your contractor and no compensation just excuses. My patio is still not complete because of Home Depot plus they will charge me to come back to finish! A week and a half just for a return call! Never again</t>
  </si>
  <si>
    <t>Terrible service using texting as a communication for defective product. Then being put on hold for 35 minutes to speak with someone. Then being told I have to fix your defective product while under warranty. Use to shop here regularly but now I will shop elsewhere You dont back the products warranty, just pass the problem on to your customer!!!</t>
  </si>
  <si>
    <t>I just opened a new Home Depot credit card and spent 1000.00. We ordered a custom closet door, we wanted to cancel it a week later. We were originally told it wont be ready until Sept 28. Weve been buying all our remodeling supplies at Home Depot, and I have the receipts to prove it. Lots of money spent. The asst store manager told us a hard NO on cancelling. We are not happy.Floor and Decor is our go to now.</t>
  </si>
  <si>
    <t>Customer service couldnt give a reason why my order is still back ordered, although there was a balance of over 130 items in stock online.</t>
  </si>
  <si>
    <t>Have to sets of taps and the drain plugs are leaky and they said they would only replace one because tap were replaced under warranty dont know what that had to do with drain plugs not holding water in both sinks !!</t>
  </si>
  <si>
    <t>The situation that happened was unfortunate. I only emailed corporate hoping to tell the company so it doesnt happen again. I received a response from all levels of everyone and I was amazed that the old school business style still exists.   I received so many calls with updates that I couldnt answer them all. This helped cement me as a lifelong customer.</t>
  </si>
  <si>
    <t>I want this purchase straightened out.  I dont like paying $1300.00 for junk!!</t>
  </si>
  <si>
    <t>Valetas inexperinced caused me to waste more than 3 weeks of my time. She gave me the wrong information, asked me to submit unnecessary information and wasted my time. I spoke to other reps who finally fixed my issue and they were surprised valeta was making jump through uncessary time wasting hoops. After my issue was settled, she called me to follow up requesting the same uncessary information and I had to inform her someone else had addressed my concern more than 3 weeks after I started dealing with her.</t>
  </si>
  <si>
    <t>Lets see if the problem is resolved. That will be the true test</t>
  </si>
  <si>
    <t>Allyson the customer service agent was very helpful and did what she could but not much can be done to overcome Home Depots new rigid return policy.  Home Depot used to pride itself on its liberal return policy and it was a hallmark of their customer service.  However, even with a receipt, I was denied store credit for an opened return because it was beyond 90 days.  I wont be back to Home Depot and will just purchase from Amazon.  Whats the point of driving to a Home Depot when theyve given up on customer service?</t>
  </si>
  <si>
    <t>Based on the horrible interaction with the lawn and garden employee Griffin on the 4th and the 5th that prompted me to finally contact and file a complaint with corporate, I truly feel my grill purchase should be further discounted or fully refunded. I shop quite often at least 2 times a week at this location store #1901 in Broadview, IL.  I have never been treated this rudely by an employee. Being in customer service myself, Id would be jumping through hoops to make a customer happy. Griffin was absolutely horrible and treated me as if I was a bother to him instead of a customer. I will think twice before I spend my money at this Home Depot. Im in the same driving distance from a Lowes and a Menards.</t>
  </si>
  <si>
    <t>I asked to speak to a supervisor at the onset of the call. Fatima asked for my information and asked about my issue so she could relay the information. Once I informed her of my situation she stated she didnt feel my call was relevant enough to putt it through to a supervisor. I dont feel she is qualified to determine whether a call should be transferred to a supervisor/manager. Instead of her de-escalating a situation, she named it he situation worse in my opinion.</t>
  </si>
  <si>
    <t>Your staff is incompetent &amp; rude . Theyre not helpful whatsoever. I should have never had to file a complaint if they were trained properly in customer service skills. They sell products which dont exist &amp; try to keep the money after the fact. My mom and I have the same issues with Home Depot. She stopped shopping there a long time ago. I now will no longer shop there. You should retrain All your staff !</t>
  </si>
  <si>
    <t>Yes, waive the late fee. I have never been late prior to this billing. The fee was not anticipated for being 1 day late.  Im extremely disappointed in customer service. The gentleman in store tried his best but the person he telephoned was not.  Youve lost me as a customer.</t>
  </si>
  <si>
    <t>I was not compensated fairly for having to take two days off of work for something that should have been correctly in one day. Not compensating for customers time is wrong. What if the delivery person for HD arrived at a home and the customer wasnt home? I am sure the customer would be under much scrutiny for wasting the delivery persons time. Customer service is non-existent these days and I am sick of COVID and all of the other excuses. I had to talk to people on at least 4 different occasions in order to get a solution of $150. Wow.</t>
  </si>
  <si>
    <t>Worst experience with the Home Depot customer service department!! Very condescending attitude toward customers. Not sure, I would ever ask Home Depot to do any type of install for me. Thought that would be a good choice to go to a reputable resource but found it very difficult as a consumer. Installation people very rude also. Bad experience, thus wont have them install what I wanted to purchase from Home Depot.</t>
  </si>
  <si>
    <t>I havent received my parts yet. Its terrible that a brand new Fossett had so many problems. I do appreciate the fact that they were willing to send the replacement parts right away.</t>
  </si>
  <si>
    <t>Junnetta vas very nice and knowledgeable about how to process my warranty claim. That typed she said she would have to call me back in a day or so when the manufacturer responded to her request so that my unit could get the replacement parts. Its been a week and no call back. My unit is still broken and not working, so while she was a present person to talk to and I appreciate her help, my issue is not resolved and doesnt seem to have a resolution incoming.</t>
  </si>
  <si>
    <t>Bob was very helpful and provided what I needed. BUT overall home depot customer care service was extremely disappointing. The purchased furniture had defect and its large so I couldnt pick it up myself at home depot thats why I willingly paid the delivery fee to my house. The first Home depot online customer service staff that I reached was very unprofessional and lack of knowledge for her job. She said the only thing I can do is to bring the defective furniture to home depot to exchange. If I could do that, I wouldnt have asked for delivery and paid the fee. She sounds she didnt want to help my case literally and hung up the call saying she is tied up with something else. The second staff was better than the first staff but still not professional either. She said Home depot is just distributor and not manufacturer. You have to call the manufacturer. I requested the manufacturers phone number or transferring me to them and then the response was just to find the number by myself and call them. I wasted literally 3 and half hours of my time to get to the right person and find the real help. It was very unpleasant experience and I believe Home depot need to give professional training to those people who care customers service. Bob was genuinely helpful and I am glad he could find the solution for me.</t>
  </si>
  <si>
    <t>Javier was great, its my local store thats the issue. I have repeatedly asked them to collect the damaged wood ordered and they dont collect it.  I would like my money back.  Michael Gilmartin</t>
  </si>
  <si>
    <t>I had an amazing experience with a gentleman outside by the name of: Water.  I had just finished buying 12 - 40lb bags of water softener salt bags and had just entered the parking lot.  Water had quickly approached me and came RUNNING up to me asking if I needed any help with my bags to put into my car.   I was shocked and lost for words as I had never experienced such customer service by any employee with Home Depot ever.   Water was through and through the most pleasant experience Ive ever had.  He helped put all the bags I bought into my car and made my day with his kindness and customer service.    He had made such a positive impact and I will certainly will alway choose to go to this Home Depot location just because of him.  Not only that, it was 95 degrees outside and extremely humid.  After helping me, he continued to organize the shopping carts outside extremely promptly.  I really hope corporate and management acknowledge what asset Water is to Home Depot and hope he gets the proper compensation for his hard work.  Thank you water for going above and beyond my expectations of Home Depot.   I am so grateful and thankful of you.</t>
  </si>
  <si>
    <t>The last disconnected the call on me in the middle of me speaking I still didnt get no information regarding to my case</t>
  </si>
  <si>
    <t>Management at the Cape May store (some management) did not care about how I was injured or how to correct the problem so more customers were not hurt, Myself and others that saw the trim boards fall down on me could not believe how long it took for a manager to finally show up,more than 15 minutes and then I was asked for my name and number and that someone will call me and walked away .another couple that was in the same isle helped me with my 8 cut down my lower leg no stitches were needed just butterfly bandages,The couple said they would call a lawyer if it fell on them!</t>
  </si>
  <si>
    <t>The parts that I needed for the bathroom ceiling fan were not available so I guess its out of everyones hands</t>
  </si>
  <si>
    <t>Store Manager wasnt understanding about the situation at all</t>
  </si>
  <si>
    <t>Im very pleased with him. However it took 4 phone callas to get the answer I was looking for.   He was awesome listening to my problem and ultimately providing the information I needed.</t>
  </si>
  <si>
    <t>No satisfaction at all !!! I received the same email answer 2 times &amp; the 3rd e-mail wasnt any better!!! REALLY DISAPPOINTED!!!!</t>
  </si>
  <si>
    <t>My delivery is not here and it says it is. The delivery dates kept a changing  and at one point the home depot tracking website stated delivery date July 12 but the fed ex stated a July 8 I sat in my living room took the day off work on July 8 and nothing.  Now I am waiting for fed ex to finish their investigation. And after going through this ordeal I get a hold of Home Depot and I am told to take it up with fed ex because they are the shipper which really pissed me off because it shows a great lack of support and understanding from Home Depot and its very rude so no I will never order online from Home Depot if I do Ill have it shipped to the store</t>
  </si>
  <si>
    <t>I never got a call back from Valeta. Ended up calling your customer service number 4 times - next person I spoke with didnt call me back after our call was disconnected. Called AGAIN and finally spoke to two extremely competent people. Please track them both down and give them raises, since they went above and beyond in solving my problems.</t>
  </si>
  <si>
    <t>I bought lifetime windows for a new home and since youve changed software 3 times since the purchase its difficult. Your vender knows the product however isnt helpful. Ill need further help from home Depo to resolve this.</t>
  </si>
  <si>
    <t>Unbelievably bad experience, very disappointed. Trying to get information on where I can purchase replacement batteries for two Hampton Bay Solar Rechargable lanterns purchased at Home Deepot. No one can answer this question - not Home Depot Customer Service, Not Hampton Bay Customer Service. No one returned my numerous call or e-mails. Batteries impossible to find in Home Deopt Store or on line! If not resolved, I will be returning this product for a full refund. Cant believe I am having so much difficulty in simply getting information as to where I can purchase these extremely hard to find batteries. Horrible experience!</t>
  </si>
  <si>
    <t>Pedro was great. But I was disappointed with delivery. I ordered a riding mower and it was delivered without the key and owners manual. I had to drive 62 miles round trip to pick one up at the store. I was told that the manual and key were shrink wrapped around the seat, but it wasnt there upon delivery. It must have blown off. The driver said he never got it.</t>
  </si>
  <si>
    <t>I think that somewhere along the line people have lost respect for one another. The fact that the person that I came in contact with about the Pergola felt the need to be better than me was on necessary. I did not try to be a little her. Therefore, dont try to be a little me same goes as your manager on that particular day, I dealt with him before over the handicap parking situation, and he really showed me that he cared enough to do absolutely nothing about it, that alone irritated me I just wish everyone who is handicapped that needed a place to park wouldve approached them instead of just me because I really think he just didnt care. Its over and as I spoke with your representative, I didnt disrespect Home Depot. I just didnt deserve it back the way they wanted to do business , thank you. Sincerely, Barry</t>
  </si>
  <si>
    <t>Delivered a fridge that didnt work and Christina was very rude</t>
  </si>
  <si>
    <t>I spent over an hour on hold on the phone until I was able to be talk to a rep The woman I talked to was fantastic- she called me back and kept me up on what was happening with my problem.  Now if I get the light kit Im supposed to get in 10 days I will be content that my problem was solved</t>
  </si>
  <si>
    <t>Ethan is the only reason Ill be returning to Home Depot. I am dreading having to return another husky tool I purchased online. Im not even sure how to do it.</t>
  </si>
  <si>
    <t>Miguel listened to my problems and made sure he had all the information needed for my case. Home Depot local manager got ahold of me the same day, listened to my problems, immediately helped me and reassured it wouldnt happen again. Lynn provided me with great solutions to my problem and was extremely helpful. Very much appreciated</t>
  </si>
  <si>
    <t>Yes, I will.  Home Depot needs to stop the politics for the love of money.  The stress caused by YOUR policies on the SO CALLED 10% discount is a disgrace to the Military Community.  You play the games of Well, this considered normal product!  Buying 3 pieces of lumber might not be a Hugh savings for you, but it is a savings to us, the Military, even if it is  $3.67.  I am still in the process of communication with the public affairs office on FT. Riley, KS.  Not only hat, but if the policy does not change, I will not hesitate to consider local news.  Let me add that I have witnessed EVEN Extra Pro discounts are not given back the discount, and for what In the Name of Wokeness!?  I will go out of my way to travel to Topeka to Lowes for my discount.  Of course I do not expect any action to be taken care of.</t>
  </si>
  <si>
    <t>I submitted this survey before&amp;we purchased a Hampton Bay patio set about 12 years ago&amp;the cushion seat covers only ( inside cushions are okay) just need replacements of seat and back covers which first live agent said ,  text back with your questions when your next live agent can forward all your questions and photos when Hampton Bay back East can view photos to identify the model Collection we purchased. Agent said all conversations would be saved at my email address. Did that and next live agent said, we dont save any conversations from a previous text chat..he gave us 3rd party contacts to try and figure out what set we purchased by showing photos ..tried several , sent photos and never heard back from any of the 3rd party contacts..frustrating..</t>
  </si>
  <si>
    <t>Rebecca was amazing on the phone however I got emails saying I never send them pictures and they tried to contact me but I never received any calls and also after the original call I sent videos and pictures right after. Yet they said I didnt. Which I did. And they closed my case. I am very very upset about this.</t>
  </si>
  <si>
    <t>It was a little frustrating because I bought the pergola 2 years ago. When I asked for replacement parts she couldnt guarantee I would be able to purchase them. Without these parts the pergola is useless and wont work. Tomorrow will be one week since the call and I still dont have an answer to the decision about my case. Just a little frustrating. I have always used Home Depot for my repairs over Lowes but this is really aggravating.</t>
  </si>
  <si>
    <t>Maybe set the customer expectations correctly. That the delivery date may change and Home Depot doesnt communicate with you once purchase is done in store. Open up a concern with Home Depot online received an email and responded to the email. Silence ever since. Home Depot doesnt care about their customers once the sale is completed. As much as I hate the blue store I will have to give them a chance now. Still need to finish my new home. Wont be doing that with Home Depot. Pretty sad after the money weve already spent with you.</t>
  </si>
  <si>
    <t>Its a hassle to have to go through the manufacturer and not Home Depot directly to redeem your warranty and it was also disappointing that they couldnt help me locate a receipt on my pro account. I had to go back to bank records to find what it.</t>
  </si>
  <si>
    <t>The customer service representative was wonderful. It took her to get a store manager and regional mgr (Kalisha Taylor and Stephen Probicki) to just do what they said they would do. Its completely ridiculous that after a nightmarish kitchen installation (that took 8 months to complete) that I still had to chase these leaders for over a month for the status of my compensation for all of their stores errors. And then they went completely radio silent and didnt respond to my inquiries FOR OVER TWO WEEKS. had it not been for the customer service rep that expedited the resolution and getting me the check, I likely would have pursued next steps against you because the agreement that Kalisha and Steve gave me - and we signed - stated that HD agreed to issue payment within 15 days of receipt of signed copy. And it took well over a month.   Do better.</t>
  </si>
  <si>
    <t>Yes!  Home Depot service personnel listened to my issue and sent two items that should remedy my issue.  However, when the electrician arrived and I described the issue the same way I had explained to Home Depot, he suggested the wall switch was the only problem&amp;and he was correct!  I provided the wall switch which he changed and he presented me with a $150 bill! Thats more than the fan/light cost! If you had suggested a switch issue (based on the same information) I never would have called an electrician!</t>
  </si>
  <si>
    <t>I appreciated hector.  If the store had done the transaction correctly the first time, I wouldnt have had to spend 30 minutes on the phone getting it solved.</t>
  </si>
  <si>
    <t>The Astro turf experience with Home Depot has been nothing short of a disaster.  The ordering, the non delivery to the specific instructions I gave to where to put the turf. If I could attach a picture to this form, the delivery was basically dumped in my driveway.  When I called and placed my order of how many sq. Feet I needed, the turf company told me my measurements were wrong and I need the amount they came up with. Of course, now I have 33 feet of extra turf thats not needed that Im stuck with.  My measurements were correct. My delivery date was called and scheduled for Friday. I hired a crew to install my turf Saturday morning and with no turf, I still had to pay them. ($450) But HD gave me 250 of that back, (big whoop).   Turf company suckered me into more turf Delivery never showed on scheduled time Im out $$ for the crew I hired And now I have 33 feet of extra turf.   Guess Im a Lowes customer now.</t>
  </si>
  <si>
    <t>Everything was great, except the last name is Ramos&amp; not Ronalds ;)</t>
  </si>
  <si>
    <t>My responses above are not a reflection on Morgana. She did what she could I suppose by forwarding information on, however, I am so displeased with the fact that nothing can be done about my outside table and chairs, which are peeling and rusting. I believe it is poor workmanship, because I have the umbrella to match And it is perfect condition. This is a table and chairs that is still being sold at Home Depot, and it really bothers me that you are selling merchandise that is inferior and you will not stand behind it. You must go to Hampton bay, the manufacture and have them take my table away and test and see why just mine is doing this after I protected it during the winter months by bringing it indoors since I am not in this home for six months out of the year during the month of October to March. I would like to take this matter further and appeal your position on not doing anything about this. This has never happened in the 35 years I have shopped Home Depot, most recently buying a refrigerator a few months ago that I sure hope youll stand behind. I would like a response from management if possible. Thank you for your consideration to this matter.</t>
  </si>
  <si>
    <t>Whats the point of having customer service if they dont stand by their word? Apologies mean nothing in the fiscal world.</t>
  </si>
  <si>
    <t>Your store has the worst customer service . Every time I called to let you know nothing gets result . Your management at this store doesnt care  about their customer service. I would try not to shop at your store.</t>
  </si>
  <si>
    <t>My AC installation is still incomplete. Were going on 3 weeks. The subcontractor has been unresponsive and unbearable to work with.</t>
  </si>
  <si>
    <t>I had bought a patio set in 2018. The glass table top was broken by a storm. I needed to replace the top and was informed that that 51.5 diameter table is no longer made, and thus you cannot replace the top. Very disappointing. The rest of the set is still serviceable. Your available sets are smaller and less sturdy. 9</t>
  </si>
  <si>
    <t>We couldnt find a receipt for my purchase but Maryanne really tried hard and wanted to find it, perhaps I pd cash ? Anyway she was very helpful and put in extra effort , which I am grateful for.</t>
  </si>
  <si>
    <t>The # given for Hampton Bay customer service doesnt work or appear to be in service.</t>
  </si>
  <si>
    <t>Its too bad my experience on the phone with corporate cant happen in your stores. The service I received in the store was horrible. Thats the reason I wont shop at a Home Depot anymore. I will take my business to ace or Lowes. They appreciate their customers.</t>
  </si>
  <si>
    <t>William was very helpful but I am still upset with Home Depot.  Does not make sense that you cant use a gift card if you have used a coupon.  No other stores do that. A gift card is cash and should be treated as such! You need to change your policy!</t>
  </si>
  <si>
    <t>I have called multiple times to get a grill picked up that is not working. I have been told multiple times it was on the list, it was never picked up. I called again and they said it would be picked up on Thursday 6-29. It was not: I called and they said not sure why you were told that, its on the schedule for 7-6. Not sure what to believe</t>
  </si>
  <si>
    <t>The first customer service representative I spoke to was totally useless. She told me that she couldnt help me &amp; I needed to contact Hudsons Bay because it was a Gluckstein product &amp; gave me their phone number! I couldnt believe it! Why would I contact Hudsons Bay when I purchased the produce from Home Depot? I called Home Depot customer care again &amp; spoke to Alberto who looked after my problem &amp; ordered the parts I needed to replace. Thank you to Alberto!</t>
  </si>
  <si>
    <t>When I brought my power washer into the store for replacement &amp; I was told that I have no recourse on it (forced me to buy my 3rd power washer from you yesterday) this old one I bought off you 2 years ago with a warranty &amp; however now due to HD not having any of the details in your system and me not having a copy of the receipt &amp; Im stuck with another broken unit.</t>
  </si>
  <si>
    <t>20 minute hold, then try they didnt have part in stock. Now I have to wait.</t>
  </si>
  <si>
    <t>I ordered and received confirmation of a delivery time.  The day of delivery I was informed that the delivery driver forgot to load my merchandise. I purchased these for delivery because I didnt have time to go get them and I needed them that day. You caused me 3 hours of driving and a huge problem as rain was coming down on the equipment I needed to protect with the tarps</t>
  </si>
  <si>
    <t>This special order has gone wrong from the start, sending me the wrong product is the just another mistake in a long line of them.  Add to that that I have to wait another 2-3 weeks for Home Depot to correct THEIR mistake, while everything we own is cleared out of the house and being stored in the heat and humidity of our garage (because we were finally getting the floors installed after a 2 month wait, when the installer found HD had sent us the wrong order) and that we are walking around on cement floors - and this has been the worst experience we have ever had. Customer Care did nothing for us, just pushed the can on down the line to our local store, who we didnt even buy our product from (we ordered through the 800 #/measuring dept.). It was totally useless calling Customer Care, or Customer No Care.</t>
  </si>
  <si>
    <t>We still have not heard anything back regarding our patio chairs e we its the dye coming out all over our clothes, very disappointed.</t>
  </si>
  <si>
    <t>Have not heard back from anyone regarding a timeframe on the drawer slides. After paying $500 for a desk that I cant use its not very acceptable that I cant even return it</t>
  </si>
  <si>
    <t>I commend The Home Depots customer service team. Everyone Ive dealt with has demonstrated sincere attention to finding a solution with a sense of urgency. Thank you.</t>
  </si>
  <si>
    <t>What happened to me on June 2 was not my fault. The employees were trying to ring up some things for me. It kept coming up wrong. Then I was told if I went ahead and finish the transaction they maybe everything would come off. It didnt. I was upset, crying, tired and told the associate that I didnt want the stuff, because it rang up wrong price. We left the register and went to service desk, where he proceeded to take the chargers and battery operated chainsaw off. I kept my trash bags. One day I was looking at my bill and saw I was charged $90 that day. I contacted the credit card company and told them what happened. They were investigating it. Then, this Friday, June 30, to try to correct the mistake. They pulled up the receipts from that day, June 2. She knew something didnt look right She called the manage who looked at them and said I only get a partial refund. He was very condescending. I tried to tell him, that we walked from one register where it rung up to the service desk. The merchandise never left the building. He was still adamant. When I called corporate, Orlando said I didnt return all of the merchandise, so I wouldnt get a full refund. Ive been trying to explain that I wanted the full refund on the batteries and the chainsaw. I have never been so upset and humiliated in my entire life. I dont owe the full $90. I only owe for the two boxes of trash bags. I left only with the trash bags.</t>
  </si>
  <si>
    <t>Its too early to see if the replacement part will get here. However Jorge was sure it would be processed and sent.  He was easy to deal with. Hopefully the replacement glass will arrive and will then be pleased with Home Depot standing behind the products they sell.</t>
  </si>
  <si>
    <t>I called so many times, gotten hung up on when transferred, not able to help me, directed to talk to the store manager, just to be redirected to cooperate, I have never had such a circus trying to get ahold of someone who could help. Was promised a call back, when I finally got ahold of someone who was going to look into and it never came. Garbage, that was my experience. And I dont say that lightly</t>
  </si>
  <si>
    <t>Orders, and delivery service by home Depot inside store it''s bad, terrible,... The the item I request to take, purchase arrived damaged, broken containers, gallons of 30% vinegar,.... I don't recommend to get delivery to the store,.... They don't care about the life of product,.... Are terrible service,... Thanks by Sergio I get my money back,... Thank you for your help Sergio,..... Blessings,&lt;‰&lt;‰&gt;s&gt;s=B=B&lt;@&lt;@&lt;@=O=O=O=O=M=M=M===&gt;'&gt;'&gt;'=7=7=7&lt;‰&lt;‰&gt;s&gt;s=B=B=B=B&lt;@&lt;@=B=B=B=B=B=B=M=M=M====B=B=B=B,....</t>
  </si>
  <si>
    <t>Mr. Julio is a very nice guy, But the problem is with Long Island City Store, who do not care about our 1 year and 5 months I lost, they do not care about my time,  There is no value for my economic  loses, my reputation  There are too much to write but I dont Beleive on homedepot any more</t>
  </si>
  <si>
    <t>While Julio was quite pleasant and followed up both regularly and in a timely manner, it is super frustrating to me that there isnt someone who can easily get the basic information I need, or in lieu of finding receipts that I should have been given at checkout then someone who would deal with the vendor on my behalf to reimburse me for the defective merchandise purchased, without having to wait weeks while someone looks into it at the store level &amp; particularly after I was given erroneous information and was asked to go back to the store three times to get the information (receipts) needed  clearly the financial reporting and operating systems in use have major shortcomings. Please forward this and the case history to senior management for review and ask them to reach out separately to me as the issue remains wholly outstanding. Thank you!</t>
  </si>
  <si>
    <t>My issue has not been resolved and I have contacted customer service in writing and by phone several times.  What I was asked to do is costing more than the item cost.  I am very disappointed in the service I have received as of today.  The ceiling fan with a light fixture is in my master bedroom, therefore I have no light to turn on when I enter my room.  Its been a couple of days and no one has responded yet.  Can I just get a new ceiling fan that is not defective since I paid for a working one?</t>
  </si>
  <si>
    <t>I just wish that I would have gotten a New Kitchen faucet at no charge I had to pay 29 dollars out of pocket that was one of the reasons I bought life time warranty =</t>
  </si>
  <si>
    <t>The only negative issue on my experience was waiting almost 20 minutes on hold until being connected with Yvette.  She addressed my problem very quickly, professionally and completely.</t>
  </si>
  <si>
    <t>I filed a claim against the installation of my appliance with Home Depot over a week ago and had to call three times and I still dont know if Segwick knows about it! They were hired to install a gas stove and left me with a gas leak. Had to call WE Energies several times because of a gas leak. My sick, blind dog was home alone this last time when my neighbor was smelling gas and called WE. They came out to find the gas pipe broke completely off inside the connector and I was told they should have never connected the stove the way they did. With gas, I would have thought Hone Depot would have made damn sure everything was working properly. Three different times, three different installers and none of them connected properly. I did not have my brand new gas stove for about a week.</t>
  </si>
  <si>
    <t>Im not sure who Kellie is, the Home Depot representative from Shrewsberry that I worked with was Michelle and she was very helpful. I think Kelly or maybe Kenya were the representatives who did not properly communicate with warerite about the sink.   When I contacted the corporate 800 number to look for expedited resolution and got Fernando, he didnt really appear to do anything to expedite the situation because the local store was the only one who was communicating with me about the actual issue. The only thing the corporate customer support did was call me repeatedly during work hours and insisted that I respond to their emails asking if he store had provided compensation. One would think the store would be able to inform corporate about the resolution so I wouldnt have to.  Literally the only thing corporate assistance provided me was another group of people who I had to provide updates to, but did nothing to solve the problem.  Again, the local store, in particular Michelle, and whoever her manager are, are excellent.  The one thing I was really looking for in all of my contact with the Home Depot with somebody to apologize and say that this was unacceptable and you will make it right. I did not have a kitchen at all for over 10 days, the line I kept getting was unfortunately, its the weekend and nobody can call you back. I get it, you are a big company, unfortunately if you didnt care about my inconvenience then, dont keep asking if I was happy about the experience.</t>
  </si>
  <si>
    <t>Cheryl was good. Then this Scott guy emails me and tells me to talk to parts department. Im just trying to get the $1,000 toolbox that I ordered working again. Honestly, the quality of the box is subpar to have already had an issue with the slides a month into ownership.</t>
  </si>
  <si>
    <t>I would of liked some help after asking 6 times.  I bought 26 cases of flooring that I had to load and then unload in my car by myself. I wasnt asking for anyone to do it by themselves. I just wanted SOME HELP!!!!</t>
  </si>
  <si>
    <t>Lila was superb.  I wish all the Customer Care agents were like her.  My problem with the Mililtary Discount program occurred in February 2022.  I made many calls, got several different case numbers assigned, but nothing was ever resolved, until LIla.  All the other agents just didnt seem to understand the problem, let alone know what to do about it.</t>
  </si>
  <si>
    <t>Put your Customers 1st. If you do, the numbers will re-appear on you P&amp;L bottom Line. Teach your young employees who pays for their wages. Currently, that is unclear to them.  Update your website to alert repeat buyers of when specific items they buy are on sale. Or build a feature on the website that says notify me when this item is on sale  When Items are on Sale, you do wish to sell them &amp;&amp; Correct ???</t>
  </si>
  <si>
    <t>ADV</t>
  </si>
  <si>
    <t>Advertising</t>
  </si>
  <si>
    <t>broken part</t>
  </si>
  <si>
    <t>complicated</t>
  </si>
  <si>
    <t>don’t have the part</t>
  </si>
  <si>
    <t>false advertisement</t>
  </si>
  <si>
    <t>falsely advertised</t>
  </si>
  <si>
    <t>have more choices</t>
  </si>
  <si>
    <t>have not been helped</t>
  </si>
  <si>
    <t>it it will be resolved</t>
  </si>
  <si>
    <t>made a mess</t>
  </si>
  <si>
    <t>missing parts</t>
  </si>
  <si>
    <t>never got it</t>
  </si>
  <si>
    <t>not able to get the part</t>
  </si>
  <si>
    <t>parts missing</t>
  </si>
  <si>
    <t>truck</t>
  </si>
  <si>
    <t>Jesus was pleasant, friendly, efficient and did a great job of taking care and of my concerns. I could not of asked for anything more!</t>
  </si>
  <si>
    <t>Customer service could not give a reason why my order is still back ordered, although there was a balance of over 130 items in stock online.</t>
  </si>
  <si>
    <t>I want this purchase straightened out.  I do not like paying $1300.00 for junk!!</t>
  </si>
  <si>
    <t>Lets see if the problem is resolved. That will be the true best</t>
  </si>
  <si>
    <t>We could not find a receipt for my purchase but Maryanne really tried hard and wanted to find it, perhaps I pd cash ? Anyway she was very helpful and put in extra effort , which I am grateful for.</t>
  </si>
  <si>
    <r>
      <t xml:space="preserve">I had a brand new deck installed and the contractor put in your lighting transformer. Unfortunately I cannot register it so it will be under </t>
    </r>
    <r>
      <rPr>
        <b/>
        <sz val="11"/>
        <color rgb="FFFF0000"/>
        <rFont val="Calibri"/>
        <family val="2"/>
        <scheme val="minor"/>
      </rPr>
      <t>warranty</t>
    </r>
    <r>
      <rPr>
        <sz val="11"/>
        <color rgb="FF000000"/>
        <rFont val="Calibri"/>
        <family val="2"/>
        <scheme val="minor"/>
      </rPr>
      <t xml:space="preserve"> because obviously I do not have the receipt. I sent him a text asking for a copy of the receipt and have not had any response so now I cannot register the transformer.</t>
    </r>
  </si>
  <si>
    <r>
      <t xml:space="preserve">Your company / merchandise carrier made a Fathers Day gift </t>
    </r>
    <r>
      <rPr>
        <b/>
        <sz val="11"/>
        <color rgb="FFFF0000"/>
        <rFont val="Calibri"/>
        <family val="2"/>
        <scheme val="minor"/>
      </rPr>
      <t>terrible</t>
    </r>
    <r>
      <rPr>
        <sz val="11"/>
        <color rgb="FF000000"/>
        <rFont val="Calibri"/>
        <family val="2"/>
        <scheme val="minor"/>
      </rPr>
      <t xml:space="preserve"> you destroyed my gift from my kids your company has no moral compass its just toss it around like trash and the best part of it you delivered some ones return that was destroyed and returned and you sent it to me just terrible.</t>
    </r>
  </si>
  <si>
    <r>
      <t xml:space="preserve">As a handicap individual is why I had all this delivered - I was instructed to dismantle the delivery in the road of a pallet of Rock and 21 2x8x16 deck lumber boards next time and make driver wait&amp; Well being </t>
    </r>
    <r>
      <rPr>
        <b/>
        <sz val="11"/>
        <color rgb="FFFF0000"/>
        <rFont val="Calibri"/>
        <family val="2"/>
        <scheme val="minor"/>
      </rPr>
      <t>disabled</t>
    </r>
    <r>
      <rPr>
        <sz val="11"/>
        <color rgb="FF000000"/>
        <rFont val="Calibri"/>
        <family val="2"/>
        <scheme val="minor"/>
      </rPr>
      <t xml:space="preserve"> that would take me all day! So end result was we will pick up wood if you band and strap but not bring you more until you pay delivery fee again- So as I shop your </t>
    </r>
    <r>
      <rPr>
        <b/>
        <sz val="11"/>
        <color rgb="FFFF0000"/>
        <rFont val="Calibri"/>
        <family val="2"/>
        <scheme val="minor"/>
      </rPr>
      <t>competitor</t>
    </r>
    <r>
      <rPr>
        <sz val="11"/>
        <color rgb="FF000000"/>
        <rFont val="Calibri"/>
        <family val="2"/>
        <scheme val="minor"/>
      </rPr>
      <t xml:space="preserve"> they deliver and pick up for occurrence like this! Im extremely </t>
    </r>
    <r>
      <rPr>
        <b/>
        <sz val="11"/>
        <color rgb="FFFF0000"/>
        <rFont val="Calibri"/>
        <family val="2"/>
        <scheme val="minor"/>
      </rPr>
      <t>disappointed</t>
    </r>
    <r>
      <rPr>
        <sz val="11"/>
        <color rgb="FF000000"/>
        <rFont val="Calibri"/>
        <family val="2"/>
        <scheme val="minor"/>
      </rPr>
      <t xml:space="preserve"> and </t>
    </r>
    <r>
      <rPr>
        <b/>
        <sz val="11"/>
        <color rgb="FFFF0000"/>
        <rFont val="Calibri"/>
        <family val="2"/>
        <scheme val="minor"/>
      </rPr>
      <t>dissatisfied</t>
    </r>
    <r>
      <rPr>
        <sz val="11"/>
        <color rgb="FF000000"/>
        <rFont val="Calibri"/>
        <family val="2"/>
        <scheme val="minor"/>
      </rPr>
      <t xml:space="preserve"> with Home Depot! We spend A lot however handicap does not fit your criteria. It was not til i returned the wood I met Brenda at the Orland </t>
    </r>
    <r>
      <rPr>
        <b/>
        <sz val="11"/>
        <color rgb="FFFF0000"/>
        <rFont val="Calibri"/>
        <family val="2"/>
        <scheme val="minor"/>
      </rPr>
      <t>store</t>
    </r>
    <r>
      <rPr>
        <sz val="11"/>
        <color rgb="FF000000"/>
        <rFont val="Calibri"/>
        <family val="2"/>
        <scheme val="minor"/>
      </rPr>
      <t xml:space="preserve"> I really received help! Brenda went above and beyond to </t>
    </r>
    <r>
      <rPr>
        <b/>
        <sz val="11"/>
        <color rgb="FFFF0000"/>
        <rFont val="Calibri"/>
        <family val="2"/>
        <scheme val="minor"/>
      </rPr>
      <t>help me</t>
    </r>
    <r>
      <rPr>
        <sz val="11"/>
        <color rgb="FF000000"/>
        <rFont val="Calibri"/>
        <family val="2"/>
        <scheme val="minor"/>
      </rPr>
      <t>! End result is Brenda was saving grace! I will never order and deliver again with services like this! If Orland cannot help well Im Menards now!</t>
    </r>
  </si>
  <si>
    <r>
      <t xml:space="preserve">I was </t>
    </r>
    <r>
      <rPr>
        <b/>
        <sz val="11"/>
        <color rgb="FFFF0000"/>
        <rFont val="Calibri"/>
        <family val="2"/>
        <scheme val="minor"/>
      </rPr>
      <t>not satisfied</t>
    </r>
    <r>
      <rPr>
        <sz val="11"/>
        <color rgb="FF000000"/>
        <rFont val="Calibri"/>
        <family val="2"/>
        <scheme val="minor"/>
      </rPr>
      <t xml:space="preserve"> with Customer Cares response, but it was not his fault. Apparently Tool Rental is handled by the individual stores. The particular </t>
    </r>
    <r>
      <rPr>
        <b/>
        <sz val="11"/>
        <color rgb="FFFF0000"/>
        <rFont val="Calibri"/>
        <family val="2"/>
        <scheme val="minor"/>
      </rPr>
      <t>store</t>
    </r>
    <r>
      <rPr>
        <sz val="11"/>
        <color rgb="FF000000"/>
        <rFont val="Calibri"/>
        <family val="2"/>
        <scheme val="minor"/>
      </rPr>
      <t xml:space="preserve"> in Zephyrhills Florida was </t>
    </r>
    <r>
      <rPr>
        <b/>
        <sz val="11"/>
        <color rgb="FFFF0000"/>
        <rFont val="Calibri"/>
        <family val="2"/>
        <scheme val="minor"/>
      </rPr>
      <t>terrible</t>
    </r>
    <r>
      <rPr>
        <sz val="11"/>
        <color rgb="FF000000"/>
        <rFont val="Calibri"/>
        <family val="2"/>
        <scheme val="minor"/>
      </rPr>
      <t xml:space="preserve">. Its three days later and I still </t>
    </r>
    <r>
      <rPr>
        <b/>
        <sz val="11"/>
        <color rgb="FFFF0000"/>
        <rFont val="Calibri"/>
        <family val="2"/>
        <scheme val="minor"/>
      </rPr>
      <t>have not received</t>
    </r>
    <r>
      <rPr>
        <sz val="11"/>
        <color rgb="FF000000"/>
        <rFont val="Calibri"/>
        <family val="2"/>
        <scheme val="minor"/>
      </rPr>
      <t xml:space="preserve"> the </t>
    </r>
    <r>
      <rPr>
        <b/>
        <sz val="11"/>
        <color rgb="FFFF0000"/>
        <rFont val="Calibri"/>
        <family val="2"/>
        <scheme val="minor"/>
      </rPr>
      <t>promised</t>
    </r>
    <r>
      <rPr>
        <sz val="11"/>
        <color rgb="FF000000"/>
        <rFont val="Calibri"/>
        <family val="2"/>
        <scheme val="minor"/>
      </rPr>
      <t xml:space="preserve"> call when my reserved rental (which they rented to someone else) arrived.   To solve the problem, I went to the Carrolwood Florida store to rent another one. They were as wonderful as the Zephyrhills store was terrible. Unfortunately i do not know the name of the two guys who helped me, but they were great. There was also a store associate named Doug who was extremely helpful as well.  The Carrolwood store was great.  Customer Care was </t>
    </r>
    <r>
      <rPr>
        <b/>
        <sz val="11"/>
        <color rgb="FFFF0000"/>
        <rFont val="Calibri"/>
        <family val="2"/>
        <scheme val="minor"/>
      </rPr>
      <t>not helpful</t>
    </r>
    <r>
      <rPr>
        <sz val="11"/>
        <color rgb="FF000000"/>
        <rFont val="Calibri"/>
        <family val="2"/>
        <scheme val="minor"/>
      </rPr>
      <t xml:space="preserve"> because the Zephyrhills store was so profoundly </t>
    </r>
    <r>
      <rPr>
        <b/>
        <sz val="11"/>
        <color rgb="FFFF0000"/>
        <rFont val="Calibri"/>
        <family val="2"/>
        <scheme val="minor"/>
      </rPr>
      <t>unhelpful</t>
    </r>
    <r>
      <rPr>
        <sz val="11"/>
        <color rgb="FF000000"/>
        <rFont val="Calibri"/>
        <family val="2"/>
        <scheme val="minor"/>
      </rPr>
      <t>.</t>
    </r>
  </si>
  <si>
    <r>
      <t xml:space="preserve">Maribel was great </t>
    </r>
    <r>
      <rPr>
        <b/>
        <sz val="11"/>
        <color rgb="FFFF0000"/>
        <rFont val="Calibri"/>
        <family val="2"/>
        <scheme val="minor"/>
      </rPr>
      <t>getting back</t>
    </r>
    <r>
      <rPr>
        <sz val="11"/>
        <color rgb="FF000000"/>
        <rFont val="Calibri"/>
        <family val="2"/>
        <scheme val="minor"/>
      </rPr>
      <t xml:space="preserve"> to me several times BUT the process to get the </t>
    </r>
    <r>
      <rPr>
        <b/>
        <sz val="11"/>
        <color rgb="FFFF0000"/>
        <rFont val="Calibri"/>
        <family val="2"/>
        <scheme val="minor"/>
      </rPr>
      <t>refund</t>
    </r>
    <r>
      <rPr>
        <sz val="11"/>
        <color rgb="FF000000"/>
        <rFont val="Calibri"/>
        <family val="2"/>
        <scheme val="minor"/>
      </rPr>
      <t xml:space="preserve"> from Kevin in Parks (mulch losts its color within a week of purchase) was the worst customer service. I had to physically go back to the </t>
    </r>
    <r>
      <rPr>
        <b/>
        <sz val="11"/>
        <color rgb="FFFF0000"/>
        <rFont val="Calibri"/>
        <family val="2"/>
        <scheme val="minor"/>
      </rPr>
      <t>store</t>
    </r>
    <r>
      <rPr>
        <sz val="11"/>
        <color rgb="FF000000"/>
        <rFont val="Calibri"/>
        <family val="2"/>
        <scheme val="minor"/>
      </rPr>
      <t xml:space="preserve"> with my receipt, even though I sent all the information to Kevin via email and phone </t>
    </r>
    <r>
      <rPr>
        <b/>
        <sz val="11"/>
        <color rgb="FFFF0000"/>
        <rFont val="Calibri"/>
        <family val="2"/>
        <scheme val="minor"/>
      </rPr>
      <t>calls</t>
    </r>
    <r>
      <rPr>
        <sz val="11"/>
        <color rgb="FF000000"/>
        <rFont val="Calibri"/>
        <family val="2"/>
        <scheme val="minor"/>
      </rPr>
      <t xml:space="preserve">, to get the </t>
    </r>
    <r>
      <rPr>
        <b/>
        <sz val="11"/>
        <color rgb="FFFF0000"/>
        <rFont val="Calibri"/>
        <family val="2"/>
        <scheme val="minor"/>
      </rPr>
      <t>credit</t>
    </r>
    <r>
      <rPr>
        <sz val="11"/>
        <color rgb="FF000000"/>
        <rFont val="Calibri"/>
        <family val="2"/>
        <scheme val="minor"/>
      </rPr>
      <t xml:space="preserve"> back on my credit card (almost </t>
    </r>
    <r>
      <rPr>
        <b/>
        <sz val="11"/>
        <color rgb="FFFF0000"/>
        <rFont val="Calibri"/>
        <family val="2"/>
        <scheme val="minor"/>
      </rPr>
      <t>an hour</t>
    </r>
    <r>
      <rPr>
        <sz val="11"/>
        <color rgb="FF000000"/>
        <rFont val="Calibri"/>
        <family val="2"/>
        <scheme val="minor"/>
      </rPr>
      <t xml:space="preserve"> drive each way). I emailed Kevin that it was a great inconvenience&amp;he never responded. Took over 2 </t>
    </r>
    <r>
      <rPr>
        <b/>
        <sz val="11"/>
        <color rgb="FFFF0000"/>
        <rFont val="Calibri"/>
        <family val="2"/>
        <scheme val="minor"/>
      </rPr>
      <t>weeks</t>
    </r>
    <r>
      <rPr>
        <sz val="11"/>
        <color rgb="FF000000"/>
        <rFont val="Calibri"/>
        <family val="2"/>
        <scheme val="minor"/>
      </rPr>
      <t xml:space="preserve"> to get my refund with </t>
    </r>
    <r>
      <rPr>
        <b/>
        <sz val="11"/>
        <color rgb="FFFF0000"/>
        <rFont val="Calibri"/>
        <family val="2"/>
        <scheme val="minor"/>
      </rPr>
      <t>several emails</t>
    </r>
    <r>
      <rPr>
        <sz val="11"/>
        <color rgb="FF000000"/>
        <rFont val="Calibri"/>
        <family val="2"/>
        <scheme val="minor"/>
      </rPr>
      <t xml:space="preserve"> and phone calls. </t>
    </r>
    <r>
      <rPr>
        <b/>
        <sz val="11"/>
        <color rgb="FFFF0000"/>
        <rFont val="Calibri"/>
        <family val="2"/>
        <scheme val="minor"/>
      </rPr>
      <t>Disappointed</t>
    </r>
    <r>
      <rPr>
        <sz val="11"/>
        <color rgb="FF000000"/>
        <rFont val="Calibri"/>
        <family val="2"/>
        <scheme val="minor"/>
      </rPr>
      <t xml:space="preserve"> in your process</t>
    </r>
  </si>
  <si>
    <r>
      <t xml:space="preserve">I purchased the Hampton Bay North Pond 52 inch ceiling fan.  A professional electrician tried to install this item.  A grinding sound was present within the mechanism even after three </t>
    </r>
    <r>
      <rPr>
        <b/>
        <sz val="11"/>
        <color rgb="FFFF0000"/>
        <rFont val="Calibri"/>
        <family val="2"/>
        <scheme val="minor"/>
      </rPr>
      <t>attempts</t>
    </r>
    <r>
      <rPr>
        <sz val="11"/>
        <color rgb="FF000000"/>
        <rFont val="Calibri"/>
        <family val="2"/>
        <scheme val="minor"/>
      </rPr>
      <t xml:space="preserve"> on reinstall/reconnect.  This was </t>
    </r>
    <r>
      <rPr>
        <b/>
        <sz val="11"/>
        <color rgb="FFFF0000"/>
        <rFont val="Calibri"/>
        <family val="2"/>
        <scheme val="minor"/>
      </rPr>
      <t>not resolved</t>
    </r>
    <r>
      <rPr>
        <sz val="11"/>
        <color rgb="FF000000"/>
        <rFont val="Calibri"/>
        <family val="2"/>
        <scheme val="minor"/>
      </rPr>
      <t xml:space="preserve"> on Saturday.  I promptly returned the item on Sunday.  While I received a full </t>
    </r>
    <r>
      <rPr>
        <b/>
        <sz val="11"/>
        <color rgb="FFFF0000"/>
        <rFont val="Calibri"/>
        <family val="2"/>
        <scheme val="minor"/>
      </rPr>
      <t>refund</t>
    </r>
    <r>
      <rPr>
        <sz val="11"/>
        <color rgb="FF000000"/>
        <rFont val="Calibri"/>
        <family val="2"/>
        <scheme val="minor"/>
      </rPr>
      <t xml:space="preserve">, my payment to the electrician ($150) is now a lost investment for me.  The fan itself seemed very flimsy as compared to the existing 30 year old fan I was replacing.  The electrician was instructed to reinstall my existing old fan which works perfectly.  I thought I was upgrading to a newer model in this century.  Obviously, I was mistake .  Hampton Bay is relying on the customer to provided quality control.  I was told to callback after Fourth of July holiday to talk through the issue with a factory specialist. I would not have the electrician on hand at further expense, and I could have no idea what about the nature of the electrical instructions/corrections to be provided.  This suggestion was </t>
    </r>
    <r>
      <rPr>
        <b/>
        <sz val="11"/>
        <color rgb="FFFF0000"/>
        <rFont val="Calibri"/>
        <family val="2"/>
        <scheme val="minor"/>
      </rPr>
      <t>absurd</t>
    </r>
    <r>
      <rPr>
        <sz val="11"/>
        <color rgb="FF000000"/>
        <rFont val="Calibri"/>
        <family val="2"/>
        <scheme val="minor"/>
      </rPr>
      <t xml:space="preserve">. I respectfully request that Home Depot/Hampton Bay </t>
    </r>
    <r>
      <rPr>
        <b/>
        <sz val="11"/>
        <color rgb="FFFF0000"/>
        <rFont val="Calibri"/>
        <family val="2"/>
        <scheme val="minor"/>
      </rPr>
      <t>reimburse</t>
    </r>
    <r>
      <rPr>
        <sz val="11"/>
        <color rgb="FF000000"/>
        <rFont val="Calibri"/>
        <family val="2"/>
        <scheme val="minor"/>
      </rPr>
      <t xml:space="preserve"> me for the electrician charge of $150.  I have made major purchases at Home Depot over the recent years (Kraftmaid kitchen remodel for example) and spend hundreds of dollars at HD every month.  I could easily drive further to Lowes. The fan was purchased at Pickett Street Alexandria and returned to Frontier Drive Springfield VA.   I expect someone to contact me at my email address which you have for this case number. I can provided receipts for the fan and the electrician . Thank you in advance for your attention and expected resolution.</t>
    </r>
  </si>
  <si>
    <r>
      <t xml:space="preserve">The part that was sent di not </t>
    </r>
    <r>
      <rPr>
        <b/>
        <sz val="11"/>
        <color rgb="FFFF0000"/>
        <rFont val="Calibri"/>
        <family val="2"/>
        <scheme val="minor"/>
      </rPr>
      <t>repair</t>
    </r>
    <r>
      <rPr>
        <sz val="11"/>
        <color rgb="FF000000"/>
        <rFont val="Calibri"/>
        <family val="2"/>
        <scheme val="minor"/>
      </rPr>
      <t xml:space="preserve"> my fan.  I both emailed and left a voice mail for Darryus on 7/4 asking for a response for what next steps are, </t>
    </r>
    <r>
      <rPr>
        <b/>
        <sz val="11"/>
        <color rgb="FFFF0000"/>
        <rFont val="Calibri"/>
        <family val="2"/>
        <scheme val="minor"/>
      </rPr>
      <t>no response</t>
    </r>
    <r>
      <rPr>
        <sz val="11"/>
        <color rgb="FF000000"/>
        <rFont val="Calibri"/>
        <family val="2"/>
        <scheme val="minor"/>
      </rPr>
      <t xml:space="preserve"> to date.  I will be contacting again to get assistance</t>
    </r>
  </si>
  <si>
    <r>
      <t xml:space="preserve">My resin wicker patio furniture is falling apart after 5 1/2 years, so Im kind of </t>
    </r>
    <r>
      <rPr>
        <b/>
        <sz val="11"/>
        <color rgb="FFFF0000"/>
        <rFont val="Calibri"/>
        <family val="2"/>
        <scheme val="minor"/>
      </rPr>
      <t>disappointed</t>
    </r>
    <r>
      <rPr>
        <sz val="11"/>
        <color rgb="FF000000"/>
        <rFont val="Calibri"/>
        <family val="2"/>
        <scheme val="minor"/>
      </rPr>
      <t xml:space="preserve">.  I spoke to the manufacturer, and they no longer make </t>
    </r>
    <r>
      <rPr>
        <b/>
        <sz val="11"/>
        <color rgb="FFFF0000"/>
        <rFont val="Calibri"/>
        <family val="2"/>
        <scheme val="minor"/>
      </rPr>
      <t>replacement</t>
    </r>
    <r>
      <rPr>
        <sz val="11"/>
        <color rgb="FF000000"/>
        <rFont val="Calibri"/>
        <family val="2"/>
        <scheme val="minor"/>
      </rPr>
      <t xml:space="preserve"> parts. So a seven piece fdining set is basically has a 5 1/2 yr. life span.    Seems odd because we cover it in the fall and it does not get opened up back until the spring every year</t>
    </r>
  </si>
  <si>
    <r>
      <t xml:space="preserve">Home Depot customer service is </t>
    </r>
    <r>
      <rPr>
        <b/>
        <sz val="11"/>
        <color rgb="FFFF0000"/>
        <rFont val="Calibri"/>
        <family val="2"/>
        <scheme val="minor"/>
      </rPr>
      <t>horrible</t>
    </r>
    <r>
      <rPr>
        <sz val="11"/>
        <color rgb="FF000000"/>
        <rFont val="Calibri"/>
        <family val="2"/>
        <scheme val="minor"/>
      </rPr>
      <t xml:space="preserve"> especially being such a big business. Ive never dealt with people who were not willing to </t>
    </r>
    <r>
      <rPr>
        <b/>
        <sz val="11"/>
        <color rgb="FFFF0000"/>
        <rFont val="Calibri"/>
        <family val="2"/>
        <scheme val="minor"/>
      </rPr>
      <t>help me</t>
    </r>
    <r>
      <rPr>
        <sz val="11"/>
        <color rgb="FF000000"/>
        <rFont val="Calibri"/>
        <family val="2"/>
        <scheme val="minor"/>
      </rPr>
      <t xml:space="preserve"> out with my situation before. A simple return past the due date that they could not make an exception for when all I wanted was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credit</t>
    </r>
    <r>
      <rPr>
        <sz val="11"/>
        <color rgb="FF000000"/>
        <rFont val="Calibri"/>
        <family val="2"/>
        <scheme val="minor"/>
      </rPr>
      <t xml:space="preserve"> to use back in Home Depot. Everyone I spoke with </t>
    </r>
    <r>
      <rPr>
        <b/>
        <sz val="11"/>
        <color rgb="FFFF0000"/>
        <rFont val="Calibri"/>
        <family val="2"/>
        <scheme val="minor"/>
      </rPr>
      <t>kept saying</t>
    </r>
    <r>
      <rPr>
        <sz val="11"/>
        <color rgb="FF000000"/>
        <rFont val="Calibri"/>
        <family val="2"/>
        <scheme val="minor"/>
      </rPr>
      <t xml:space="preserve"> theres nothing we can do ,,,repeating it over and over. I am very </t>
    </r>
    <r>
      <rPr>
        <b/>
        <sz val="11"/>
        <color rgb="FFFF0000"/>
        <rFont val="Calibri"/>
        <family val="2"/>
        <scheme val="minor"/>
      </rPr>
      <t>unsatisfied</t>
    </r>
    <r>
      <rPr>
        <sz val="11"/>
        <color rgb="FF000000"/>
        <rFont val="Calibri"/>
        <family val="2"/>
        <scheme val="minor"/>
      </rPr>
      <t xml:space="preserve"> with the service I have spent already upwards of $30,000 in your stores and once my project which is a full house renovation Im doing on my own will have spent upwards of $200,000. And to loose a customer because your willing to give a store credit maybe worth $200 is </t>
    </r>
    <r>
      <rPr>
        <b/>
        <sz val="11"/>
        <color rgb="FFFF0000"/>
        <rFont val="Calibri"/>
        <family val="2"/>
        <scheme val="minor"/>
      </rPr>
      <t>ridiculous</t>
    </r>
    <r>
      <rPr>
        <sz val="11"/>
        <color rgb="FF000000"/>
        <rFont val="Calibri"/>
        <family val="2"/>
        <scheme val="minor"/>
      </rPr>
      <t xml:space="preserve">. I am already in the process of contacting the news about this and taking my business to Loews. I am a hard working nyc resident a nurse to be specific,,and my husband works for con Edison. I have made it my mission to let everyone i know and come across not to shop at Home Depot. I am extremely unsatisfied with my service for the </t>
    </r>
    <r>
      <rPr>
        <b/>
        <sz val="11"/>
        <color rgb="FFFF0000"/>
        <rFont val="Calibri"/>
        <family val="2"/>
        <scheme val="minor"/>
      </rPr>
      <t>managers</t>
    </r>
    <r>
      <rPr>
        <sz val="11"/>
        <color rgb="FF000000"/>
        <rFont val="Calibri"/>
        <family val="2"/>
        <scheme val="minor"/>
      </rPr>
      <t xml:space="preserve"> of the store and specifically the customer service rep I spoke with who never seemed to care enough to even try to think of </t>
    </r>
    <r>
      <rPr>
        <b/>
        <sz val="11"/>
        <color rgb="FFFF0000"/>
        <rFont val="Calibri"/>
        <family val="2"/>
        <scheme val="minor"/>
      </rPr>
      <t>a solution</t>
    </r>
    <r>
      <rPr>
        <sz val="11"/>
        <color rgb="FF000000"/>
        <rFont val="Calibri"/>
        <family val="2"/>
        <scheme val="minor"/>
      </rPr>
      <t xml:space="preserve"> or even make a one time </t>
    </r>
    <r>
      <rPr>
        <b/>
        <sz val="11"/>
        <color rgb="FFFF0000"/>
        <rFont val="Calibri"/>
        <family val="2"/>
        <scheme val="minor"/>
      </rPr>
      <t>courtesy</t>
    </r>
    <r>
      <rPr>
        <sz val="11"/>
        <color rgb="FF000000"/>
        <rFont val="Calibri"/>
        <family val="2"/>
        <scheme val="minor"/>
      </rPr>
      <t xml:space="preserve"> for us. Please do not send me any more surveys. Thank you.</t>
    </r>
  </si>
  <si>
    <r>
      <t xml:space="preserve">This person told me his name was Arron, he was very </t>
    </r>
    <r>
      <rPr>
        <b/>
        <sz val="11"/>
        <color rgb="FFFF0000"/>
        <rFont val="Calibri"/>
        <family val="2"/>
        <scheme val="minor"/>
      </rPr>
      <t>rude</t>
    </r>
    <r>
      <rPr>
        <sz val="11"/>
        <color rgb="FF000000"/>
        <rFont val="Calibri"/>
        <family val="2"/>
        <scheme val="minor"/>
      </rPr>
      <t>, pushy, I told him that I would reach out to the contractor myself, upon checking my email this bastard made me a consultation, upon me calling them to cancel the appointment they could not find me in the system by name , email , phone number. She stated that this is Home-depot self made procedure,they do that to get paid,  I will be taking my services to Lowes. , Home Depot cannot be trusted..</t>
    </r>
  </si>
  <si>
    <r>
      <t xml:space="preserve">I have been calling since this item was delivered June 22nd. Trying to get it picked up for return. Ihave been told many times it will be picked up and its still sitting in this huge box in front of my garage. I cannot fit in my car, but if I have to I will take it out of box and bring it to the </t>
    </r>
    <r>
      <rPr>
        <b/>
        <sz val="11"/>
        <color rgb="FFFF0000"/>
        <rFont val="Calibri"/>
        <family val="2"/>
        <scheme val="minor"/>
      </rPr>
      <t>store</t>
    </r>
    <r>
      <rPr>
        <sz val="11"/>
        <color rgb="FF000000"/>
        <rFont val="Calibri"/>
        <family val="2"/>
        <scheme val="minor"/>
      </rPr>
      <t xml:space="preserve">. I will be charged interest on my </t>
    </r>
    <r>
      <rPr>
        <b/>
        <sz val="11"/>
        <color rgb="FFFF0000"/>
        <rFont val="Calibri"/>
        <family val="2"/>
        <scheme val="minor"/>
      </rPr>
      <t>credit</t>
    </r>
    <r>
      <rPr>
        <sz val="11"/>
        <color rgb="FF000000"/>
        <rFont val="Calibri"/>
        <family val="2"/>
        <scheme val="minor"/>
      </rPr>
      <t xml:space="preserve"> card for it sitting in my driveway. When I filedaase I was told I would hear from someone within a couple of days. Tomorrow I believe is an another week and I have not heard a word.  Do you want me to take it back to the store. It is a big fake rock, that is way too big, but I would like to get my credit. Customer service is </t>
    </r>
    <r>
      <rPr>
        <b/>
        <sz val="11"/>
        <color rgb="FFFF0000"/>
        <rFont val="Calibri"/>
        <family val="2"/>
        <scheme val="minor"/>
      </rPr>
      <t>horrible</t>
    </r>
    <r>
      <rPr>
        <sz val="11"/>
        <color rgb="FF000000"/>
        <rFont val="Calibri"/>
        <family val="2"/>
        <scheme val="minor"/>
      </rPr>
      <t>,.  Please advise</t>
    </r>
  </si>
  <si>
    <r>
      <t xml:space="preserve">The customer service representative </t>
    </r>
    <r>
      <rPr>
        <b/>
        <sz val="11"/>
        <color rgb="FFFF0000"/>
        <rFont val="Calibri"/>
        <family val="2"/>
        <scheme val="minor"/>
      </rPr>
      <t>put me on hold</t>
    </r>
    <r>
      <rPr>
        <sz val="11"/>
        <color rgb="FF000000"/>
        <rFont val="Calibri"/>
        <family val="2"/>
        <scheme val="minor"/>
      </rPr>
      <t xml:space="preserve"> couple of time and looong time and I could not wait him to come back. He did </t>
    </r>
    <r>
      <rPr>
        <b/>
        <sz val="11"/>
        <color rgb="FFFF0000"/>
        <rFont val="Calibri"/>
        <family val="2"/>
        <scheme val="minor"/>
      </rPr>
      <t>not call me back</t>
    </r>
    <r>
      <rPr>
        <sz val="11"/>
        <color rgb="FF000000"/>
        <rFont val="Calibri"/>
        <family val="2"/>
        <scheme val="minor"/>
      </rPr>
      <t xml:space="preserve"> - I think he had no </t>
    </r>
    <r>
      <rPr>
        <b/>
        <sz val="11"/>
        <color rgb="FFFF0000"/>
        <rFont val="Calibri"/>
        <family val="2"/>
        <scheme val="minor"/>
      </rPr>
      <t>clue</t>
    </r>
    <r>
      <rPr>
        <sz val="11"/>
        <color rgb="FF000000"/>
        <rFont val="Calibri"/>
        <family val="2"/>
        <scheme val="minor"/>
      </rPr>
      <t xml:space="preserve"> how he could </t>
    </r>
    <r>
      <rPr>
        <b/>
        <sz val="11"/>
        <color rgb="FFFF0000"/>
        <rFont val="Calibri"/>
        <family val="2"/>
        <scheme val="minor"/>
      </rPr>
      <t>help me</t>
    </r>
    <r>
      <rPr>
        <sz val="11"/>
        <color rgb="FF000000"/>
        <rFont val="Calibri"/>
        <family val="2"/>
        <scheme val="minor"/>
      </rPr>
      <t xml:space="preserve">. I am very </t>
    </r>
    <r>
      <rPr>
        <b/>
        <sz val="11"/>
        <color rgb="FFFF0000"/>
        <rFont val="Calibri"/>
        <family val="2"/>
        <scheme val="minor"/>
      </rPr>
      <t>disappointed</t>
    </r>
    <r>
      <rPr>
        <sz val="11"/>
        <color rgb="FF000000"/>
        <rFont val="Calibri"/>
        <family val="2"/>
        <scheme val="minor"/>
      </rPr>
      <t xml:space="preserve">. I </t>
    </r>
    <r>
      <rPr>
        <b/>
        <sz val="11"/>
        <color rgb="FFFF0000"/>
        <rFont val="Calibri"/>
        <family val="2"/>
        <scheme val="minor"/>
      </rPr>
      <t>have to callback</t>
    </r>
    <r>
      <rPr>
        <sz val="11"/>
        <color rgb="FF000000"/>
        <rFont val="Calibri"/>
        <family val="2"/>
        <scheme val="minor"/>
      </rPr>
      <t xml:space="preserve"> again and hopefully I will get someone who can help me, I just have no time for this long phone </t>
    </r>
    <r>
      <rPr>
        <b/>
        <sz val="11"/>
        <color rgb="FFFF0000"/>
        <rFont val="Calibri"/>
        <family val="2"/>
        <scheme val="minor"/>
      </rPr>
      <t>calls</t>
    </r>
    <r>
      <rPr>
        <sz val="11"/>
        <color rgb="FF000000"/>
        <rFont val="Calibri"/>
        <family val="2"/>
        <scheme val="minor"/>
      </rPr>
      <t xml:space="preserve"> and </t>
    </r>
    <r>
      <rPr>
        <b/>
        <sz val="11"/>
        <color rgb="FFFF0000"/>
        <rFont val="Calibri"/>
        <family val="2"/>
        <scheme val="minor"/>
      </rPr>
      <t>no results</t>
    </r>
    <r>
      <rPr>
        <sz val="11"/>
        <color rgb="FF000000"/>
        <rFont val="Calibri"/>
        <family val="2"/>
        <scheme val="minor"/>
      </rPr>
      <t>.</t>
    </r>
  </si>
  <si>
    <r>
      <t xml:space="preserve">I tried to call the Brandon and Lakeland stores and kept getting put </t>
    </r>
    <r>
      <rPr>
        <b/>
        <sz val="11"/>
        <color rgb="FFFF0000"/>
        <rFont val="Calibri"/>
        <family val="2"/>
        <scheme val="minor"/>
      </rPr>
      <t>on hold</t>
    </r>
    <r>
      <rPr>
        <sz val="11"/>
        <color rgb="FF000000"/>
        <rFont val="Calibri"/>
        <family val="2"/>
        <scheme val="minor"/>
      </rPr>
      <t xml:space="preserve"> and never reached the tool rental department. </t>
    </r>
    <r>
      <rPr>
        <b/>
        <sz val="11"/>
        <color rgb="FFFF0000"/>
        <rFont val="Calibri"/>
        <family val="2"/>
        <scheme val="minor"/>
      </rPr>
      <t>Very poor communication</t>
    </r>
    <r>
      <rPr>
        <sz val="11"/>
        <color rgb="FF000000"/>
        <rFont val="Calibri"/>
        <family val="2"/>
        <scheme val="minor"/>
      </rPr>
      <t xml:space="preserve"> in the stores when calling. Ended digging a trench by hand and it was not easy for a 72 year old man.</t>
    </r>
  </si>
  <si>
    <r>
      <t xml:space="preserve">Alan tried to be quite helpful. The problem I had was that since a couple of months ago, at check out, I click the option for getting an email receipt as well as a printed receipt, but no longer get the emailed receipt. This is despite the fact that my email is shown at the register.   Alan gracefully emailed me the pdf version receipt of my last purchase. He told me he would erase my email address so next time I would need to enter it again at check out.   However, today I visited Home Depot, and the same thing happened again. My (correct) email address was shown and yet again I </t>
    </r>
    <r>
      <rPr>
        <b/>
        <sz val="11"/>
        <color rgb="FFFF0000"/>
        <rFont val="Calibri"/>
        <family val="2"/>
        <scheme val="minor"/>
      </rPr>
      <t>did not receive the emailed receipt</t>
    </r>
    <r>
      <rPr>
        <sz val="11"/>
        <color rgb="FF000000"/>
        <rFont val="Calibri"/>
        <family val="2"/>
        <scheme val="minor"/>
      </rPr>
      <t>.</t>
    </r>
  </si>
  <si>
    <r>
      <t xml:space="preserve">The Cropsey avenue Home Depot is absolutely </t>
    </r>
    <r>
      <rPr>
        <b/>
        <sz val="11"/>
        <color rgb="FFFF0000"/>
        <rFont val="Calibri"/>
        <family val="2"/>
        <scheme val="minor"/>
      </rPr>
      <t>horrible</t>
    </r>
    <r>
      <rPr>
        <sz val="11"/>
        <color rgb="FF000000"/>
        <rFont val="Calibri"/>
        <family val="2"/>
        <scheme val="minor"/>
      </rPr>
      <t xml:space="preserve">. Approx 2 </t>
    </r>
    <r>
      <rPr>
        <b/>
        <sz val="11"/>
        <color rgb="FFFF0000"/>
        <rFont val="Calibri"/>
        <family val="2"/>
        <scheme val="minor"/>
      </rPr>
      <t>weeks</t>
    </r>
    <r>
      <rPr>
        <sz val="11"/>
        <color rgb="FF000000"/>
        <rFont val="Calibri"/>
        <family val="2"/>
        <scheme val="minor"/>
      </rPr>
      <t xml:space="preserve"> ago I brought back blinds that were not special order. The computer would not </t>
    </r>
    <r>
      <rPr>
        <b/>
        <sz val="11"/>
        <color rgb="FFFF0000"/>
        <rFont val="Calibri"/>
        <family val="2"/>
        <scheme val="minor"/>
      </rPr>
      <t>credit</t>
    </r>
    <r>
      <rPr>
        <sz val="11"/>
        <color rgb="FF000000"/>
        <rFont val="Calibri"/>
        <family val="2"/>
        <scheme val="minor"/>
      </rPr>
      <t xml:space="preserve"> my credit card. The </t>
    </r>
    <r>
      <rPr>
        <b/>
        <sz val="11"/>
        <color rgb="FFFF0000"/>
        <rFont val="Calibri"/>
        <family val="2"/>
        <scheme val="minor"/>
      </rPr>
      <t>manager</t>
    </r>
    <r>
      <rPr>
        <sz val="11"/>
        <color rgb="FF000000"/>
        <rFont val="Calibri"/>
        <family val="2"/>
        <scheme val="minor"/>
      </rPr>
      <t xml:space="preserve"> said they could not remind cash because they did not have enough money in the register.  I was there for over </t>
    </r>
    <r>
      <rPr>
        <b/>
        <sz val="11"/>
        <color rgb="FFFF0000"/>
        <rFont val="Calibri"/>
        <family val="2"/>
        <scheme val="minor"/>
      </rPr>
      <t>2 hours</t>
    </r>
    <r>
      <rPr>
        <sz val="11"/>
        <color rgb="FF000000"/>
        <rFont val="Calibri"/>
        <family val="2"/>
        <scheme val="minor"/>
      </rPr>
      <t xml:space="preserve">. Left the blinds in Josephines office. Came back and was told issue with IT department. I called customer service and put a complaint and to date I am </t>
    </r>
    <r>
      <rPr>
        <b/>
        <sz val="11"/>
        <color rgb="FFFF0000"/>
        <rFont val="Calibri"/>
        <family val="2"/>
        <scheme val="minor"/>
      </rPr>
      <t>still waiting for</t>
    </r>
    <r>
      <rPr>
        <sz val="11"/>
        <color rgb="FF000000"/>
        <rFont val="Calibri"/>
        <family val="2"/>
        <scheme val="minor"/>
      </rPr>
      <t xml:space="preserve"> my </t>
    </r>
    <r>
      <rPr>
        <b/>
        <sz val="11"/>
        <color rgb="FFFF0000"/>
        <rFont val="Calibri"/>
        <family val="2"/>
        <scheme val="minor"/>
      </rPr>
      <t>refund</t>
    </r>
    <r>
      <rPr>
        <sz val="11"/>
        <color rgb="FF000000"/>
        <rFont val="Calibri"/>
        <family val="2"/>
        <scheme val="minor"/>
      </rPr>
      <t xml:space="preserve">. The personnel at this </t>
    </r>
    <r>
      <rPr>
        <b/>
        <sz val="11"/>
        <color rgb="FFFF0000"/>
        <rFont val="Calibri"/>
        <family val="2"/>
        <scheme val="minor"/>
      </rPr>
      <t>store</t>
    </r>
    <r>
      <rPr>
        <sz val="11"/>
        <color rgb="FF000000"/>
        <rFont val="Calibri"/>
        <family val="2"/>
        <scheme val="minor"/>
      </rPr>
      <t xml:space="preserve"> are totally </t>
    </r>
    <r>
      <rPr>
        <b/>
        <sz val="11"/>
        <color rgb="FFFF0000"/>
        <rFont val="Calibri"/>
        <family val="2"/>
        <scheme val="minor"/>
      </rPr>
      <t>incompetent</t>
    </r>
    <r>
      <rPr>
        <sz val="11"/>
        <color rgb="FF000000"/>
        <rFont val="Calibri"/>
        <family val="2"/>
        <scheme val="minor"/>
      </rPr>
      <t xml:space="preserve"> and lazy.  I asked customer service to </t>
    </r>
    <r>
      <rPr>
        <b/>
        <sz val="11"/>
        <color rgb="FFFF0000"/>
        <rFont val="Calibri"/>
        <family val="2"/>
        <scheme val="minor"/>
      </rPr>
      <t>compensate</t>
    </r>
    <r>
      <rPr>
        <sz val="11"/>
        <color rgb="FF000000"/>
        <rFont val="Calibri"/>
        <family val="2"/>
        <scheme val="minor"/>
      </rPr>
      <t xml:space="preserve"> me for my list time and it fell on deaf ears . I called my credit card company to stop payment since the personnel never bothered to </t>
    </r>
    <r>
      <rPr>
        <b/>
        <sz val="11"/>
        <color rgb="FFFF0000"/>
        <rFont val="Calibri"/>
        <family val="2"/>
        <scheme val="minor"/>
      </rPr>
      <t>call me back</t>
    </r>
    <r>
      <rPr>
        <sz val="11"/>
        <color rgb="FF000000"/>
        <rFont val="Calibri"/>
        <family val="2"/>
        <scheme val="minor"/>
      </rPr>
      <t>. Horrible store and  personnel . I am going to trees family and  friends far away. Stella arsenakos</t>
    </r>
  </si>
  <si>
    <r>
      <t xml:space="preserve">First of all, Ive </t>
    </r>
    <r>
      <rPr>
        <b/>
        <sz val="11"/>
        <color rgb="FFFF0000"/>
        <rFont val="Calibri"/>
        <family val="2"/>
        <scheme val="minor"/>
      </rPr>
      <t>been waiting</t>
    </r>
    <r>
      <rPr>
        <sz val="11"/>
        <color rgb="FF000000"/>
        <rFont val="Calibri"/>
        <family val="2"/>
        <scheme val="minor"/>
      </rPr>
      <t xml:space="preserve"> </t>
    </r>
    <r>
      <rPr>
        <b/>
        <sz val="11"/>
        <color rgb="FFFF0000"/>
        <rFont val="Calibri"/>
        <family val="2"/>
        <scheme val="minor"/>
      </rPr>
      <t>over a week</t>
    </r>
    <r>
      <rPr>
        <sz val="11"/>
        <color rgb="FF000000"/>
        <rFont val="Calibri"/>
        <family val="2"/>
        <scheme val="minor"/>
      </rPr>
      <t xml:space="preserve"> for my supplies to come in to side my garage. Secondly, I cannot believe Home Depot has a cap on what Veterans get for a </t>
    </r>
    <r>
      <rPr>
        <b/>
        <sz val="11"/>
        <color rgb="FFFF0000"/>
        <rFont val="Calibri"/>
        <family val="2"/>
        <scheme val="minor"/>
      </rPr>
      <t>discount</t>
    </r>
    <r>
      <rPr>
        <sz val="11"/>
        <color rgb="FF000000"/>
        <rFont val="Calibri"/>
        <family val="2"/>
        <scheme val="minor"/>
      </rPr>
      <t>. Lowes does not have a cap on veterans discount, therefore, Id rather shop at Lowes next time!!!!</t>
    </r>
  </si>
  <si>
    <r>
      <t xml:space="preserve">We had good service but because  we misplaced the receipt   it was more </t>
    </r>
    <r>
      <rPr>
        <b/>
        <sz val="11"/>
        <color rgb="FFFF0000"/>
        <rFont val="Calibri"/>
        <family val="2"/>
        <scheme val="minor"/>
      </rPr>
      <t>complicated</t>
    </r>
    <r>
      <rPr>
        <sz val="11"/>
        <color rgb="FF000000"/>
        <rFont val="Calibri"/>
        <family val="2"/>
        <scheme val="minor"/>
      </rPr>
      <t>..Totally  our fault for having no receipt..We always save receipts..But my hubby is very handy he improvised  and the gazebo is lovely</t>
    </r>
  </si>
  <si>
    <r>
      <t xml:space="preserve">Im </t>
    </r>
    <r>
      <rPr>
        <b/>
        <sz val="11"/>
        <color rgb="FFFF0000"/>
        <rFont val="Calibri"/>
        <family val="2"/>
        <scheme val="minor"/>
      </rPr>
      <t>not sure</t>
    </r>
    <r>
      <rPr>
        <sz val="11"/>
        <color rgb="FF000000"/>
        <rFont val="Calibri"/>
        <family val="2"/>
        <scheme val="minor"/>
      </rPr>
      <t xml:space="preserve"> we were on the same page as far as my problem with Home Depot.  At issue was the entire installation of countertops for 3 bathrooms which dragged on for almost 21/</t>
    </r>
    <r>
      <rPr>
        <b/>
        <sz val="11"/>
        <color rgb="FFFF0000"/>
        <rFont val="Calibri"/>
        <family val="2"/>
        <scheme val="minor"/>
      </rPr>
      <t>2 months</t>
    </r>
    <r>
      <rPr>
        <sz val="11"/>
        <color rgb="FF000000"/>
        <rFont val="Calibri"/>
        <family val="2"/>
        <scheme val="minor"/>
      </rPr>
      <t xml:space="preserve">.  From start to finish it was a </t>
    </r>
    <r>
      <rPr>
        <b/>
        <sz val="11"/>
        <color rgb="FFFF0000"/>
        <rFont val="Calibri"/>
        <family val="2"/>
        <scheme val="minor"/>
      </rPr>
      <t>stressful</t>
    </r>
    <r>
      <rPr>
        <sz val="11"/>
        <color rgb="FF000000"/>
        <rFont val="Calibri"/>
        <family val="2"/>
        <scheme val="minor"/>
      </rPr>
      <t xml:space="preserve"> and </t>
    </r>
    <r>
      <rPr>
        <b/>
        <sz val="11"/>
        <color rgb="FFFF0000"/>
        <rFont val="Calibri"/>
        <family val="2"/>
        <scheme val="minor"/>
      </rPr>
      <t>frustrating</t>
    </r>
    <r>
      <rPr>
        <sz val="11"/>
        <color rgb="FF000000"/>
        <rFont val="Calibri"/>
        <family val="2"/>
        <scheme val="minor"/>
      </rPr>
      <t xml:space="preserve"> experience.  There were too many people involved who told me different things and presented additional problems .  And while everyone involved was nice,  nice does not really count when an </t>
    </r>
    <r>
      <rPr>
        <b/>
        <sz val="11"/>
        <color rgb="FFFF0000"/>
        <rFont val="Calibri"/>
        <family val="2"/>
        <scheme val="minor"/>
      </rPr>
      <t>expensive</t>
    </r>
    <r>
      <rPr>
        <sz val="11"/>
        <color rgb="FF000000"/>
        <rFont val="Calibri"/>
        <family val="2"/>
        <scheme val="minor"/>
      </rPr>
      <t xml:space="preserve"> project is involved</t>
    </r>
  </si>
  <si>
    <r>
      <t xml:space="preserve">Home Decorators and Home Depot customer care worked well together, very professional.  If I receive the </t>
    </r>
    <r>
      <rPr>
        <b/>
        <sz val="11"/>
        <color rgb="FFFF0000"/>
        <rFont val="Calibri"/>
        <family val="2"/>
        <scheme val="minor"/>
      </rPr>
      <t>missing parts</t>
    </r>
    <r>
      <rPr>
        <sz val="11"/>
        <color rgb="FF000000"/>
        <rFont val="Calibri"/>
        <family val="2"/>
        <scheme val="minor"/>
      </rPr>
      <t xml:space="preserve"> from the manufacturer then I will be happy.</t>
    </r>
  </si>
  <si>
    <r>
      <t>I called</t>
    </r>
    <r>
      <rPr>
        <sz val="11"/>
        <color rgb="FF000000"/>
        <rFont val="Calibri"/>
        <family val="2"/>
        <scheme val="minor"/>
      </rPr>
      <t xml:space="preserve"> because the patio heater I bought 18 months ago totally </t>
    </r>
    <r>
      <rPr>
        <b/>
        <sz val="11"/>
        <color rgb="FFFF0000"/>
        <rFont val="Calibri"/>
        <family val="2"/>
        <scheme val="minor"/>
      </rPr>
      <t>stopped working</t>
    </r>
    <r>
      <rPr>
        <sz val="11"/>
        <color rgb="FF000000"/>
        <rFont val="Calibri"/>
        <family val="2"/>
        <scheme val="minor"/>
      </rPr>
      <t xml:space="preserve">. Yes, it is no longer under </t>
    </r>
    <r>
      <rPr>
        <b/>
        <sz val="11"/>
        <color rgb="FFFF0000"/>
        <rFont val="Calibri"/>
        <family val="2"/>
        <scheme val="minor"/>
      </rPr>
      <t>warranty</t>
    </r>
    <r>
      <rPr>
        <sz val="11"/>
        <color rgb="FF000000"/>
        <rFont val="Calibri"/>
        <family val="2"/>
        <scheme val="minor"/>
      </rPr>
      <t xml:space="preserve">. But I think Home Depot customer service could have discretion to </t>
    </r>
    <r>
      <rPr>
        <b/>
        <sz val="11"/>
        <color rgb="FFFF0000"/>
        <rFont val="Calibri"/>
        <family val="2"/>
        <scheme val="minor"/>
      </rPr>
      <t>replace</t>
    </r>
    <r>
      <rPr>
        <sz val="11"/>
        <color rgb="FF000000"/>
        <rFont val="Calibri"/>
        <family val="2"/>
        <scheme val="minor"/>
      </rPr>
      <t xml:space="preserve"> a product that fails so soon after the warranty ends as a good faith gesture. It seems this was not possible. Even documenting the purchase required finding  a year-and-a-half old receipt, which I think most customers would not be likely to do. I was </t>
    </r>
    <r>
      <rPr>
        <b/>
        <sz val="11"/>
        <color rgb="FFFF0000"/>
        <rFont val="Calibri"/>
        <family val="2"/>
        <scheme val="minor"/>
      </rPr>
      <t>referred</t>
    </r>
    <r>
      <rPr>
        <sz val="11"/>
        <color rgb="FF000000"/>
        <rFont val="Calibri"/>
        <family val="2"/>
        <scheme val="minor"/>
      </rPr>
      <t xml:space="preserve"> to the manufacturer who sent me an amateurish  video about how I might </t>
    </r>
    <r>
      <rPr>
        <b/>
        <sz val="11"/>
        <color rgb="FFFF0000"/>
        <rFont val="Calibri"/>
        <family val="2"/>
        <scheme val="minor"/>
      </rPr>
      <t>repair</t>
    </r>
    <r>
      <rPr>
        <sz val="11"/>
        <color rgb="FF000000"/>
        <rFont val="Calibri"/>
        <family val="2"/>
        <scheme val="minor"/>
      </rPr>
      <t xml:space="preserve"> the device myself.</t>
    </r>
  </si>
  <si>
    <r>
      <t xml:space="preserve">Home Depot could </t>
    </r>
    <r>
      <rPr>
        <b/>
        <sz val="11"/>
        <color rgb="FFFF0000"/>
        <rFont val="Calibri"/>
        <family val="2"/>
        <scheme val="minor"/>
      </rPr>
      <t>replace</t>
    </r>
    <r>
      <rPr>
        <sz val="11"/>
        <color rgb="FF000000"/>
        <rFont val="Calibri"/>
        <family val="2"/>
        <scheme val="minor"/>
      </rPr>
      <t xml:space="preserve"> the </t>
    </r>
    <r>
      <rPr>
        <b/>
        <sz val="11"/>
        <color rgb="FFFF0000"/>
        <rFont val="Calibri"/>
        <family val="2"/>
        <scheme val="minor"/>
      </rPr>
      <t>defective</t>
    </r>
    <r>
      <rPr>
        <sz val="11"/>
        <color rgb="FF000000"/>
        <rFont val="Calibri"/>
        <family val="2"/>
        <scheme val="minor"/>
      </rPr>
      <t xml:space="preserve"> tile and cover the additional cost now needed to remove the tile. We are not getting answers in a timely fashion. Home Depot staff tells us this case has been </t>
    </r>
    <r>
      <rPr>
        <b/>
        <sz val="11"/>
        <color rgb="FFFF0000"/>
        <rFont val="Calibri"/>
        <family val="2"/>
        <scheme val="minor"/>
      </rPr>
      <t>referred</t>
    </r>
    <r>
      <rPr>
        <sz val="11"/>
        <color rgb="FF000000"/>
        <rFont val="Calibri"/>
        <family val="2"/>
        <scheme val="minor"/>
      </rPr>
      <t xml:space="preserve"> to district </t>
    </r>
    <r>
      <rPr>
        <b/>
        <sz val="11"/>
        <color rgb="FFFF0000"/>
        <rFont val="Calibri"/>
        <family val="2"/>
        <scheme val="minor"/>
      </rPr>
      <t>manager</t>
    </r>
    <r>
      <rPr>
        <sz val="11"/>
        <color rgb="FF000000"/>
        <rFont val="Calibri"/>
        <family val="2"/>
        <scheme val="minor"/>
      </rPr>
      <t xml:space="preserve"> but we have </t>
    </r>
    <r>
      <rPr>
        <b/>
        <sz val="11"/>
        <color rgb="FFFF0000"/>
        <rFont val="Calibri"/>
        <family val="2"/>
        <scheme val="minor"/>
      </rPr>
      <t>not been contacted</t>
    </r>
    <r>
      <rPr>
        <sz val="11"/>
        <color rgb="FF000000"/>
        <rFont val="Calibri"/>
        <family val="2"/>
        <scheme val="minor"/>
      </rPr>
      <t xml:space="preserve"> by district manager in two </t>
    </r>
    <r>
      <rPr>
        <b/>
        <sz val="11"/>
        <color rgb="FFFF0000"/>
        <rFont val="Calibri"/>
        <family val="2"/>
        <scheme val="minor"/>
      </rPr>
      <t>weeks</t>
    </r>
    <r>
      <rPr>
        <sz val="11"/>
        <color rgb="FF000000"/>
        <rFont val="Calibri"/>
        <family val="2"/>
        <scheme val="minor"/>
      </rPr>
      <t xml:space="preserve">. This delay has caused us to stop work on our bathroom remodel. We are in the process of a whole house remodel and have spent a lot of money at HD. We will probably complete the rest of our projects with purchases at Lowes or Menards due to </t>
    </r>
    <r>
      <rPr>
        <b/>
        <sz val="11"/>
        <color rgb="FFFF0000"/>
        <rFont val="Calibri"/>
        <family val="2"/>
        <scheme val="minor"/>
      </rPr>
      <t>very poor customer service</t>
    </r>
    <r>
      <rPr>
        <sz val="11"/>
        <color rgb="FF000000"/>
        <rFont val="Calibri"/>
        <family val="2"/>
        <scheme val="minor"/>
      </rPr>
      <t xml:space="preserve"> at HD.</t>
    </r>
  </si>
  <si>
    <r>
      <t xml:space="preserve">Kinda </t>
    </r>
    <r>
      <rPr>
        <b/>
        <sz val="11"/>
        <color rgb="FFFF0000"/>
        <rFont val="Calibri"/>
        <family val="2"/>
        <scheme val="minor"/>
      </rPr>
      <t>bogus</t>
    </r>
    <r>
      <rPr>
        <sz val="11"/>
        <color rgb="FF000000"/>
        <rFont val="Calibri"/>
        <family val="2"/>
        <scheme val="minor"/>
      </rPr>
      <t xml:space="preserve"> </t>
    </r>
    <r>
      <rPr>
        <b/>
        <sz val="11"/>
        <color rgb="FFFF0000"/>
        <rFont val="Calibri"/>
        <family val="2"/>
        <scheme val="minor"/>
      </rPr>
      <t>lifetime warranty</t>
    </r>
    <r>
      <rPr>
        <sz val="11"/>
        <color rgb="FF000000"/>
        <rFont val="Calibri"/>
        <family val="2"/>
        <scheme val="minor"/>
      </rPr>
      <t xml:space="preserve"> - have me call instead of bringing in the item; required a receipt number (which I had) as an additional impediment in honoring the warranty; then are only sending parts (which may or may not work) on a merely 4yr old lifetime warranty faucet.  I may post on YouTube and elsewhere how the faucet goes from off to full </t>
    </r>
    <r>
      <rPr>
        <b/>
        <sz val="11"/>
        <color rgb="FFFF0000"/>
        <rFont val="Calibri"/>
        <family val="2"/>
        <scheme val="minor"/>
      </rPr>
      <t>force</t>
    </r>
    <r>
      <rPr>
        <sz val="11"/>
        <color rgb="FF000000"/>
        <rFont val="Calibri"/>
        <family val="2"/>
        <scheme val="minor"/>
      </rPr>
      <t xml:space="preserve"> on, all by itself in under a minute.  Shame on Home Depot!</t>
    </r>
  </si>
  <si>
    <r>
      <t xml:space="preserve">There are people returning items to Home Depot after they scavenger the item bought for parts or return items after they swap the new with the old. Then, they return the item for a </t>
    </r>
    <r>
      <rPr>
        <b/>
        <sz val="11"/>
        <color rgb="FFFF0000"/>
        <rFont val="Calibri"/>
        <family val="2"/>
        <scheme val="minor"/>
      </rPr>
      <t>refund</t>
    </r>
    <r>
      <rPr>
        <sz val="11"/>
        <color rgb="FF000000"/>
        <rFont val="Calibri"/>
        <family val="2"/>
        <scheme val="minor"/>
      </rPr>
      <t xml:space="preserve">. Then a person like me  buys an item that's old or </t>
    </r>
    <r>
      <rPr>
        <b/>
        <sz val="11"/>
        <color rgb="FFFF0000"/>
        <rFont val="Calibri"/>
        <family val="2"/>
        <scheme val="minor"/>
      </rPr>
      <t>missing parts</t>
    </r>
    <r>
      <rPr>
        <sz val="11"/>
        <color rgb="FF000000"/>
        <rFont val="Calibri"/>
        <family val="2"/>
        <scheme val="minor"/>
      </rPr>
      <t xml:space="preserve">. This happens quite often. Now I open the box and check before </t>
    </r>
    <r>
      <rPr>
        <b/>
        <sz val="11"/>
        <color rgb="FFFF0000"/>
        <rFont val="Calibri"/>
        <family val="2"/>
        <scheme val="minor"/>
      </rPr>
      <t>leaving</t>
    </r>
    <r>
      <rPr>
        <sz val="11"/>
        <color rgb="FF000000"/>
        <rFont val="Calibri"/>
        <family val="2"/>
        <scheme val="minor"/>
      </rPr>
      <t xml:space="preserve"> the </t>
    </r>
    <r>
      <rPr>
        <b/>
        <sz val="11"/>
        <color rgb="FFFF0000"/>
        <rFont val="Calibri"/>
        <family val="2"/>
        <scheme val="minor"/>
      </rPr>
      <t>store</t>
    </r>
    <r>
      <rPr>
        <sz val="11"/>
        <color rgb="FF000000"/>
        <rFont val="Calibri"/>
        <family val="2"/>
        <scheme val="minor"/>
      </rPr>
      <t>.</t>
    </r>
  </si>
  <si>
    <r>
      <t xml:space="preserve">Treat your customers </t>
    </r>
    <r>
      <rPr>
        <b/>
        <sz val="11"/>
        <color rgb="FFFF0000"/>
        <rFont val="Calibri"/>
        <family val="2"/>
        <scheme val="minor"/>
      </rPr>
      <t>like you care</t>
    </r>
    <r>
      <rPr>
        <sz val="11"/>
        <color rgb="FF000000"/>
        <rFont val="Calibri"/>
        <family val="2"/>
        <scheme val="minor"/>
      </rPr>
      <t xml:space="preserve"> and do not  </t>
    </r>
    <r>
      <rPr>
        <b/>
        <sz val="11"/>
        <color rgb="FFFF0000"/>
        <rFont val="Calibri"/>
        <family val="2"/>
        <scheme val="minor"/>
      </rPr>
      <t>Act like</t>
    </r>
    <r>
      <rPr>
        <sz val="11"/>
        <color rgb="FF000000"/>
        <rFont val="Calibri"/>
        <family val="2"/>
        <scheme val="minor"/>
      </rPr>
      <t xml:space="preserve"> this is New York or la  This is Oklahoma act like it</t>
    </r>
  </si>
  <si>
    <r>
      <t xml:space="preserve">Tried to return new in box pump was only looking for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credit</t>
    </r>
    <r>
      <rPr>
        <sz val="11"/>
        <color rgb="FF000000"/>
        <rFont val="Calibri"/>
        <family val="2"/>
        <scheme val="minor"/>
      </rPr>
      <t xml:space="preserve"> to get correct pump. Was </t>
    </r>
    <r>
      <rPr>
        <b/>
        <sz val="11"/>
        <color rgb="FFFF0000"/>
        <rFont val="Calibri"/>
        <family val="2"/>
        <scheme val="minor"/>
      </rPr>
      <t>refused</t>
    </r>
    <r>
      <rPr>
        <sz val="11"/>
        <color rgb="FF000000"/>
        <rFont val="Calibri"/>
        <family val="2"/>
        <scheme val="minor"/>
      </rPr>
      <t xml:space="preserve"> and when asked was told by Asst Mgr that nothing could be done about it. Left pump and other items at returns. Went shopping at Lowes.</t>
    </r>
  </si>
  <si>
    <r>
      <t>Have more choices</t>
    </r>
    <r>
      <rPr>
        <sz val="11"/>
        <color rgb="FF000000"/>
        <rFont val="Calibri"/>
        <family val="2"/>
        <scheme val="minor"/>
      </rPr>
      <t xml:space="preserve"> on outdoor furniture</t>
    </r>
  </si>
  <si>
    <r>
      <t xml:space="preserve">My neighbor gets a delivery and I get the trouble . Your </t>
    </r>
    <r>
      <rPr>
        <b/>
        <sz val="11"/>
        <color rgb="FFFF0000"/>
        <rFont val="Calibri"/>
        <family val="2"/>
        <scheme val="minor"/>
      </rPr>
      <t>truck</t>
    </r>
    <r>
      <rPr>
        <sz val="11"/>
        <color rgb="FF000000"/>
        <rFont val="Calibri"/>
        <family val="2"/>
        <scheme val="minor"/>
      </rPr>
      <t xml:space="preserve"> hit my garage and moved it and </t>
    </r>
    <r>
      <rPr>
        <b/>
        <sz val="11"/>
        <color rgb="FFFF0000"/>
        <rFont val="Calibri"/>
        <family val="2"/>
        <scheme val="minor"/>
      </rPr>
      <t>made a mess</t>
    </r>
    <r>
      <rPr>
        <sz val="11"/>
        <color rgb="FF000000"/>
        <rFont val="Calibri"/>
        <family val="2"/>
        <scheme val="minor"/>
      </rPr>
      <t xml:space="preserve"> of our driveway and my other neighbors drainage ditch . I want this resolved now . I spent most of my day Friday trying to get someone to help . Now Monday comes all I get is a survey from you .</t>
    </r>
  </si>
  <si>
    <r>
      <t xml:space="preserve">From a company who is falsely advertising items, I </t>
    </r>
    <r>
      <rPr>
        <b/>
        <sz val="11"/>
        <color rgb="FFFF0000"/>
        <rFont val="Calibri"/>
        <family val="2"/>
        <scheme val="minor"/>
      </rPr>
      <t>have not been helped</t>
    </r>
    <r>
      <rPr>
        <sz val="11"/>
        <color rgb="FF000000"/>
        <rFont val="Calibri"/>
        <family val="2"/>
        <scheme val="minor"/>
      </rPr>
      <t xml:space="preserve"> one bit. I just hear theres nothing I can do. The customer service rep did not even ask to see photographs of the incident. When I mentioned Id like them to see them, she said she would send an email for me to reply to. Guess what, </t>
    </r>
    <r>
      <rPr>
        <b/>
        <sz val="11"/>
        <color rgb="FFFF0000"/>
        <rFont val="Calibri"/>
        <family val="2"/>
        <scheme val="minor"/>
      </rPr>
      <t>never got it</t>
    </r>
    <r>
      <rPr>
        <sz val="11"/>
        <color rgb="FF000000"/>
        <rFont val="Calibri"/>
        <family val="2"/>
        <scheme val="minor"/>
      </rPr>
      <t>.</t>
    </r>
  </si>
  <si>
    <r>
      <t xml:space="preserve">The </t>
    </r>
    <r>
      <rPr>
        <b/>
        <sz val="11"/>
        <color rgb="FFFF0000"/>
        <rFont val="Calibri"/>
        <family val="2"/>
        <scheme val="minor"/>
      </rPr>
      <t>back and forth</t>
    </r>
    <r>
      <rPr>
        <sz val="11"/>
        <color rgb="FF000000"/>
        <rFont val="Calibri"/>
        <family val="2"/>
        <scheme val="minor"/>
      </rPr>
      <t xml:space="preserve"> with everyone has been difficult the not showing up, not telling us they were going to be late then telling us theyll be there in 20 and its going over 40min with a no show having to reschedule and not hearing anything till we reached out was all very </t>
    </r>
    <r>
      <rPr>
        <b/>
        <sz val="11"/>
        <color rgb="FFFF0000"/>
        <rFont val="Calibri"/>
        <family val="2"/>
        <scheme val="minor"/>
      </rPr>
      <t>unprofessional</t>
    </r>
    <r>
      <rPr>
        <sz val="11"/>
        <color rgb="FF000000"/>
        <rFont val="Calibri"/>
        <family val="2"/>
        <scheme val="minor"/>
      </rPr>
      <t xml:space="preserve"> and not realible. And then calling for the measurement I could never get a hold of anybody because when they called me they would </t>
    </r>
    <r>
      <rPr>
        <b/>
        <sz val="11"/>
        <color rgb="FFFF0000"/>
        <rFont val="Calibri"/>
        <family val="2"/>
        <scheme val="minor"/>
      </rPr>
      <t>hang up</t>
    </r>
    <r>
      <rPr>
        <sz val="11"/>
        <color rgb="FF000000"/>
        <rFont val="Calibri"/>
        <family val="2"/>
        <scheme val="minor"/>
      </rPr>
      <t xml:space="preserve"> and when my Fiancé called for me on his work lunch break the guy he spoke to was very </t>
    </r>
    <r>
      <rPr>
        <b/>
        <sz val="11"/>
        <color rgb="FFFF0000"/>
        <rFont val="Calibri"/>
        <family val="2"/>
        <scheme val="minor"/>
      </rPr>
      <t>rude</t>
    </r>
    <r>
      <rPr>
        <sz val="11"/>
        <color rgb="FF000000"/>
        <rFont val="Calibri"/>
        <family val="2"/>
        <scheme val="minor"/>
      </rPr>
      <t xml:space="preserve">. For all of the troubles we have we were offered no </t>
    </r>
    <r>
      <rPr>
        <b/>
        <sz val="11"/>
        <color rgb="FFFF0000"/>
        <rFont val="Calibri"/>
        <family val="2"/>
        <scheme val="minor"/>
      </rPr>
      <t>compensation</t>
    </r>
    <r>
      <rPr>
        <sz val="11"/>
        <color rgb="FF000000"/>
        <rFont val="Calibri"/>
        <family val="2"/>
        <scheme val="minor"/>
      </rPr>
      <t xml:space="preserve"> or </t>
    </r>
    <r>
      <rPr>
        <b/>
        <sz val="11"/>
        <color rgb="FFFF0000"/>
        <rFont val="Calibri"/>
        <family val="2"/>
        <scheme val="minor"/>
      </rPr>
      <t>discounts</t>
    </r>
    <r>
      <rPr>
        <sz val="11"/>
        <color rgb="FF000000"/>
        <rFont val="Calibri"/>
        <family val="2"/>
        <scheme val="minor"/>
      </rPr>
      <t xml:space="preserve"> and felt like customer service </t>
    </r>
    <r>
      <rPr>
        <b/>
        <sz val="11"/>
        <color rgb="FFFF0000"/>
        <rFont val="Calibri"/>
        <family val="2"/>
        <scheme val="minor"/>
      </rPr>
      <t>did not really care</t>
    </r>
    <r>
      <rPr>
        <sz val="11"/>
        <color rgb="FF000000"/>
        <rFont val="Calibri"/>
        <family val="2"/>
        <scheme val="minor"/>
      </rPr>
      <t xml:space="preserve"> to </t>
    </r>
    <r>
      <rPr>
        <b/>
        <sz val="11"/>
        <color rgb="FFFF0000"/>
        <rFont val="Calibri"/>
        <family val="2"/>
        <scheme val="minor"/>
      </rPr>
      <t>fix the problem</t>
    </r>
    <r>
      <rPr>
        <sz val="11"/>
        <color rgb="FF000000"/>
        <rFont val="Calibri"/>
        <family val="2"/>
        <scheme val="minor"/>
      </rPr>
      <t xml:space="preserve"> they were more worried about closing our open complaint. I just got a credit card in hopes of being able to do alot with our new home, my mom and grandma have had credit cards and bought alot over the years but after what has happened to us we would not be doing business with Home Depot after this and well make sure our family and friends know the problems we have had. We are scheduled for blind installments and depending on how satisfied we are will depend on of we reach out to someone from higher up corporate again because this has been </t>
    </r>
    <r>
      <rPr>
        <b/>
        <sz val="11"/>
        <color rgb="FFFF0000"/>
        <rFont val="Calibri"/>
        <family val="2"/>
        <scheme val="minor"/>
      </rPr>
      <t>ridiculous</t>
    </r>
    <r>
      <rPr>
        <sz val="11"/>
        <color rgb="FF000000"/>
        <rFont val="Calibri"/>
        <family val="2"/>
        <scheme val="minor"/>
      </rPr>
      <t>. We are very understanding and know things happened but the fact that nobody really apologized or offered us any help or compensation makes it worse.  Thanks for nothing.</t>
    </r>
  </si>
  <si>
    <r>
      <t xml:space="preserve">The young lady did her best but really </t>
    </r>
    <r>
      <rPr>
        <b/>
        <sz val="11"/>
        <color rgb="FFFF0000"/>
        <rFont val="Calibri"/>
        <family val="2"/>
        <scheme val="minor"/>
      </rPr>
      <t>did not know how to</t>
    </r>
    <r>
      <rPr>
        <sz val="11"/>
        <color rgb="FF000000"/>
        <rFont val="Calibri"/>
        <family val="2"/>
        <scheme val="minor"/>
      </rPr>
      <t xml:space="preserve"> accomplish what I needed to get done.  Furthermore the problem I have been experiencing is she merging management could be taking care.  After my last experience with Home Depot I doubt I will be doing much shopping there in the future.  I established a Lowes account and will more than likely be doing my future business with them.  Home Depot as a whole has been decking over the past few years and I felt they have lost sight the fact that your customers are essentially your business in that their customer service has became me </t>
    </r>
    <r>
      <rPr>
        <b/>
        <sz val="11"/>
        <color rgb="FFFF0000"/>
        <rFont val="Calibri"/>
        <family val="2"/>
        <scheme val="minor"/>
      </rPr>
      <t>atrocious</t>
    </r>
    <r>
      <rPr>
        <sz val="11"/>
        <color rgb="FF000000"/>
        <rFont val="Calibri"/>
        <family val="2"/>
        <scheme val="minor"/>
      </rPr>
      <t>.</t>
    </r>
  </si>
  <si>
    <r>
      <t xml:space="preserve">I have be try to sign up for my veterans </t>
    </r>
    <r>
      <rPr>
        <b/>
        <sz val="11"/>
        <color rgb="FFFF0000"/>
        <rFont val="Calibri"/>
        <family val="2"/>
        <scheme val="minor"/>
      </rPr>
      <t>discount</t>
    </r>
    <r>
      <rPr>
        <sz val="11"/>
        <color rgb="FF000000"/>
        <rFont val="Calibri"/>
        <family val="2"/>
        <scheme val="minor"/>
      </rPr>
      <t xml:space="preserve"> online and I am 75 years old and not very good with the computer. I have been trying for two months now and still not able to complete the application right which is making me </t>
    </r>
    <r>
      <rPr>
        <b/>
        <sz val="11"/>
        <color rgb="FFFF0000"/>
        <rFont val="Calibri"/>
        <family val="2"/>
        <scheme val="minor"/>
      </rPr>
      <t>mad</t>
    </r>
    <r>
      <rPr>
        <sz val="11"/>
        <color rgb="FF000000"/>
        <rFont val="Calibri"/>
        <family val="2"/>
        <scheme val="minor"/>
      </rPr>
      <t xml:space="preserve"> after being a </t>
    </r>
    <r>
      <rPr>
        <b/>
        <sz val="11"/>
        <color rgb="FFFF0000"/>
        <rFont val="Calibri"/>
        <family val="2"/>
        <scheme val="minor"/>
      </rPr>
      <t>loyal customer</t>
    </r>
    <r>
      <rPr>
        <sz val="11"/>
        <color rgb="FF000000"/>
        <rFont val="Calibri"/>
        <family val="2"/>
        <scheme val="minor"/>
      </rPr>
      <t xml:space="preserve"> for about thirty years, down in Phoenix and Show Low, and now I cannot get my discount from you people. Why!!!!!</t>
    </r>
  </si>
  <si>
    <r>
      <t xml:space="preserve">The light that I ordered was delivered with </t>
    </r>
    <r>
      <rPr>
        <b/>
        <sz val="11"/>
        <color rgb="FFFF0000"/>
        <rFont val="Calibri"/>
        <family val="2"/>
        <scheme val="minor"/>
      </rPr>
      <t>parts missing</t>
    </r>
    <r>
      <rPr>
        <sz val="11"/>
        <color rgb="FF000000"/>
        <rFont val="Calibri"/>
        <family val="2"/>
        <scheme val="minor"/>
      </rPr>
      <t>.</t>
    </r>
  </si>
  <si>
    <r>
      <t xml:space="preserve">The saw I rented </t>
    </r>
    <r>
      <rPr>
        <b/>
        <sz val="11"/>
        <color rgb="FFFF0000"/>
        <rFont val="Calibri"/>
        <family val="2"/>
        <scheme val="minor"/>
      </rPr>
      <t>did not work</t>
    </r>
    <r>
      <rPr>
        <sz val="11"/>
        <color rgb="FF000000"/>
        <rFont val="Calibri"/>
        <family val="2"/>
        <scheme val="minor"/>
      </rPr>
      <t xml:space="preserve">, I called and told to go to another Home Depot to </t>
    </r>
    <r>
      <rPr>
        <b/>
        <sz val="11"/>
        <color rgb="FFFF0000"/>
        <rFont val="Calibri"/>
        <family val="2"/>
        <scheme val="minor"/>
      </rPr>
      <t>exchange</t>
    </r>
    <r>
      <rPr>
        <sz val="11"/>
        <color rgb="FF000000"/>
        <rFont val="Calibri"/>
        <family val="2"/>
        <scheme val="minor"/>
      </rPr>
      <t xml:space="preserve"> but the other place you cannot so the technician fixed it clean the filter and it works and told me the chain was bold it is hard to cut I waisted </t>
    </r>
    <r>
      <rPr>
        <b/>
        <sz val="11"/>
        <color rgb="FFFF0000"/>
        <rFont val="Calibri"/>
        <family val="2"/>
        <scheme val="minor"/>
      </rPr>
      <t>2 hours</t>
    </r>
    <r>
      <rPr>
        <sz val="11"/>
        <color rgb="FF000000"/>
        <rFont val="Calibri"/>
        <family val="2"/>
        <scheme val="minor"/>
      </rPr>
      <t xml:space="preserve"> driving from my house and the time to fix and back I called the </t>
    </r>
    <r>
      <rPr>
        <b/>
        <sz val="11"/>
        <color rgb="FFFF0000"/>
        <rFont val="Calibri"/>
        <family val="2"/>
        <scheme val="minor"/>
      </rPr>
      <t>store</t>
    </r>
    <r>
      <rPr>
        <sz val="11"/>
        <color rgb="FF000000"/>
        <rFont val="Calibri"/>
        <family val="2"/>
        <scheme val="minor"/>
      </rPr>
      <t xml:space="preserve"> where I rented the saw talk to </t>
    </r>
    <r>
      <rPr>
        <b/>
        <sz val="11"/>
        <color rgb="FFFF0000"/>
        <rFont val="Calibri"/>
        <family val="2"/>
        <scheme val="minor"/>
      </rPr>
      <t>supervisor</t>
    </r>
    <r>
      <rPr>
        <sz val="11"/>
        <color rgb="FF000000"/>
        <rFont val="Calibri"/>
        <family val="2"/>
        <scheme val="minor"/>
      </rPr>
      <t xml:space="preserve"> Juan told me we will extend you contract, I did not finish cutting my </t>
    </r>
    <r>
      <rPr>
        <b/>
        <sz val="11"/>
        <color rgb="FFFF0000"/>
        <rFont val="Calibri"/>
        <family val="2"/>
        <scheme val="minor"/>
      </rPr>
      <t>tree</t>
    </r>
    <r>
      <rPr>
        <sz val="11"/>
        <color rgb="FF000000"/>
        <rFont val="Calibri"/>
        <family val="2"/>
        <scheme val="minor"/>
      </rPr>
      <t xml:space="preserve"> and they charged me for six hours, the I have to rent again to finish cutting the tree and to pay again this is not fair I have a project building an ADU and I need to spend over $40,000 materials inside from home depot but may be try lows</t>
    </r>
  </si>
  <si>
    <r>
      <t xml:space="preserve">On June 28, 2023 I purchased a mailbox and post in the Home Depot Derby CT </t>
    </r>
    <r>
      <rPr>
        <b/>
        <sz val="11"/>
        <color rgb="FFFF0000"/>
        <rFont val="Calibri"/>
        <family val="2"/>
        <scheme val="minor"/>
      </rPr>
      <t>store</t>
    </r>
    <r>
      <rPr>
        <sz val="11"/>
        <color rgb="FF000000"/>
        <rFont val="Calibri"/>
        <family val="2"/>
        <scheme val="minor"/>
      </rPr>
      <t xml:space="preserve">. Dave at the customer service desk provided me a Home Depot mailbox installation quote of $139 that included installation, cement, and removal of the old mailbox and said a contractor will be contacting me to do the job. SANTOS CONSTRUCTION contacted me and installed the mailbox the next day, charging me $385! I never signed a work order and I never got his charge upfront because Home Depot called me $139. I called Pro referral at 1-855-723-2266 and they told me Home Depot is responsible Home Depot told me they are not responsible and I want the $246 I over paid and I will be filing a complaint and Id like a </t>
    </r>
    <r>
      <rPr>
        <b/>
        <sz val="11"/>
        <color rgb="FFFF0000"/>
        <rFont val="Calibri"/>
        <family val="2"/>
        <scheme val="minor"/>
      </rPr>
      <t>manager</t>
    </r>
    <r>
      <rPr>
        <sz val="11"/>
        <color rgb="FF000000"/>
        <rFont val="Calibri"/>
        <family val="2"/>
        <scheme val="minor"/>
      </rPr>
      <t xml:space="preserve"> to contact me as soon as possible.</t>
    </r>
  </si>
  <si>
    <r>
      <t xml:space="preserve">I never received a callback from either the </t>
    </r>
    <r>
      <rPr>
        <b/>
        <sz val="11"/>
        <color rgb="FFFF0000"/>
        <rFont val="Calibri"/>
        <family val="2"/>
        <scheme val="minor"/>
      </rPr>
      <t>store</t>
    </r>
    <r>
      <rPr>
        <sz val="11"/>
        <color rgb="FF000000"/>
        <rFont val="Calibri"/>
        <family val="2"/>
        <scheme val="minor"/>
      </rPr>
      <t xml:space="preserve"> or customer service regarding my concern. Even though Virginia said someone </t>
    </r>
    <r>
      <rPr>
        <b/>
        <sz val="11"/>
        <color rgb="FFFF0000"/>
        <rFont val="Calibri"/>
        <family val="2"/>
        <scheme val="minor"/>
      </rPr>
      <t>would call</t>
    </r>
    <r>
      <rPr>
        <sz val="11"/>
        <color rgb="FF000000"/>
        <rFont val="Calibri"/>
        <family val="2"/>
        <scheme val="minor"/>
      </rPr>
      <t xml:space="preserve"> within 24 to 72hours, its now been </t>
    </r>
    <r>
      <rPr>
        <b/>
        <sz val="11"/>
        <color rgb="FFFF0000"/>
        <rFont val="Calibri"/>
        <family val="2"/>
        <scheme val="minor"/>
      </rPr>
      <t>over a week</t>
    </r>
    <r>
      <rPr>
        <sz val="11"/>
        <color rgb="FF000000"/>
        <rFont val="Calibri"/>
        <family val="2"/>
        <scheme val="minor"/>
      </rPr>
      <t>.</t>
    </r>
  </si>
  <si>
    <r>
      <t xml:space="preserve">Im very </t>
    </r>
    <r>
      <rPr>
        <b/>
        <sz val="11"/>
        <color rgb="FFFF0000"/>
        <rFont val="Calibri"/>
        <family val="2"/>
        <scheme val="minor"/>
      </rPr>
      <t>disappointed</t>
    </r>
    <r>
      <rPr>
        <sz val="11"/>
        <color rgb="FF000000"/>
        <rFont val="Calibri"/>
        <family val="2"/>
        <scheme val="minor"/>
      </rPr>
      <t xml:space="preserve"> with the service because the service never got done. I was originally scheduled on 6/9/23 and on 6/8 and at around 6 I got a call that the technician would not be available and they asked me to reschedule. Mind you I was taking days off from work to be home for this install.  I still took another date of 6/30 for the new scheduled date. So, on this day I called the company to see if the guy was still coming since I took off work again. They told me they cannot find him and asked me to reschedule again and I refused. For some reason </t>
    </r>
    <r>
      <rPr>
        <b/>
        <sz val="11"/>
        <color rgb="FFFF0000"/>
        <rFont val="Calibri"/>
        <family val="2"/>
        <scheme val="minor"/>
      </rPr>
      <t>I was charged</t>
    </r>
    <r>
      <rPr>
        <sz val="11"/>
        <color rgb="FF000000"/>
        <rFont val="Calibri"/>
        <family val="2"/>
        <scheme val="minor"/>
      </rPr>
      <t xml:space="preserve"> the labor prior to the installation getting done and went to the </t>
    </r>
    <r>
      <rPr>
        <b/>
        <sz val="11"/>
        <color rgb="FFFF0000"/>
        <rFont val="Calibri"/>
        <family val="2"/>
        <scheme val="minor"/>
      </rPr>
      <t>store</t>
    </r>
    <r>
      <rPr>
        <sz val="11"/>
        <color rgb="FF000000"/>
        <rFont val="Calibri"/>
        <family val="2"/>
        <scheme val="minor"/>
      </rPr>
      <t xml:space="preserve"> for a </t>
    </r>
    <r>
      <rPr>
        <b/>
        <sz val="11"/>
        <color rgb="FFFF0000"/>
        <rFont val="Calibri"/>
        <family val="2"/>
        <scheme val="minor"/>
      </rPr>
      <t>refund</t>
    </r>
    <r>
      <rPr>
        <sz val="11"/>
        <color rgb="FF000000"/>
        <rFont val="Calibri"/>
        <family val="2"/>
        <scheme val="minor"/>
      </rPr>
      <t>. I ultimately kept the materials that I had already paid for and found some other contractor to come and install my backsplash in in kitchen with no hassle.</t>
    </r>
  </si>
  <si>
    <r>
      <t xml:space="preserve">Worse online/local </t>
    </r>
    <r>
      <rPr>
        <b/>
        <sz val="11"/>
        <color rgb="FFFF0000"/>
        <rFont val="Calibri"/>
        <family val="2"/>
        <scheme val="minor"/>
      </rPr>
      <t>store</t>
    </r>
    <r>
      <rPr>
        <sz val="11"/>
        <color rgb="FF000000"/>
        <rFont val="Calibri"/>
        <family val="2"/>
        <scheme val="minor"/>
      </rPr>
      <t xml:space="preserve"> experience ever. If you want to ask why, pleas reach out. If you do care, then do not reach out</t>
    </r>
  </si>
  <si>
    <r>
      <t xml:space="preserve">When I called to place a complaint on the online order I placed and went to pick-up via curbside,the rep I spoke to was very sweet in taking the complaint.  Now,HD did me very very wrong and never even bothered to call me to say they were sorry about the issue I had.  Instead of buying the items again through another Home Depot,I went to your </t>
    </r>
    <r>
      <rPr>
        <b/>
        <sz val="11"/>
        <color rgb="FFFF0000"/>
        <rFont val="Calibri"/>
        <family val="2"/>
        <scheme val="minor"/>
      </rPr>
      <t>competitor</t>
    </r>
    <r>
      <rPr>
        <sz val="11"/>
        <color rgb="FF000000"/>
        <rFont val="Calibri"/>
        <family val="2"/>
        <scheme val="minor"/>
      </rPr>
      <t xml:space="preserve"> of Lowes.  Had no issue at Lowes.  Unlike with HD,Lowes actually came and brought the items to me via the curbside after maybe 5 </t>
    </r>
    <r>
      <rPr>
        <b/>
        <sz val="11"/>
        <color rgb="FFFF0000"/>
        <rFont val="Calibri"/>
        <family val="2"/>
        <scheme val="minor"/>
      </rPr>
      <t>minutes</t>
    </r>
    <r>
      <rPr>
        <sz val="11"/>
        <color rgb="FF000000"/>
        <rFont val="Calibri"/>
        <family val="2"/>
        <scheme val="minor"/>
      </rPr>
      <t xml:space="preserve">.  cannot say the same for HM,which I waited for at least </t>
    </r>
    <r>
      <rPr>
        <b/>
        <sz val="11"/>
        <color rgb="FFFF0000"/>
        <rFont val="Calibri"/>
        <family val="2"/>
        <scheme val="minor"/>
      </rPr>
      <t>20 minutes</t>
    </r>
    <r>
      <rPr>
        <sz val="11"/>
        <color rgb="FF000000"/>
        <rFont val="Calibri"/>
        <family val="2"/>
        <scheme val="minor"/>
      </rPr>
      <t xml:space="preserve"> and called </t>
    </r>
    <r>
      <rPr>
        <b/>
        <sz val="11"/>
        <color rgb="FFFF0000"/>
        <rFont val="Calibri"/>
        <family val="2"/>
        <scheme val="minor"/>
      </rPr>
      <t>at least 3 times</t>
    </r>
    <r>
      <rPr>
        <sz val="11"/>
        <color rgb="FF000000"/>
        <rFont val="Calibri"/>
        <family val="2"/>
        <scheme val="minor"/>
      </rPr>
      <t>,with the phone ringing 20 or so times each.</t>
    </r>
  </si>
  <si>
    <r>
      <t xml:space="preserve">Very </t>
    </r>
    <r>
      <rPr>
        <b/>
        <sz val="11"/>
        <color rgb="FFFF0000"/>
        <rFont val="Calibri"/>
        <family val="2"/>
        <scheme val="minor"/>
      </rPr>
      <t>disappointed</t>
    </r>
    <r>
      <rPr>
        <sz val="11"/>
        <color rgb="FF000000"/>
        <rFont val="Calibri"/>
        <family val="2"/>
        <scheme val="minor"/>
      </rPr>
      <t xml:space="preserve"> at Home Depot for having supervision that will and will </t>
    </r>
    <r>
      <rPr>
        <b/>
        <sz val="11"/>
        <color rgb="FFFF0000"/>
        <rFont val="Calibri"/>
        <family val="2"/>
        <scheme val="minor"/>
      </rPr>
      <t>not help</t>
    </r>
    <r>
      <rPr>
        <sz val="11"/>
        <color rgb="FF000000"/>
        <rFont val="Calibri"/>
        <family val="2"/>
        <scheme val="minor"/>
      </rPr>
      <t xml:space="preserve"> there customers. I still </t>
    </r>
    <r>
      <rPr>
        <b/>
        <sz val="11"/>
        <color rgb="FFFF0000"/>
        <rFont val="Calibri"/>
        <family val="2"/>
        <scheme val="minor"/>
      </rPr>
      <t>have not received</t>
    </r>
    <r>
      <rPr>
        <sz val="11"/>
        <color rgb="FF000000"/>
        <rFont val="Calibri"/>
        <family val="2"/>
        <scheme val="minor"/>
      </rPr>
      <t xml:space="preserve"> any call backs from corporate or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manager</t>
    </r>
    <r>
      <rPr>
        <sz val="11"/>
        <color rgb="FF000000"/>
        <rFont val="Calibri"/>
        <family val="2"/>
        <scheme val="minor"/>
      </rPr>
      <t xml:space="preserve"> which I was told I would in 24-48hours.</t>
    </r>
  </si>
  <si>
    <r>
      <t xml:space="preserve">We did not receive the service we were expecting from Home Depot and their choice as third-party contractor. The third-party contractor was allowed to </t>
    </r>
    <r>
      <rPr>
        <b/>
        <sz val="11"/>
        <color rgb="FFFF0000"/>
        <rFont val="Calibri"/>
        <family val="2"/>
        <scheme val="minor"/>
      </rPr>
      <t>force</t>
    </r>
    <r>
      <rPr>
        <sz val="11"/>
        <color rgb="FF000000"/>
        <rFont val="Calibri"/>
        <family val="2"/>
        <scheme val="minor"/>
      </rPr>
      <t xml:space="preserve"> us into paying a high price for leveling services once knowing we needed our floor installed and were stuck with no floor. We will never do business with Home Depot ever again. We were also told it would be contacted by a </t>
    </r>
    <r>
      <rPr>
        <b/>
        <sz val="11"/>
        <color rgb="FFFF0000"/>
        <rFont val="Calibri"/>
        <family val="2"/>
        <scheme val="minor"/>
      </rPr>
      <t>manager</t>
    </r>
    <r>
      <rPr>
        <sz val="11"/>
        <color rgb="FF000000"/>
        <rFont val="Calibri"/>
        <family val="2"/>
        <scheme val="minor"/>
      </rPr>
      <t xml:space="preserve"> in a customer service department, and that of course never happened. Thanks for the </t>
    </r>
    <r>
      <rPr>
        <b/>
        <sz val="11"/>
        <color rgb="FFFF0000"/>
        <rFont val="Calibri"/>
        <family val="2"/>
        <scheme val="minor"/>
      </rPr>
      <t>horrible</t>
    </r>
    <r>
      <rPr>
        <sz val="11"/>
        <color rgb="FF000000"/>
        <rFont val="Calibri"/>
        <family val="2"/>
        <scheme val="minor"/>
      </rPr>
      <t xml:space="preserve"> experience.</t>
    </r>
  </si>
  <si>
    <r>
      <t xml:space="preserve">Alejandro was very detailed in explaining why it may take time to resolve my case. Not by any fault of Home Depot but to wait in response from Mfg.  He was consistent in keeping me updated and now were wait to see if the manufacturer in China will continue with the resolution. Thank you for the diligence and continued efforts to </t>
    </r>
    <r>
      <rPr>
        <b/>
        <sz val="11"/>
        <color rgb="FFFF0000"/>
        <rFont val="Calibri"/>
        <family val="2"/>
        <scheme val="minor"/>
      </rPr>
      <t>help me</t>
    </r>
    <r>
      <rPr>
        <sz val="11"/>
        <color rgb="FF000000"/>
        <rFont val="Calibri"/>
        <family val="2"/>
        <scheme val="minor"/>
      </rPr>
      <t xml:space="preserve"> get this project completed.   I had to postpone the remodel party due to no legs for bar stools but hoping to do it for my birthday in September.  Thanks again.</t>
    </r>
  </si>
  <si>
    <r>
      <t xml:space="preserve">I was </t>
    </r>
    <r>
      <rPr>
        <b/>
        <sz val="11"/>
        <color rgb="FFFF0000"/>
        <rFont val="Calibri"/>
        <family val="2"/>
        <scheme val="minor"/>
      </rPr>
      <t>disconnected</t>
    </r>
    <r>
      <rPr>
        <sz val="11"/>
        <color rgb="FF000000"/>
        <rFont val="Calibri"/>
        <family val="2"/>
        <scheme val="minor"/>
      </rPr>
      <t xml:space="preserve"> and never got a callback after giving my name and number. </t>
    </r>
    <r>
      <rPr>
        <b/>
        <sz val="11"/>
        <color rgb="FFFF0000"/>
        <rFont val="Calibri"/>
        <family val="2"/>
        <scheme val="minor"/>
      </rPr>
      <t>Disappointed</t>
    </r>
    <r>
      <rPr>
        <sz val="11"/>
        <color rgb="FF000000"/>
        <rFont val="Calibri"/>
        <family val="2"/>
        <scheme val="minor"/>
      </rPr>
      <t xml:space="preserve"> in this and I have not had the time to callback. I went into a </t>
    </r>
    <r>
      <rPr>
        <b/>
        <sz val="11"/>
        <color rgb="FFFF0000"/>
        <rFont val="Calibri"/>
        <family val="2"/>
        <scheme val="minor"/>
      </rPr>
      <t>store</t>
    </r>
    <r>
      <rPr>
        <sz val="11"/>
        <color rgb="FF000000"/>
        <rFont val="Calibri"/>
        <family val="2"/>
        <scheme val="minor"/>
      </rPr>
      <t xml:space="preserve"> and they </t>
    </r>
    <r>
      <rPr>
        <b/>
        <sz val="11"/>
        <color rgb="FFFF0000"/>
        <rFont val="Calibri"/>
        <family val="2"/>
        <scheme val="minor"/>
      </rPr>
      <t>could not help me</t>
    </r>
    <r>
      <rPr>
        <sz val="11"/>
        <color rgb="FF000000"/>
        <rFont val="Calibri"/>
        <family val="2"/>
        <scheme val="minor"/>
      </rPr>
      <t>.</t>
    </r>
  </si>
  <si>
    <r>
      <t xml:space="preserve">The service representative kept me </t>
    </r>
    <r>
      <rPr>
        <b/>
        <sz val="11"/>
        <color rgb="FFFF0000"/>
        <rFont val="Calibri"/>
        <family val="2"/>
        <scheme val="minor"/>
      </rPr>
      <t>on hold</t>
    </r>
    <r>
      <rPr>
        <sz val="11"/>
        <color rgb="FF000000"/>
        <rFont val="Calibri"/>
        <family val="2"/>
        <scheme val="minor"/>
      </rPr>
      <t xml:space="preserve"> for than </t>
    </r>
    <r>
      <rPr>
        <b/>
        <sz val="11"/>
        <color rgb="FFFF0000"/>
        <rFont val="Calibri"/>
        <family val="2"/>
        <scheme val="minor"/>
      </rPr>
      <t>45 minutes</t>
    </r>
    <r>
      <rPr>
        <sz val="11"/>
        <color rgb="FF000000"/>
        <rFont val="Calibri"/>
        <family val="2"/>
        <scheme val="minor"/>
      </rPr>
      <t xml:space="preserve"> while she claimed to be filling in a form to send to the </t>
    </r>
    <r>
      <rPr>
        <b/>
        <sz val="11"/>
        <color rgb="FFFF0000"/>
        <rFont val="Calibri"/>
        <family val="2"/>
        <scheme val="minor"/>
      </rPr>
      <t>insurance</t>
    </r>
    <r>
      <rPr>
        <sz val="11"/>
        <color rgb="FF000000"/>
        <rFont val="Calibri"/>
        <family val="2"/>
        <scheme val="minor"/>
      </rPr>
      <t xml:space="preserve"> company. I believe she was trying to get me to </t>
    </r>
    <r>
      <rPr>
        <b/>
        <sz val="11"/>
        <color rgb="FFFF0000"/>
        <rFont val="Calibri"/>
        <family val="2"/>
        <scheme val="minor"/>
      </rPr>
      <t>hang up</t>
    </r>
    <r>
      <rPr>
        <sz val="11"/>
        <color rgb="FF000000"/>
        <rFont val="Calibri"/>
        <family val="2"/>
        <scheme val="minor"/>
      </rPr>
      <t xml:space="preserve">. Thats </t>
    </r>
    <r>
      <rPr>
        <b/>
        <sz val="11"/>
        <color rgb="FFFF0000"/>
        <rFont val="Calibri"/>
        <family val="2"/>
        <scheme val="minor"/>
      </rPr>
      <t>TERRIBLE</t>
    </r>
    <r>
      <rPr>
        <sz val="11"/>
        <color rgb="FF000000"/>
        <rFont val="Calibri"/>
        <family val="2"/>
        <scheme val="minor"/>
      </rPr>
      <t xml:space="preserve"> customer service.</t>
    </r>
  </si>
  <si>
    <r>
      <t xml:space="preserve">Vanity light is installed. Did not come with thumbscrews. Got them from customer service, and they do not fit! Went back to Home Depot, they sold me a bit to make the hole fit bit </t>
    </r>
    <r>
      <rPr>
        <b/>
        <sz val="11"/>
        <color rgb="FFFF0000"/>
        <rFont val="Calibri"/>
        <family val="2"/>
        <scheme val="minor"/>
      </rPr>
      <t>it did not work</t>
    </r>
    <r>
      <rPr>
        <sz val="11"/>
        <color rgb="FF000000"/>
        <rFont val="Calibri"/>
        <family val="2"/>
        <scheme val="minor"/>
      </rPr>
      <t>. I paid to have light installed, they say all I can do is return the fixture, which means paying for a dismount and another install! Quality of this product is so poor. Home Depot could remedy this issue.</t>
    </r>
  </si>
  <si>
    <r>
      <t xml:space="preserve">The customer service experience was the worst Ive experienced in a </t>
    </r>
    <r>
      <rPr>
        <b/>
        <sz val="11"/>
        <color rgb="FFFF0000"/>
        <rFont val="Calibri"/>
        <family val="2"/>
        <scheme val="minor"/>
      </rPr>
      <t>long time</t>
    </r>
    <r>
      <rPr>
        <sz val="11"/>
        <color rgb="FF000000"/>
        <rFont val="Calibri"/>
        <family val="2"/>
        <scheme val="minor"/>
      </rPr>
      <t>.  I eventually resolved my own issue by going to Home Depot and speaking with an associate in person.</t>
    </r>
  </si>
  <si>
    <r>
      <t>Better customer service</t>
    </r>
    <r>
      <rPr>
        <sz val="11"/>
        <color rgb="FF000000"/>
        <rFont val="Calibri"/>
        <family val="2"/>
        <scheme val="minor"/>
      </rPr>
      <t>. Associate not standing around looking at something on their phones and I was standing there waiting for them. Make sure your associates do not eat on the floor. Making sure theres someone to cover another persons lunch. And I was not the only one that needed help either. That customer left!</t>
    </r>
  </si>
  <si>
    <r>
      <t xml:space="preserve">Even though Vickie was on top of the problem her only answer was return the dehumidifier.   I am a senior and I could have to empty the whole device get it in box and return itt.  It was used and wet.  I only needed a filter that was not packaged in dehumidifier and company would not.  She said I had to purchase another one. No way another charge and then who knows that one was good.  I am very </t>
    </r>
    <r>
      <rPr>
        <b/>
        <sz val="11"/>
        <color rgb="FFFF0000"/>
        <rFont val="Calibri"/>
        <family val="2"/>
        <scheme val="minor"/>
      </rPr>
      <t>disappointed</t>
    </r>
    <r>
      <rPr>
        <sz val="11"/>
        <color rgb="FF000000"/>
        <rFont val="Calibri"/>
        <family val="2"/>
        <scheme val="minor"/>
      </rPr>
      <t xml:space="preserve"> in Home Depot and will never purchae anything online again. Sitting in my cellar of no use and out almost 200.  But of course no one cares.</t>
    </r>
  </si>
  <si>
    <r>
      <t xml:space="preserve">Home Depot as a company does not truly care about its customers. I now see it from both sides as an ex employee and now as a customer. Id rather shop at Lowes then give another dollar to Home Depot when they truly truly </t>
    </r>
    <r>
      <rPr>
        <b/>
        <sz val="11"/>
        <color rgb="FFFF0000"/>
        <rFont val="Calibri"/>
        <family val="2"/>
        <scheme val="minor"/>
      </rPr>
      <t>do not care</t>
    </r>
    <r>
      <rPr>
        <sz val="11"/>
        <color rgb="FF000000"/>
        <rFont val="Calibri"/>
        <family val="2"/>
        <scheme val="minor"/>
      </rPr>
      <t xml:space="preserve"> about their customers.</t>
    </r>
  </si>
  <si>
    <r>
      <t xml:space="preserve">Jacob was great, </t>
    </r>
    <r>
      <rPr>
        <b/>
        <sz val="11"/>
        <color rgb="FFFF0000"/>
        <rFont val="Calibri"/>
        <family val="2"/>
        <scheme val="minor"/>
      </rPr>
      <t>warranty</t>
    </r>
    <r>
      <rPr>
        <sz val="11"/>
        <color rgb="FF000000"/>
        <rFont val="Calibri"/>
        <family val="2"/>
        <scheme val="minor"/>
      </rPr>
      <t xml:space="preserve"> varied among </t>
    </r>
    <r>
      <rPr>
        <b/>
        <sz val="11"/>
        <color rgb="FFFF0000"/>
        <rFont val="Calibri"/>
        <family val="2"/>
        <scheme val="minor"/>
      </rPr>
      <t>contacts</t>
    </r>
    <r>
      <rPr>
        <sz val="11"/>
        <color rgb="FF000000"/>
        <rFont val="Calibri"/>
        <family val="2"/>
        <scheme val="minor"/>
      </rPr>
      <t xml:space="preserve">, bait and </t>
    </r>
    <r>
      <rPr>
        <b/>
        <sz val="11"/>
        <color rgb="FFFF0000"/>
        <rFont val="Calibri"/>
        <family val="2"/>
        <scheme val="minor"/>
      </rPr>
      <t>switch</t>
    </r>
    <r>
      <rPr>
        <sz val="11"/>
        <color rgb="FF000000"/>
        <rFont val="Calibri"/>
        <family val="2"/>
        <scheme val="minor"/>
      </rPr>
      <t xml:space="preserve"> from </t>
    </r>
    <r>
      <rPr>
        <b/>
        <sz val="11"/>
        <color rgb="FFFF0000"/>
        <rFont val="Calibri"/>
        <family val="2"/>
        <scheme val="minor"/>
      </rPr>
      <t>replacement</t>
    </r>
    <r>
      <rPr>
        <sz val="11"/>
        <color rgb="FF000000"/>
        <rFont val="Calibri"/>
        <family val="2"/>
        <scheme val="minor"/>
      </rPr>
      <t xml:space="preserve"> to </t>
    </r>
    <r>
      <rPr>
        <b/>
        <sz val="11"/>
        <color rgb="FFFF0000"/>
        <rFont val="Calibri"/>
        <family val="2"/>
        <scheme val="minor"/>
      </rPr>
      <t>credit</t>
    </r>
    <r>
      <rPr>
        <sz val="11"/>
        <color rgb="FF000000"/>
        <rFont val="Calibri"/>
        <family val="2"/>
        <scheme val="minor"/>
      </rPr>
      <t xml:space="preserve"> for $50. Youre getting &amp;170 back though when I pick up the fan tomorrow.</t>
    </r>
  </si>
  <si>
    <r>
      <t xml:space="preserve">I </t>
    </r>
    <r>
      <rPr>
        <b/>
        <sz val="11"/>
        <color rgb="FFFF0000"/>
        <rFont val="Calibri"/>
        <family val="2"/>
        <scheme val="minor"/>
      </rPr>
      <t>have not received</t>
    </r>
    <r>
      <rPr>
        <sz val="11"/>
        <color rgb="FF000000"/>
        <rFont val="Calibri"/>
        <family val="2"/>
        <scheme val="minor"/>
      </rPr>
      <t xml:space="preserve"> an answer on if they will send the missing items? Im </t>
    </r>
    <r>
      <rPr>
        <b/>
        <sz val="11"/>
        <color rgb="FFFF0000"/>
        <rFont val="Calibri"/>
        <family val="2"/>
        <scheme val="minor"/>
      </rPr>
      <t>disappointed</t>
    </r>
    <r>
      <rPr>
        <sz val="11"/>
        <color rgb="FF000000"/>
        <rFont val="Calibri"/>
        <family val="2"/>
        <scheme val="minor"/>
      </rPr>
      <t>, as Ive waited 7 days to hear back. I need to fasteners to attach the globes to my light fixture.</t>
    </r>
  </si>
  <si>
    <r>
      <t>Frustrated</t>
    </r>
    <r>
      <rPr>
        <sz val="11"/>
        <color rgb="FF000000"/>
        <rFont val="Calibri"/>
        <family val="2"/>
        <scheme val="minor"/>
      </rPr>
      <t xml:space="preserve"> that my solar lights purchased are not even one year old &amp; bulbs are going out. The only thing the rep could do even with receipt was offer $20 per light fixture. I spent $180. I just need bulbs &amp; bulbs are not available. Home Depot needs to figure this out</t>
    </r>
  </si>
  <si>
    <r>
      <t xml:space="preserve">Stephanie responded by email the next day letting me know that they were looking at my concerns so I called the next day asking when I could receive the </t>
    </r>
    <r>
      <rPr>
        <b/>
        <sz val="11"/>
        <color rgb="FFFF0000"/>
        <rFont val="Calibri"/>
        <family val="2"/>
        <scheme val="minor"/>
      </rPr>
      <t>missing parts</t>
    </r>
    <r>
      <rPr>
        <sz val="11"/>
        <color rgb="FF000000"/>
        <rFont val="Calibri"/>
        <family val="2"/>
        <scheme val="minor"/>
      </rPr>
      <t xml:space="preserve"> I was told that they would be sent out the next day and that I would receive a email letting me know that they did send the parts and when I could receive them four days later I haven''t received anything letting me know what is going on I have already paid to have the faucet installed and it is just the caps button that are missing I would like to have someone </t>
    </r>
    <r>
      <rPr>
        <b/>
        <sz val="11"/>
        <color rgb="FFFF0000"/>
        <rFont val="Calibri"/>
        <family val="2"/>
        <scheme val="minor"/>
      </rPr>
      <t>let me know what is going on</t>
    </r>
  </si>
  <si>
    <r>
      <t xml:space="preserve">The instructions in the box state to contact customer service before returning to the </t>
    </r>
    <r>
      <rPr>
        <b/>
        <sz val="11"/>
        <color rgb="FFFF0000"/>
        <rFont val="Calibri"/>
        <family val="2"/>
        <scheme val="minor"/>
      </rPr>
      <t>store</t>
    </r>
    <r>
      <rPr>
        <sz val="11"/>
        <color rgb="FF000000"/>
        <rFont val="Calibri"/>
        <family val="2"/>
        <scheme val="minor"/>
      </rPr>
      <t xml:space="preserve">, and then customer service said they do not have parts and could return to store. Its a bit confusing and </t>
    </r>
    <r>
      <rPr>
        <b/>
        <sz val="11"/>
        <color rgb="FFFF0000"/>
        <rFont val="Calibri"/>
        <family val="2"/>
        <scheme val="minor"/>
      </rPr>
      <t>frustrating</t>
    </r>
    <r>
      <rPr>
        <sz val="11"/>
        <color rgb="FF000000"/>
        <rFont val="Calibri"/>
        <family val="2"/>
        <scheme val="minor"/>
      </rPr>
      <t>&amp;however, customer service mailed a new light fixture to me so it turned out ok.</t>
    </r>
  </si>
  <si>
    <r>
      <t xml:space="preserve">I been a customer for 10 year and spent more than a half million dollars over the years back then the service was outstanding know its the worse I ever seen. The help is </t>
    </r>
    <r>
      <rPr>
        <b/>
        <sz val="11"/>
        <color rgb="FFFF0000"/>
        <rFont val="Calibri"/>
        <family val="2"/>
        <scheme val="minor"/>
      </rPr>
      <t>clue</t>
    </r>
    <r>
      <rPr>
        <sz val="11"/>
        <color rgb="FF000000"/>
        <rFont val="Calibri"/>
        <family val="2"/>
        <scheme val="minor"/>
      </rPr>
      <t xml:space="preserve"> less the service is bad how you stay in business is be on me</t>
    </r>
  </si>
  <si>
    <r>
      <t xml:space="preserve">When we got our new 7 cu Ft freezer home and unboxed, it was dented on the right front corner most likely from a drop. We were going to return it, but when I spoke to the customer agent about the problem, she asked if I wanted a </t>
    </r>
    <r>
      <rPr>
        <b/>
        <sz val="11"/>
        <color rgb="FFFF0000"/>
        <rFont val="Calibri"/>
        <family val="2"/>
        <scheme val="minor"/>
      </rPr>
      <t>price adjustment</t>
    </r>
    <r>
      <rPr>
        <sz val="11"/>
        <color rgb="FF000000"/>
        <rFont val="Calibri"/>
        <family val="2"/>
        <scheme val="minor"/>
      </rPr>
      <t xml:space="preserve">. I asked how much, she said it would go before a panel to assess damage. I thought it was going to be settled that day. The following day it was explained to me that it could take a little while. I was eager to use the freezer for the purpose for which it was bought, so I told the customer service person over the phone that I thought I would just return it to the </t>
    </r>
    <r>
      <rPr>
        <b/>
        <sz val="11"/>
        <color rgb="FFFF0000"/>
        <rFont val="Calibri"/>
        <family val="2"/>
        <scheme val="minor"/>
      </rPr>
      <t>store</t>
    </r>
    <r>
      <rPr>
        <sz val="11"/>
        <color rgb="FF000000"/>
        <rFont val="Calibri"/>
        <family val="2"/>
        <scheme val="minor"/>
      </rPr>
      <t xml:space="preserve">. Then I looked up the stores within a 50 mile radius, and that unit was scarce. We just decided that it was too much trouble to load it up again and drive the 80 mile round trip to the store where we bought it when there was a good chance that there would not be a </t>
    </r>
    <r>
      <rPr>
        <b/>
        <sz val="11"/>
        <color rgb="FFFF0000"/>
        <rFont val="Calibri"/>
        <family val="2"/>
        <scheme val="minor"/>
      </rPr>
      <t>replacement</t>
    </r>
    <r>
      <rPr>
        <sz val="11"/>
        <color rgb="FF000000"/>
        <rFont val="Calibri"/>
        <family val="2"/>
        <scheme val="minor"/>
      </rPr>
      <t xml:space="preserve"> available. Im 71, George is 79; this transporting is not the easiest task at our ages. We decided that if we had a problem with the unit, at least we had a one year </t>
    </r>
    <r>
      <rPr>
        <b/>
        <sz val="11"/>
        <color rgb="FFFF0000"/>
        <rFont val="Calibri"/>
        <family val="2"/>
        <scheme val="minor"/>
      </rPr>
      <t>warranty</t>
    </r>
    <r>
      <rPr>
        <sz val="11"/>
        <color rgb="FF000000"/>
        <rFont val="Calibri"/>
        <family val="2"/>
        <scheme val="minor"/>
      </rPr>
      <t xml:space="preserve"> on it.  So far it is working perfectly. If Home Depot would like to give us a financial </t>
    </r>
    <r>
      <rPr>
        <b/>
        <sz val="11"/>
        <color rgb="FFFF0000"/>
        <rFont val="Calibri"/>
        <family val="2"/>
        <scheme val="minor"/>
      </rPr>
      <t>compensation</t>
    </r>
    <r>
      <rPr>
        <sz val="11"/>
        <color rgb="FF000000"/>
        <rFont val="Calibri"/>
        <family val="2"/>
        <scheme val="minor"/>
      </rPr>
      <t xml:space="preserve"> for the </t>
    </r>
    <r>
      <rPr>
        <b/>
        <sz val="11"/>
        <color rgb="FFFF0000"/>
        <rFont val="Calibri"/>
        <family val="2"/>
        <scheme val="minor"/>
      </rPr>
      <t>damaged</t>
    </r>
    <r>
      <rPr>
        <sz val="11"/>
        <color rgb="FF000000"/>
        <rFont val="Calibri"/>
        <family val="2"/>
        <scheme val="minor"/>
      </rPr>
      <t xml:space="preserve"> unit, I would not </t>
    </r>
    <r>
      <rPr>
        <b/>
        <sz val="11"/>
        <color rgb="FFFF0000"/>
        <rFont val="Calibri"/>
        <family val="2"/>
        <scheme val="minor"/>
      </rPr>
      <t>refuse</t>
    </r>
    <r>
      <rPr>
        <sz val="11"/>
        <color rgb="FF000000"/>
        <rFont val="Calibri"/>
        <family val="2"/>
        <scheme val="minor"/>
      </rPr>
      <t xml:space="preserve"> it. For now, it is doing the job. The customer services folks that I talked to were very accommodating, and at the last communication that I had with them, I told them I was going to return it-but, I decided to skip the hassle of the return. Im assuming that the pictures of the damage are still in the original complaint information. felt free to contact me if any further clarification is needed.  Sincerely,  Linda Zick 352-613-6207</t>
    </r>
  </si>
  <si>
    <r>
      <t xml:space="preserve">We purchased some white Hampton Bay lounge chairs and had to go through 2 different returns of all 4 chairs because the quality control over in China is </t>
    </r>
    <r>
      <rPr>
        <b/>
        <sz val="11"/>
        <color rgb="FFFF0000"/>
        <rFont val="Calibri"/>
        <family val="2"/>
        <scheme val="minor"/>
      </rPr>
      <t>horrible</t>
    </r>
    <r>
      <rPr>
        <sz val="11"/>
        <color rgb="FF000000"/>
        <rFont val="Calibri"/>
        <family val="2"/>
        <scheme val="minor"/>
      </rPr>
      <t xml:space="preserve">. Some of the aluminum tabs that the screws go </t>
    </r>
    <r>
      <rPr>
        <b/>
        <sz val="11"/>
        <color rgb="FFFF0000"/>
        <rFont val="Calibri"/>
        <family val="2"/>
        <scheme val="minor"/>
      </rPr>
      <t>through to</t>
    </r>
    <r>
      <rPr>
        <sz val="11"/>
        <color rgb="FF000000"/>
        <rFont val="Calibri"/>
        <family val="2"/>
        <scheme val="minor"/>
      </rPr>
      <t xml:space="preserve"> hold the pieces together were bent so badly you could not get the screws in. Some of the chairs had horrible stains or tearing of the sling materials. And it took a </t>
    </r>
    <r>
      <rPr>
        <b/>
        <sz val="11"/>
        <color rgb="FFFF0000"/>
        <rFont val="Calibri"/>
        <family val="2"/>
        <scheme val="minor"/>
      </rPr>
      <t>lot of time</t>
    </r>
    <r>
      <rPr>
        <sz val="11"/>
        <color rgb="FF000000"/>
        <rFont val="Calibri"/>
        <family val="2"/>
        <scheme val="minor"/>
      </rPr>
      <t xml:space="preserve"> to put them together, TWICE, just to take them apart and box them up again. The customer service representatives on the phone were wonderful,  although really </t>
    </r>
    <r>
      <rPr>
        <b/>
        <sz val="11"/>
        <color rgb="FFFF0000"/>
        <rFont val="Calibri"/>
        <family val="2"/>
        <scheme val="minor"/>
      </rPr>
      <t>hard to hear</t>
    </r>
    <r>
      <rPr>
        <sz val="11"/>
        <color rgb="FF000000"/>
        <rFont val="Calibri"/>
        <family val="2"/>
        <scheme val="minor"/>
      </rPr>
      <t xml:space="preserve"> and understand.  We are so </t>
    </r>
    <r>
      <rPr>
        <b/>
        <sz val="11"/>
        <color rgb="FFFF0000"/>
        <rFont val="Calibri"/>
        <family val="2"/>
        <scheme val="minor"/>
      </rPr>
      <t>disappointed</t>
    </r>
    <r>
      <rPr>
        <sz val="11"/>
        <color rgb="FF000000"/>
        <rFont val="Calibri"/>
        <family val="2"/>
        <scheme val="minor"/>
      </rPr>
      <t xml:space="preserve"> in the quality of these chairs.</t>
    </r>
  </si>
  <si>
    <r>
      <t xml:space="preserve">Im general I felt small . I understand that my $400 is a small fraction of this billion follower corporation , but respect is still huge . I was </t>
    </r>
    <r>
      <rPr>
        <b/>
        <sz val="11"/>
        <color rgb="FFFF0000"/>
        <rFont val="Calibri"/>
        <family val="2"/>
        <scheme val="minor"/>
      </rPr>
      <t>on the phone for</t>
    </r>
    <r>
      <rPr>
        <sz val="11"/>
        <color rgb="FF000000"/>
        <rFont val="Calibri"/>
        <family val="2"/>
        <scheme val="minor"/>
      </rPr>
      <t xml:space="preserve"> 2.5 almost </t>
    </r>
    <r>
      <rPr>
        <b/>
        <sz val="11"/>
        <color rgb="FFFF0000"/>
        <rFont val="Calibri"/>
        <family val="2"/>
        <scheme val="minor"/>
      </rPr>
      <t>3 hours</t>
    </r>
    <r>
      <rPr>
        <sz val="11"/>
        <color rgb="FF000000"/>
        <rFont val="Calibri"/>
        <family val="2"/>
        <scheme val="minor"/>
      </rPr>
      <t xml:space="preserve"> trying to get my issue resolved and being </t>
    </r>
    <r>
      <rPr>
        <b/>
        <sz val="11"/>
        <color rgb="FFFF0000"/>
        <rFont val="Calibri"/>
        <family val="2"/>
        <scheme val="minor"/>
      </rPr>
      <t>transferred</t>
    </r>
    <r>
      <rPr>
        <sz val="11"/>
        <color rgb="FF000000"/>
        <rFont val="Calibri"/>
        <family val="2"/>
        <scheme val="minor"/>
      </rPr>
      <t xml:space="preserve"> all over the place . It was unsatisfactory</t>
    </r>
  </si>
  <si>
    <r>
      <t xml:space="preserve">Miranda was nice and  helpful but my problem with the return has </t>
    </r>
    <r>
      <rPr>
        <b/>
        <sz val="11"/>
        <color rgb="FFFF0000"/>
        <rFont val="Calibri"/>
        <family val="2"/>
        <scheme val="minor"/>
      </rPr>
      <t>not been resolved</t>
    </r>
    <r>
      <rPr>
        <sz val="11"/>
        <color rgb="FF000000"/>
        <rFont val="Calibri"/>
        <family val="2"/>
        <scheme val="minor"/>
      </rPr>
      <t xml:space="preserve">. It has been since June 18. they have told me its been a system issue.  I have been in the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multiple times</t>
    </r>
    <r>
      <rPr>
        <sz val="11"/>
        <color rgb="FF000000"/>
        <rFont val="Calibri"/>
        <family val="2"/>
        <scheme val="minor"/>
      </rPr>
      <t xml:space="preserve"> and they have called the IT department couple of times it goes to level three and a gets  closed. </t>
    </r>
    <r>
      <rPr>
        <b/>
        <sz val="11"/>
        <color rgb="FFFF0000"/>
        <rFont val="Calibri"/>
        <family val="2"/>
        <scheme val="minor"/>
      </rPr>
      <t>Not resolved</t>
    </r>
    <r>
      <rPr>
        <sz val="11"/>
        <color rgb="FF000000"/>
        <rFont val="Calibri"/>
        <family val="2"/>
        <scheme val="minor"/>
      </rPr>
      <t xml:space="preserve"> Last time I went in they were going to talk to loss prevention. I have not heard a response. I cannot believe that a </t>
    </r>
    <r>
      <rPr>
        <b/>
        <sz val="11"/>
        <color rgb="FFFF0000"/>
        <rFont val="Calibri"/>
        <family val="2"/>
        <scheme val="minor"/>
      </rPr>
      <t>manager</t>
    </r>
    <r>
      <rPr>
        <sz val="11"/>
        <color rgb="FF000000"/>
        <rFont val="Calibri"/>
        <family val="2"/>
        <scheme val="minor"/>
      </rPr>
      <t xml:space="preserve"> or store manager cannot </t>
    </r>
    <r>
      <rPr>
        <b/>
        <sz val="11"/>
        <color rgb="FFFF0000"/>
        <rFont val="Calibri"/>
        <family val="2"/>
        <scheme val="minor"/>
      </rPr>
      <t>refund</t>
    </r>
    <r>
      <rPr>
        <sz val="11"/>
        <color rgb="FF000000"/>
        <rFont val="Calibri"/>
        <family val="2"/>
        <scheme val="minor"/>
      </rPr>
      <t xml:space="preserve"> me for my return.  It is very </t>
    </r>
    <r>
      <rPr>
        <b/>
        <sz val="11"/>
        <color rgb="FFFF0000"/>
        <rFont val="Calibri"/>
        <family val="2"/>
        <scheme val="minor"/>
      </rPr>
      <t>disappointing</t>
    </r>
    <r>
      <rPr>
        <sz val="11"/>
        <color rgb="FF000000"/>
        <rFont val="Calibri"/>
        <family val="2"/>
        <scheme val="minor"/>
      </rPr>
      <t xml:space="preserve">. I hope this gets resolved soon. Im </t>
    </r>
    <r>
      <rPr>
        <b/>
        <sz val="11"/>
        <color rgb="FFFF0000"/>
        <rFont val="Calibri"/>
        <family val="2"/>
        <scheme val="minor"/>
      </rPr>
      <t>still waiting for</t>
    </r>
    <r>
      <rPr>
        <sz val="11"/>
        <color rgb="FF000000"/>
        <rFont val="Calibri"/>
        <family val="2"/>
        <scheme val="minor"/>
      </rPr>
      <t xml:space="preserve"> someone to contact me.  I do go shopping to Home Depot all the time.</t>
    </r>
  </si>
  <si>
    <r>
      <t xml:space="preserve">Im </t>
    </r>
    <r>
      <rPr>
        <b/>
        <sz val="11"/>
        <color rgb="FFFF0000"/>
        <rFont val="Calibri"/>
        <family val="2"/>
        <scheme val="minor"/>
      </rPr>
      <t>still waiting</t>
    </r>
    <r>
      <rPr>
        <sz val="11"/>
        <color rgb="FF000000"/>
        <rFont val="Calibri"/>
        <family val="2"/>
        <scheme val="minor"/>
      </rPr>
      <t xml:space="preserve"> to have my toilet installed, its already been 1-1/2 </t>
    </r>
    <r>
      <rPr>
        <b/>
        <sz val="11"/>
        <color rgb="FFFF0000"/>
        <rFont val="Calibri"/>
        <family val="2"/>
        <scheme val="minor"/>
      </rPr>
      <t>weeks</t>
    </r>
    <r>
      <rPr>
        <sz val="11"/>
        <color rgb="FF000000"/>
        <rFont val="Calibri"/>
        <family val="2"/>
        <scheme val="minor"/>
      </rPr>
      <t xml:space="preserve">. The plumber is supposed to come tomorrow morn. And I was also told I was to receive a </t>
    </r>
    <r>
      <rPr>
        <b/>
        <sz val="11"/>
        <color rgb="FFFF0000"/>
        <rFont val="Calibri"/>
        <family val="2"/>
        <scheme val="minor"/>
      </rPr>
      <t>credit</t>
    </r>
    <r>
      <rPr>
        <sz val="11"/>
        <color rgb="FF000000"/>
        <rFont val="Calibri"/>
        <family val="2"/>
        <scheme val="minor"/>
      </rPr>
      <t xml:space="preserve"> of $45.00 on my credit card, which I have not seen yet, I will advise you when the job is done. So far I am very </t>
    </r>
    <r>
      <rPr>
        <b/>
        <sz val="11"/>
        <color rgb="FFFF0000"/>
        <rFont val="Calibri"/>
        <family val="2"/>
        <scheme val="minor"/>
      </rPr>
      <t>unhappy</t>
    </r>
    <r>
      <rPr>
        <sz val="11"/>
        <color rgb="FF000000"/>
        <rFont val="Calibri"/>
        <family val="2"/>
        <scheme val="minor"/>
      </rPr>
      <t xml:space="preserve"> with Hone Depot.</t>
    </r>
  </si>
  <si>
    <r>
      <t xml:space="preserve">Lifetime ceiling fan </t>
    </r>
    <r>
      <rPr>
        <b/>
        <sz val="11"/>
        <color rgb="FFFF0000"/>
        <rFont val="Calibri"/>
        <family val="2"/>
        <scheme val="minor"/>
      </rPr>
      <t>warranty</t>
    </r>
    <r>
      <rPr>
        <sz val="11"/>
        <color rgb="FF000000"/>
        <rFont val="Calibri"/>
        <family val="2"/>
        <scheme val="minor"/>
      </rPr>
      <t xml:space="preserve"> at HD is not real I have seen. See all stores now say it on box but want you to buy an additional fee warranty. Bait and </t>
    </r>
    <r>
      <rPr>
        <b/>
        <sz val="11"/>
        <color rgb="FFFF0000"/>
        <rFont val="Calibri"/>
        <family val="2"/>
        <scheme val="minor"/>
      </rPr>
      <t>switch</t>
    </r>
    <r>
      <rPr>
        <sz val="11"/>
        <color rgb="FF000000"/>
        <rFont val="Calibri"/>
        <family val="2"/>
        <scheme val="minor"/>
      </rPr>
      <t xml:space="preserve">. Take it off the box if its </t>
    </r>
    <r>
      <rPr>
        <b/>
        <sz val="11"/>
        <color rgb="FFFF0000"/>
        <rFont val="Calibri"/>
        <family val="2"/>
        <scheme val="minor"/>
      </rPr>
      <t>not true</t>
    </r>
    <r>
      <rPr>
        <sz val="11"/>
        <color rgb="FF000000"/>
        <rFont val="Calibri"/>
        <family val="2"/>
        <scheme val="minor"/>
      </rPr>
      <t xml:space="preserve">. After </t>
    </r>
    <r>
      <rPr>
        <b/>
        <sz val="11"/>
        <color rgb="FFFF0000"/>
        <rFont val="Calibri"/>
        <family val="2"/>
        <scheme val="minor"/>
      </rPr>
      <t>several emails</t>
    </r>
    <r>
      <rPr>
        <sz val="11"/>
        <color rgb="FF000000"/>
        <rFont val="Calibri"/>
        <family val="2"/>
        <scheme val="minor"/>
      </rPr>
      <t xml:space="preserve"> and phone </t>
    </r>
    <r>
      <rPr>
        <b/>
        <sz val="11"/>
        <color rgb="FFFF0000"/>
        <rFont val="Calibri"/>
        <family val="2"/>
        <scheme val="minor"/>
      </rPr>
      <t>calls</t>
    </r>
    <r>
      <rPr>
        <sz val="11"/>
        <color rgb="FF000000"/>
        <rFont val="Calibri"/>
        <family val="2"/>
        <scheme val="minor"/>
      </rPr>
      <t xml:space="preserve"> got 100 of 199 in gift cards so in todays </t>
    </r>
    <r>
      <rPr>
        <b/>
        <sz val="11"/>
        <color rgb="FFFF0000"/>
        <rFont val="Calibri"/>
        <family val="2"/>
        <scheme val="minor"/>
      </rPr>
      <t>BS</t>
    </r>
    <r>
      <rPr>
        <sz val="11"/>
        <color rgb="FF000000"/>
        <rFont val="Calibri"/>
        <family val="2"/>
        <scheme val="minor"/>
      </rPr>
      <t xml:space="preserve"> filled world best I could hope for. Stop </t>
    </r>
    <r>
      <rPr>
        <b/>
        <sz val="11"/>
        <color rgb="FFFF0000"/>
        <rFont val="Calibri"/>
        <family val="2"/>
        <scheme val="minor"/>
      </rPr>
      <t>lying</t>
    </r>
    <r>
      <rPr>
        <sz val="11"/>
        <color rgb="FF000000"/>
        <rFont val="Calibri"/>
        <family val="2"/>
        <scheme val="minor"/>
      </rPr>
      <t xml:space="preserve"> to the customer. I realize help line personnel are limited to HD </t>
    </r>
    <r>
      <rPr>
        <b/>
        <sz val="11"/>
        <color rgb="FFFF0000"/>
        <rFont val="Calibri"/>
        <family val="2"/>
        <scheme val="minor"/>
      </rPr>
      <t>policy</t>
    </r>
    <r>
      <rPr>
        <sz val="11"/>
        <color rgb="FF000000"/>
        <rFont val="Calibri"/>
        <family val="2"/>
        <scheme val="minor"/>
      </rPr>
      <t xml:space="preserve"> no matter so do not </t>
    </r>
    <r>
      <rPr>
        <b/>
        <sz val="11"/>
        <color rgb="FFFF0000"/>
        <rFont val="Calibri"/>
        <family val="2"/>
        <scheme val="minor"/>
      </rPr>
      <t>blame</t>
    </r>
    <r>
      <rPr>
        <sz val="11"/>
        <color rgb="FF000000"/>
        <rFont val="Calibri"/>
        <family val="2"/>
        <scheme val="minor"/>
      </rPr>
      <t xml:space="preserve"> them - corp wants more profits!</t>
    </r>
  </si>
  <si>
    <r>
      <t xml:space="preserve">Aimee mahana </t>
    </r>
    <r>
      <rPr>
        <b/>
        <sz val="11"/>
        <color rgb="FFFF0000"/>
        <rFont val="Calibri"/>
        <family val="2"/>
        <scheme val="minor"/>
      </rPr>
      <t>help me</t>
    </r>
    <r>
      <rPr>
        <sz val="11"/>
        <color rgb="FF000000"/>
        <rFont val="Calibri"/>
        <family val="2"/>
        <scheme val="minor"/>
      </rPr>
      <t xml:space="preserve"> get everything right she made it where I took the machine back an got my money in return  I just thought that I got ripped of when they sold me a broken plate compactor and when I tried to return it they </t>
    </r>
    <r>
      <rPr>
        <b/>
        <sz val="11"/>
        <color rgb="FFFF0000"/>
        <rFont val="Calibri"/>
        <family val="2"/>
        <scheme val="minor"/>
      </rPr>
      <t>could not do anything</t>
    </r>
    <r>
      <rPr>
        <sz val="11"/>
        <color rgb="FF000000"/>
        <rFont val="Calibri"/>
        <family val="2"/>
        <scheme val="minor"/>
      </rPr>
      <t xml:space="preserve"> for me  I think they need better costumer service at the rental department an better mechanics</t>
    </r>
  </si>
  <si>
    <r>
      <t xml:space="preserve">My $1800 washer and dryer were practically dropped off the back of the and </t>
    </r>
    <r>
      <rPr>
        <b/>
        <sz val="11"/>
        <color rgb="FFFF0000"/>
        <rFont val="Calibri"/>
        <family val="2"/>
        <scheme val="minor"/>
      </rPr>
      <t>bounced</t>
    </r>
    <r>
      <rPr>
        <sz val="11"/>
        <color rgb="FF000000"/>
        <rFont val="Calibri"/>
        <family val="2"/>
        <scheme val="minor"/>
      </rPr>
      <t xml:space="preserve"> around repeatedly.  Next, the installer either scratched or cut himself and left blood (as well as grime) all over both appliances - for ME to clean up.  Then, the vent pipe did not fit properly, so they were going to use the original, rather than the ONE I PAID FOR!  Had I not said something, the new vent pipe could have ended up in their parts bin.  Lately, when installed the new vent pipe, they installed it at full-</t>
    </r>
    <r>
      <rPr>
        <b/>
        <sz val="11"/>
        <color rgb="FFFF0000"/>
        <rFont val="Calibri"/>
        <family val="2"/>
        <scheme val="minor"/>
      </rPr>
      <t>length</t>
    </r>
    <r>
      <rPr>
        <sz val="11"/>
        <color rgb="FF000000"/>
        <rFont val="Calibri"/>
        <family val="2"/>
        <scheme val="minor"/>
      </rPr>
      <t>, so the dryer had to stick out into the laundry room excessively.  When I questioned the installer, he said Id have to fix it myself, that he was not allowed to cut it.  Hey Home Depot - I PAID TO HAVE IT UP AND RUNNING, NOT LEFT FOR ME TO FIX!!  Id like to speak with someone about all of this please.</t>
    </r>
  </si>
  <si>
    <r>
      <t xml:space="preserve">I never dealt with an Ethan! And a gift from my son thats stationed </t>
    </r>
    <r>
      <rPr>
        <b/>
        <sz val="11"/>
        <color rgb="FFFF0000"/>
        <rFont val="Calibri"/>
        <family val="2"/>
        <scheme val="minor"/>
      </rPr>
      <t>overseas</t>
    </r>
    <r>
      <rPr>
        <sz val="11"/>
        <color rgb="FF000000"/>
        <rFont val="Calibri"/>
        <family val="2"/>
        <scheme val="minor"/>
      </rPr>
      <t xml:space="preserve"> now cannot talk to anyone at Home Depot. The product was not workable and Im extremely </t>
    </r>
    <r>
      <rPr>
        <b/>
        <sz val="11"/>
        <color rgb="FFFF0000"/>
        <rFont val="Calibri"/>
        <family val="2"/>
        <scheme val="minor"/>
      </rPr>
      <t>disappointed</t>
    </r>
    <r>
      <rPr>
        <sz val="11"/>
        <color rgb="FF000000"/>
        <rFont val="Calibri"/>
        <family val="2"/>
        <scheme val="minor"/>
      </rPr>
      <t>.</t>
    </r>
  </si>
  <si>
    <r>
      <t xml:space="preserve">It only took 2 </t>
    </r>
    <r>
      <rPr>
        <b/>
        <sz val="11"/>
        <color rgb="FFFF0000"/>
        <rFont val="Calibri"/>
        <family val="2"/>
        <scheme val="minor"/>
      </rPr>
      <t>weeks</t>
    </r>
    <r>
      <rPr>
        <sz val="11"/>
        <color rgb="FF000000"/>
        <rFont val="Calibri"/>
        <family val="2"/>
        <scheme val="minor"/>
      </rPr>
      <t xml:space="preserve"> to get my light </t>
    </r>
    <r>
      <rPr>
        <b/>
        <sz val="11"/>
        <color rgb="FFFF0000"/>
        <rFont val="Calibri"/>
        <family val="2"/>
        <scheme val="minor"/>
      </rPr>
      <t>warranty</t>
    </r>
    <r>
      <rPr>
        <sz val="11"/>
        <color rgb="FF000000"/>
        <rFont val="Calibri"/>
        <family val="2"/>
        <scheme val="minor"/>
      </rPr>
      <t xml:space="preserve"> recognized, and 4 other of Ethans colleagues.</t>
    </r>
  </si>
  <si>
    <r>
      <t xml:space="preserve">Overall </t>
    </r>
    <r>
      <rPr>
        <b/>
        <sz val="11"/>
        <color rgb="FFFF0000"/>
        <rFont val="Calibri"/>
        <family val="2"/>
        <scheme val="minor"/>
      </rPr>
      <t>horrible</t>
    </r>
    <r>
      <rPr>
        <sz val="11"/>
        <color rgb="FF000000"/>
        <rFont val="Calibri"/>
        <family val="2"/>
        <scheme val="minor"/>
      </rPr>
      <t xml:space="preserve"> experience since receding our </t>
    </r>
    <r>
      <rPr>
        <b/>
        <sz val="11"/>
        <color rgb="FFFF0000"/>
        <rFont val="Calibri"/>
        <family val="2"/>
        <scheme val="minor"/>
      </rPr>
      <t>damaged</t>
    </r>
    <r>
      <rPr>
        <sz val="11"/>
        <color rgb="FF000000"/>
        <rFont val="Calibri"/>
        <family val="2"/>
        <scheme val="minor"/>
      </rPr>
      <t xml:space="preserve"> merchandise on May 23. I formally registered issue May 26. Its now July 3 and I still do not have a </t>
    </r>
    <r>
      <rPr>
        <b/>
        <sz val="11"/>
        <color rgb="FFFF0000"/>
        <rFont val="Calibri"/>
        <family val="2"/>
        <scheme val="minor"/>
      </rPr>
      <t>replacement</t>
    </r>
    <r>
      <rPr>
        <sz val="11"/>
        <color rgb="FF000000"/>
        <rFont val="Calibri"/>
        <family val="2"/>
        <scheme val="minor"/>
      </rPr>
      <t xml:space="preserve">. Any information that Ive been provided appears to be a </t>
    </r>
    <r>
      <rPr>
        <b/>
        <sz val="11"/>
        <color rgb="FFFF0000"/>
        <rFont val="Calibri"/>
        <family val="2"/>
        <scheme val="minor"/>
      </rPr>
      <t>lie</t>
    </r>
    <r>
      <rPr>
        <sz val="11"/>
        <color rgb="FF000000"/>
        <rFont val="Calibri"/>
        <family val="2"/>
        <scheme val="minor"/>
      </rPr>
      <t xml:space="preserve"> or </t>
    </r>
    <r>
      <rPr>
        <b/>
        <sz val="11"/>
        <color rgb="FFFF0000"/>
        <rFont val="Calibri"/>
        <family val="2"/>
        <scheme val="minor"/>
      </rPr>
      <t>no one can tell me</t>
    </r>
    <r>
      <rPr>
        <sz val="11"/>
        <color rgb="FF000000"/>
        <rFont val="Calibri"/>
        <family val="2"/>
        <scheme val="minor"/>
      </rPr>
      <t xml:space="preserve"> where my replacement is. Its </t>
    </r>
    <r>
      <rPr>
        <b/>
        <sz val="11"/>
        <color rgb="FFFF0000"/>
        <rFont val="Calibri"/>
        <family val="2"/>
        <scheme val="minor"/>
      </rPr>
      <t>ridiculous</t>
    </r>
    <r>
      <rPr>
        <sz val="11"/>
        <color rgb="FF000000"/>
        <rFont val="Calibri"/>
        <family val="2"/>
        <scheme val="minor"/>
      </rPr>
      <t xml:space="preserve"> that its unknown when it shipped or by who. Its fun contacting a freight carrier to find out where it is and the reference number does not exist. What a </t>
    </r>
    <r>
      <rPr>
        <b/>
        <sz val="11"/>
        <color rgb="FFFF0000"/>
        <rFont val="Calibri"/>
        <family val="2"/>
        <scheme val="minor"/>
      </rPr>
      <t>joke</t>
    </r>
    <r>
      <rPr>
        <sz val="11"/>
        <color rgb="FF000000"/>
        <rFont val="Calibri"/>
        <family val="2"/>
        <scheme val="minor"/>
      </rPr>
      <t xml:space="preserve">. No one knows anything or is blatantly </t>
    </r>
    <r>
      <rPr>
        <b/>
        <sz val="11"/>
        <color rgb="FFFF0000"/>
        <rFont val="Calibri"/>
        <family val="2"/>
        <scheme val="minor"/>
      </rPr>
      <t>lying</t>
    </r>
    <r>
      <rPr>
        <sz val="11"/>
        <color rgb="FF000000"/>
        <rFont val="Calibri"/>
        <family val="2"/>
        <scheme val="minor"/>
      </rPr>
      <t xml:space="preserve">.   I no longer want your patio table replacement. I want my </t>
    </r>
    <r>
      <rPr>
        <b/>
        <sz val="11"/>
        <color rgb="FFFF0000"/>
        <rFont val="Calibri"/>
        <family val="2"/>
        <scheme val="minor"/>
      </rPr>
      <t>money back</t>
    </r>
    <r>
      <rPr>
        <sz val="11"/>
        <color rgb="FF000000"/>
        <rFont val="Calibri"/>
        <family val="2"/>
        <scheme val="minor"/>
      </rPr>
      <t xml:space="preserve">. I am happy to share countless emails documenting the </t>
    </r>
    <r>
      <rPr>
        <b/>
        <sz val="11"/>
        <color rgb="FFFF0000"/>
        <rFont val="Calibri"/>
        <family val="2"/>
        <scheme val="minor"/>
      </rPr>
      <t>lack of service</t>
    </r>
    <r>
      <rPr>
        <sz val="11"/>
        <color rgb="FF000000"/>
        <rFont val="Calibri"/>
        <family val="2"/>
        <scheme val="minor"/>
      </rPr>
      <t xml:space="preserve"> and look forward to sharing online with anyone who wants to know about my absolutely horrible experience.  felt free to call or email me. Id love to hear from anyone that cares.   Stacy Brethauer Cambridge, ON 226 751-5533</t>
    </r>
  </si>
  <si>
    <r>
      <t xml:space="preserve">Right now Im waiting to speak to the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manager</t>
    </r>
    <r>
      <rPr>
        <sz val="11"/>
        <color rgb="FF000000"/>
        <rFont val="Calibri"/>
        <family val="2"/>
        <scheme val="minor"/>
      </rPr>
      <t xml:space="preserve"> on Thursday at 12:30</t>
    </r>
  </si>
  <si>
    <r>
      <t xml:space="preserve">I spent 4 days on the phone with this issue. Lost 4 days of work. My flooring never showed up (100 boxes) no one would help or locate it. SO I CANCELED THE ORDER, I NEVER RECEIVED IT, and now they tell me Im </t>
    </r>
    <r>
      <rPr>
        <b/>
        <sz val="11"/>
        <color rgb="FFFF0000"/>
        <rFont val="Calibri"/>
        <family val="2"/>
        <scheme val="minor"/>
      </rPr>
      <t>having to wait</t>
    </r>
    <r>
      <rPr>
        <sz val="11"/>
        <color rgb="FF000000"/>
        <rFont val="Calibri"/>
        <family val="2"/>
        <scheme val="minor"/>
      </rPr>
      <t xml:space="preserve"> til it ships back to vendor, to receive </t>
    </r>
    <r>
      <rPr>
        <b/>
        <sz val="11"/>
        <color rgb="FFFF0000"/>
        <rFont val="Calibri"/>
        <family val="2"/>
        <scheme val="minor"/>
      </rPr>
      <t>credit</t>
    </r>
    <r>
      <rPr>
        <sz val="11"/>
        <color rgb="FF000000"/>
        <rFont val="Calibri"/>
        <family val="2"/>
        <scheme val="minor"/>
      </rPr>
      <t xml:space="preserve"> on my account. And how long will that take. The product is now between the shipping co and Home Depot, not me. Im out $7500.00 dollars and having to </t>
    </r>
    <r>
      <rPr>
        <b/>
        <sz val="11"/>
        <color rgb="FFFF0000"/>
        <rFont val="Calibri"/>
        <family val="2"/>
        <scheme val="minor"/>
      </rPr>
      <t>start all over</t>
    </r>
    <r>
      <rPr>
        <sz val="11"/>
        <color rgb="FF000000"/>
        <rFont val="Calibri"/>
        <family val="2"/>
        <scheme val="minor"/>
      </rPr>
      <t xml:space="preserve">. That is definitely not right, since it was never delivered to me.  Customer service at Home Depot is the worst I have ever had to deal with. They </t>
    </r>
    <r>
      <rPr>
        <b/>
        <sz val="11"/>
        <color rgb="FFFF0000"/>
        <rFont val="Calibri"/>
        <family val="2"/>
        <scheme val="minor"/>
      </rPr>
      <t>do not care</t>
    </r>
    <r>
      <rPr>
        <sz val="11"/>
        <color rgb="FF000000"/>
        <rFont val="Calibri"/>
        <family val="2"/>
        <scheme val="minor"/>
      </rPr>
      <t xml:space="preserve"> about their customers at all. This will be reported and everyone will here about this.</t>
    </r>
  </si>
  <si>
    <r>
      <t xml:space="preserve">Im </t>
    </r>
    <r>
      <rPr>
        <b/>
        <sz val="11"/>
        <color rgb="FFFF0000"/>
        <rFont val="Calibri"/>
        <family val="2"/>
        <scheme val="minor"/>
      </rPr>
      <t>still waiting for</t>
    </r>
    <r>
      <rPr>
        <sz val="11"/>
        <color rgb="FF000000"/>
        <rFont val="Calibri"/>
        <family val="2"/>
        <scheme val="minor"/>
      </rPr>
      <t xml:space="preserve"> the </t>
    </r>
    <r>
      <rPr>
        <b/>
        <sz val="11"/>
        <color rgb="FFFF0000"/>
        <rFont val="Calibri"/>
        <family val="2"/>
        <scheme val="minor"/>
      </rPr>
      <t>manager</t>
    </r>
    <r>
      <rPr>
        <sz val="11"/>
        <color rgb="FF000000"/>
        <rFont val="Calibri"/>
        <family val="2"/>
        <scheme val="minor"/>
      </rPr>
      <t xml:space="preserve"> to </t>
    </r>
    <r>
      <rPr>
        <b/>
        <sz val="11"/>
        <color rgb="FFFF0000"/>
        <rFont val="Calibri"/>
        <family val="2"/>
        <scheme val="minor"/>
      </rPr>
      <t>call me back</t>
    </r>
    <r>
      <rPr>
        <sz val="11"/>
        <color rgb="FF000000"/>
        <rFont val="Calibri"/>
        <family val="2"/>
        <scheme val="minor"/>
      </rPr>
      <t xml:space="preserve"> after </t>
    </r>
    <r>
      <rPr>
        <b/>
        <sz val="11"/>
        <color rgb="FFFF0000"/>
        <rFont val="Calibri"/>
        <family val="2"/>
        <scheme val="minor"/>
      </rPr>
      <t>several days</t>
    </r>
    <r>
      <rPr>
        <sz val="11"/>
        <color rgb="FF000000"/>
        <rFont val="Calibri"/>
        <family val="2"/>
        <scheme val="minor"/>
      </rPr>
      <t>.</t>
    </r>
  </si>
  <si>
    <r>
      <t xml:space="preserve">It was nearly impossible. I was looped around try after try. Finally, I got the </t>
    </r>
    <r>
      <rPr>
        <b/>
        <sz val="11"/>
        <color rgb="FFFF0000"/>
        <rFont val="Calibri"/>
        <family val="2"/>
        <scheme val="minor"/>
      </rPr>
      <t>right person</t>
    </r>
    <r>
      <rPr>
        <sz val="11"/>
        <color rgb="FF000000"/>
        <rFont val="Calibri"/>
        <family val="2"/>
        <scheme val="minor"/>
      </rPr>
      <t xml:space="preserve"> and that was a </t>
    </r>
    <r>
      <rPr>
        <b/>
        <sz val="11"/>
        <color rgb="FFFF0000"/>
        <rFont val="Calibri"/>
        <family val="2"/>
        <scheme val="minor"/>
      </rPr>
      <t>complicated</t>
    </r>
    <r>
      <rPr>
        <sz val="11"/>
        <color rgb="FF000000"/>
        <rFont val="Calibri"/>
        <family val="2"/>
        <scheme val="minor"/>
      </rPr>
      <t xml:space="preserve"> mess to explain my case Too make a long story short, I still have 4 pallets of shingles sitting at my home after a failed pick-up!!! Now, I </t>
    </r>
    <r>
      <rPr>
        <b/>
        <sz val="11"/>
        <color rgb="FFFF0000"/>
        <rFont val="Calibri"/>
        <family val="2"/>
        <scheme val="minor"/>
      </rPr>
      <t>have to wait</t>
    </r>
    <r>
      <rPr>
        <sz val="11"/>
        <color rgb="FF000000"/>
        <rFont val="Calibri"/>
        <family val="2"/>
        <scheme val="minor"/>
      </rPr>
      <t xml:space="preserve">, one more, for </t>
    </r>
    <r>
      <rPr>
        <b/>
        <sz val="11"/>
        <color rgb="FFFF0000"/>
        <rFont val="Calibri"/>
        <family val="2"/>
        <scheme val="minor"/>
      </rPr>
      <t>a solution</t>
    </r>
    <r>
      <rPr>
        <sz val="11"/>
        <color rgb="FF000000"/>
        <rFont val="Calibri"/>
        <family val="2"/>
        <scheme val="minor"/>
      </rPr>
      <t xml:space="preserve"> from online services.  I am exhausted and simply beside myself.</t>
    </r>
  </si>
  <si>
    <r>
      <t xml:space="preserve">Purchased a toilet stool I was going to install however found out toilet had been used before because it had caulking on the bottom &amp; bolts for stool lids missed.  This was supposed to be a new toilet thats what I paid for but did not get.  did not bring toilet back because it was heavy &amp; Im elderly.  Very </t>
    </r>
    <r>
      <rPr>
        <b/>
        <sz val="11"/>
        <color rgb="FFFF0000"/>
        <rFont val="Calibri"/>
        <family val="2"/>
        <scheme val="minor"/>
      </rPr>
      <t>disappointed</t>
    </r>
    <r>
      <rPr>
        <sz val="11"/>
        <color rgb="FF000000"/>
        <rFont val="Calibri"/>
        <family val="2"/>
        <scheme val="minor"/>
      </rPr>
      <t xml:space="preserve"> please educate your employees to make sure returns have everything in it instead of just placing on shelve to be someone elses </t>
    </r>
    <r>
      <rPr>
        <b/>
        <sz val="11"/>
        <color rgb="FFFF0000"/>
        <rFont val="Calibri"/>
        <family val="2"/>
        <scheme val="minor"/>
      </rPr>
      <t>nightmare</t>
    </r>
    <r>
      <rPr>
        <sz val="11"/>
        <color rgb="FF000000"/>
        <rFont val="Calibri"/>
        <family val="2"/>
        <scheme val="minor"/>
      </rPr>
      <t xml:space="preserve"> purchase.  We been shopping at Home Depot for over 30 yrs.</t>
    </r>
  </si>
  <si>
    <r>
      <t xml:space="preserve">Customer service line did great, unfortunately the </t>
    </r>
    <r>
      <rPr>
        <b/>
        <sz val="11"/>
        <color rgb="FFFF0000"/>
        <rFont val="Calibri"/>
        <family val="2"/>
        <scheme val="minor"/>
      </rPr>
      <t>poor service</t>
    </r>
    <r>
      <rPr>
        <sz val="11"/>
        <color rgb="FF000000"/>
        <rFont val="Calibri"/>
        <family val="2"/>
        <scheme val="minor"/>
      </rPr>
      <t xml:space="preserve"> from the North Olmsted management team and special order Jessica.There </t>
    </r>
    <r>
      <rPr>
        <b/>
        <sz val="11"/>
        <color rgb="FFFF0000"/>
        <rFont val="Calibri"/>
        <family val="2"/>
        <scheme val="minor"/>
      </rPr>
      <t>unprofessional</t>
    </r>
    <r>
      <rPr>
        <sz val="11"/>
        <color rgb="FF000000"/>
        <rFont val="Calibri"/>
        <family val="2"/>
        <scheme val="minor"/>
      </rPr>
      <t xml:space="preserve"> manner towards customers and constant excuses of not enough employees etc,  Going forward my wife, friends and family have decided to take our business to  Lowes, and Menards. Sharing our experience plus their recent experience with Home Depot, shows that customer service is not a factor in Home Depot culture.  Even when asked to be contacted by District </t>
    </r>
    <r>
      <rPr>
        <b/>
        <sz val="11"/>
        <color rgb="FFFF0000"/>
        <rFont val="Calibri"/>
        <family val="2"/>
        <scheme val="minor"/>
      </rPr>
      <t>Manager</t>
    </r>
    <r>
      <rPr>
        <sz val="11"/>
        <color rgb="FF000000"/>
        <rFont val="Calibri"/>
        <family val="2"/>
        <scheme val="minor"/>
      </rPr>
      <t xml:space="preserve"> Mike Collins, received excuses.</t>
    </r>
  </si>
  <si>
    <r>
      <t xml:space="preserve">Nothing at all has come of my complaint and I absolutely felt I could </t>
    </r>
    <r>
      <rPr>
        <b/>
        <sz val="11"/>
        <color rgb="FFFF0000"/>
        <rFont val="Calibri"/>
        <family val="2"/>
        <scheme val="minor"/>
      </rPr>
      <t>take my business elsewhere</t>
    </r>
    <r>
      <rPr>
        <sz val="11"/>
        <color rgb="FF000000"/>
        <rFont val="Calibri"/>
        <family val="2"/>
        <scheme val="minor"/>
      </rPr>
      <t xml:space="preserve">. This branch is running a complete </t>
    </r>
    <r>
      <rPr>
        <b/>
        <sz val="11"/>
        <color rgb="FFFF0000"/>
        <rFont val="Calibri"/>
        <family val="2"/>
        <scheme val="minor"/>
      </rPr>
      <t>scam</t>
    </r>
    <r>
      <rPr>
        <sz val="11"/>
        <color rgb="FF000000"/>
        <rFont val="Calibri"/>
        <family val="2"/>
        <scheme val="minor"/>
      </rPr>
      <t xml:space="preserve"> renting equipment they know is </t>
    </r>
    <r>
      <rPr>
        <b/>
        <sz val="11"/>
        <color rgb="FFFF0000"/>
        <rFont val="Calibri"/>
        <family val="2"/>
        <scheme val="minor"/>
      </rPr>
      <t>defective</t>
    </r>
    <r>
      <rPr>
        <sz val="11"/>
        <color rgb="FF000000"/>
        <rFont val="Calibri"/>
        <family val="2"/>
        <scheme val="minor"/>
      </rPr>
      <t xml:space="preserve"> and using their service department as a way to prolong holding on to the rented equipment extending the amount owed for the </t>
    </r>
    <r>
      <rPr>
        <b/>
        <sz val="11"/>
        <color rgb="FFFF0000"/>
        <rFont val="Calibri"/>
        <family val="2"/>
        <scheme val="minor"/>
      </rPr>
      <t>faulty</t>
    </r>
    <r>
      <rPr>
        <sz val="11"/>
        <color rgb="FF000000"/>
        <rFont val="Calibri"/>
        <family val="2"/>
        <scheme val="minor"/>
      </rPr>
      <t xml:space="preserve"> equipment. I am extremely </t>
    </r>
    <r>
      <rPr>
        <b/>
        <sz val="11"/>
        <color rgb="FFFF0000"/>
        <rFont val="Calibri"/>
        <family val="2"/>
        <scheme val="minor"/>
      </rPr>
      <t>disappointed</t>
    </r>
    <r>
      <rPr>
        <sz val="11"/>
        <color rgb="FF000000"/>
        <rFont val="Calibri"/>
        <family val="2"/>
        <scheme val="minor"/>
      </rPr>
      <t>. I just moved to Little Rock and purchased a farm and home that need major renovations and Ill be taking my needs elsewhere if nothing comes of this.</t>
    </r>
  </si>
  <si>
    <r>
      <t xml:space="preserve">Very pleased with your customer service! You guys always listened to my complaints. However, I think its best if you can remove </t>
    </r>
    <r>
      <rPr>
        <b/>
        <sz val="11"/>
        <color rgb="FFFF0000"/>
        <rFont val="Calibri"/>
        <family val="2"/>
        <scheme val="minor"/>
      </rPr>
      <t>defective</t>
    </r>
    <r>
      <rPr>
        <sz val="11"/>
        <color rgb="FF000000"/>
        <rFont val="Calibri"/>
        <family val="2"/>
        <scheme val="minor"/>
      </rPr>
      <t xml:space="preserve"> items from the shelf. Its for all the customers goods. I wasted 1 week of the time looking for the right size linkage as of today no luck. I understand you offered me </t>
    </r>
    <r>
      <rPr>
        <b/>
        <sz val="11"/>
        <color rgb="FFFF0000"/>
        <rFont val="Calibri"/>
        <family val="2"/>
        <scheme val="minor"/>
      </rPr>
      <t>refund</t>
    </r>
    <r>
      <rPr>
        <sz val="11"/>
        <color rgb="FF000000"/>
        <rFont val="Calibri"/>
        <family val="2"/>
        <scheme val="minor"/>
      </rPr>
      <t xml:space="preserve"> and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credit</t>
    </r>
    <r>
      <rPr>
        <sz val="11"/>
        <color rgb="FF000000"/>
        <rFont val="Calibri"/>
        <family val="2"/>
        <scheme val="minor"/>
      </rPr>
      <t xml:space="preserve">. However, it has been a good </t>
    </r>
    <r>
      <rPr>
        <b/>
        <sz val="11"/>
        <color rgb="FFFF0000"/>
        <rFont val="Calibri"/>
        <family val="2"/>
        <scheme val="minor"/>
      </rPr>
      <t>waste of my time</t>
    </r>
    <r>
      <rPr>
        <sz val="11"/>
        <color rgb="FF000000"/>
        <rFont val="Calibri"/>
        <family val="2"/>
        <scheme val="minor"/>
      </rPr>
      <t xml:space="preserve"> for me to deal with this mess. I hope the drain plug will come in earlier than Monday so I can put it in use immediately as I have not been able to take a bath for 2 </t>
    </r>
    <r>
      <rPr>
        <b/>
        <sz val="11"/>
        <color rgb="FFFF0000"/>
        <rFont val="Calibri"/>
        <family val="2"/>
        <scheme val="minor"/>
      </rPr>
      <t>weeks</t>
    </r>
    <r>
      <rPr>
        <sz val="11"/>
        <color rgb="FF000000"/>
        <rFont val="Calibri"/>
        <family val="2"/>
        <scheme val="minor"/>
      </rPr>
      <t xml:space="preserve"> already for my new tub!!!!! Its super </t>
    </r>
    <r>
      <rPr>
        <b/>
        <sz val="11"/>
        <color rgb="FFFF0000"/>
        <rFont val="Calibri"/>
        <family val="2"/>
        <scheme val="minor"/>
      </rPr>
      <t>stressful</t>
    </r>
    <r>
      <rPr>
        <sz val="11"/>
        <color rgb="FF000000"/>
        <rFont val="Calibri"/>
        <family val="2"/>
        <scheme val="minor"/>
      </rPr>
      <t>.</t>
    </r>
  </si>
  <si>
    <r>
      <t xml:space="preserve">Its a shame home depo does not have sales people! If I were the </t>
    </r>
    <r>
      <rPr>
        <b/>
        <sz val="11"/>
        <color rgb="FFFF0000"/>
        <rFont val="Calibri"/>
        <family val="2"/>
        <scheme val="minor"/>
      </rPr>
      <t>manager</t>
    </r>
    <r>
      <rPr>
        <sz val="11"/>
        <color rgb="FF000000"/>
        <rFont val="Calibri"/>
        <family val="2"/>
        <scheme val="minor"/>
      </rPr>
      <t>, the salesman could have been fired immediately</t>
    </r>
  </si>
  <si>
    <r>
      <t xml:space="preserve">I wanted this order canceled. When ordered the projected delivery was 7/5. Soon it became 7/13. This was not going to work for me since we had storms and I could not get my vehicle in. I wanted it canceled and was told by one of your representatives that it was canceled and I would get an email showing a </t>
    </r>
    <r>
      <rPr>
        <b/>
        <sz val="11"/>
        <color rgb="FFFF0000"/>
        <rFont val="Calibri"/>
        <family val="2"/>
        <scheme val="minor"/>
      </rPr>
      <t>credit</t>
    </r>
    <r>
      <rPr>
        <sz val="11"/>
        <color rgb="FF000000"/>
        <rFont val="Calibri"/>
        <family val="2"/>
        <scheme val="minor"/>
      </rPr>
      <t xml:space="preserve"> to my credit card for the cost of the product. That was </t>
    </r>
    <r>
      <rPr>
        <b/>
        <sz val="11"/>
        <color rgb="FFFF0000"/>
        <rFont val="Calibri"/>
        <family val="2"/>
        <scheme val="minor"/>
      </rPr>
      <t>not true</t>
    </r>
    <r>
      <rPr>
        <sz val="11"/>
        <color rgb="FF000000"/>
        <rFont val="Calibri"/>
        <family val="2"/>
        <scheme val="minor"/>
      </rPr>
      <t xml:space="preserve">. I drove 50 miles each way to purchase the product from Lowes on July 4. Thanks Home Depot. </t>
    </r>
    <r>
      <rPr>
        <b/>
        <sz val="11"/>
        <color rgb="FFFF0000"/>
        <rFont val="Calibri"/>
        <family val="2"/>
        <scheme val="minor"/>
      </rPr>
      <t>Terrible</t>
    </r>
    <r>
      <rPr>
        <sz val="11"/>
        <color rgb="FF000000"/>
        <rFont val="Calibri"/>
        <family val="2"/>
        <scheme val="minor"/>
      </rPr>
      <t xml:space="preserve"> service.</t>
    </r>
  </si>
  <si>
    <r>
      <t xml:space="preserve">This review is not for Latina, this review is for the flooring department and carpet installation experience.   I had originally got a quote for 2 rooms to be installed. Bedroom #1 (first room he measured) and Bedroom #2(2nd room he measured) . We decided to get bedroom #1 carpet replaced only. After paying and scheduled an install date, I assumed everything was great.  When the installers came to my home, they stated that there was not enough carpet to be installed because the carpet Home Depot flooring ordered was the wrong amount for the room measured. They stated the room that was measured was for bedroom #2.  i do not know how the discrepancy occurred but I was 100% clear to the flooring department that I wanted bedroom #1 only and not bedroom #2.  I am extremely </t>
    </r>
    <r>
      <rPr>
        <b/>
        <sz val="11"/>
        <color rgb="FFFF0000"/>
        <rFont val="Calibri"/>
        <family val="2"/>
        <scheme val="minor"/>
      </rPr>
      <t>disappointed</t>
    </r>
    <r>
      <rPr>
        <sz val="11"/>
        <color rgb="FF000000"/>
        <rFont val="Calibri"/>
        <family val="2"/>
        <scheme val="minor"/>
      </rPr>
      <t xml:space="preserve"> and </t>
    </r>
    <r>
      <rPr>
        <b/>
        <sz val="11"/>
        <color rgb="FFFF0000"/>
        <rFont val="Calibri"/>
        <family val="2"/>
        <scheme val="minor"/>
      </rPr>
      <t>dissatisfied</t>
    </r>
    <r>
      <rPr>
        <sz val="11"/>
        <color rgb="FF000000"/>
        <rFont val="Calibri"/>
        <family val="2"/>
        <scheme val="minor"/>
      </rPr>
      <t xml:space="preserve"> with this whole experience and will probably never order flooring or any special orders from the Home Depot department ever again. It was a </t>
    </r>
    <r>
      <rPr>
        <b/>
        <sz val="11"/>
        <color rgb="FFFF0000"/>
        <rFont val="Calibri"/>
        <family val="2"/>
        <scheme val="minor"/>
      </rPr>
      <t>waste of my time</t>
    </r>
    <r>
      <rPr>
        <sz val="11"/>
        <color rgb="FF000000"/>
        <rFont val="Calibri"/>
        <family val="2"/>
        <scheme val="minor"/>
      </rPr>
      <t xml:space="preserve"> off of work, energy because I am </t>
    </r>
    <r>
      <rPr>
        <b/>
        <sz val="11"/>
        <color rgb="FFFF0000"/>
        <rFont val="Calibri"/>
        <family val="2"/>
        <scheme val="minor"/>
      </rPr>
      <t>8 months</t>
    </r>
    <r>
      <rPr>
        <sz val="11"/>
        <color rgb="FF000000"/>
        <rFont val="Calibri"/>
        <family val="2"/>
        <scheme val="minor"/>
      </rPr>
      <t xml:space="preserve"> pregnant, and detrimental to my health and overall well being as I am carrying a baby. Now I am stuck with waiting to </t>
    </r>
    <r>
      <rPr>
        <b/>
        <sz val="11"/>
        <color rgb="FFFF0000"/>
        <rFont val="Calibri"/>
        <family val="2"/>
        <scheme val="minor"/>
      </rPr>
      <t>replace</t>
    </r>
    <r>
      <rPr>
        <sz val="11"/>
        <color rgb="FF000000"/>
        <rFont val="Calibri"/>
        <family val="2"/>
        <scheme val="minor"/>
      </rPr>
      <t xml:space="preserve"> this carpet and finding other contractors to get the job done because Home Depot did not fulfill my order correctly and to satisfaction. </t>
    </r>
    <r>
      <rPr>
        <b/>
        <sz val="11"/>
        <color rgb="FFFF0000"/>
        <rFont val="Calibri"/>
        <family val="2"/>
        <scheme val="minor"/>
      </rPr>
      <t>Worst experience</t>
    </r>
    <r>
      <rPr>
        <sz val="11"/>
        <color rgb="FF000000"/>
        <rFont val="Calibri"/>
        <family val="2"/>
        <scheme val="minor"/>
      </rPr>
      <t xml:space="preserve"> ever.</t>
    </r>
  </si>
  <si>
    <r>
      <t xml:space="preserve">I bought a Home Depot </t>
    </r>
    <r>
      <rPr>
        <b/>
        <sz val="11"/>
        <color rgb="FFFF0000"/>
        <rFont val="Calibri"/>
        <family val="2"/>
        <scheme val="minor"/>
      </rPr>
      <t>gift card</t>
    </r>
    <r>
      <rPr>
        <sz val="11"/>
        <color rgb="FF000000"/>
        <rFont val="Calibri"/>
        <family val="2"/>
        <scheme val="minor"/>
      </rPr>
      <t xml:space="preserve"> for my mom and when she tried to use it the card had a zero balance due to gift card fraud. I think its </t>
    </r>
    <r>
      <rPr>
        <b/>
        <sz val="11"/>
        <color rgb="FFFF0000"/>
        <rFont val="Calibri"/>
        <family val="2"/>
        <scheme val="minor"/>
      </rPr>
      <t>absurd</t>
    </r>
    <r>
      <rPr>
        <sz val="11"/>
        <color rgb="FF000000"/>
        <rFont val="Calibri"/>
        <family val="2"/>
        <scheme val="minor"/>
      </rPr>
      <t xml:space="preserve"> that you will ONLY accept the original receipt in order to </t>
    </r>
    <r>
      <rPr>
        <b/>
        <sz val="11"/>
        <color rgb="FFFF0000"/>
        <rFont val="Calibri"/>
        <family val="2"/>
        <scheme val="minor"/>
      </rPr>
      <t>escalate</t>
    </r>
    <r>
      <rPr>
        <sz val="11"/>
        <color rgb="FF000000"/>
        <rFont val="Calibri"/>
        <family val="2"/>
        <scheme val="minor"/>
      </rPr>
      <t xml:space="preserve"> the case and not accept a duplicate receipt generated from the </t>
    </r>
    <r>
      <rPr>
        <b/>
        <sz val="11"/>
        <color rgb="FFFF0000"/>
        <rFont val="Calibri"/>
        <family val="2"/>
        <scheme val="minor"/>
      </rPr>
      <t>store</t>
    </r>
    <r>
      <rPr>
        <sz val="11"/>
        <color rgb="FF000000"/>
        <rFont val="Calibri"/>
        <family val="2"/>
        <scheme val="minor"/>
      </rPr>
      <t xml:space="preserve">. Plus a </t>
    </r>
    <r>
      <rPr>
        <b/>
        <sz val="11"/>
        <color rgb="FFFF0000"/>
        <rFont val="Calibri"/>
        <family val="2"/>
        <scheme val="minor"/>
      </rPr>
      <t>supervisor</t>
    </r>
    <r>
      <rPr>
        <sz val="11"/>
        <color rgb="FF000000"/>
        <rFont val="Calibri"/>
        <family val="2"/>
        <scheme val="minor"/>
      </rPr>
      <t xml:space="preserve"> was </t>
    </r>
    <r>
      <rPr>
        <b/>
        <sz val="11"/>
        <color rgb="FFFF0000"/>
        <rFont val="Calibri"/>
        <family val="2"/>
        <scheme val="minor"/>
      </rPr>
      <t>supposed to call me back</t>
    </r>
    <r>
      <rPr>
        <sz val="11"/>
        <color rgb="FF000000"/>
        <rFont val="Calibri"/>
        <family val="2"/>
        <scheme val="minor"/>
      </rPr>
      <t xml:space="preserve"> and on one ever did. So basically Im out $50. I am thoroughly </t>
    </r>
    <r>
      <rPr>
        <b/>
        <sz val="11"/>
        <color rgb="FFFF0000"/>
        <rFont val="Calibri"/>
        <family val="2"/>
        <scheme val="minor"/>
      </rPr>
      <t>disappointed</t>
    </r>
    <r>
      <rPr>
        <sz val="11"/>
        <color rgb="FF000000"/>
        <rFont val="Calibri"/>
        <family val="2"/>
        <scheme val="minor"/>
      </rPr>
      <t xml:space="preserve"> in how Home Depot has handled this gift card fraud issue.</t>
    </r>
  </si>
  <si>
    <r>
      <t xml:space="preserve">Update your </t>
    </r>
    <r>
      <rPr>
        <b/>
        <sz val="11"/>
        <color rgb="FFFF0000"/>
        <rFont val="Calibri"/>
        <family val="2"/>
        <scheme val="minor"/>
      </rPr>
      <t>policy</t>
    </r>
    <r>
      <rPr>
        <sz val="11"/>
        <color rgb="FF000000"/>
        <rFont val="Calibri"/>
        <family val="2"/>
        <scheme val="minor"/>
      </rPr>
      <t xml:space="preserve"> to reflect that you care about your customers and their hard earned money. Its </t>
    </r>
    <r>
      <rPr>
        <b/>
        <sz val="11"/>
        <color rgb="FFFF0000"/>
        <rFont val="Calibri"/>
        <family val="2"/>
        <scheme val="minor"/>
      </rPr>
      <t>ridiculous</t>
    </r>
    <r>
      <rPr>
        <sz val="11"/>
        <color rgb="FF000000"/>
        <rFont val="Calibri"/>
        <family val="2"/>
        <scheme val="minor"/>
      </rPr>
      <t xml:space="preserve"> that yall would </t>
    </r>
    <r>
      <rPr>
        <b/>
        <sz val="11"/>
        <color rgb="FFFF0000"/>
        <rFont val="Calibri"/>
        <family val="2"/>
        <scheme val="minor"/>
      </rPr>
      <t>not price match</t>
    </r>
    <r>
      <rPr>
        <sz val="11"/>
        <color rgb="FF000000"/>
        <rFont val="Calibri"/>
        <family val="2"/>
        <scheme val="minor"/>
      </rPr>
      <t xml:space="preserve"> your own pricing!!! If you offer it online for a price &amp; then you could offer it in </t>
    </r>
    <r>
      <rPr>
        <b/>
        <sz val="11"/>
        <color rgb="FFFF0000"/>
        <rFont val="Calibri"/>
        <family val="2"/>
        <scheme val="minor"/>
      </rPr>
      <t>store</t>
    </r>
    <r>
      <rPr>
        <sz val="11"/>
        <color rgb="FF000000"/>
        <rFont val="Calibri"/>
        <family val="2"/>
        <scheme val="minor"/>
      </rPr>
      <t xml:space="preserve"> when the items are in stock. No one could be required to click checkout on the </t>
    </r>
    <r>
      <rPr>
        <b/>
        <sz val="11"/>
        <color rgb="FFFF0000"/>
        <rFont val="Calibri"/>
        <family val="2"/>
        <scheme val="minor"/>
      </rPr>
      <t>web</t>
    </r>
    <r>
      <rPr>
        <sz val="11"/>
        <color rgb="FF000000"/>
        <rFont val="Calibri"/>
        <family val="2"/>
        <scheme val="minor"/>
      </rPr>
      <t xml:space="preserve"> site for that to happen when they can pick it up in the store. We cancelled our previous appliance order with Home Depot after this experience because we felt as if we are not appreciated as customers.</t>
    </r>
  </si>
  <si>
    <r>
      <t xml:space="preserve">All I sought was a </t>
    </r>
    <r>
      <rPr>
        <b/>
        <sz val="11"/>
        <color rgb="FFFF0000"/>
        <rFont val="Calibri"/>
        <family val="2"/>
        <scheme val="minor"/>
      </rPr>
      <t>replacement</t>
    </r>
    <r>
      <rPr>
        <sz val="11"/>
        <color rgb="FF000000"/>
        <rFont val="Calibri"/>
        <family val="2"/>
        <scheme val="minor"/>
      </rPr>
      <t xml:space="preserve"> door for cabinets that I bought there. I was told it was not a </t>
    </r>
    <r>
      <rPr>
        <b/>
        <sz val="11"/>
        <color rgb="FFFF0000"/>
        <rFont val="Calibri"/>
        <family val="2"/>
        <scheme val="minor"/>
      </rPr>
      <t>warranty</t>
    </r>
    <r>
      <rPr>
        <sz val="11"/>
        <color rgb="FF000000"/>
        <rFont val="Calibri"/>
        <family val="2"/>
        <scheme val="minor"/>
      </rPr>
      <t xml:space="preserve"> issue. Had it been I could have received a new door as a replacement. I am willing to pay for the replacement. Had it been a warranty issue you could have replaced the door. Therefore, a door can be obtained. There is no viable reason for me not to be sold a door. I have purchased a lot from Home Depot over the last ten years. I could have easily gone to Lowes. I did not .</t>
    </r>
  </si>
  <si>
    <r>
      <t xml:space="preserve">Your response to my complaint was laughably inadequate.  Im left with the impression that your customer complaint division has a </t>
    </r>
    <r>
      <rPr>
        <b/>
        <sz val="11"/>
        <color rgb="FFFF0000"/>
        <rFont val="Calibri"/>
        <family val="2"/>
        <scheme val="minor"/>
      </rPr>
      <t>policy</t>
    </r>
    <r>
      <rPr>
        <sz val="11"/>
        <color rgb="FF000000"/>
        <rFont val="Calibri"/>
        <family val="2"/>
        <scheme val="minor"/>
      </rPr>
      <t xml:space="preserve"> to talk, but not </t>
    </r>
    <r>
      <rPr>
        <b/>
        <sz val="11"/>
        <color rgb="FFFF0000"/>
        <rFont val="Calibri"/>
        <family val="2"/>
        <scheme val="minor"/>
      </rPr>
      <t>listen</t>
    </r>
    <r>
      <rPr>
        <sz val="11"/>
        <color rgb="FF000000"/>
        <rFont val="Calibri"/>
        <family val="2"/>
        <scheme val="minor"/>
      </rPr>
      <t>. Hello Mr Cole,BlaH, blah, blah, blah blah. Thanks for calling. Bye now. Military veterans are not your priority.</t>
    </r>
  </si>
  <si>
    <r>
      <t xml:space="preserve">If you buy something and it is </t>
    </r>
    <r>
      <rPr>
        <b/>
        <sz val="11"/>
        <color rgb="FFFF0000"/>
        <rFont val="Calibri"/>
        <family val="2"/>
        <scheme val="minor"/>
      </rPr>
      <t>missing parts</t>
    </r>
    <r>
      <rPr>
        <sz val="11"/>
        <color rgb="FF000000"/>
        <rFont val="Calibri"/>
        <family val="2"/>
        <scheme val="minor"/>
      </rPr>
      <t xml:space="preserve"> it could be replaced, no questions or hassles. </t>
    </r>
    <r>
      <rPr>
        <b/>
        <sz val="11"/>
        <color rgb="FFFF0000"/>
        <rFont val="Calibri"/>
        <family val="2"/>
        <scheme val="minor"/>
      </rPr>
      <t>Sad</t>
    </r>
    <r>
      <rPr>
        <sz val="11"/>
        <color rgb="FF000000"/>
        <rFont val="Calibri"/>
        <family val="2"/>
        <scheme val="minor"/>
      </rPr>
      <t xml:space="preserve"> that Home Depot is starting to </t>
    </r>
    <r>
      <rPr>
        <b/>
        <sz val="11"/>
        <color rgb="FFFF0000"/>
        <rFont val="Calibri"/>
        <family val="2"/>
        <scheme val="minor"/>
      </rPr>
      <t>act like</t>
    </r>
    <r>
      <rPr>
        <sz val="11"/>
        <color rgb="FF000000"/>
        <rFont val="Calibri"/>
        <family val="2"/>
        <scheme val="minor"/>
      </rPr>
      <t xml:space="preserve"> Lowes.  The wheels I received only had one center piece included, each wheel could have had one.  </t>
    </r>
    <r>
      <rPr>
        <b/>
        <sz val="11"/>
        <color rgb="FFFF0000"/>
        <rFont val="Calibri"/>
        <family val="2"/>
        <scheme val="minor"/>
      </rPr>
      <t>Disappointed</t>
    </r>
    <r>
      <rPr>
        <sz val="11"/>
        <color rgb="FF000000"/>
        <rFont val="Calibri"/>
        <family val="2"/>
        <scheme val="minor"/>
      </rPr>
      <t>. I used to never go to Lowes but if Hime Depit cannot Stan behind products I may.</t>
    </r>
  </si>
  <si>
    <r>
      <t xml:space="preserve">As a veteran, anticipated I would get a </t>
    </r>
    <r>
      <rPr>
        <b/>
        <sz val="11"/>
        <color rgb="FFFF0000"/>
        <rFont val="Calibri"/>
        <family val="2"/>
        <scheme val="minor"/>
      </rPr>
      <t>discount</t>
    </r>
    <r>
      <rPr>
        <sz val="11"/>
        <color rgb="FF000000"/>
        <rFont val="Calibri"/>
        <family val="2"/>
        <scheme val="minor"/>
      </rPr>
      <t xml:space="preserve"> for the approximated $1,600.00 vertical blinds I purchased. But the checkout desk </t>
    </r>
    <r>
      <rPr>
        <b/>
        <sz val="11"/>
        <color rgb="FFFF0000"/>
        <rFont val="Calibri"/>
        <family val="2"/>
        <scheme val="minor"/>
      </rPr>
      <t>refused</t>
    </r>
    <r>
      <rPr>
        <sz val="11"/>
        <color rgb="FF000000"/>
        <rFont val="Calibri"/>
        <family val="2"/>
        <scheme val="minor"/>
      </rPr>
      <t xml:space="preserve"> saying I was not entitled because the blinds would be installed and that was not covered with a discount. I believe the discount could be made for the product Purchased. Do you not agree? Please clarify as I have always been given a discount in the past whenever Ive bought anything at Home Depot as a veteran! Please reply. My email is: vanpeez1@aol.com Thank you. F. Van Poznak</t>
    </r>
  </si>
  <si>
    <r>
      <t xml:space="preserve">I simply need an additional remote for the winders SFL-550L2 ceiling fan/light that I purchased. The unit is useless to me where I wanted it because I cannot find another remote. This email was supposed to be an answer to see if I could get another remote, and instead you want me to answer survey questions. Im </t>
    </r>
    <r>
      <rPr>
        <b/>
        <sz val="11"/>
        <color rgb="FFFF0000"/>
        <rFont val="Calibri"/>
        <family val="2"/>
        <scheme val="minor"/>
      </rPr>
      <t>disappointed</t>
    </r>
    <r>
      <rPr>
        <sz val="11"/>
        <color rgb="FF000000"/>
        <rFont val="Calibri"/>
        <family val="2"/>
        <scheme val="minor"/>
      </rPr>
      <t xml:space="preserve"> in this corporation for the lack of </t>
    </r>
    <r>
      <rPr>
        <b/>
        <sz val="11"/>
        <color rgb="FFFF0000"/>
        <rFont val="Calibri"/>
        <family val="2"/>
        <scheme val="minor"/>
      </rPr>
      <t>follow through</t>
    </r>
    <r>
      <rPr>
        <sz val="11"/>
        <color rgb="FF000000"/>
        <rFont val="Calibri"/>
        <family val="2"/>
        <scheme val="minor"/>
      </rPr>
      <t xml:space="preserve"> Ive received, and the simple remote that cannot be found anywhere. I certainly will not be purchasing anything through Home Depot that I cannot physically see anymore.</t>
    </r>
  </si>
  <si>
    <r>
      <t xml:space="preserve">Product I purchased was </t>
    </r>
    <r>
      <rPr>
        <b/>
        <sz val="11"/>
        <color rgb="FFFF0000"/>
        <rFont val="Calibri"/>
        <family val="2"/>
        <scheme val="minor"/>
      </rPr>
      <t>damaged</t>
    </r>
    <r>
      <rPr>
        <sz val="11"/>
        <color rgb="FF000000"/>
        <rFont val="Calibri"/>
        <family val="2"/>
        <scheme val="minor"/>
      </rPr>
      <t>, sent pictures, have not gotten a response back</t>
    </r>
  </si>
  <si>
    <r>
      <t>I ord</t>
    </r>
    <r>
      <rPr>
        <sz val="11"/>
        <color rgb="FF000000"/>
        <rFont val="Calibri"/>
        <family val="2"/>
        <scheme val="minor"/>
      </rPr>
      <t xml:space="preserve">ered flooring to finish up a floor. They said it would be 5 days 5 days turned into 6weeks. Bought a dryer and sent them back twice. Bought a table saw had to take that back it was used. Between the dryers the saw and flooring that did it for me Ill </t>
    </r>
    <r>
      <rPr>
        <b/>
        <sz val="11"/>
        <color rgb="FFFF0000"/>
        <rFont val="Calibri"/>
        <family val="2"/>
        <scheme val="minor"/>
      </rPr>
      <t>never buy</t>
    </r>
    <r>
      <rPr>
        <sz val="11"/>
        <color rgb="FF000000"/>
        <rFont val="Calibri"/>
        <family val="2"/>
        <scheme val="minor"/>
      </rPr>
      <t xml:space="preserve"> anything from Home Depot anything and will strongly tell others to </t>
    </r>
    <r>
      <rPr>
        <b/>
        <sz val="11"/>
        <color rgb="FFFF0000"/>
        <rFont val="Calibri"/>
        <family val="2"/>
        <scheme val="minor"/>
      </rPr>
      <t>go elsewhere</t>
    </r>
    <r>
      <rPr>
        <sz val="11"/>
        <color rgb="FF000000"/>
        <rFont val="Calibri"/>
        <family val="2"/>
        <scheme val="minor"/>
      </rPr>
      <t>.</t>
    </r>
  </si>
  <si>
    <r>
      <t xml:space="preserve">I asked to speak with Dianas </t>
    </r>
    <r>
      <rPr>
        <b/>
        <sz val="11"/>
        <color rgb="FFFF0000"/>
        <rFont val="Calibri"/>
        <family val="2"/>
        <scheme val="minor"/>
      </rPr>
      <t>supervisor</t>
    </r>
    <r>
      <rPr>
        <sz val="11"/>
        <color rgb="FF000000"/>
        <rFont val="Calibri"/>
        <family val="2"/>
        <scheme val="minor"/>
      </rPr>
      <t xml:space="preserve">, I waited about </t>
    </r>
    <r>
      <rPr>
        <b/>
        <sz val="11"/>
        <color rgb="FFFF0000"/>
        <rFont val="Calibri"/>
        <family val="2"/>
        <scheme val="minor"/>
      </rPr>
      <t>15 minutes</t>
    </r>
    <r>
      <rPr>
        <sz val="11"/>
        <color rgb="FF000000"/>
        <rFont val="Calibri"/>
        <family val="2"/>
        <scheme val="minor"/>
      </rPr>
      <t xml:space="preserve">, then she </t>
    </r>
    <r>
      <rPr>
        <b/>
        <sz val="11"/>
        <color rgb="FFFF0000"/>
        <rFont val="Calibri"/>
        <family val="2"/>
        <scheme val="minor"/>
      </rPr>
      <t>hung up</t>
    </r>
    <r>
      <rPr>
        <sz val="11"/>
        <color rgb="FF000000"/>
        <rFont val="Calibri"/>
        <family val="2"/>
        <scheme val="minor"/>
      </rPr>
      <t xml:space="preserve"> on me.  My issue was </t>
    </r>
    <r>
      <rPr>
        <b/>
        <sz val="11"/>
        <color rgb="FFFF0000"/>
        <rFont val="Calibri"/>
        <family val="2"/>
        <scheme val="minor"/>
      </rPr>
      <t>not resolved</t>
    </r>
    <r>
      <rPr>
        <sz val="11"/>
        <color rgb="FF000000"/>
        <rFont val="Calibri"/>
        <family val="2"/>
        <scheme val="minor"/>
      </rPr>
      <t xml:space="preserve">.  The range hood I purchased was </t>
    </r>
    <r>
      <rPr>
        <b/>
        <sz val="11"/>
        <color rgb="FFFF0000"/>
        <rFont val="Calibri"/>
        <family val="2"/>
        <scheme val="minor"/>
      </rPr>
      <t>defective</t>
    </r>
    <r>
      <rPr>
        <sz val="11"/>
        <color rgb="FF000000"/>
        <rFont val="Calibri"/>
        <family val="2"/>
        <scheme val="minor"/>
      </rPr>
      <t xml:space="preserve"> from the start. (A plastic piece from the fan wheel assembly came loose and melted through the housing with potential to start a fire.  I could have received (at least) </t>
    </r>
    <r>
      <rPr>
        <b/>
        <sz val="11"/>
        <color rgb="FFFF0000"/>
        <rFont val="Calibri"/>
        <family val="2"/>
        <scheme val="minor"/>
      </rPr>
      <t>credit</t>
    </r>
    <r>
      <rPr>
        <sz val="11"/>
        <color rgb="FF000000"/>
        <rFont val="Calibri"/>
        <family val="2"/>
        <scheme val="minor"/>
      </rPr>
      <t xml:space="preserve"> towards a </t>
    </r>
    <r>
      <rPr>
        <b/>
        <sz val="11"/>
        <color rgb="FFFF0000"/>
        <rFont val="Calibri"/>
        <family val="2"/>
        <scheme val="minor"/>
      </rPr>
      <t>replacement</t>
    </r>
    <r>
      <rPr>
        <sz val="11"/>
        <color rgb="FF000000"/>
        <rFont val="Calibri"/>
        <family val="2"/>
        <scheme val="minor"/>
      </rPr>
      <t xml:space="preserve">, but instead I wasted time on a </t>
    </r>
    <r>
      <rPr>
        <b/>
        <sz val="11"/>
        <color rgb="FFFF0000"/>
        <rFont val="Calibri"/>
        <family val="2"/>
        <scheme val="minor"/>
      </rPr>
      <t>lengthy phone call</t>
    </r>
    <r>
      <rPr>
        <sz val="11"/>
        <color rgb="FF000000"/>
        <rFont val="Calibri"/>
        <family val="2"/>
        <scheme val="minor"/>
      </rPr>
      <t xml:space="preserve"> in which I was hung up on.</t>
    </r>
  </si>
  <si>
    <r>
      <t xml:space="preserve">I am not sure why it </t>
    </r>
    <r>
      <rPr>
        <b/>
        <sz val="11"/>
        <color rgb="FFFF0000"/>
        <rFont val="Calibri"/>
        <family val="2"/>
        <scheme val="minor"/>
      </rPr>
      <t>took so long</t>
    </r>
    <r>
      <rPr>
        <sz val="11"/>
        <color rgb="FF000000"/>
        <rFont val="Calibri"/>
        <family val="2"/>
        <scheme val="minor"/>
      </rPr>
      <t xml:space="preserve"> to retrieve the receipt. Not all Home Depots give the same customer service and that is very unfortunate.</t>
    </r>
  </si>
  <si>
    <r>
      <t xml:space="preserve">I still </t>
    </r>
    <r>
      <rPr>
        <b/>
        <sz val="11"/>
        <color rgb="FFFF0000"/>
        <rFont val="Calibri"/>
        <family val="2"/>
        <scheme val="minor"/>
      </rPr>
      <t>have not received</t>
    </r>
    <r>
      <rPr>
        <sz val="11"/>
        <color rgb="FF000000"/>
        <rFont val="Calibri"/>
        <family val="2"/>
        <scheme val="minor"/>
      </rPr>
      <t xml:space="preserve"> medical care for my injuries, I tried to talk to your </t>
    </r>
    <r>
      <rPr>
        <b/>
        <sz val="11"/>
        <color rgb="FFFF0000"/>
        <rFont val="Calibri"/>
        <family val="2"/>
        <scheme val="minor"/>
      </rPr>
      <t>insurance</t>
    </r>
    <r>
      <rPr>
        <sz val="11"/>
        <color rgb="FF000000"/>
        <rFont val="Calibri"/>
        <family val="2"/>
        <scheme val="minor"/>
      </rPr>
      <t xml:space="preserve"> company but they put me on indefinite hold.  </t>
    </r>
    <r>
      <rPr>
        <b/>
        <sz val="11"/>
        <color rgb="FFFF0000"/>
        <rFont val="Calibri"/>
        <family val="2"/>
        <scheme val="minor"/>
      </rPr>
      <t>Not one person</t>
    </r>
    <r>
      <rPr>
        <sz val="11"/>
        <color rgb="FF000000"/>
        <rFont val="Calibri"/>
        <family val="2"/>
        <scheme val="minor"/>
      </rPr>
      <t xml:space="preserve"> knew how to do first aid.  One woman finally found the first aid kit and handed to me.</t>
    </r>
  </si>
  <si>
    <r>
      <t xml:space="preserve">Antonio was awesome. HD has been a </t>
    </r>
    <r>
      <rPr>
        <b/>
        <sz val="11"/>
        <color rgb="FFFF0000"/>
        <rFont val="Calibri"/>
        <family val="2"/>
        <scheme val="minor"/>
      </rPr>
      <t>garbage</t>
    </r>
    <r>
      <rPr>
        <sz val="11"/>
        <color rgb="FF000000"/>
        <rFont val="Calibri"/>
        <family val="2"/>
        <scheme val="minor"/>
      </rPr>
      <t xml:space="preserve"> experience from a </t>
    </r>
    <r>
      <rPr>
        <b/>
        <sz val="11"/>
        <color rgb="FFFF0000"/>
        <rFont val="Calibri"/>
        <family val="2"/>
        <scheme val="minor"/>
      </rPr>
      <t>store</t>
    </r>
    <r>
      <rPr>
        <sz val="11"/>
        <color rgb="FF000000"/>
        <rFont val="Calibri"/>
        <family val="2"/>
        <scheme val="minor"/>
      </rPr>
      <t xml:space="preserve"> associate </t>
    </r>
    <r>
      <rPr>
        <b/>
        <sz val="11"/>
        <color rgb="FFFF0000"/>
        <rFont val="Calibri"/>
        <family val="2"/>
        <scheme val="minor"/>
      </rPr>
      <t>hanging up</t>
    </r>
    <r>
      <rPr>
        <sz val="11"/>
        <color rgb="FF000000"/>
        <rFont val="Calibri"/>
        <family val="2"/>
        <scheme val="minor"/>
      </rPr>
      <t xml:space="preserve"> on me, to the call </t>
    </r>
    <r>
      <rPr>
        <b/>
        <sz val="11"/>
        <color rgb="FFFF0000"/>
        <rFont val="Calibri"/>
        <family val="2"/>
        <scheme val="minor"/>
      </rPr>
      <t>tree</t>
    </r>
    <r>
      <rPr>
        <sz val="11"/>
        <color rgb="FF000000"/>
        <rFont val="Calibri"/>
        <family val="2"/>
        <scheme val="minor"/>
      </rPr>
      <t xml:space="preserve"> (</t>
    </r>
    <r>
      <rPr>
        <b/>
        <sz val="11"/>
        <color rgb="FFFF0000"/>
        <rFont val="Calibri"/>
        <family val="2"/>
        <scheme val="minor"/>
      </rPr>
      <t>IVR</t>
    </r>
    <r>
      <rPr>
        <sz val="11"/>
        <color rgb="FF000000"/>
        <rFont val="Calibri"/>
        <family val="2"/>
        <scheme val="minor"/>
      </rPr>
      <t xml:space="preserve">) taking me to the wrong person and getting </t>
    </r>
    <r>
      <rPr>
        <b/>
        <sz val="11"/>
        <color rgb="FFFF0000"/>
        <rFont val="Calibri"/>
        <family val="2"/>
        <scheme val="minor"/>
      </rPr>
      <t>transferred</t>
    </r>
    <r>
      <rPr>
        <sz val="11"/>
        <color rgb="FF000000"/>
        <rFont val="Calibri"/>
        <family val="2"/>
        <scheme val="minor"/>
      </rPr>
      <t xml:space="preserve"> 4x. It is </t>
    </r>
    <r>
      <rPr>
        <b/>
        <sz val="11"/>
        <color rgb="FFFF0000"/>
        <rFont val="Calibri"/>
        <family val="2"/>
        <scheme val="minor"/>
      </rPr>
      <t>sad</t>
    </r>
    <r>
      <rPr>
        <sz val="11"/>
        <color rgb="FF000000"/>
        <rFont val="Calibri"/>
        <family val="2"/>
        <scheme val="minor"/>
      </rPr>
      <t xml:space="preserve"> because I have bought a lot over the years and have leveraged HD as a partner on my projects. If I had an ex wife I would tell her to get a job there so there is no chance I would see her. Stick that in your pipe and smoke it. Also search for me in tiktok: Why Home Depot is Dying</t>
    </r>
  </si>
  <si>
    <r>
      <t xml:space="preserve">Called about a missing part of a freezer that I had purchased in a </t>
    </r>
    <r>
      <rPr>
        <b/>
        <sz val="11"/>
        <color rgb="FFFF0000"/>
        <rFont val="Calibri"/>
        <family val="2"/>
        <scheme val="minor"/>
      </rPr>
      <t>store</t>
    </r>
    <r>
      <rPr>
        <sz val="11"/>
        <color rgb="FF000000"/>
        <rFont val="Calibri"/>
        <family val="2"/>
        <scheme val="minor"/>
      </rPr>
      <t xml:space="preserve"> and seems like nobody new how to get the part I was missing spent like </t>
    </r>
    <r>
      <rPr>
        <b/>
        <sz val="11"/>
        <color rgb="FFFF0000"/>
        <rFont val="Calibri"/>
        <family val="2"/>
        <scheme val="minor"/>
      </rPr>
      <t>3 hours on the phone</t>
    </r>
    <r>
      <rPr>
        <sz val="11"/>
        <color rgb="FF000000"/>
        <rFont val="Calibri"/>
        <family val="2"/>
        <scheme val="minor"/>
      </rPr>
      <t xml:space="preserve"> and all I was told was take back the freezer and </t>
    </r>
    <r>
      <rPr>
        <b/>
        <sz val="11"/>
        <color rgb="FFFF0000"/>
        <rFont val="Calibri"/>
        <family val="2"/>
        <scheme val="minor"/>
      </rPr>
      <t>exchange</t>
    </r>
    <r>
      <rPr>
        <sz val="11"/>
        <color rgb="FF000000"/>
        <rFont val="Calibri"/>
        <family val="2"/>
        <scheme val="minor"/>
      </rPr>
      <t xml:space="preserve"> it not an option since i had it delivered?&gt;7 Bso just went online to Amazon and bought the part I needed :( not cool if in store sells an item but no way to check in the box to make sure everything is there </t>
    </r>
    <r>
      <rPr>
        <b/>
        <sz val="11"/>
        <color rgb="FFFF0000"/>
        <rFont val="Calibri"/>
        <family val="2"/>
        <scheme val="minor"/>
      </rPr>
      <t>not happy</t>
    </r>
    <r>
      <rPr>
        <sz val="11"/>
        <color rgb="FF000000"/>
        <rFont val="Calibri"/>
        <family val="2"/>
        <scheme val="minor"/>
      </rPr>
      <t xml:space="preserve"> had to pay for a part that I already could have had when I bought the unit</t>
    </r>
  </si>
  <si>
    <r>
      <t xml:space="preserve">We finally received our </t>
    </r>
    <r>
      <rPr>
        <b/>
        <sz val="11"/>
        <color rgb="FFFF0000"/>
        <rFont val="Calibri"/>
        <family val="2"/>
        <scheme val="minor"/>
      </rPr>
      <t>replacement</t>
    </r>
    <r>
      <rPr>
        <sz val="11"/>
        <color rgb="FF000000"/>
        <rFont val="Calibri"/>
        <family val="2"/>
        <scheme val="minor"/>
      </rPr>
      <t xml:space="preserve"> table top today. It arrived in one piece and looks great.  We now have a </t>
    </r>
    <r>
      <rPr>
        <b/>
        <sz val="11"/>
        <color rgb="FFFF0000"/>
        <rFont val="Calibri"/>
        <family val="2"/>
        <scheme val="minor"/>
      </rPr>
      <t>damaged</t>
    </r>
    <r>
      <rPr>
        <sz val="11"/>
        <color rgb="FF000000"/>
        <rFont val="Calibri"/>
        <family val="2"/>
        <scheme val="minor"/>
      </rPr>
      <t xml:space="preserve"> table in our garage and </t>
    </r>
    <r>
      <rPr>
        <b/>
        <sz val="11"/>
        <color rgb="FFFF0000"/>
        <rFont val="Calibri"/>
        <family val="2"/>
        <scheme val="minor"/>
      </rPr>
      <t>do not know what</t>
    </r>
    <r>
      <rPr>
        <sz val="11"/>
        <color rgb="FF000000"/>
        <rFont val="Calibri"/>
        <family val="2"/>
        <scheme val="minor"/>
      </rPr>
      <t xml:space="preserve"> to do with it. The table assembly weighs 185 pounds and the trucking company did not have a work order for a pickup, so here we are. I will reach out to Maribel and see what she says .</t>
    </r>
  </si>
  <si>
    <r>
      <t xml:space="preserve">Issue still is </t>
    </r>
    <r>
      <rPr>
        <b/>
        <sz val="11"/>
        <color rgb="FFFF0000"/>
        <rFont val="Calibri"/>
        <family val="2"/>
        <scheme val="minor"/>
      </rPr>
      <t>not resolved</t>
    </r>
    <r>
      <rPr>
        <sz val="11"/>
        <color rgb="FF000000"/>
        <rFont val="Calibri"/>
        <family val="2"/>
        <scheme val="minor"/>
      </rPr>
      <t xml:space="preserve">. </t>
    </r>
    <r>
      <rPr>
        <b/>
        <sz val="11"/>
        <color rgb="FFFF0000"/>
        <rFont val="Calibri"/>
        <family val="2"/>
        <scheme val="minor"/>
      </rPr>
      <t>Have not heard from</t>
    </r>
    <r>
      <rPr>
        <sz val="11"/>
        <color rgb="FF000000"/>
        <rFont val="Calibri"/>
        <family val="2"/>
        <scheme val="minor"/>
      </rPr>
      <t xml:space="preserve"> anyone lately. Need to </t>
    </r>
    <r>
      <rPr>
        <b/>
        <sz val="11"/>
        <color rgb="FFFF0000"/>
        <rFont val="Calibri"/>
        <family val="2"/>
        <scheme val="minor"/>
      </rPr>
      <t>follow up</t>
    </r>
    <r>
      <rPr>
        <sz val="11"/>
        <color rgb="FF000000"/>
        <rFont val="Calibri"/>
        <family val="2"/>
        <scheme val="minor"/>
      </rPr>
      <t xml:space="preserve"> and get mecstatified. My cell is 706-202-4144</t>
    </r>
  </si>
  <si>
    <r>
      <t xml:space="preserve">Ive called twice to speak to a </t>
    </r>
    <r>
      <rPr>
        <b/>
        <sz val="11"/>
        <color rgb="FFFF0000"/>
        <rFont val="Calibri"/>
        <family val="2"/>
        <scheme val="minor"/>
      </rPr>
      <t>supervisor</t>
    </r>
    <r>
      <rPr>
        <sz val="11"/>
        <color rgb="FF000000"/>
        <rFont val="Calibri"/>
        <family val="2"/>
        <scheme val="minor"/>
      </rPr>
      <t xml:space="preserve"> and have not spoken to one yet.  On July 1 2023 the representative </t>
    </r>
    <r>
      <rPr>
        <b/>
        <sz val="11"/>
        <color rgb="FFFF0000"/>
        <rFont val="Calibri"/>
        <family val="2"/>
        <scheme val="minor"/>
      </rPr>
      <t>refused</t>
    </r>
    <r>
      <rPr>
        <sz val="11"/>
        <color rgb="FF000000"/>
        <rFont val="Calibri"/>
        <family val="2"/>
        <scheme val="minor"/>
      </rPr>
      <t xml:space="preserve"> to </t>
    </r>
    <r>
      <rPr>
        <b/>
        <sz val="11"/>
        <color rgb="FFFF0000"/>
        <rFont val="Calibri"/>
        <family val="2"/>
        <scheme val="minor"/>
      </rPr>
      <t>transfer</t>
    </r>
    <r>
      <rPr>
        <sz val="11"/>
        <color rgb="FF000000"/>
        <rFont val="Calibri"/>
        <family val="2"/>
        <scheme val="minor"/>
      </rPr>
      <t xml:space="preserve"> me to one.  On July 3,2023 I was told that a supervisor </t>
    </r>
    <r>
      <rPr>
        <b/>
        <sz val="11"/>
        <color rgb="FFFF0000"/>
        <rFont val="Calibri"/>
        <family val="2"/>
        <scheme val="minor"/>
      </rPr>
      <t>would call me back</t>
    </r>
    <r>
      <rPr>
        <sz val="11"/>
        <color rgb="FF000000"/>
        <rFont val="Calibri"/>
        <family val="2"/>
        <scheme val="minor"/>
      </rPr>
      <t xml:space="preserve"> and again </t>
    </r>
    <r>
      <rPr>
        <b/>
        <sz val="11"/>
        <color rgb="FFFF0000"/>
        <rFont val="Calibri"/>
        <family val="2"/>
        <scheme val="minor"/>
      </rPr>
      <t>no one has called me back</t>
    </r>
    <r>
      <rPr>
        <sz val="11"/>
        <color rgb="FF000000"/>
        <rFont val="Calibri"/>
        <family val="2"/>
        <scheme val="minor"/>
      </rPr>
      <t xml:space="preserve"> !</t>
    </r>
  </si>
  <si>
    <r>
      <t xml:space="preserve">I was recently trying to return light fixtures that I purchased earlier this year. I thought I had purchased them using my Home Depot CC which is what I usually do and was under the impression that I had one year to return them but inadvertently ended up using another card. Despite my requests and pleas I was flat out denied the returns by Home Depot and was not even offered a Home Depot </t>
    </r>
    <r>
      <rPr>
        <b/>
        <sz val="11"/>
        <color rgb="FFFF0000"/>
        <rFont val="Calibri"/>
        <family val="2"/>
        <scheme val="minor"/>
      </rPr>
      <t>gift card</t>
    </r>
    <r>
      <rPr>
        <sz val="11"/>
        <color rgb="FF000000"/>
        <rFont val="Calibri"/>
        <family val="2"/>
        <scheme val="minor"/>
      </rPr>
      <t xml:space="preserve"> as I had to purchase several items from Home Depot! After this incident and if this is how it treats its frequent customers, I will never ever shop at Home Depot!</t>
    </r>
  </si>
  <si>
    <r>
      <t xml:space="preserve">Im waiting to hear if the problem with our military </t>
    </r>
    <r>
      <rPr>
        <b/>
        <sz val="11"/>
        <color rgb="FFFF0000"/>
        <rFont val="Calibri"/>
        <family val="2"/>
        <scheme val="minor"/>
      </rPr>
      <t>discount</t>
    </r>
    <r>
      <rPr>
        <sz val="11"/>
        <color rgb="FF000000"/>
        <rFont val="Calibri"/>
        <family val="2"/>
        <scheme val="minor"/>
      </rPr>
      <t xml:space="preserve"> has been fixed</t>
    </r>
  </si>
  <si>
    <r>
      <t>Not sure</t>
    </r>
    <r>
      <rPr>
        <sz val="11"/>
        <color rgb="FF000000"/>
        <rFont val="Calibri"/>
        <family val="2"/>
        <scheme val="minor"/>
      </rPr>
      <t xml:space="preserve"> who I am rating. I had to go through 4 online agents who </t>
    </r>
    <r>
      <rPr>
        <b/>
        <sz val="11"/>
        <color rgb="FFFF0000"/>
        <rFont val="Calibri"/>
        <family val="2"/>
        <scheme val="minor"/>
      </rPr>
      <t>put me on hold</t>
    </r>
    <r>
      <rPr>
        <sz val="11"/>
        <color rgb="FF000000"/>
        <rFont val="Calibri"/>
        <family val="2"/>
        <scheme val="minor"/>
      </rPr>
      <t xml:space="preserve"> &amp; </t>
    </r>
    <r>
      <rPr>
        <b/>
        <sz val="11"/>
        <color rgb="FFFF0000"/>
        <rFont val="Calibri"/>
        <family val="2"/>
        <scheme val="minor"/>
      </rPr>
      <t>disconnected</t>
    </r>
    <r>
      <rPr>
        <sz val="11"/>
        <color rgb="FF000000"/>
        <rFont val="Calibri"/>
        <family val="2"/>
        <scheme val="minor"/>
      </rPr>
      <t xml:space="preserve"> me. The 5th agent was incredible &amp; helped resolved the issue 100%. Shes my hero. It took over 1 hr to get to some one to </t>
    </r>
    <r>
      <rPr>
        <b/>
        <sz val="11"/>
        <color rgb="FFFF0000"/>
        <rFont val="Calibri"/>
        <family val="2"/>
        <scheme val="minor"/>
      </rPr>
      <t>help me</t>
    </r>
  </si>
  <si>
    <r>
      <t xml:space="preserve">I do not believe it took 4 trips &amp; a call to Home Depot to correct an installation! To have another contractor not able to finish their project because of your contractor and no </t>
    </r>
    <r>
      <rPr>
        <b/>
        <sz val="11"/>
        <color rgb="FFFF0000"/>
        <rFont val="Calibri"/>
        <family val="2"/>
        <scheme val="minor"/>
      </rPr>
      <t>compensation</t>
    </r>
    <r>
      <rPr>
        <sz val="11"/>
        <color rgb="FF000000"/>
        <rFont val="Calibri"/>
        <family val="2"/>
        <scheme val="minor"/>
      </rPr>
      <t xml:space="preserve"> just excuses. My patio is still not complete because of Home Depot plus they will charge me to come back to finish! A week and a half just for </t>
    </r>
    <r>
      <rPr>
        <b/>
        <sz val="11"/>
        <color rgb="FFFF0000"/>
        <rFont val="Calibri"/>
        <family val="2"/>
        <scheme val="minor"/>
      </rPr>
      <t>a return call</t>
    </r>
    <r>
      <rPr>
        <sz val="11"/>
        <color rgb="FF000000"/>
        <rFont val="Calibri"/>
        <family val="2"/>
        <scheme val="minor"/>
      </rPr>
      <t>! Never again</t>
    </r>
  </si>
  <si>
    <r>
      <t>Terrible</t>
    </r>
    <r>
      <rPr>
        <sz val="11"/>
        <color rgb="FF000000"/>
        <rFont val="Calibri"/>
        <family val="2"/>
        <scheme val="minor"/>
      </rPr>
      <t xml:space="preserve"> service using texting as a communication for </t>
    </r>
    <r>
      <rPr>
        <b/>
        <sz val="11"/>
        <color rgb="FFFF0000"/>
        <rFont val="Calibri"/>
        <family val="2"/>
        <scheme val="minor"/>
      </rPr>
      <t>defective</t>
    </r>
    <r>
      <rPr>
        <sz val="11"/>
        <color rgb="FF000000"/>
        <rFont val="Calibri"/>
        <family val="2"/>
        <scheme val="minor"/>
      </rPr>
      <t xml:space="preserve"> product. Then being put </t>
    </r>
    <r>
      <rPr>
        <b/>
        <sz val="11"/>
        <color rgb="FFFF0000"/>
        <rFont val="Calibri"/>
        <family val="2"/>
        <scheme val="minor"/>
      </rPr>
      <t>on hold</t>
    </r>
    <r>
      <rPr>
        <sz val="11"/>
        <color rgb="FF000000"/>
        <rFont val="Calibri"/>
        <family val="2"/>
        <scheme val="minor"/>
      </rPr>
      <t xml:space="preserve"> for </t>
    </r>
    <r>
      <rPr>
        <b/>
        <sz val="11"/>
        <color rgb="FFFF0000"/>
        <rFont val="Calibri"/>
        <family val="2"/>
        <scheme val="minor"/>
      </rPr>
      <t>35 minutes</t>
    </r>
    <r>
      <rPr>
        <sz val="11"/>
        <color rgb="FF000000"/>
        <rFont val="Calibri"/>
        <family val="2"/>
        <scheme val="minor"/>
      </rPr>
      <t xml:space="preserve"> to speak with someone. Then being told I have to fix your defective product while under </t>
    </r>
    <r>
      <rPr>
        <b/>
        <sz val="11"/>
        <color rgb="FFFF0000"/>
        <rFont val="Calibri"/>
        <family val="2"/>
        <scheme val="minor"/>
      </rPr>
      <t>warranty</t>
    </r>
    <r>
      <rPr>
        <sz val="11"/>
        <color rgb="FF000000"/>
        <rFont val="Calibri"/>
        <family val="2"/>
        <scheme val="minor"/>
      </rPr>
      <t xml:space="preserve">. Use to shop here regularly but now I will </t>
    </r>
    <r>
      <rPr>
        <b/>
        <sz val="11"/>
        <color rgb="FFFF0000"/>
        <rFont val="Calibri"/>
        <family val="2"/>
        <scheme val="minor"/>
      </rPr>
      <t>shop elsewhere</t>
    </r>
    <r>
      <rPr>
        <sz val="11"/>
        <color rgb="FF000000"/>
        <rFont val="Calibri"/>
        <family val="2"/>
        <scheme val="minor"/>
      </rPr>
      <t xml:space="preserve"> You do not back the products warranty, just pass the problem on to your customer!!!</t>
    </r>
  </si>
  <si>
    <r>
      <t xml:space="preserve">I just opened a new Home Depot credit card and spent 1000.00. We ordered a custom closet door, we wanted to cancel it a week later. We were originally told it would not be ready until Sept 28. Weve been buying all our remodeling supplies at Home Depot, and I have the receipts to prove it. Lots of money spent. The asst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manager</t>
    </r>
    <r>
      <rPr>
        <sz val="11"/>
        <color rgb="FF000000"/>
        <rFont val="Calibri"/>
        <family val="2"/>
        <scheme val="minor"/>
      </rPr>
      <t xml:space="preserve"> told us a hard NO on </t>
    </r>
    <r>
      <rPr>
        <b/>
        <sz val="11"/>
        <color rgb="FFFF0000"/>
        <rFont val="Calibri"/>
        <family val="2"/>
        <scheme val="minor"/>
      </rPr>
      <t>canceling</t>
    </r>
    <r>
      <rPr>
        <sz val="11"/>
        <color rgb="FF000000"/>
        <rFont val="Calibri"/>
        <family val="2"/>
        <scheme val="minor"/>
      </rPr>
      <t xml:space="preserve">. We are </t>
    </r>
    <r>
      <rPr>
        <b/>
        <sz val="11"/>
        <color rgb="FFFF0000"/>
        <rFont val="Calibri"/>
        <family val="2"/>
        <scheme val="minor"/>
      </rPr>
      <t>not happy</t>
    </r>
    <r>
      <rPr>
        <sz val="11"/>
        <color rgb="FF000000"/>
        <rFont val="Calibri"/>
        <family val="2"/>
        <scheme val="minor"/>
      </rPr>
      <t>.Floor and Decor is our go to now.</t>
    </r>
  </si>
  <si>
    <r>
      <t xml:space="preserve">Have to sets of taps and the drain plugs are leaky and they said they would only </t>
    </r>
    <r>
      <rPr>
        <b/>
        <sz val="11"/>
        <color rgb="FFFF0000"/>
        <rFont val="Calibri"/>
        <family val="2"/>
        <scheme val="minor"/>
      </rPr>
      <t>replace</t>
    </r>
    <r>
      <rPr>
        <sz val="11"/>
        <color rgb="FF000000"/>
        <rFont val="Calibri"/>
        <family val="2"/>
        <scheme val="minor"/>
      </rPr>
      <t xml:space="preserve"> one because tap were replaced under </t>
    </r>
    <r>
      <rPr>
        <b/>
        <sz val="11"/>
        <color rgb="FFFF0000"/>
        <rFont val="Calibri"/>
        <family val="2"/>
        <scheme val="minor"/>
      </rPr>
      <t>warranty</t>
    </r>
    <r>
      <rPr>
        <sz val="11"/>
        <color rgb="FF000000"/>
        <rFont val="Calibri"/>
        <family val="2"/>
        <scheme val="minor"/>
      </rPr>
      <t xml:space="preserve"> </t>
    </r>
    <r>
      <rPr>
        <b/>
        <sz val="11"/>
        <color rgb="FFFF0000"/>
        <rFont val="Calibri"/>
        <family val="2"/>
        <scheme val="minor"/>
      </rPr>
      <t>do not know what</t>
    </r>
    <r>
      <rPr>
        <sz val="11"/>
        <color rgb="FF000000"/>
        <rFont val="Calibri"/>
        <family val="2"/>
        <scheme val="minor"/>
      </rPr>
      <t xml:space="preserve"> that had to do with drain plugs not holding water in both sinks !!</t>
    </r>
  </si>
  <si>
    <r>
      <t xml:space="preserve">The situation that happened was unfortunate. I only emailed corporate hoping to tell the company so it does not happen again. I received a response from all levels of everyone and I was amazed that the old school business style still exists.   I received so </t>
    </r>
    <r>
      <rPr>
        <b/>
        <sz val="11"/>
        <color rgb="FFFF0000"/>
        <rFont val="Calibri"/>
        <family val="2"/>
        <scheme val="minor"/>
      </rPr>
      <t>many calls</t>
    </r>
    <r>
      <rPr>
        <sz val="11"/>
        <color rgb="FF000000"/>
        <rFont val="Calibri"/>
        <family val="2"/>
        <scheme val="minor"/>
      </rPr>
      <t xml:space="preserve"> with updates that I </t>
    </r>
    <r>
      <rPr>
        <b/>
        <sz val="11"/>
        <color rgb="FFFF0000"/>
        <rFont val="Calibri"/>
        <family val="2"/>
        <scheme val="minor"/>
      </rPr>
      <t>could not answer</t>
    </r>
    <r>
      <rPr>
        <sz val="11"/>
        <color rgb="FF000000"/>
        <rFont val="Calibri"/>
        <family val="2"/>
        <scheme val="minor"/>
      </rPr>
      <t xml:space="preserve"> them all. This helped cement me as a </t>
    </r>
    <r>
      <rPr>
        <b/>
        <sz val="11"/>
        <color rgb="FFFF0000"/>
        <rFont val="Calibri"/>
        <family val="2"/>
        <scheme val="minor"/>
      </rPr>
      <t>lifelong customer</t>
    </r>
    <r>
      <rPr>
        <sz val="11"/>
        <color rgb="FF000000"/>
        <rFont val="Calibri"/>
        <family val="2"/>
        <scheme val="minor"/>
      </rPr>
      <t>.</t>
    </r>
  </si>
  <si>
    <r>
      <t xml:space="preserve">Valetas inexperinced caused me to waste more than 3 </t>
    </r>
    <r>
      <rPr>
        <b/>
        <sz val="11"/>
        <color rgb="FFFF0000"/>
        <rFont val="Calibri"/>
        <family val="2"/>
        <scheme val="minor"/>
      </rPr>
      <t>weeks</t>
    </r>
    <r>
      <rPr>
        <sz val="11"/>
        <color rgb="FF000000"/>
        <rFont val="Calibri"/>
        <family val="2"/>
        <scheme val="minor"/>
      </rPr>
      <t xml:space="preserve"> of my time. She gave me the </t>
    </r>
    <r>
      <rPr>
        <b/>
        <sz val="11"/>
        <color rgb="FFFF0000"/>
        <rFont val="Calibri"/>
        <family val="2"/>
        <scheme val="minor"/>
      </rPr>
      <t>wrong information</t>
    </r>
    <r>
      <rPr>
        <sz val="11"/>
        <color rgb="FF000000"/>
        <rFont val="Calibri"/>
        <family val="2"/>
        <scheme val="minor"/>
      </rPr>
      <t xml:space="preserve">, asked me to submit unnecessary information and </t>
    </r>
    <r>
      <rPr>
        <b/>
        <sz val="11"/>
        <color rgb="FFFF0000"/>
        <rFont val="Calibri"/>
        <family val="2"/>
        <scheme val="minor"/>
      </rPr>
      <t>wasted my time</t>
    </r>
    <r>
      <rPr>
        <sz val="11"/>
        <color rgb="FF000000"/>
        <rFont val="Calibri"/>
        <family val="2"/>
        <scheme val="minor"/>
      </rPr>
      <t xml:space="preserve">. I spoke to other reps who finally fixed my issue and they were surprised valeta was making jump through uncessary time wasting </t>
    </r>
    <r>
      <rPr>
        <b/>
        <sz val="11"/>
        <color rgb="FFFF0000"/>
        <rFont val="Calibri"/>
        <family val="2"/>
        <scheme val="minor"/>
      </rPr>
      <t>hoops</t>
    </r>
    <r>
      <rPr>
        <sz val="11"/>
        <color rgb="FF000000"/>
        <rFont val="Calibri"/>
        <family val="2"/>
        <scheme val="minor"/>
      </rPr>
      <t xml:space="preserve">. After my issue was settled, she called me to </t>
    </r>
    <r>
      <rPr>
        <b/>
        <sz val="11"/>
        <color rgb="FFFF0000"/>
        <rFont val="Calibri"/>
        <family val="2"/>
        <scheme val="minor"/>
      </rPr>
      <t>follow up</t>
    </r>
    <r>
      <rPr>
        <sz val="11"/>
        <color rgb="FF000000"/>
        <rFont val="Calibri"/>
        <family val="2"/>
        <scheme val="minor"/>
      </rPr>
      <t xml:space="preserve"> requesting the same uncessary information and I had to inform her someone else had addressed my concern more than 3 weeks after I started dealing with her.</t>
    </r>
  </si>
  <si>
    <r>
      <t xml:space="preserve">Allyson the customer service agent was very helpful and did what she could but not much can be done to overcome Home Depots new rigid return </t>
    </r>
    <r>
      <rPr>
        <b/>
        <sz val="11"/>
        <color rgb="FFFF0000"/>
        <rFont val="Calibri"/>
        <family val="2"/>
        <scheme val="minor"/>
      </rPr>
      <t>policy</t>
    </r>
    <r>
      <rPr>
        <sz val="11"/>
        <color rgb="FF000000"/>
        <rFont val="Calibri"/>
        <family val="2"/>
        <scheme val="minor"/>
      </rPr>
      <t xml:space="preserve">.  Home Depot used to pride itself on its liberal return policy and it was a hallmark of their customer service.  However, even with a receipt, I was denied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credit</t>
    </r>
    <r>
      <rPr>
        <sz val="11"/>
        <color rgb="FF000000"/>
        <rFont val="Calibri"/>
        <family val="2"/>
        <scheme val="minor"/>
      </rPr>
      <t xml:space="preserve"> for an opened return because it was beyond 90 days.  I would not be back to Home Depot and will just purchase from Amazon.  what is the point of driving to a Home Depot when theyve given up on customer service?</t>
    </r>
  </si>
  <si>
    <r>
      <t xml:space="preserve">Based on the </t>
    </r>
    <r>
      <rPr>
        <b/>
        <sz val="11"/>
        <color rgb="FFFF0000"/>
        <rFont val="Calibri"/>
        <family val="2"/>
        <scheme val="minor"/>
      </rPr>
      <t>horrible</t>
    </r>
    <r>
      <rPr>
        <sz val="11"/>
        <color rgb="FF000000"/>
        <rFont val="Calibri"/>
        <family val="2"/>
        <scheme val="minor"/>
      </rPr>
      <t xml:space="preserve"> interaction with the lawn and garden employee Griffin on the 4th and the 5th that prompted me to finally contact and file a complaint with corporate, I truly felt my grill purchase could be further discounted or fully refunded. I shop quite often </t>
    </r>
    <r>
      <rPr>
        <b/>
        <sz val="11"/>
        <color rgb="FFFF0000"/>
        <rFont val="Calibri"/>
        <family val="2"/>
        <scheme val="minor"/>
      </rPr>
      <t>at least 2 times</t>
    </r>
    <r>
      <rPr>
        <sz val="11"/>
        <color rgb="FF000000"/>
        <rFont val="Calibri"/>
        <family val="2"/>
        <scheme val="minor"/>
      </rPr>
      <t xml:space="preserve"> a week at this location </t>
    </r>
    <r>
      <rPr>
        <b/>
        <sz val="11"/>
        <color rgb="FFFF0000"/>
        <rFont val="Calibri"/>
        <family val="2"/>
        <scheme val="minor"/>
      </rPr>
      <t>store</t>
    </r>
    <r>
      <rPr>
        <sz val="11"/>
        <color rgb="FF000000"/>
        <rFont val="Calibri"/>
        <family val="2"/>
        <scheme val="minor"/>
      </rPr>
      <t xml:space="preserve"> #1901 in Broadview, IL.  I have never been treated this rudely by an employee. Being in customer service myself, Id would be jumping through </t>
    </r>
    <r>
      <rPr>
        <b/>
        <sz val="11"/>
        <color rgb="FFFF0000"/>
        <rFont val="Calibri"/>
        <family val="2"/>
        <scheme val="minor"/>
      </rPr>
      <t>hoops</t>
    </r>
    <r>
      <rPr>
        <sz val="11"/>
        <color rgb="FF000000"/>
        <rFont val="Calibri"/>
        <family val="2"/>
        <scheme val="minor"/>
      </rPr>
      <t xml:space="preserve"> to make a customer happy. Griffin was absolutely horrible and treated me as if I was a </t>
    </r>
    <r>
      <rPr>
        <b/>
        <sz val="11"/>
        <color rgb="FFFF0000"/>
        <rFont val="Calibri"/>
        <family val="2"/>
        <scheme val="minor"/>
      </rPr>
      <t>bother</t>
    </r>
    <r>
      <rPr>
        <sz val="11"/>
        <color rgb="FF000000"/>
        <rFont val="Calibri"/>
        <family val="2"/>
        <scheme val="minor"/>
      </rPr>
      <t xml:space="preserve"> to him instead of a customer. I will think twice before I spend my money at this Home Depot. Im in the same driving distance from a Lowes and a Menards.</t>
    </r>
  </si>
  <si>
    <r>
      <t xml:space="preserve">I asked to speak to a </t>
    </r>
    <r>
      <rPr>
        <b/>
        <sz val="11"/>
        <color rgb="FFFF0000"/>
        <rFont val="Calibri"/>
        <family val="2"/>
        <scheme val="minor"/>
      </rPr>
      <t>supervisor</t>
    </r>
    <r>
      <rPr>
        <sz val="11"/>
        <color rgb="FF000000"/>
        <rFont val="Calibri"/>
        <family val="2"/>
        <scheme val="minor"/>
      </rPr>
      <t xml:space="preserve"> at the onset of the call. Fatima asked for my information and asked about my issue so she could relay the information. Once I informed her of my situation she stated she did not felt my call was relevant enough to putt it </t>
    </r>
    <r>
      <rPr>
        <b/>
        <sz val="11"/>
        <color rgb="FFFF0000"/>
        <rFont val="Calibri"/>
        <family val="2"/>
        <scheme val="minor"/>
      </rPr>
      <t>through to</t>
    </r>
    <r>
      <rPr>
        <sz val="11"/>
        <color rgb="FF000000"/>
        <rFont val="Calibri"/>
        <family val="2"/>
        <scheme val="minor"/>
      </rPr>
      <t xml:space="preserve"> a supervisor. I do not felt she is </t>
    </r>
    <r>
      <rPr>
        <b/>
        <sz val="11"/>
        <color rgb="FFFF0000"/>
        <rFont val="Calibri"/>
        <family val="2"/>
        <scheme val="minor"/>
      </rPr>
      <t>qualified</t>
    </r>
    <r>
      <rPr>
        <sz val="11"/>
        <color rgb="FF000000"/>
        <rFont val="Calibri"/>
        <family val="2"/>
        <scheme val="minor"/>
      </rPr>
      <t xml:space="preserve"> to determine whether a call could be </t>
    </r>
    <r>
      <rPr>
        <b/>
        <sz val="11"/>
        <color rgb="FFFF0000"/>
        <rFont val="Calibri"/>
        <family val="2"/>
        <scheme val="minor"/>
      </rPr>
      <t>transferred to</t>
    </r>
    <r>
      <rPr>
        <sz val="11"/>
        <color rgb="FF000000"/>
        <rFont val="Calibri"/>
        <family val="2"/>
        <scheme val="minor"/>
      </rPr>
      <t xml:space="preserve"> a supervisor/</t>
    </r>
    <r>
      <rPr>
        <b/>
        <sz val="11"/>
        <color rgb="FFFF0000"/>
        <rFont val="Calibri"/>
        <family val="2"/>
        <scheme val="minor"/>
      </rPr>
      <t>manager</t>
    </r>
    <r>
      <rPr>
        <sz val="11"/>
        <color rgb="FF000000"/>
        <rFont val="Calibri"/>
        <family val="2"/>
        <scheme val="minor"/>
      </rPr>
      <t>. Instead of her de-escalating a situation, she named it he situation worse in my opinion.</t>
    </r>
  </si>
  <si>
    <r>
      <t xml:space="preserve">Your staff is </t>
    </r>
    <r>
      <rPr>
        <b/>
        <sz val="11"/>
        <color rgb="FFFF0000"/>
        <rFont val="Calibri"/>
        <family val="2"/>
        <scheme val="minor"/>
      </rPr>
      <t>incompetent</t>
    </r>
    <r>
      <rPr>
        <sz val="11"/>
        <color rgb="FF000000"/>
        <rFont val="Calibri"/>
        <family val="2"/>
        <scheme val="minor"/>
      </rPr>
      <t xml:space="preserve"> &amp; </t>
    </r>
    <r>
      <rPr>
        <b/>
        <sz val="11"/>
        <color rgb="FFFF0000"/>
        <rFont val="Calibri"/>
        <family val="2"/>
        <scheme val="minor"/>
      </rPr>
      <t>rude</t>
    </r>
    <r>
      <rPr>
        <sz val="11"/>
        <color rgb="FF000000"/>
        <rFont val="Calibri"/>
        <family val="2"/>
        <scheme val="minor"/>
      </rPr>
      <t xml:space="preserve"> . Theyre </t>
    </r>
    <r>
      <rPr>
        <b/>
        <sz val="11"/>
        <color rgb="FFFF0000"/>
        <rFont val="Calibri"/>
        <family val="2"/>
        <scheme val="minor"/>
      </rPr>
      <t>not helpful</t>
    </r>
    <r>
      <rPr>
        <sz val="11"/>
        <color rgb="FF000000"/>
        <rFont val="Calibri"/>
        <family val="2"/>
        <scheme val="minor"/>
      </rPr>
      <t xml:space="preserve"> whatsoever. I could have never had to file a complaint if they were trained properly in customer service </t>
    </r>
    <r>
      <rPr>
        <b/>
        <sz val="11"/>
        <color rgb="FFFF0000"/>
        <rFont val="Calibri"/>
        <family val="2"/>
        <scheme val="minor"/>
      </rPr>
      <t>skills</t>
    </r>
    <r>
      <rPr>
        <sz val="11"/>
        <color rgb="FF000000"/>
        <rFont val="Calibri"/>
        <family val="2"/>
        <scheme val="minor"/>
      </rPr>
      <t xml:space="preserve">. They sell products which do not exist &amp; try to keep the money after the fact. My mom and I have the same issues with Home Depot. She stopped shopping there a </t>
    </r>
    <r>
      <rPr>
        <b/>
        <sz val="11"/>
        <color rgb="FFFF0000"/>
        <rFont val="Calibri"/>
        <family val="2"/>
        <scheme val="minor"/>
      </rPr>
      <t>long time</t>
    </r>
    <r>
      <rPr>
        <sz val="11"/>
        <color rgb="FF000000"/>
        <rFont val="Calibri"/>
        <family val="2"/>
        <scheme val="minor"/>
      </rPr>
      <t xml:space="preserve"> ago. I now will no longer shop there. You could retrain All your staff !</t>
    </r>
  </si>
  <si>
    <r>
      <t xml:space="preserve">Yes, waive the late fee. I have never been late prior to this billing. The fee was not anticipated for being 1 </t>
    </r>
    <r>
      <rPr>
        <b/>
        <sz val="11"/>
        <color rgb="FFFF0000"/>
        <rFont val="Calibri"/>
        <family val="2"/>
        <scheme val="minor"/>
      </rPr>
      <t>day late</t>
    </r>
    <r>
      <rPr>
        <sz val="11"/>
        <color rgb="FF000000"/>
        <rFont val="Calibri"/>
        <family val="2"/>
        <scheme val="minor"/>
      </rPr>
      <t xml:space="preserve">.  Im extremely </t>
    </r>
    <r>
      <rPr>
        <b/>
        <sz val="11"/>
        <color rgb="FFFF0000"/>
        <rFont val="Calibri"/>
        <family val="2"/>
        <scheme val="minor"/>
      </rPr>
      <t>disappointed</t>
    </r>
    <r>
      <rPr>
        <sz val="11"/>
        <color rgb="FF000000"/>
        <rFont val="Calibri"/>
        <family val="2"/>
        <scheme val="minor"/>
      </rPr>
      <t xml:space="preserve"> in customer service. The gentleman in </t>
    </r>
    <r>
      <rPr>
        <b/>
        <sz val="11"/>
        <color rgb="FFFF0000"/>
        <rFont val="Calibri"/>
        <family val="2"/>
        <scheme val="minor"/>
      </rPr>
      <t>store</t>
    </r>
    <r>
      <rPr>
        <sz val="11"/>
        <color rgb="FF000000"/>
        <rFont val="Calibri"/>
        <family val="2"/>
        <scheme val="minor"/>
      </rPr>
      <t xml:space="preserve"> tried his best but the person he telephoned was not.  Youve lost me as a customer.</t>
    </r>
  </si>
  <si>
    <r>
      <t xml:space="preserve">I was not </t>
    </r>
    <r>
      <rPr>
        <b/>
        <sz val="11"/>
        <color rgb="FFFF0000"/>
        <rFont val="Calibri"/>
        <family val="2"/>
        <scheme val="minor"/>
      </rPr>
      <t>compensated</t>
    </r>
    <r>
      <rPr>
        <sz val="11"/>
        <color rgb="FF000000"/>
        <rFont val="Calibri"/>
        <family val="2"/>
        <scheme val="minor"/>
      </rPr>
      <t xml:space="preserve"> fairly for having to take two days off of work for something that could have been correctly in one day. Not compensating for customers time is wrong. What if the delivery person for HD arrived at a home and the customer was not home? i am sure the customer would be under much scrutiny for wasting the delivery persons time. Customer service is non-existent these days and I am </t>
    </r>
    <r>
      <rPr>
        <b/>
        <sz val="11"/>
        <color rgb="FFFF0000"/>
        <rFont val="Calibri"/>
        <family val="2"/>
        <scheme val="minor"/>
      </rPr>
      <t>sick</t>
    </r>
    <r>
      <rPr>
        <sz val="11"/>
        <color rgb="FF000000"/>
        <rFont val="Calibri"/>
        <family val="2"/>
        <scheme val="minor"/>
      </rPr>
      <t xml:space="preserve"> of COVID and all of the other excuses. I had to talk to people on at least 4 different occasions in order to get </t>
    </r>
    <r>
      <rPr>
        <b/>
        <sz val="11"/>
        <color rgb="FFFF0000"/>
        <rFont val="Calibri"/>
        <family val="2"/>
        <scheme val="minor"/>
      </rPr>
      <t>a solution</t>
    </r>
    <r>
      <rPr>
        <sz val="11"/>
        <color rgb="FF000000"/>
        <rFont val="Calibri"/>
        <family val="2"/>
        <scheme val="minor"/>
      </rPr>
      <t xml:space="preserve"> of $150. Wow.</t>
    </r>
  </si>
  <si>
    <r>
      <t>Worst experience</t>
    </r>
    <r>
      <rPr>
        <sz val="11"/>
        <color rgb="FF000000"/>
        <rFont val="Calibri"/>
        <family val="2"/>
        <scheme val="minor"/>
      </rPr>
      <t xml:space="preserve"> with the Home Depot customer service department!! Very condescending </t>
    </r>
    <r>
      <rPr>
        <b/>
        <sz val="11"/>
        <color rgb="FFFF0000"/>
        <rFont val="Calibri"/>
        <family val="2"/>
        <scheme val="minor"/>
      </rPr>
      <t>attitude</t>
    </r>
    <r>
      <rPr>
        <sz val="11"/>
        <color rgb="FF000000"/>
        <rFont val="Calibri"/>
        <family val="2"/>
        <scheme val="minor"/>
      </rPr>
      <t xml:space="preserve"> toward customers. </t>
    </r>
    <r>
      <rPr>
        <b/>
        <sz val="11"/>
        <color rgb="FFFF0000"/>
        <rFont val="Calibri"/>
        <family val="2"/>
        <scheme val="minor"/>
      </rPr>
      <t>Not sure</t>
    </r>
    <r>
      <rPr>
        <sz val="11"/>
        <color rgb="FF000000"/>
        <rFont val="Calibri"/>
        <family val="2"/>
        <scheme val="minor"/>
      </rPr>
      <t xml:space="preserve">, I would ever ask Home Depot to do any type of install for me. Thought that would be a good choice to go to a reputable resource but found it very difficult as a consumer. Installation people very </t>
    </r>
    <r>
      <rPr>
        <b/>
        <sz val="11"/>
        <color rgb="FFFF0000"/>
        <rFont val="Calibri"/>
        <family val="2"/>
        <scheme val="minor"/>
      </rPr>
      <t>rude</t>
    </r>
    <r>
      <rPr>
        <sz val="11"/>
        <color rgb="FF000000"/>
        <rFont val="Calibri"/>
        <family val="2"/>
        <scheme val="minor"/>
      </rPr>
      <t xml:space="preserve"> also. </t>
    </r>
    <r>
      <rPr>
        <b/>
        <sz val="11"/>
        <color rgb="FFFF0000"/>
        <rFont val="Calibri"/>
        <family val="2"/>
        <scheme val="minor"/>
      </rPr>
      <t>Bad experience</t>
    </r>
    <r>
      <rPr>
        <sz val="11"/>
        <color rgb="FF000000"/>
        <rFont val="Calibri"/>
        <family val="2"/>
        <scheme val="minor"/>
      </rPr>
      <t>, thus would not have them install what I wanted to purchase from Home Depot.</t>
    </r>
  </si>
  <si>
    <r>
      <t xml:space="preserve">I </t>
    </r>
    <r>
      <rPr>
        <b/>
        <sz val="11"/>
        <color rgb="FFFF0000"/>
        <rFont val="Calibri"/>
        <family val="2"/>
        <scheme val="minor"/>
      </rPr>
      <t>have not received</t>
    </r>
    <r>
      <rPr>
        <sz val="11"/>
        <color rgb="FF000000"/>
        <rFont val="Calibri"/>
        <family val="2"/>
        <scheme val="minor"/>
      </rPr>
      <t xml:space="preserve"> my parts yet. Its </t>
    </r>
    <r>
      <rPr>
        <b/>
        <sz val="11"/>
        <color rgb="FFFF0000"/>
        <rFont val="Calibri"/>
        <family val="2"/>
        <scheme val="minor"/>
      </rPr>
      <t>terrible</t>
    </r>
    <r>
      <rPr>
        <sz val="11"/>
        <color rgb="FF000000"/>
        <rFont val="Calibri"/>
        <family val="2"/>
        <scheme val="minor"/>
      </rPr>
      <t xml:space="preserve"> that a brand new Fossett had so </t>
    </r>
    <r>
      <rPr>
        <b/>
        <sz val="11"/>
        <color rgb="FFFF0000"/>
        <rFont val="Calibri"/>
        <family val="2"/>
        <scheme val="minor"/>
      </rPr>
      <t>many problems</t>
    </r>
    <r>
      <rPr>
        <sz val="11"/>
        <color rgb="FF000000"/>
        <rFont val="Calibri"/>
        <family val="2"/>
        <scheme val="minor"/>
      </rPr>
      <t xml:space="preserve">. I do appreciate the fact that they were willing to send the </t>
    </r>
    <r>
      <rPr>
        <b/>
        <sz val="11"/>
        <color rgb="FFFF0000"/>
        <rFont val="Calibri"/>
        <family val="2"/>
        <scheme val="minor"/>
      </rPr>
      <t>replacement</t>
    </r>
    <r>
      <rPr>
        <sz val="11"/>
        <color rgb="FF000000"/>
        <rFont val="Calibri"/>
        <family val="2"/>
        <scheme val="minor"/>
      </rPr>
      <t xml:space="preserve"> parts right away.</t>
    </r>
  </si>
  <si>
    <r>
      <t xml:space="preserve">Junnetta vas very nice and knowledgeable about how to process my </t>
    </r>
    <r>
      <rPr>
        <b/>
        <sz val="11"/>
        <color rgb="FFFF0000"/>
        <rFont val="Calibri"/>
        <family val="2"/>
        <scheme val="minor"/>
      </rPr>
      <t>warranty</t>
    </r>
    <r>
      <rPr>
        <sz val="11"/>
        <color rgb="FF000000"/>
        <rFont val="Calibri"/>
        <family val="2"/>
        <scheme val="minor"/>
      </rPr>
      <t xml:space="preserve"> claim. That typed she said she could have to </t>
    </r>
    <r>
      <rPr>
        <b/>
        <sz val="11"/>
        <color rgb="FFFF0000"/>
        <rFont val="Calibri"/>
        <family val="2"/>
        <scheme val="minor"/>
      </rPr>
      <t>call me back</t>
    </r>
    <r>
      <rPr>
        <sz val="11"/>
        <color rgb="FF000000"/>
        <rFont val="Calibri"/>
        <family val="2"/>
        <scheme val="minor"/>
      </rPr>
      <t xml:space="preserve"> in a day or so when the manufacturer responded to her request so that my unit could get the </t>
    </r>
    <r>
      <rPr>
        <b/>
        <sz val="11"/>
        <color rgb="FFFF0000"/>
        <rFont val="Calibri"/>
        <family val="2"/>
        <scheme val="minor"/>
      </rPr>
      <t>replacement</t>
    </r>
    <r>
      <rPr>
        <sz val="11"/>
        <color rgb="FF000000"/>
        <rFont val="Calibri"/>
        <family val="2"/>
        <scheme val="minor"/>
      </rPr>
      <t xml:space="preserve"> parts. Its been a week and </t>
    </r>
    <r>
      <rPr>
        <b/>
        <sz val="11"/>
        <color rgb="FFFF0000"/>
        <rFont val="Calibri"/>
        <family val="2"/>
        <scheme val="minor"/>
      </rPr>
      <t>no callback</t>
    </r>
    <r>
      <rPr>
        <sz val="11"/>
        <color rgb="FF000000"/>
        <rFont val="Calibri"/>
        <family val="2"/>
        <scheme val="minor"/>
      </rPr>
      <t xml:space="preserve">. My unit is still </t>
    </r>
    <r>
      <rPr>
        <b/>
        <sz val="11"/>
        <color rgb="FFFF0000"/>
        <rFont val="Calibri"/>
        <family val="2"/>
        <scheme val="minor"/>
      </rPr>
      <t>broken</t>
    </r>
    <r>
      <rPr>
        <sz val="11"/>
        <color rgb="FF000000"/>
        <rFont val="Calibri"/>
        <family val="2"/>
        <scheme val="minor"/>
      </rPr>
      <t xml:space="preserve"> and </t>
    </r>
    <r>
      <rPr>
        <b/>
        <sz val="11"/>
        <color rgb="FFFF0000"/>
        <rFont val="Calibri"/>
        <family val="2"/>
        <scheme val="minor"/>
      </rPr>
      <t>not working</t>
    </r>
    <r>
      <rPr>
        <sz val="11"/>
        <color rgb="FF000000"/>
        <rFont val="Calibri"/>
        <family val="2"/>
        <scheme val="minor"/>
      </rPr>
      <t xml:space="preserve">, so while she was a present person to talk to and I appreciate her help, my </t>
    </r>
    <r>
      <rPr>
        <b/>
        <sz val="11"/>
        <color rgb="FFFF0000"/>
        <rFont val="Calibri"/>
        <family val="2"/>
        <scheme val="minor"/>
      </rPr>
      <t>issue is not resolved</t>
    </r>
    <r>
      <rPr>
        <sz val="11"/>
        <color rgb="FF000000"/>
        <rFont val="Calibri"/>
        <family val="2"/>
        <scheme val="minor"/>
      </rPr>
      <t xml:space="preserve"> and does not seem to have a resolution incoming.</t>
    </r>
  </si>
  <si>
    <r>
      <t xml:space="preserve">Bob was very helpful and provided what I needed. BUT overall home depot customer care service was extremely </t>
    </r>
    <r>
      <rPr>
        <b/>
        <sz val="11"/>
        <color rgb="FFFF0000"/>
        <rFont val="Calibri"/>
        <family val="2"/>
        <scheme val="minor"/>
      </rPr>
      <t>disappointing</t>
    </r>
    <r>
      <rPr>
        <sz val="11"/>
        <color rgb="FF000000"/>
        <rFont val="Calibri"/>
        <family val="2"/>
        <scheme val="minor"/>
      </rPr>
      <t xml:space="preserve">. The purchased furniture had </t>
    </r>
    <r>
      <rPr>
        <b/>
        <sz val="11"/>
        <color rgb="FFFF0000"/>
        <rFont val="Calibri"/>
        <family val="2"/>
        <scheme val="minor"/>
      </rPr>
      <t>defect</t>
    </r>
    <r>
      <rPr>
        <sz val="11"/>
        <color rgb="FF000000"/>
        <rFont val="Calibri"/>
        <family val="2"/>
        <scheme val="minor"/>
      </rPr>
      <t xml:space="preserve"> and its large so I could not pick it up myself at home depot thats why I willingly paid the delivery fee to my house. The first Home depot online customer service staff that I reached was very </t>
    </r>
    <r>
      <rPr>
        <b/>
        <sz val="11"/>
        <color rgb="FFFF0000"/>
        <rFont val="Calibri"/>
        <family val="2"/>
        <scheme val="minor"/>
      </rPr>
      <t>unprofessional</t>
    </r>
    <r>
      <rPr>
        <sz val="11"/>
        <color rgb="FF000000"/>
        <rFont val="Calibri"/>
        <family val="2"/>
        <scheme val="minor"/>
      </rPr>
      <t xml:space="preserve"> and </t>
    </r>
    <r>
      <rPr>
        <b/>
        <sz val="11"/>
        <color rgb="FFFF0000"/>
        <rFont val="Calibri"/>
        <family val="2"/>
        <scheme val="minor"/>
      </rPr>
      <t>lack of knowledge</t>
    </r>
    <r>
      <rPr>
        <sz val="11"/>
        <color rgb="FF000000"/>
        <rFont val="Calibri"/>
        <family val="2"/>
        <scheme val="minor"/>
      </rPr>
      <t xml:space="preserve"> for her job. She said the only thing I can do is to bring the </t>
    </r>
    <r>
      <rPr>
        <b/>
        <sz val="11"/>
        <color rgb="FFFF0000"/>
        <rFont val="Calibri"/>
        <family val="2"/>
        <scheme val="minor"/>
      </rPr>
      <t>defective</t>
    </r>
    <r>
      <rPr>
        <sz val="11"/>
        <color rgb="FF000000"/>
        <rFont val="Calibri"/>
        <family val="2"/>
        <scheme val="minor"/>
      </rPr>
      <t xml:space="preserve"> furniture to home depot to </t>
    </r>
    <r>
      <rPr>
        <b/>
        <sz val="11"/>
        <color rgb="FFFF0000"/>
        <rFont val="Calibri"/>
        <family val="2"/>
        <scheme val="minor"/>
      </rPr>
      <t>exchange</t>
    </r>
    <r>
      <rPr>
        <sz val="11"/>
        <color rgb="FF000000"/>
        <rFont val="Calibri"/>
        <family val="2"/>
        <scheme val="minor"/>
      </rPr>
      <t xml:space="preserve">. If I could do that, I would not have asked for delivery and paid the fee. She sounds she </t>
    </r>
    <r>
      <rPr>
        <b/>
        <sz val="11"/>
        <color rgb="FFFF0000"/>
        <rFont val="Calibri"/>
        <family val="2"/>
        <scheme val="minor"/>
      </rPr>
      <t>did not want to help</t>
    </r>
    <r>
      <rPr>
        <sz val="11"/>
        <color rgb="FF000000"/>
        <rFont val="Calibri"/>
        <family val="2"/>
        <scheme val="minor"/>
      </rPr>
      <t xml:space="preserve"> my case literally and </t>
    </r>
    <r>
      <rPr>
        <b/>
        <sz val="11"/>
        <color rgb="FFFF0000"/>
        <rFont val="Calibri"/>
        <family val="2"/>
        <scheme val="minor"/>
      </rPr>
      <t>hung up</t>
    </r>
    <r>
      <rPr>
        <sz val="11"/>
        <color rgb="FF000000"/>
        <rFont val="Calibri"/>
        <family val="2"/>
        <scheme val="minor"/>
      </rPr>
      <t xml:space="preserve"> the call saying she is tied up with something else. The second staff was better than the first staff but still not professional either. She said Home depot is just distributor and not manufacturer. You have to call the manufacturer. I requested the manufacturers phone number or </t>
    </r>
    <r>
      <rPr>
        <b/>
        <sz val="11"/>
        <color rgb="FFFF0000"/>
        <rFont val="Calibri"/>
        <family val="2"/>
        <scheme val="minor"/>
      </rPr>
      <t>transferring me</t>
    </r>
    <r>
      <rPr>
        <sz val="11"/>
        <color rgb="FF000000"/>
        <rFont val="Calibri"/>
        <family val="2"/>
        <scheme val="minor"/>
      </rPr>
      <t xml:space="preserve"> to them and then the response was just to find the number by myself and call them. I wasted literally 3 and half hours of my time to </t>
    </r>
    <r>
      <rPr>
        <b/>
        <sz val="11"/>
        <color rgb="FFFF0000"/>
        <rFont val="Calibri"/>
        <family val="2"/>
        <scheme val="minor"/>
      </rPr>
      <t>get to the right person</t>
    </r>
    <r>
      <rPr>
        <sz val="11"/>
        <color rgb="FF000000"/>
        <rFont val="Calibri"/>
        <family val="2"/>
        <scheme val="minor"/>
      </rPr>
      <t xml:space="preserve"> and find the real help. It was very </t>
    </r>
    <r>
      <rPr>
        <b/>
        <sz val="11"/>
        <color rgb="FFFF0000"/>
        <rFont val="Calibri"/>
        <family val="2"/>
        <scheme val="minor"/>
      </rPr>
      <t>unpleasant experience</t>
    </r>
    <r>
      <rPr>
        <sz val="11"/>
        <color rgb="FF000000"/>
        <rFont val="Calibri"/>
        <family val="2"/>
        <scheme val="minor"/>
      </rPr>
      <t xml:space="preserve"> and I believe Home depot need to give professional </t>
    </r>
    <r>
      <rPr>
        <b/>
        <sz val="11"/>
        <color rgb="FFFF0000"/>
        <rFont val="Calibri"/>
        <family val="2"/>
        <scheme val="minor"/>
      </rPr>
      <t>training</t>
    </r>
    <r>
      <rPr>
        <sz val="11"/>
        <color rgb="FF000000"/>
        <rFont val="Calibri"/>
        <family val="2"/>
        <scheme val="minor"/>
      </rPr>
      <t xml:space="preserve"> to those people who care customers service. Bob was genuinely helpful and I am glad he could find the solution for me.</t>
    </r>
  </si>
  <si>
    <r>
      <t xml:space="preserve">Javier was great, its my local </t>
    </r>
    <r>
      <rPr>
        <b/>
        <sz val="11"/>
        <color rgb="FFFF0000"/>
        <rFont val="Calibri"/>
        <family val="2"/>
        <scheme val="minor"/>
      </rPr>
      <t>store</t>
    </r>
    <r>
      <rPr>
        <sz val="11"/>
        <color rgb="FF000000"/>
        <rFont val="Calibri"/>
        <family val="2"/>
        <scheme val="minor"/>
      </rPr>
      <t xml:space="preserve"> thats the issue. I have repeatedly asked them to collect the </t>
    </r>
    <r>
      <rPr>
        <b/>
        <sz val="11"/>
        <color rgb="FFFF0000"/>
        <rFont val="Calibri"/>
        <family val="2"/>
        <scheme val="minor"/>
      </rPr>
      <t>damaged</t>
    </r>
    <r>
      <rPr>
        <sz val="11"/>
        <color rgb="FF000000"/>
        <rFont val="Calibri"/>
        <family val="2"/>
        <scheme val="minor"/>
      </rPr>
      <t xml:space="preserve"> wood ordered and they do not collect it.  I would like my </t>
    </r>
    <r>
      <rPr>
        <b/>
        <sz val="11"/>
        <color rgb="FFFF0000"/>
        <rFont val="Calibri"/>
        <family val="2"/>
        <scheme val="minor"/>
      </rPr>
      <t>money back</t>
    </r>
    <r>
      <rPr>
        <sz val="11"/>
        <color rgb="FF000000"/>
        <rFont val="Calibri"/>
        <family val="2"/>
        <scheme val="minor"/>
      </rPr>
      <t>.  Michael Gilmartin</t>
    </r>
  </si>
  <si>
    <r>
      <t xml:space="preserve">I had an amazing experience with a gentleman outside by the name of: Water.  I had just finished buying 12 - 40lb bags of water softener salt bags and had just entered the parking lot.  Water had quickly approached me and came RUNNING up to me asking if I needed any help with my bags to put into my car.   I was shocked and lost for words as I had never experienced such customer service by any employee with Home Depot ever.   Water was through and through the most pleasant experience Ive ever had.  He helped put all the bags I bought into my car and made my day with his kindness and customer service.    He had made such a positive impact and I will certainly will alway choose to go to this Home Depot location just because of him.  Not only that, it was 95 degrees outside and extremely humid.  After helping me, he continued to organize the shopping carts outside extremely promptly.  I really hope corporate and management acknowledge what asset Water is to Home Depot and hope he gets the proper </t>
    </r>
    <r>
      <rPr>
        <b/>
        <sz val="11"/>
        <color rgb="FFFF0000"/>
        <rFont val="Calibri"/>
        <family val="2"/>
        <scheme val="minor"/>
      </rPr>
      <t>compensation</t>
    </r>
    <r>
      <rPr>
        <sz val="11"/>
        <color rgb="FF000000"/>
        <rFont val="Calibri"/>
        <family val="2"/>
        <scheme val="minor"/>
      </rPr>
      <t xml:space="preserve"> for his hard work.  Thank you water for going above and beyond my expectations of Home Depot.   I am so grateful and thankful of you.</t>
    </r>
  </si>
  <si>
    <r>
      <t xml:space="preserve">The last </t>
    </r>
    <r>
      <rPr>
        <b/>
        <sz val="11"/>
        <color rgb="FFFF0000"/>
        <rFont val="Calibri"/>
        <family val="2"/>
        <scheme val="minor"/>
      </rPr>
      <t>disconnected</t>
    </r>
    <r>
      <rPr>
        <sz val="11"/>
        <color rgb="FF000000"/>
        <rFont val="Calibri"/>
        <family val="2"/>
        <scheme val="minor"/>
      </rPr>
      <t xml:space="preserve"> the call on me in the middle of me speaking I still did not get no information regarding to my case</t>
    </r>
  </si>
  <si>
    <r>
      <t xml:space="preserve">Management at the Cape May </t>
    </r>
    <r>
      <rPr>
        <b/>
        <sz val="11"/>
        <color rgb="FFFF0000"/>
        <rFont val="Calibri"/>
        <family val="2"/>
        <scheme val="minor"/>
      </rPr>
      <t>store</t>
    </r>
    <r>
      <rPr>
        <sz val="11"/>
        <color rgb="FF000000"/>
        <rFont val="Calibri"/>
        <family val="2"/>
        <scheme val="minor"/>
      </rPr>
      <t xml:space="preserve"> (some management) did not care about how I was injured or how to correct the problem so more customers were not hurt, Myself and others that saw the trim boards fall down on me could not believe </t>
    </r>
    <r>
      <rPr>
        <b/>
        <sz val="11"/>
        <color rgb="FFFF0000"/>
        <rFont val="Calibri"/>
        <family val="2"/>
        <scheme val="minor"/>
      </rPr>
      <t>how long it took</t>
    </r>
    <r>
      <rPr>
        <sz val="11"/>
        <color rgb="FF000000"/>
        <rFont val="Calibri"/>
        <family val="2"/>
        <scheme val="minor"/>
      </rPr>
      <t xml:space="preserve"> for a </t>
    </r>
    <r>
      <rPr>
        <b/>
        <sz val="11"/>
        <color rgb="FFFF0000"/>
        <rFont val="Calibri"/>
        <family val="2"/>
        <scheme val="minor"/>
      </rPr>
      <t>manager</t>
    </r>
    <r>
      <rPr>
        <sz val="11"/>
        <color rgb="FF000000"/>
        <rFont val="Calibri"/>
        <family val="2"/>
        <scheme val="minor"/>
      </rPr>
      <t xml:space="preserve"> to finally show up,more than </t>
    </r>
    <r>
      <rPr>
        <b/>
        <sz val="11"/>
        <color rgb="FFFF0000"/>
        <rFont val="Calibri"/>
        <family val="2"/>
        <scheme val="minor"/>
      </rPr>
      <t>15 minutes</t>
    </r>
    <r>
      <rPr>
        <sz val="11"/>
        <color rgb="FF000000"/>
        <rFont val="Calibri"/>
        <family val="2"/>
        <scheme val="minor"/>
      </rPr>
      <t xml:space="preserve"> and then I was asked for my name and number and that someone will call me and walked away .another couple that was in the same isle helped me with my 8 cut down my lower leg no stitches were needed just butterfly bandages,The couple said they </t>
    </r>
    <r>
      <rPr>
        <b/>
        <sz val="11"/>
        <color rgb="FFFF0000"/>
        <rFont val="Calibri"/>
        <family val="2"/>
        <scheme val="minor"/>
      </rPr>
      <t>would call</t>
    </r>
    <r>
      <rPr>
        <sz val="11"/>
        <color rgb="FF000000"/>
        <rFont val="Calibri"/>
        <family val="2"/>
        <scheme val="minor"/>
      </rPr>
      <t xml:space="preserve"> a lawyer if it fell on them!</t>
    </r>
  </si>
  <si>
    <r>
      <t>Store</t>
    </r>
    <r>
      <rPr>
        <sz val="11"/>
        <color rgb="FF000000"/>
        <rFont val="Calibri"/>
        <family val="2"/>
        <scheme val="minor"/>
      </rPr>
      <t xml:space="preserve"> </t>
    </r>
    <r>
      <rPr>
        <b/>
        <sz val="11"/>
        <color rgb="FFFF0000"/>
        <rFont val="Calibri"/>
        <family val="2"/>
        <scheme val="minor"/>
      </rPr>
      <t>Manager</t>
    </r>
    <r>
      <rPr>
        <sz val="11"/>
        <color rgb="FF000000"/>
        <rFont val="Calibri"/>
        <family val="2"/>
        <scheme val="minor"/>
      </rPr>
      <t xml:space="preserve"> was not understanding about the situation at all</t>
    </r>
  </si>
  <si>
    <r>
      <t xml:space="preserve">No satisfaction at all !!! I received the same email answer 2 times &amp; the 3rd email was not any better!!! REALLY </t>
    </r>
    <r>
      <rPr>
        <b/>
        <sz val="11"/>
        <color rgb="FFFF0000"/>
        <rFont val="Calibri"/>
        <family val="2"/>
        <scheme val="minor"/>
      </rPr>
      <t>DISAPPOINTED</t>
    </r>
    <r>
      <rPr>
        <sz val="11"/>
        <color rgb="FF000000"/>
        <rFont val="Calibri"/>
        <family val="2"/>
        <scheme val="minor"/>
      </rPr>
      <t>!!!!</t>
    </r>
  </si>
  <si>
    <r>
      <t xml:space="preserve">My delivery is not here and it says it is. The delivery dates kept a changing  and at one point the home depot tracking </t>
    </r>
    <r>
      <rPr>
        <b/>
        <sz val="11"/>
        <color rgb="FFFF0000"/>
        <rFont val="Calibri"/>
        <family val="2"/>
        <scheme val="minor"/>
      </rPr>
      <t>web</t>
    </r>
    <r>
      <rPr>
        <sz val="11"/>
        <color rgb="FF000000"/>
        <rFont val="Calibri"/>
        <family val="2"/>
        <scheme val="minor"/>
      </rPr>
      <t xml:space="preserve"> site stated delivery date July 12 but the fed ex stated a July 8 I sat in my living room took the day off work on July 8 and nothing.  Now I am waiting for fed ex to finish their investigation. And after going through this </t>
    </r>
    <r>
      <rPr>
        <b/>
        <sz val="11"/>
        <color rgb="FFFF0000"/>
        <rFont val="Calibri"/>
        <family val="2"/>
        <scheme val="minor"/>
      </rPr>
      <t>ordeal</t>
    </r>
    <r>
      <rPr>
        <sz val="11"/>
        <color rgb="FF000000"/>
        <rFont val="Calibri"/>
        <family val="2"/>
        <scheme val="minor"/>
      </rPr>
      <t xml:space="preserve"> I get a hold of Home Depot and I am told to take it up with fed ex because they are the shipper which really pissed me off because it shows a great lack of support and understanding from Home Depot and its very </t>
    </r>
    <r>
      <rPr>
        <b/>
        <sz val="11"/>
        <color rgb="FFFF0000"/>
        <rFont val="Calibri"/>
        <family val="2"/>
        <scheme val="minor"/>
      </rPr>
      <t>rude</t>
    </r>
    <r>
      <rPr>
        <sz val="11"/>
        <color rgb="FF000000"/>
        <rFont val="Calibri"/>
        <family val="2"/>
        <scheme val="minor"/>
      </rPr>
      <t xml:space="preserve"> so no I will never order online from Home Depot if I do Ill have it shipped to the </t>
    </r>
    <r>
      <rPr>
        <b/>
        <sz val="11"/>
        <color rgb="FFFF0000"/>
        <rFont val="Calibri"/>
        <family val="2"/>
        <scheme val="minor"/>
      </rPr>
      <t>store</t>
    </r>
  </si>
  <si>
    <r>
      <t xml:space="preserve">I never got a callback from Valeta. Ended up calling your customer service number 4 times - </t>
    </r>
    <r>
      <rPr>
        <b/>
        <sz val="11"/>
        <color rgb="FFFF0000"/>
        <rFont val="Calibri"/>
        <family val="2"/>
        <scheme val="minor"/>
      </rPr>
      <t>next person</t>
    </r>
    <r>
      <rPr>
        <sz val="11"/>
        <color rgb="FF000000"/>
        <rFont val="Calibri"/>
        <family val="2"/>
        <scheme val="minor"/>
      </rPr>
      <t xml:space="preserve"> I spoke with did </t>
    </r>
    <r>
      <rPr>
        <b/>
        <sz val="11"/>
        <color rgb="FFFF0000"/>
        <rFont val="Calibri"/>
        <family val="2"/>
        <scheme val="minor"/>
      </rPr>
      <t>not call me back</t>
    </r>
    <r>
      <rPr>
        <sz val="11"/>
        <color rgb="FF000000"/>
        <rFont val="Calibri"/>
        <family val="2"/>
        <scheme val="minor"/>
      </rPr>
      <t xml:space="preserve"> after our call was </t>
    </r>
    <r>
      <rPr>
        <b/>
        <sz val="11"/>
        <color rgb="FFFF0000"/>
        <rFont val="Calibri"/>
        <family val="2"/>
        <scheme val="minor"/>
      </rPr>
      <t>disconnected</t>
    </r>
    <r>
      <rPr>
        <sz val="11"/>
        <color rgb="FF000000"/>
        <rFont val="Calibri"/>
        <family val="2"/>
        <scheme val="minor"/>
      </rPr>
      <t xml:space="preserve">. </t>
    </r>
    <r>
      <rPr>
        <b/>
        <sz val="11"/>
        <color rgb="FFFF0000"/>
        <rFont val="Calibri"/>
        <family val="2"/>
        <scheme val="minor"/>
      </rPr>
      <t>Called AGAIN</t>
    </r>
    <r>
      <rPr>
        <sz val="11"/>
        <color rgb="FF000000"/>
        <rFont val="Calibri"/>
        <family val="2"/>
        <scheme val="minor"/>
      </rPr>
      <t xml:space="preserve"> and finally spoke to two extremely </t>
    </r>
    <r>
      <rPr>
        <b/>
        <sz val="11"/>
        <color rgb="FFFF0000"/>
        <rFont val="Calibri"/>
        <family val="2"/>
        <scheme val="minor"/>
      </rPr>
      <t>competent</t>
    </r>
    <r>
      <rPr>
        <sz val="11"/>
        <color rgb="FF000000"/>
        <rFont val="Calibri"/>
        <family val="2"/>
        <scheme val="minor"/>
      </rPr>
      <t xml:space="preserve"> people. Please </t>
    </r>
    <r>
      <rPr>
        <b/>
        <sz val="11"/>
        <color rgb="FFFF0000"/>
        <rFont val="Calibri"/>
        <family val="2"/>
        <scheme val="minor"/>
      </rPr>
      <t>track</t>
    </r>
    <r>
      <rPr>
        <sz val="11"/>
        <color rgb="FF000000"/>
        <rFont val="Calibri"/>
        <family val="2"/>
        <scheme val="minor"/>
      </rPr>
      <t xml:space="preserve"> them both down and give them raises, since they went above and beyond in solving my problems.</t>
    </r>
  </si>
  <si>
    <r>
      <t xml:space="preserve">I bought lifetime windows for a new home and since youve changed software 3 times since the purchase its difficult. Your venor knows the product however is </t>
    </r>
    <r>
      <rPr>
        <b/>
        <sz val="11"/>
        <color rgb="FFFF0000"/>
        <rFont val="Calibri"/>
        <family val="2"/>
        <scheme val="minor"/>
      </rPr>
      <t>not helpful</t>
    </r>
    <r>
      <rPr>
        <sz val="11"/>
        <color rgb="FF000000"/>
        <rFont val="Calibri"/>
        <family val="2"/>
        <scheme val="minor"/>
      </rPr>
      <t>. Ill need further help from home Depo to resolve this.</t>
    </r>
  </si>
  <si>
    <r>
      <t xml:space="preserve">Unbelievably </t>
    </r>
    <r>
      <rPr>
        <b/>
        <sz val="11"/>
        <color rgb="FFFF0000"/>
        <rFont val="Calibri"/>
        <family val="2"/>
        <scheme val="minor"/>
      </rPr>
      <t>bad experience</t>
    </r>
    <r>
      <rPr>
        <sz val="11"/>
        <color rgb="FF000000"/>
        <rFont val="Calibri"/>
        <family val="2"/>
        <scheme val="minor"/>
      </rPr>
      <t xml:space="preserve">, very </t>
    </r>
    <r>
      <rPr>
        <b/>
        <sz val="11"/>
        <color rgb="FFFF0000"/>
        <rFont val="Calibri"/>
        <family val="2"/>
        <scheme val="minor"/>
      </rPr>
      <t>disappointed</t>
    </r>
    <r>
      <rPr>
        <sz val="11"/>
        <color rgb="FF000000"/>
        <rFont val="Calibri"/>
        <family val="2"/>
        <scheme val="minor"/>
      </rPr>
      <t xml:space="preserve">. Trying to get information on where I can purchase </t>
    </r>
    <r>
      <rPr>
        <b/>
        <sz val="11"/>
        <color rgb="FFFF0000"/>
        <rFont val="Calibri"/>
        <family val="2"/>
        <scheme val="minor"/>
      </rPr>
      <t>replacement</t>
    </r>
    <r>
      <rPr>
        <sz val="11"/>
        <color rgb="FF000000"/>
        <rFont val="Calibri"/>
        <family val="2"/>
        <scheme val="minor"/>
      </rPr>
      <t xml:space="preserve"> batteries for two Hampton Bay Solar Rechargable lanterns purchased at Home Deepot. No one can answer this question - not Home Depot Customer Service, Not Hampton Bay Customer Service. No one returned my </t>
    </r>
    <r>
      <rPr>
        <b/>
        <sz val="11"/>
        <color rgb="FFFF0000"/>
        <rFont val="Calibri"/>
        <family val="2"/>
        <scheme val="minor"/>
      </rPr>
      <t>numerous call</t>
    </r>
    <r>
      <rPr>
        <sz val="11"/>
        <color rgb="FF000000"/>
        <rFont val="Calibri"/>
        <family val="2"/>
        <scheme val="minor"/>
      </rPr>
      <t xml:space="preserve"> or e-mails. Batteries impossible to find in Home Deopt </t>
    </r>
    <r>
      <rPr>
        <b/>
        <sz val="11"/>
        <color rgb="FFFF0000"/>
        <rFont val="Calibri"/>
        <family val="2"/>
        <scheme val="minor"/>
      </rPr>
      <t>Store</t>
    </r>
    <r>
      <rPr>
        <sz val="11"/>
        <color rgb="FF000000"/>
        <rFont val="Calibri"/>
        <family val="2"/>
        <scheme val="minor"/>
      </rPr>
      <t xml:space="preserve"> or online! If </t>
    </r>
    <r>
      <rPr>
        <b/>
        <sz val="11"/>
        <color rgb="FFFF0000"/>
        <rFont val="Calibri"/>
        <family val="2"/>
        <scheme val="minor"/>
      </rPr>
      <t>not resolved</t>
    </r>
    <r>
      <rPr>
        <sz val="11"/>
        <color rgb="FF000000"/>
        <rFont val="Calibri"/>
        <family val="2"/>
        <scheme val="minor"/>
      </rPr>
      <t xml:space="preserve">, I will be returning this product for a full </t>
    </r>
    <r>
      <rPr>
        <b/>
        <sz val="11"/>
        <color rgb="FFFF0000"/>
        <rFont val="Calibri"/>
        <family val="2"/>
        <scheme val="minor"/>
      </rPr>
      <t>refund</t>
    </r>
    <r>
      <rPr>
        <sz val="11"/>
        <color rgb="FF000000"/>
        <rFont val="Calibri"/>
        <family val="2"/>
        <scheme val="minor"/>
      </rPr>
      <t xml:space="preserve">. cannot believe I am having so much difficulty in simply getting information as to where I can purchase these extremely hard to find batteries. </t>
    </r>
    <r>
      <rPr>
        <b/>
        <sz val="11"/>
        <color rgb="FFFF0000"/>
        <rFont val="Calibri"/>
        <family val="2"/>
        <scheme val="minor"/>
      </rPr>
      <t>Horrible</t>
    </r>
    <r>
      <rPr>
        <sz val="11"/>
        <color rgb="FF000000"/>
        <rFont val="Calibri"/>
        <family val="2"/>
        <scheme val="minor"/>
      </rPr>
      <t xml:space="preserve"> experience!</t>
    </r>
  </si>
  <si>
    <r>
      <t xml:space="preserve">Pedro was great. But I was </t>
    </r>
    <r>
      <rPr>
        <b/>
        <sz val="11"/>
        <color rgb="FFFF0000"/>
        <rFont val="Calibri"/>
        <family val="2"/>
        <scheme val="minor"/>
      </rPr>
      <t>disappointed</t>
    </r>
    <r>
      <rPr>
        <sz val="11"/>
        <color rgb="FF000000"/>
        <rFont val="Calibri"/>
        <family val="2"/>
        <scheme val="minor"/>
      </rPr>
      <t xml:space="preserve"> with delivery. I ordered a riding mower and it was delivered without the key and owners manual. I had to </t>
    </r>
    <r>
      <rPr>
        <b/>
        <sz val="11"/>
        <color rgb="FFFF0000"/>
        <rFont val="Calibri"/>
        <family val="2"/>
        <scheme val="minor"/>
      </rPr>
      <t>drive 62 miles</t>
    </r>
    <r>
      <rPr>
        <sz val="11"/>
        <color rgb="FF000000"/>
        <rFont val="Calibri"/>
        <family val="2"/>
        <scheme val="minor"/>
      </rPr>
      <t xml:space="preserve"> round trip to pick one up at the </t>
    </r>
    <r>
      <rPr>
        <b/>
        <sz val="11"/>
        <color rgb="FFFF0000"/>
        <rFont val="Calibri"/>
        <family val="2"/>
        <scheme val="minor"/>
      </rPr>
      <t>store</t>
    </r>
    <r>
      <rPr>
        <sz val="11"/>
        <color rgb="FF000000"/>
        <rFont val="Calibri"/>
        <family val="2"/>
        <scheme val="minor"/>
      </rPr>
      <t xml:space="preserve">. I was told that the manual and key were shrink wrapped around the seat, but it was not there upon delivery. It must have blown off. The driver said he </t>
    </r>
    <r>
      <rPr>
        <b/>
        <sz val="11"/>
        <color rgb="FFFF0000"/>
        <rFont val="Calibri"/>
        <family val="2"/>
        <scheme val="minor"/>
      </rPr>
      <t>never got it</t>
    </r>
    <r>
      <rPr>
        <sz val="11"/>
        <color rgb="FF000000"/>
        <rFont val="Calibri"/>
        <family val="2"/>
        <scheme val="minor"/>
      </rPr>
      <t>.</t>
    </r>
  </si>
  <si>
    <r>
      <t xml:space="preserve">Was over </t>
    </r>
    <r>
      <rPr>
        <b/>
        <sz val="11"/>
        <color rgb="FFFF0000"/>
        <rFont val="Calibri"/>
        <family val="2"/>
        <scheme val="minor"/>
      </rPr>
      <t>complicated</t>
    </r>
    <r>
      <rPr>
        <sz val="11"/>
        <color rgb="FF000000"/>
        <rFont val="Calibri"/>
        <family val="2"/>
        <scheme val="minor"/>
      </rPr>
      <t xml:space="preserve"> and annoying process. No idea if my problem will be resolved.</t>
    </r>
  </si>
  <si>
    <r>
      <t xml:space="preserve">I think that somewhere along the line people have lost respect for one another. The fact that the person that I came in contact with about the Pergola felt the need to be better than me was on necessary. I did not try to be a little her. Therefore, do not try to be a little me same goes as your </t>
    </r>
    <r>
      <rPr>
        <b/>
        <sz val="11"/>
        <color rgb="FFFF0000"/>
        <rFont val="Calibri"/>
        <family val="2"/>
        <scheme val="minor"/>
      </rPr>
      <t>manager</t>
    </r>
    <r>
      <rPr>
        <sz val="11"/>
        <color rgb="FF000000"/>
        <rFont val="Calibri"/>
        <family val="2"/>
        <scheme val="minor"/>
      </rPr>
      <t xml:space="preserve"> on that particular day, I dealt with him before over the handicap parking situation, and he really showed me that he cared enough to do absolutely nothing about it, that alone </t>
    </r>
    <r>
      <rPr>
        <b/>
        <sz val="11"/>
        <color rgb="FFFF0000"/>
        <rFont val="Calibri"/>
        <family val="2"/>
        <scheme val="minor"/>
      </rPr>
      <t>irritated</t>
    </r>
    <r>
      <rPr>
        <sz val="11"/>
        <color rgb="FF000000"/>
        <rFont val="Calibri"/>
        <family val="2"/>
        <scheme val="minor"/>
      </rPr>
      <t xml:space="preserve"> me I just wish everyone who is handicapped that needed a place to park wouldve approached them instead of just me because I really think he just did not care. Its over and as I spoke with your representative, I did not </t>
    </r>
    <r>
      <rPr>
        <b/>
        <sz val="11"/>
        <color rgb="FFFF0000"/>
        <rFont val="Calibri"/>
        <family val="2"/>
        <scheme val="minor"/>
      </rPr>
      <t>disrespect</t>
    </r>
    <r>
      <rPr>
        <sz val="11"/>
        <color rgb="FF000000"/>
        <rFont val="Calibri"/>
        <family val="2"/>
        <scheme val="minor"/>
      </rPr>
      <t xml:space="preserve"> Home Depot. I just did not deserve it back the way they wanted to do business , thank you. Sincerely, Barry</t>
    </r>
  </si>
  <si>
    <r>
      <t xml:space="preserve">Delivered a fridge that </t>
    </r>
    <r>
      <rPr>
        <b/>
        <sz val="11"/>
        <color rgb="FFFF0000"/>
        <rFont val="Calibri"/>
        <family val="2"/>
        <scheme val="minor"/>
      </rPr>
      <t>did not work</t>
    </r>
    <r>
      <rPr>
        <sz val="11"/>
        <color rgb="FF000000"/>
        <rFont val="Calibri"/>
        <family val="2"/>
        <scheme val="minor"/>
      </rPr>
      <t xml:space="preserve"> and Christina was very </t>
    </r>
    <r>
      <rPr>
        <b/>
        <sz val="11"/>
        <color rgb="FFFF0000"/>
        <rFont val="Calibri"/>
        <family val="2"/>
        <scheme val="minor"/>
      </rPr>
      <t>rude</t>
    </r>
  </si>
  <si>
    <r>
      <t xml:space="preserve">Well, you did not deliver my decking, even though it was packed and ready. I had to rent my own </t>
    </r>
    <r>
      <rPr>
        <b/>
        <sz val="11"/>
        <color rgb="FFFF0000"/>
        <rFont val="Calibri"/>
        <family val="2"/>
        <scheme val="minor"/>
      </rPr>
      <t>truck</t>
    </r>
    <r>
      <rPr>
        <sz val="11"/>
        <color rgb="FF000000"/>
        <rFont val="Calibri"/>
        <family val="2"/>
        <scheme val="minor"/>
      </rPr>
      <t xml:space="preserve">, drive it over and then unload each of the 90 plus pieces of 16 foot deck and several 2x10 16 ft treated lumber instead of having it dropped as acs8ngle unit. Then pay and return the truck. I list 6 to 7 hours of my time after paying 100 for the non delivery and almost 100 for the truck rental. And I received a 250 dollar </t>
    </r>
    <r>
      <rPr>
        <b/>
        <sz val="11"/>
        <color rgb="FFFF0000"/>
        <rFont val="Calibri"/>
        <family val="2"/>
        <scheme val="minor"/>
      </rPr>
      <t>gift card</t>
    </r>
    <r>
      <rPr>
        <sz val="11"/>
        <color rgb="FF000000"/>
        <rFont val="Calibri"/>
        <family val="2"/>
        <scheme val="minor"/>
      </rPr>
      <t xml:space="preserve">, which means I do not get my </t>
    </r>
    <r>
      <rPr>
        <b/>
        <sz val="11"/>
        <color rgb="FFFF0000"/>
        <rFont val="Calibri"/>
        <family val="2"/>
        <scheme val="minor"/>
      </rPr>
      <t>money back</t>
    </r>
    <r>
      <rPr>
        <sz val="11"/>
        <color rgb="FF000000"/>
        <rFont val="Calibri"/>
        <family val="2"/>
        <scheme val="minor"/>
      </rPr>
      <t>, but still have to spend it at home depot. And my net pay from doing your work was 50 dollars?? Does not seem fair, and I worked at Bethel Lowes for 2 years and never saw customer treatment in this way......</t>
    </r>
  </si>
  <si>
    <r>
      <t xml:space="preserve">I </t>
    </r>
    <r>
      <rPr>
        <b/>
        <sz val="11"/>
        <color rgb="FFFF0000"/>
        <rFont val="Calibri"/>
        <family val="2"/>
        <scheme val="minor"/>
      </rPr>
      <t>spent over an hour</t>
    </r>
    <r>
      <rPr>
        <sz val="11"/>
        <color rgb="FF000000"/>
        <rFont val="Calibri"/>
        <family val="2"/>
        <scheme val="minor"/>
      </rPr>
      <t xml:space="preserve"> </t>
    </r>
    <r>
      <rPr>
        <b/>
        <sz val="11"/>
        <color rgb="FFFF0000"/>
        <rFont val="Calibri"/>
        <family val="2"/>
        <scheme val="minor"/>
      </rPr>
      <t>on hold</t>
    </r>
    <r>
      <rPr>
        <sz val="11"/>
        <color rgb="FF000000"/>
        <rFont val="Calibri"/>
        <family val="2"/>
        <scheme val="minor"/>
      </rPr>
      <t xml:space="preserve"> on the phone until I was able to be talk to a rep The woman I talked to was fantastic- she </t>
    </r>
    <r>
      <rPr>
        <b/>
        <sz val="11"/>
        <color rgb="FFFF0000"/>
        <rFont val="Calibri"/>
        <family val="2"/>
        <scheme val="minor"/>
      </rPr>
      <t>called me back</t>
    </r>
    <r>
      <rPr>
        <sz val="11"/>
        <color rgb="FF000000"/>
        <rFont val="Calibri"/>
        <family val="2"/>
        <scheme val="minor"/>
      </rPr>
      <t xml:space="preserve"> and kept me up on what was happening with my problem.  Now if I get the light kit Im supposed to get in 10 days I will be content that my problem was solved</t>
    </r>
  </si>
  <si>
    <r>
      <t xml:space="preserve">Miguel listened to my problems and made sure he had all the information needed for my case. Home Depot local </t>
    </r>
    <r>
      <rPr>
        <b/>
        <sz val="11"/>
        <color rgb="FFFF0000"/>
        <rFont val="Calibri"/>
        <family val="2"/>
        <scheme val="minor"/>
      </rPr>
      <t>manager</t>
    </r>
    <r>
      <rPr>
        <sz val="11"/>
        <color rgb="FF000000"/>
        <rFont val="Calibri"/>
        <family val="2"/>
        <scheme val="minor"/>
      </rPr>
      <t xml:space="preserve"> </t>
    </r>
    <r>
      <rPr>
        <b/>
        <sz val="11"/>
        <color rgb="FFFF0000"/>
        <rFont val="Calibri"/>
        <family val="2"/>
        <scheme val="minor"/>
      </rPr>
      <t>got a hold</t>
    </r>
    <r>
      <rPr>
        <sz val="11"/>
        <color rgb="FF000000"/>
        <rFont val="Calibri"/>
        <family val="2"/>
        <scheme val="minor"/>
      </rPr>
      <t xml:space="preserve"> of me the same day, listened to my problems, immediately helped me and reassured it would not happen again. Lynn provided me with great solutions to my problem and was extremely helpful. Very much appreciated</t>
    </r>
  </si>
  <si>
    <r>
      <t xml:space="preserve">Yes, I will.  Home Depot needs to stop the politics for the love of money.  The </t>
    </r>
    <r>
      <rPr>
        <b/>
        <sz val="11"/>
        <color rgb="FFFF0000"/>
        <rFont val="Calibri"/>
        <family val="2"/>
        <scheme val="minor"/>
      </rPr>
      <t>stress</t>
    </r>
    <r>
      <rPr>
        <sz val="11"/>
        <color rgb="FF000000"/>
        <rFont val="Calibri"/>
        <family val="2"/>
        <scheme val="minor"/>
      </rPr>
      <t xml:space="preserve"> caused by YOUR </t>
    </r>
    <r>
      <rPr>
        <b/>
        <sz val="11"/>
        <color rgb="FFFF0000"/>
        <rFont val="Calibri"/>
        <family val="2"/>
        <scheme val="minor"/>
      </rPr>
      <t>policies</t>
    </r>
    <r>
      <rPr>
        <sz val="11"/>
        <color rgb="FF000000"/>
        <rFont val="Calibri"/>
        <family val="2"/>
        <scheme val="minor"/>
      </rPr>
      <t xml:space="preserve"> on the SO CALLED 10% </t>
    </r>
    <r>
      <rPr>
        <b/>
        <sz val="11"/>
        <color rgb="FFFF0000"/>
        <rFont val="Calibri"/>
        <family val="2"/>
        <scheme val="minor"/>
      </rPr>
      <t>discount</t>
    </r>
    <r>
      <rPr>
        <sz val="11"/>
        <color rgb="FF000000"/>
        <rFont val="Calibri"/>
        <family val="2"/>
        <scheme val="minor"/>
      </rPr>
      <t xml:space="preserve"> is a </t>
    </r>
    <r>
      <rPr>
        <b/>
        <sz val="11"/>
        <color rgb="FFFF0000"/>
        <rFont val="Calibri"/>
        <family val="2"/>
        <scheme val="minor"/>
      </rPr>
      <t>disgrace</t>
    </r>
    <r>
      <rPr>
        <sz val="11"/>
        <color rgb="FF000000"/>
        <rFont val="Calibri"/>
        <family val="2"/>
        <scheme val="minor"/>
      </rPr>
      <t xml:space="preserve"> to the Military Community.  You play the games of Well, this considered normal product!  Buying 3 pieces of lumber might not be a Hugh savings for you, but it is a savings to us, the Military, even if it is  $3.67.  I am still in the process of communication with the public affairs office on FT. Riley, KS.  Not only hat, but if the </t>
    </r>
    <r>
      <rPr>
        <b/>
        <sz val="11"/>
        <color rgb="FFFF0000"/>
        <rFont val="Calibri"/>
        <family val="2"/>
        <scheme val="minor"/>
      </rPr>
      <t>policy</t>
    </r>
    <r>
      <rPr>
        <sz val="11"/>
        <color rgb="FF000000"/>
        <rFont val="Calibri"/>
        <family val="2"/>
        <scheme val="minor"/>
      </rPr>
      <t xml:space="preserve"> does not change, I will not hesitate to consider local news.  Let me add that I have witnessed EVEN Extra Pro </t>
    </r>
    <r>
      <rPr>
        <b/>
        <sz val="11"/>
        <color rgb="FFFF0000"/>
        <rFont val="Calibri"/>
        <family val="2"/>
        <scheme val="minor"/>
      </rPr>
      <t>discounts</t>
    </r>
    <r>
      <rPr>
        <sz val="11"/>
        <color rgb="FF000000"/>
        <rFont val="Calibri"/>
        <family val="2"/>
        <scheme val="minor"/>
      </rPr>
      <t xml:space="preserve"> are not given back the discount, and for what In the Name of Wokeness!?  I will </t>
    </r>
    <r>
      <rPr>
        <b/>
        <sz val="11"/>
        <color rgb="FFFF0000"/>
        <rFont val="Calibri"/>
        <family val="2"/>
        <scheme val="minor"/>
      </rPr>
      <t>go out of my way</t>
    </r>
    <r>
      <rPr>
        <sz val="11"/>
        <color rgb="FF000000"/>
        <rFont val="Calibri"/>
        <family val="2"/>
        <scheme val="minor"/>
      </rPr>
      <t xml:space="preserve"> to travel to Topeka to Lowes for my discount.  Of course I do not expect any action to be taken care of.</t>
    </r>
  </si>
  <si>
    <r>
      <t xml:space="preserve">I submitted this survey before&amp;we purchased a Hampton Bay patio set about 12 years ago&amp;the cushion seat covers only ( inside cushions are okay) just need replacements of seat and back covers which first live agent said ,  text back with your questions when your next live agent can forward all your questions and photos when Hampton Bay back East can view photos to identify the model Collection we purchased. Agent said all conversations would be saved at my email address. Did that and next live agent said, we do not save any conversations from a previous text chat..he gave us 3rd party </t>
    </r>
    <r>
      <rPr>
        <b/>
        <sz val="11"/>
        <color rgb="FFFF0000"/>
        <rFont val="Calibri"/>
        <family val="2"/>
        <scheme val="minor"/>
      </rPr>
      <t>contacts</t>
    </r>
    <r>
      <rPr>
        <sz val="11"/>
        <color rgb="FF000000"/>
        <rFont val="Calibri"/>
        <family val="2"/>
        <scheme val="minor"/>
      </rPr>
      <t xml:space="preserve"> to try and </t>
    </r>
    <r>
      <rPr>
        <b/>
        <sz val="11"/>
        <color rgb="FFFF0000"/>
        <rFont val="Calibri"/>
        <family val="2"/>
        <scheme val="minor"/>
      </rPr>
      <t>figure out</t>
    </r>
    <r>
      <rPr>
        <sz val="11"/>
        <color rgb="FF000000"/>
        <rFont val="Calibri"/>
        <family val="2"/>
        <scheme val="minor"/>
      </rPr>
      <t xml:space="preserve"> what set we purchased by showing photos ..tried several , sent photos and </t>
    </r>
    <r>
      <rPr>
        <b/>
        <sz val="11"/>
        <color rgb="FFFF0000"/>
        <rFont val="Calibri"/>
        <family val="2"/>
        <scheme val="minor"/>
      </rPr>
      <t>never heard back</t>
    </r>
    <r>
      <rPr>
        <sz val="11"/>
        <color rgb="FF000000"/>
        <rFont val="Calibri"/>
        <family val="2"/>
        <scheme val="minor"/>
      </rPr>
      <t xml:space="preserve"> from any of the 3rd party contacts..</t>
    </r>
    <r>
      <rPr>
        <b/>
        <sz val="11"/>
        <color rgb="FFFF0000"/>
        <rFont val="Calibri"/>
        <family val="2"/>
        <scheme val="minor"/>
      </rPr>
      <t>frustrating</t>
    </r>
    <r>
      <rPr>
        <sz val="11"/>
        <color rgb="FF000000"/>
        <rFont val="Calibri"/>
        <family val="2"/>
        <scheme val="minor"/>
      </rPr>
      <t>..</t>
    </r>
  </si>
  <si>
    <r>
      <t xml:space="preserve">Rebecca was amazing on the phone however I got emails saying I never send them pictures and they tried to contact me but I never received any </t>
    </r>
    <r>
      <rPr>
        <b/>
        <sz val="11"/>
        <color rgb="FFFF0000"/>
        <rFont val="Calibri"/>
        <family val="2"/>
        <scheme val="minor"/>
      </rPr>
      <t>calls</t>
    </r>
    <r>
      <rPr>
        <sz val="11"/>
        <color rgb="FF000000"/>
        <rFont val="Calibri"/>
        <family val="2"/>
        <scheme val="minor"/>
      </rPr>
      <t xml:space="preserve"> and also after the original call I sent videos and pictures right after. Yet they said I did not. Which I did. And they closed my case. I am very very </t>
    </r>
    <r>
      <rPr>
        <b/>
        <sz val="11"/>
        <color rgb="FFFF0000"/>
        <rFont val="Calibri"/>
        <family val="2"/>
        <scheme val="minor"/>
      </rPr>
      <t>upset</t>
    </r>
    <r>
      <rPr>
        <sz val="11"/>
        <color rgb="FF000000"/>
        <rFont val="Calibri"/>
        <family val="2"/>
        <scheme val="minor"/>
      </rPr>
      <t xml:space="preserve"> about this.</t>
    </r>
  </si>
  <si>
    <r>
      <t xml:space="preserve">It was a little </t>
    </r>
    <r>
      <rPr>
        <b/>
        <sz val="11"/>
        <color rgb="FFFF0000"/>
        <rFont val="Calibri"/>
        <family val="2"/>
        <scheme val="minor"/>
      </rPr>
      <t>frustrating</t>
    </r>
    <r>
      <rPr>
        <sz val="11"/>
        <color rgb="FF000000"/>
        <rFont val="Calibri"/>
        <family val="2"/>
        <scheme val="minor"/>
      </rPr>
      <t xml:space="preserve"> because I bought the pergola 2 years ago. When I asked for </t>
    </r>
    <r>
      <rPr>
        <b/>
        <sz val="11"/>
        <color rgb="FFFF0000"/>
        <rFont val="Calibri"/>
        <family val="2"/>
        <scheme val="minor"/>
      </rPr>
      <t>replacement</t>
    </r>
    <r>
      <rPr>
        <sz val="11"/>
        <color rgb="FF000000"/>
        <rFont val="Calibri"/>
        <family val="2"/>
        <scheme val="minor"/>
      </rPr>
      <t xml:space="preserve"> parts she could not guarantee I would be able to purchase them. Without these parts the pergola is useless and </t>
    </r>
    <r>
      <rPr>
        <b/>
        <sz val="11"/>
        <color rgb="FFFF0000"/>
        <rFont val="Calibri"/>
        <family val="2"/>
        <scheme val="minor"/>
      </rPr>
      <t>would not work</t>
    </r>
    <r>
      <rPr>
        <sz val="11"/>
        <color rgb="FF000000"/>
        <rFont val="Calibri"/>
        <family val="2"/>
        <scheme val="minor"/>
      </rPr>
      <t xml:space="preserve">. Tomorrow will be one week since the call and I still do not have an answer to the decision about my case. Just a little frustrating. I have always used Home Depot for my repairs over Lowes but this is really </t>
    </r>
    <r>
      <rPr>
        <b/>
        <sz val="11"/>
        <color rgb="FFFF0000"/>
        <rFont val="Calibri"/>
        <family val="2"/>
        <scheme val="minor"/>
      </rPr>
      <t>aggravating</t>
    </r>
    <r>
      <rPr>
        <sz val="11"/>
        <color rgb="FF000000"/>
        <rFont val="Calibri"/>
        <family val="2"/>
        <scheme val="minor"/>
      </rPr>
      <t>.</t>
    </r>
  </si>
  <si>
    <r>
      <t xml:space="preserve">Maybe set the customer expectations correctly. That the delivery date may change and Home Depot does not communicate with you once purchase is done in </t>
    </r>
    <r>
      <rPr>
        <b/>
        <sz val="11"/>
        <color rgb="FFFF0000"/>
        <rFont val="Calibri"/>
        <family val="2"/>
        <scheme val="minor"/>
      </rPr>
      <t>store</t>
    </r>
    <r>
      <rPr>
        <sz val="11"/>
        <color rgb="FF000000"/>
        <rFont val="Calibri"/>
        <family val="2"/>
        <scheme val="minor"/>
      </rPr>
      <t xml:space="preserve">. Open up a concern with Home Depot online received an email and responded to the email. Silence ever since. Home Depot does not care about their customers once the sale is completed. As much as I </t>
    </r>
    <r>
      <rPr>
        <b/>
        <sz val="11"/>
        <color rgb="FFFF0000"/>
        <rFont val="Calibri"/>
        <family val="2"/>
        <scheme val="minor"/>
      </rPr>
      <t>hate</t>
    </r>
    <r>
      <rPr>
        <sz val="11"/>
        <color rgb="FF000000"/>
        <rFont val="Calibri"/>
        <family val="2"/>
        <scheme val="minor"/>
      </rPr>
      <t xml:space="preserve"> the blue store I will have to give them a chance now. Still need to finish my new home. would not be doing that with Home Depot. Pretty </t>
    </r>
    <r>
      <rPr>
        <b/>
        <sz val="11"/>
        <color rgb="FFFF0000"/>
        <rFont val="Calibri"/>
        <family val="2"/>
        <scheme val="minor"/>
      </rPr>
      <t>sad</t>
    </r>
    <r>
      <rPr>
        <sz val="11"/>
        <color rgb="FF000000"/>
        <rFont val="Calibri"/>
        <family val="2"/>
        <scheme val="minor"/>
      </rPr>
      <t xml:space="preserve"> after the money weve already spent with you.</t>
    </r>
  </si>
  <si>
    <r>
      <t xml:space="preserve">Its a hassle to have to go through the manufacturer and not Home Depot directly to redeem your </t>
    </r>
    <r>
      <rPr>
        <b/>
        <sz val="11"/>
        <color rgb="FFFF0000"/>
        <rFont val="Calibri"/>
        <family val="2"/>
        <scheme val="minor"/>
      </rPr>
      <t>warranty</t>
    </r>
    <r>
      <rPr>
        <sz val="11"/>
        <color rgb="FF000000"/>
        <rFont val="Calibri"/>
        <family val="2"/>
        <scheme val="minor"/>
      </rPr>
      <t xml:space="preserve"> and it was also </t>
    </r>
    <r>
      <rPr>
        <b/>
        <sz val="11"/>
        <color rgb="FFFF0000"/>
        <rFont val="Calibri"/>
        <family val="2"/>
        <scheme val="minor"/>
      </rPr>
      <t>disappointing</t>
    </r>
    <r>
      <rPr>
        <sz val="11"/>
        <color rgb="FF000000"/>
        <rFont val="Calibri"/>
        <family val="2"/>
        <scheme val="minor"/>
      </rPr>
      <t xml:space="preserve"> that they </t>
    </r>
    <r>
      <rPr>
        <b/>
        <sz val="11"/>
        <color rgb="FFFF0000"/>
        <rFont val="Calibri"/>
        <family val="2"/>
        <scheme val="minor"/>
      </rPr>
      <t>could not help me</t>
    </r>
    <r>
      <rPr>
        <sz val="11"/>
        <color rgb="FF000000"/>
        <rFont val="Calibri"/>
        <family val="2"/>
        <scheme val="minor"/>
      </rPr>
      <t xml:space="preserve"> locate a receipt on my pro account. I had to go back to bank records to find what it.</t>
    </r>
  </si>
  <si>
    <r>
      <t xml:space="preserve">The customer service representative was wonderful. It took her to get a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manager</t>
    </r>
    <r>
      <rPr>
        <sz val="11"/>
        <color rgb="FF000000"/>
        <rFont val="Calibri"/>
        <family val="2"/>
        <scheme val="minor"/>
      </rPr>
      <t xml:space="preserve"> and regional mgr (Kalisha Taylor and Stephen Probicki) to just do what they said they would do. Its completely </t>
    </r>
    <r>
      <rPr>
        <b/>
        <sz val="11"/>
        <color rgb="FFFF0000"/>
        <rFont val="Calibri"/>
        <family val="2"/>
        <scheme val="minor"/>
      </rPr>
      <t>ridiculous</t>
    </r>
    <r>
      <rPr>
        <sz val="11"/>
        <color rgb="FF000000"/>
        <rFont val="Calibri"/>
        <family val="2"/>
        <scheme val="minor"/>
      </rPr>
      <t xml:space="preserve"> that after a nightmarish kitchen installation (that took </t>
    </r>
    <r>
      <rPr>
        <b/>
        <sz val="11"/>
        <color rgb="FFFF0000"/>
        <rFont val="Calibri"/>
        <family val="2"/>
        <scheme val="minor"/>
      </rPr>
      <t>8 months</t>
    </r>
    <r>
      <rPr>
        <sz val="11"/>
        <color rgb="FF000000"/>
        <rFont val="Calibri"/>
        <family val="2"/>
        <scheme val="minor"/>
      </rPr>
      <t xml:space="preserve"> to complete) that I still had to chase these leaders for over a month for the status of my </t>
    </r>
    <r>
      <rPr>
        <b/>
        <sz val="11"/>
        <color rgb="FFFF0000"/>
        <rFont val="Calibri"/>
        <family val="2"/>
        <scheme val="minor"/>
      </rPr>
      <t>compensation</t>
    </r>
    <r>
      <rPr>
        <sz val="11"/>
        <color rgb="FF000000"/>
        <rFont val="Calibri"/>
        <family val="2"/>
        <scheme val="minor"/>
      </rPr>
      <t xml:space="preserve"> for all of their stores errors. And then they went completely radio </t>
    </r>
    <r>
      <rPr>
        <b/>
        <sz val="11"/>
        <color rgb="FFFF0000"/>
        <rFont val="Calibri"/>
        <family val="2"/>
        <scheme val="minor"/>
      </rPr>
      <t>silent</t>
    </r>
    <r>
      <rPr>
        <sz val="11"/>
        <color rgb="FF000000"/>
        <rFont val="Calibri"/>
        <family val="2"/>
        <scheme val="minor"/>
      </rPr>
      <t xml:space="preserve"> and </t>
    </r>
    <r>
      <rPr>
        <b/>
        <sz val="11"/>
        <color rgb="FFFF0000"/>
        <rFont val="Calibri"/>
        <family val="2"/>
        <scheme val="minor"/>
      </rPr>
      <t>did not respond to my</t>
    </r>
    <r>
      <rPr>
        <sz val="11"/>
        <color rgb="FF000000"/>
        <rFont val="Calibri"/>
        <family val="2"/>
        <scheme val="minor"/>
      </rPr>
      <t xml:space="preserve"> inquiries FOR OVER TWO </t>
    </r>
    <r>
      <rPr>
        <b/>
        <sz val="11"/>
        <color rgb="FFFF0000"/>
        <rFont val="Calibri"/>
        <family val="2"/>
        <scheme val="minor"/>
      </rPr>
      <t>WEEKS</t>
    </r>
    <r>
      <rPr>
        <sz val="11"/>
        <color rgb="FF000000"/>
        <rFont val="Calibri"/>
        <family val="2"/>
        <scheme val="minor"/>
      </rPr>
      <t>. had it not been for the customer service rep that expedited the resolution and getting me the check, I likely could have pursued next steps against you because the agreement that Kalisha and Steve gave me - and we signed - stated that HD agreed to issue payment within 15 days of receipt of signed copy. And it took well over a month.   Do better.</t>
    </r>
  </si>
  <si>
    <r>
      <t xml:space="preserve">Yes!  Home Depot service personnel listened to my issue and sent two items that could remedy my issue.  However, when the electrician arrived and I described the issue the same way I had explained to Home Depot, he suggested the wall </t>
    </r>
    <r>
      <rPr>
        <b/>
        <sz val="11"/>
        <color rgb="FFFF0000"/>
        <rFont val="Calibri"/>
        <family val="2"/>
        <scheme val="minor"/>
      </rPr>
      <t>switch</t>
    </r>
    <r>
      <rPr>
        <sz val="11"/>
        <color rgb="FF000000"/>
        <rFont val="Calibri"/>
        <family val="2"/>
        <scheme val="minor"/>
      </rPr>
      <t xml:space="preserve"> was the only problem&amp;and he was correct!  I provided the wall switch which he changed and he presented me with a $150 bill! Thats more than the fan/light cost! If you had suggested a switch issue (based on the same information) I never could have called an electrician!</t>
    </r>
  </si>
  <si>
    <r>
      <t xml:space="preserve">I appreciated hector.  If the </t>
    </r>
    <r>
      <rPr>
        <b/>
        <sz val="11"/>
        <color rgb="FFFF0000"/>
        <rFont val="Calibri"/>
        <family val="2"/>
        <scheme val="minor"/>
      </rPr>
      <t>store</t>
    </r>
    <r>
      <rPr>
        <sz val="11"/>
        <color rgb="FF000000"/>
        <rFont val="Calibri"/>
        <family val="2"/>
        <scheme val="minor"/>
      </rPr>
      <t xml:space="preserve"> had done the transaction correctly the </t>
    </r>
    <r>
      <rPr>
        <b/>
        <sz val="11"/>
        <color rgb="FFFF0000"/>
        <rFont val="Calibri"/>
        <family val="2"/>
        <scheme val="minor"/>
      </rPr>
      <t>first time</t>
    </r>
    <r>
      <rPr>
        <sz val="11"/>
        <color rgb="FF000000"/>
        <rFont val="Calibri"/>
        <family val="2"/>
        <scheme val="minor"/>
      </rPr>
      <t xml:space="preserve">, I would not have had to spend </t>
    </r>
    <r>
      <rPr>
        <b/>
        <sz val="11"/>
        <color rgb="FFFF0000"/>
        <rFont val="Calibri"/>
        <family val="2"/>
        <scheme val="minor"/>
      </rPr>
      <t>30 minutes</t>
    </r>
    <r>
      <rPr>
        <sz val="11"/>
        <color rgb="FF000000"/>
        <rFont val="Calibri"/>
        <family val="2"/>
        <scheme val="minor"/>
      </rPr>
      <t xml:space="preserve"> on the phone getting it solved.</t>
    </r>
  </si>
  <si>
    <r>
      <t xml:space="preserve">The Astro turf experience with Home Depot has been nothing short of a </t>
    </r>
    <r>
      <rPr>
        <b/>
        <sz val="11"/>
        <color rgb="FFFF0000"/>
        <rFont val="Calibri"/>
        <family val="2"/>
        <scheme val="minor"/>
      </rPr>
      <t>disaster</t>
    </r>
    <r>
      <rPr>
        <sz val="11"/>
        <color rgb="FF000000"/>
        <rFont val="Calibri"/>
        <family val="2"/>
        <scheme val="minor"/>
      </rPr>
      <t>.  The ordering, the non delivery to the specific instructions I gave to where to put the turf. If I could attach a picture to this form, the delivery was basically dumped in my driveway.  When I called and placed my order of how many sq. Feet I needed, the turf company told me my measurements were wrong and I need the amount they came up with. Of course, now I have 33 feet of extra turf thats not needed that Im stuck with.  My measurements were correct. My delivery date was called and scheduled for Friday. I hired a crew to install my turf Saturday morning and with no turf, I still had to pay them. ($450) But HD gave me 250 of that back, (big whoop).   Turf company suckered me into more turf Delivery never showed on scheduled time Im out $$ for the crew I hired And now I have 33 feet of extra turf.   Guess Im a Lowes customer now.</t>
    </r>
  </si>
  <si>
    <r>
      <t xml:space="preserve">My responses above are not a reflection on Morgana. She did what she could I suppose by forwarding information on, however, I am so displeased with the fact that nothing can be done about my outside table and chairs, which are peeling and rusting. I believe it is poor workmanship, because I have the umbrella to match And it is perfect condition. This is a table and chairs that is still being sold at Home Depot, and it really bothers me that you are selling merchandise that is </t>
    </r>
    <r>
      <rPr>
        <b/>
        <sz val="11"/>
        <color rgb="FFFF0000"/>
        <rFont val="Calibri"/>
        <family val="2"/>
        <scheme val="minor"/>
      </rPr>
      <t>inferior</t>
    </r>
    <r>
      <rPr>
        <sz val="11"/>
        <color rgb="FF000000"/>
        <rFont val="Calibri"/>
        <family val="2"/>
        <scheme val="minor"/>
      </rPr>
      <t xml:space="preserve"> and you will not stand behind it. You must go to Hampton bay, the manufacture and have them take my table away and best and see why just mine is doing this after I protected it during the winter months by bringing it indoors since I am not in this home for six months out of the year during the month of October to March. I would like to take this matter further and appeal your position on not doing anything about this. This has never happened in the 35 years I have shopped Home Depot, most recently buying a refrigerator a few months ago that I sure hope youll stand behind. I would like a response from management if possible. Thank you for your </t>
    </r>
    <r>
      <rPr>
        <b/>
        <sz val="11"/>
        <color rgb="FFFF0000"/>
        <rFont val="Calibri"/>
        <family val="2"/>
        <scheme val="minor"/>
      </rPr>
      <t>consideration</t>
    </r>
    <r>
      <rPr>
        <sz val="11"/>
        <color rgb="FF000000"/>
        <rFont val="Calibri"/>
        <family val="2"/>
        <scheme val="minor"/>
      </rPr>
      <t xml:space="preserve"> to this matter.</t>
    </r>
  </si>
  <si>
    <r>
      <t xml:space="preserve">Your </t>
    </r>
    <r>
      <rPr>
        <b/>
        <sz val="11"/>
        <color rgb="FFFF0000"/>
        <rFont val="Calibri"/>
        <family val="2"/>
        <scheme val="minor"/>
      </rPr>
      <t>store</t>
    </r>
    <r>
      <rPr>
        <sz val="11"/>
        <color rgb="FF000000"/>
        <rFont val="Calibri"/>
        <family val="2"/>
        <scheme val="minor"/>
      </rPr>
      <t xml:space="preserve"> has the worst customer service . Every time I called to let you know nothing gets result . Your management at this store does not care  about their customer service. I would try not to shop at your store.</t>
    </r>
  </si>
  <si>
    <r>
      <t xml:space="preserve">My AC installation is still incomplete. Were going on 3 </t>
    </r>
    <r>
      <rPr>
        <b/>
        <sz val="11"/>
        <color rgb="FFFF0000"/>
        <rFont val="Calibri"/>
        <family val="2"/>
        <scheme val="minor"/>
      </rPr>
      <t>weeks</t>
    </r>
    <r>
      <rPr>
        <sz val="11"/>
        <color rgb="FF000000"/>
        <rFont val="Calibri"/>
        <family val="2"/>
        <scheme val="minor"/>
      </rPr>
      <t>. The subcontractor has been unresponsive and unbearable to work with.</t>
    </r>
  </si>
  <si>
    <r>
      <t xml:space="preserve">I had bought a patio set in 2018. The glass table top was </t>
    </r>
    <r>
      <rPr>
        <b/>
        <sz val="11"/>
        <color rgb="FFFF0000"/>
        <rFont val="Calibri"/>
        <family val="2"/>
        <scheme val="minor"/>
      </rPr>
      <t>broken</t>
    </r>
    <r>
      <rPr>
        <sz val="11"/>
        <color rgb="FF000000"/>
        <rFont val="Calibri"/>
        <family val="2"/>
        <scheme val="minor"/>
      </rPr>
      <t xml:space="preserve"> by a storm. I needed to </t>
    </r>
    <r>
      <rPr>
        <b/>
        <sz val="11"/>
        <color rgb="FFFF0000"/>
        <rFont val="Calibri"/>
        <family val="2"/>
        <scheme val="minor"/>
      </rPr>
      <t>replace</t>
    </r>
    <r>
      <rPr>
        <sz val="11"/>
        <color rgb="FF000000"/>
        <rFont val="Calibri"/>
        <family val="2"/>
        <scheme val="minor"/>
      </rPr>
      <t xml:space="preserve"> the top and was informed that that 51.5 diameter table is no longer made, and thus you cannot replace the top. Very </t>
    </r>
    <r>
      <rPr>
        <b/>
        <sz val="11"/>
        <color rgb="FFFF0000"/>
        <rFont val="Calibri"/>
        <family val="2"/>
        <scheme val="minor"/>
      </rPr>
      <t>disappointing</t>
    </r>
    <r>
      <rPr>
        <sz val="11"/>
        <color rgb="FF000000"/>
        <rFont val="Calibri"/>
        <family val="2"/>
        <scheme val="minor"/>
      </rPr>
      <t>. The rest of the set is still serviceable. Your available sets are smaller and less sturdy. 9</t>
    </r>
  </si>
  <si>
    <r>
      <t xml:space="preserve">The # given for Hampton Bay customer service </t>
    </r>
    <r>
      <rPr>
        <b/>
        <sz val="11"/>
        <color rgb="FFFF0000"/>
        <rFont val="Calibri"/>
        <family val="2"/>
        <scheme val="minor"/>
      </rPr>
      <t>does not work</t>
    </r>
    <r>
      <rPr>
        <sz val="11"/>
        <color rgb="FF000000"/>
        <rFont val="Calibri"/>
        <family val="2"/>
        <scheme val="minor"/>
      </rPr>
      <t xml:space="preserve"> or appear to be in service.</t>
    </r>
  </si>
  <si>
    <r>
      <t xml:space="preserve">Getting to someone who could look up a receipt took </t>
    </r>
    <r>
      <rPr>
        <b/>
        <sz val="11"/>
        <color rgb="FFFF0000"/>
        <rFont val="Calibri"/>
        <family val="2"/>
        <scheme val="minor"/>
      </rPr>
      <t>45 minutes</t>
    </r>
    <r>
      <rPr>
        <sz val="11"/>
        <color rgb="FF000000"/>
        <rFont val="Calibri"/>
        <family val="2"/>
        <scheme val="minor"/>
      </rPr>
      <t xml:space="preserve"> and several </t>
    </r>
    <r>
      <rPr>
        <b/>
        <sz val="11"/>
        <color rgb="FFFF0000"/>
        <rFont val="Calibri"/>
        <family val="2"/>
        <scheme val="minor"/>
      </rPr>
      <t>calls</t>
    </r>
    <r>
      <rPr>
        <sz val="11"/>
        <color rgb="FF000000"/>
        <rFont val="Calibri"/>
        <family val="2"/>
        <scheme val="minor"/>
      </rPr>
      <t xml:space="preserve">. In the past I could simply type 7 and then 5.. now I don''t know what you did but it is very </t>
    </r>
    <r>
      <rPr>
        <b/>
        <sz val="11"/>
        <color rgb="FFFF0000"/>
        <rFont val="Calibri"/>
        <family val="2"/>
        <scheme val="minor"/>
      </rPr>
      <t>complicated</t>
    </r>
    <r>
      <rPr>
        <sz val="11"/>
        <color rgb="FF000000"/>
        <rFont val="Calibri"/>
        <family val="2"/>
        <scheme val="minor"/>
      </rPr>
      <t>.</t>
    </r>
  </si>
  <si>
    <r>
      <t xml:space="preserve">Its too bad my experience on the phone with corporate cannot happen in your stores. The service I received in the </t>
    </r>
    <r>
      <rPr>
        <b/>
        <sz val="11"/>
        <color rgb="FFFF0000"/>
        <rFont val="Calibri"/>
        <family val="2"/>
        <scheme val="minor"/>
      </rPr>
      <t>store</t>
    </r>
    <r>
      <rPr>
        <sz val="11"/>
        <color rgb="FF000000"/>
        <rFont val="Calibri"/>
        <family val="2"/>
        <scheme val="minor"/>
      </rPr>
      <t xml:space="preserve"> was </t>
    </r>
    <r>
      <rPr>
        <b/>
        <sz val="11"/>
        <color rgb="FFFF0000"/>
        <rFont val="Calibri"/>
        <family val="2"/>
        <scheme val="minor"/>
      </rPr>
      <t>horrible</t>
    </r>
    <r>
      <rPr>
        <sz val="11"/>
        <color rgb="FF000000"/>
        <rFont val="Calibri"/>
        <family val="2"/>
        <scheme val="minor"/>
      </rPr>
      <t>. Thats the reason I would not shop at a Home Depot anymore. I will take my business to ace or Lowes. They appreciate their customers.</t>
    </r>
  </si>
  <si>
    <r>
      <t xml:space="preserve">William was very helpful but I am still </t>
    </r>
    <r>
      <rPr>
        <b/>
        <sz val="11"/>
        <color rgb="FFFF0000"/>
        <rFont val="Calibri"/>
        <family val="2"/>
        <scheme val="minor"/>
      </rPr>
      <t>upset</t>
    </r>
    <r>
      <rPr>
        <sz val="11"/>
        <color rgb="FF000000"/>
        <rFont val="Calibri"/>
        <family val="2"/>
        <scheme val="minor"/>
      </rPr>
      <t xml:space="preserve"> with Home Depot.  Does not make sense that you cannot use a </t>
    </r>
    <r>
      <rPr>
        <b/>
        <sz val="11"/>
        <color rgb="FFFF0000"/>
        <rFont val="Calibri"/>
        <family val="2"/>
        <scheme val="minor"/>
      </rPr>
      <t>gift card</t>
    </r>
    <r>
      <rPr>
        <sz val="11"/>
        <color rgb="FF000000"/>
        <rFont val="Calibri"/>
        <family val="2"/>
        <scheme val="minor"/>
      </rPr>
      <t xml:space="preserve"> if you have used a coupon.  No other stores do that. A gift card is cash and could be treated as such! You need to change your </t>
    </r>
    <r>
      <rPr>
        <b/>
        <sz val="11"/>
        <color rgb="FFFF0000"/>
        <rFont val="Calibri"/>
        <family val="2"/>
        <scheme val="minor"/>
      </rPr>
      <t>policy</t>
    </r>
    <r>
      <rPr>
        <sz val="11"/>
        <color rgb="FF000000"/>
        <rFont val="Calibri"/>
        <family val="2"/>
        <scheme val="minor"/>
      </rPr>
      <t>!</t>
    </r>
  </si>
  <si>
    <r>
      <t xml:space="preserve">I have called </t>
    </r>
    <r>
      <rPr>
        <b/>
        <sz val="11"/>
        <color rgb="FFFF0000"/>
        <rFont val="Calibri"/>
        <family val="2"/>
        <scheme val="minor"/>
      </rPr>
      <t>multiple times</t>
    </r>
    <r>
      <rPr>
        <sz val="11"/>
        <color rgb="FF000000"/>
        <rFont val="Calibri"/>
        <family val="2"/>
        <scheme val="minor"/>
      </rPr>
      <t xml:space="preserve"> to get a grill picked up that </t>
    </r>
    <r>
      <rPr>
        <b/>
        <sz val="11"/>
        <color rgb="FFFF0000"/>
        <rFont val="Calibri"/>
        <family val="2"/>
        <scheme val="minor"/>
      </rPr>
      <t>is not working</t>
    </r>
    <r>
      <rPr>
        <sz val="11"/>
        <color rgb="FF000000"/>
        <rFont val="Calibri"/>
        <family val="2"/>
        <scheme val="minor"/>
      </rPr>
      <t xml:space="preserve">. I have been told multiple times it was on the list, it was never picked up. I </t>
    </r>
    <r>
      <rPr>
        <b/>
        <sz val="11"/>
        <color rgb="FFFF0000"/>
        <rFont val="Calibri"/>
        <family val="2"/>
        <scheme val="minor"/>
      </rPr>
      <t>called again</t>
    </r>
    <r>
      <rPr>
        <sz val="11"/>
        <color rgb="FF000000"/>
        <rFont val="Calibri"/>
        <family val="2"/>
        <scheme val="minor"/>
      </rPr>
      <t xml:space="preserve"> and they said it would be picked up on Thursday 6-29. It was not: I called and they said </t>
    </r>
    <r>
      <rPr>
        <b/>
        <sz val="11"/>
        <color rgb="FFFF0000"/>
        <rFont val="Calibri"/>
        <family val="2"/>
        <scheme val="minor"/>
      </rPr>
      <t>not sure</t>
    </r>
    <r>
      <rPr>
        <sz val="11"/>
        <color rgb="FF000000"/>
        <rFont val="Calibri"/>
        <family val="2"/>
        <scheme val="minor"/>
      </rPr>
      <t xml:space="preserve"> why you were told that, its on the schedule for 7-6. Not sure what to believe</t>
    </r>
  </si>
  <si>
    <r>
      <t xml:space="preserve">The first customer service representative I spoke to was totally useless. She told me that she </t>
    </r>
    <r>
      <rPr>
        <b/>
        <sz val="11"/>
        <color rgb="FFFF0000"/>
        <rFont val="Calibri"/>
        <family val="2"/>
        <scheme val="minor"/>
      </rPr>
      <t>could not help me</t>
    </r>
    <r>
      <rPr>
        <sz val="11"/>
        <color rgb="FF000000"/>
        <rFont val="Calibri"/>
        <family val="2"/>
        <scheme val="minor"/>
      </rPr>
      <t xml:space="preserve"> &amp; I needed to contact Hudsons Bay because it was a Gluckstein product &amp; gave me their phone number! I could not believe it! Why would I contact Hudsons Bay when I purchased the produce from Home Depot? I called Home Depot customer care again &amp; spoke to Alberto who looked after my problem &amp; ordered the parts I needed to </t>
    </r>
    <r>
      <rPr>
        <b/>
        <sz val="11"/>
        <color rgb="FFFF0000"/>
        <rFont val="Calibri"/>
        <family val="2"/>
        <scheme val="minor"/>
      </rPr>
      <t>replace</t>
    </r>
    <r>
      <rPr>
        <sz val="11"/>
        <color rgb="FF000000"/>
        <rFont val="Calibri"/>
        <family val="2"/>
        <scheme val="minor"/>
      </rPr>
      <t>. Thank you to Alberto!</t>
    </r>
  </si>
  <si>
    <r>
      <t xml:space="preserve">Can''t even buy the </t>
    </r>
    <r>
      <rPr>
        <b/>
        <sz val="11"/>
        <color rgb="FFFF0000"/>
        <rFont val="Calibri"/>
        <family val="2"/>
        <scheme val="minor"/>
      </rPr>
      <t>broken part</t>
    </r>
    <r>
      <rPr>
        <sz val="11"/>
        <color rgb="FF000000"/>
        <rFont val="Calibri"/>
        <family val="2"/>
        <scheme val="minor"/>
      </rPr>
      <t xml:space="preserve"> of an </t>
    </r>
    <r>
      <rPr>
        <b/>
        <sz val="11"/>
        <color rgb="FFFF0000"/>
        <rFont val="Calibri"/>
        <family val="2"/>
        <scheme val="minor"/>
      </rPr>
      <t>expensive</t>
    </r>
    <r>
      <rPr>
        <sz val="11"/>
        <color rgb="FF000000"/>
        <rFont val="Calibri"/>
        <family val="2"/>
        <scheme val="minor"/>
      </rPr>
      <t xml:space="preserve"> pergola we bought there</t>
    </r>
  </si>
  <si>
    <r>
      <t xml:space="preserve">When I brought my power washer into the </t>
    </r>
    <r>
      <rPr>
        <b/>
        <sz val="11"/>
        <color rgb="FFFF0000"/>
        <rFont val="Calibri"/>
        <family val="2"/>
        <scheme val="minor"/>
      </rPr>
      <t>store</t>
    </r>
    <r>
      <rPr>
        <sz val="11"/>
        <color rgb="FF000000"/>
        <rFont val="Calibri"/>
        <family val="2"/>
        <scheme val="minor"/>
      </rPr>
      <t xml:space="preserve"> for </t>
    </r>
    <r>
      <rPr>
        <b/>
        <sz val="11"/>
        <color rgb="FFFF0000"/>
        <rFont val="Calibri"/>
        <family val="2"/>
        <scheme val="minor"/>
      </rPr>
      <t>replacement</t>
    </r>
    <r>
      <rPr>
        <sz val="11"/>
        <color rgb="FF000000"/>
        <rFont val="Calibri"/>
        <family val="2"/>
        <scheme val="minor"/>
      </rPr>
      <t xml:space="preserve"> &amp; I was told that I have no recourse on it (forced me to buy my 3rd power washer from you yesterday) this old one I bought off you 2 years ago with a </t>
    </r>
    <r>
      <rPr>
        <b/>
        <sz val="11"/>
        <color rgb="FFFF0000"/>
        <rFont val="Calibri"/>
        <family val="2"/>
        <scheme val="minor"/>
      </rPr>
      <t>warranty</t>
    </r>
    <r>
      <rPr>
        <sz val="11"/>
        <color rgb="FF000000"/>
        <rFont val="Calibri"/>
        <family val="2"/>
        <scheme val="minor"/>
      </rPr>
      <t xml:space="preserve"> &amp; however now due to HD not having any of the details in your system and me not having a copy of the receipt &amp; Im stuck with another </t>
    </r>
    <r>
      <rPr>
        <b/>
        <sz val="11"/>
        <color rgb="FFFF0000"/>
        <rFont val="Calibri"/>
        <family val="2"/>
        <scheme val="minor"/>
      </rPr>
      <t>broken</t>
    </r>
    <r>
      <rPr>
        <sz val="11"/>
        <color rgb="FF000000"/>
        <rFont val="Calibri"/>
        <family val="2"/>
        <scheme val="minor"/>
      </rPr>
      <t xml:space="preserve"> unit.</t>
    </r>
  </si>
  <si>
    <r>
      <t xml:space="preserve">20 minute hold, then try they did not have part in stock. Now I </t>
    </r>
    <r>
      <rPr>
        <b/>
        <sz val="11"/>
        <color rgb="FFFF0000"/>
        <rFont val="Calibri"/>
        <family val="2"/>
        <scheme val="minor"/>
      </rPr>
      <t>have to wait</t>
    </r>
    <r>
      <rPr>
        <sz val="11"/>
        <color rgb="FF000000"/>
        <rFont val="Calibri"/>
        <family val="2"/>
        <scheme val="minor"/>
      </rPr>
      <t>.</t>
    </r>
  </si>
  <si>
    <r>
      <t xml:space="preserve">I ordered and received confirmation of a delivery time.  The day of delivery I was informed that the delivery driver forgot to load my merchandise. I purchased these for delivery because i did not have time to go get them and I needed them that day. You caused me </t>
    </r>
    <r>
      <rPr>
        <b/>
        <sz val="11"/>
        <color rgb="FFFF0000"/>
        <rFont val="Calibri"/>
        <family val="2"/>
        <scheme val="minor"/>
      </rPr>
      <t>3 hours</t>
    </r>
    <r>
      <rPr>
        <sz val="11"/>
        <color rgb="FF000000"/>
        <rFont val="Calibri"/>
        <family val="2"/>
        <scheme val="minor"/>
      </rPr>
      <t xml:space="preserve"> of driving and a huge problem as rain was coming down on the equipment I needed to protect with the tarps</t>
    </r>
  </si>
  <si>
    <r>
      <t xml:space="preserve">This special order has gone wrong from the start, sending me the wrong product is the just another mistake in a long line of them.  Add to that that I </t>
    </r>
    <r>
      <rPr>
        <b/>
        <sz val="11"/>
        <color rgb="FFFF0000"/>
        <rFont val="Calibri"/>
        <family val="2"/>
        <scheme val="minor"/>
      </rPr>
      <t>have to wait</t>
    </r>
    <r>
      <rPr>
        <sz val="11"/>
        <color rgb="FF000000"/>
        <rFont val="Calibri"/>
        <family val="2"/>
        <scheme val="minor"/>
      </rPr>
      <t xml:space="preserve"> another 2-3 </t>
    </r>
    <r>
      <rPr>
        <b/>
        <sz val="11"/>
        <color rgb="FFFF0000"/>
        <rFont val="Calibri"/>
        <family val="2"/>
        <scheme val="minor"/>
      </rPr>
      <t>weeks</t>
    </r>
    <r>
      <rPr>
        <sz val="11"/>
        <color rgb="FF000000"/>
        <rFont val="Calibri"/>
        <family val="2"/>
        <scheme val="minor"/>
      </rPr>
      <t xml:space="preserve"> for Home Depot to correct THEIR mistake, while everything we own is cleared out of the house and being stored in the </t>
    </r>
    <r>
      <rPr>
        <b/>
        <sz val="11"/>
        <color rgb="FFFF0000"/>
        <rFont val="Calibri"/>
        <family val="2"/>
        <scheme val="minor"/>
      </rPr>
      <t>heat</t>
    </r>
    <r>
      <rPr>
        <sz val="11"/>
        <color rgb="FF000000"/>
        <rFont val="Calibri"/>
        <family val="2"/>
        <scheme val="minor"/>
      </rPr>
      <t xml:space="preserve"> and humidity of our garage (because we were finally getting the floors installed after a 2 month wait, when the installer found HD had sent us the wrong order) and that we are walking around on cement floors - and this has been the </t>
    </r>
    <r>
      <rPr>
        <b/>
        <sz val="11"/>
        <color rgb="FFFF0000"/>
        <rFont val="Calibri"/>
        <family val="2"/>
        <scheme val="minor"/>
      </rPr>
      <t>worst experience</t>
    </r>
    <r>
      <rPr>
        <sz val="11"/>
        <color rgb="FF000000"/>
        <rFont val="Calibri"/>
        <family val="2"/>
        <scheme val="minor"/>
      </rPr>
      <t xml:space="preserve"> we have ever had. Customer Care did nothing for us, just pushed the can on down the line to our local </t>
    </r>
    <r>
      <rPr>
        <b/>
        <sz val="11"/>
        <color rgb="FFFF0000"/>
        <rFont val="Calibri"/>
        <family val="2"/>
        <scheme val="minor"/>
      </rPr>
      <t>store</t>
    </r>
    <r>
      <rPr>
        <sz val="11"/>
        <color rgb="FF000000"/>
        <rFont val="Calibri"/>
        <family val="2"/>
        <scheme val="minor"/>
      </rPr>
      <t>, who we did not even buy our product from (we ordered through the 800 #/measuring department.). It was totally useless calling Customer Care, or Customer No Care.</t>
    </r>
  </si>
  <si>
    <r>
      <t xml:space="preserve">We still have </t>
    </r>
    <r>
      <rPr>
        <b/>
        <sz val="11"/>
        <color rgb="FFFF0000"/>
        <rFont val="Calibri"/>
        <family val="2"/>
        <scheme val="minor"/>
      </rPr>
      <t>not heard anything</t>
    </r>
    <r>
      <rPr>
        <sz val="11"/>
        <color rgb="FF000000"/>
        <rFont val="Calibri"/>
        <family val="2"/>
        <scheme val="minor"/>
      </rPr>
      <t xml:space="preserve"> back regarding our patio chairs e we its the dye coming out all over our clothes, very </t>
    </r>
    <r>
      <rPr>
        <b/>
        <sz val="11"/>
        <color rgb="FFFF0000"/>
        <rFont val="Calibri"/>
        <family val="2"/>
        <scheme val="minor"/>
      </rPr>
      <t>disappointed</t>
    </r>
    <r>
      <rPr>
        <sz val="11"/>
        <color rgb="FF000000"/>
        <rFont val="Calibri"/>
        <family val="2"/>
        <scheme val="minor"/>
      </rPr>
      <t>.</t>
    </r>
  </si>
  <si>
    <r>
      <t xml:space="preserve">Have </t>
    </r>
    <r>
      <rPr>
        <b/>
        <sz val="11"/>
        <color rgb="FFFF0000"/>
        <rFont val="Calibri"/>
        <family val="2"/>
        <scheme val="minor"/>
      </rPr>
      <t>not heard back</t>
    </r>
    <r>
      <rPr>
        <sz val="11"/>
        <color rgb="FF000000"/>
        <rFont val="Calibri"/>
        <family val="2"/>
        <scheme val="minor"/>
      </rPr>
      <t xml:space="preserve"> from anyone regarding a timeframe on the drawer slides. After paying $500 for a desk that I cannot use its not very acceptable that I cannot even return it</t>
    </r>
  </si>
  <si>
    <r>
      <t xml:space="preserve">I commend The Home Depots customer service team. Everyone Ive dealt with has demonstrated sincere attention to finding a solution with a </t>
    </r>
    <r>
      <rPr>
        <b/>
        <sz val="11"/>
        <color rgb="FFFF0000"/>
        <rFont val="Calibri"/>
        <family val="2"/>
        <scheme val="minor"/>
      </rPr>
      <t>sense of urgency</t>
    </r>
    <r>
      <rPr>
        <sz val="11"/>
        <color rgb="FF000000"/>
        <rFont val="Calibri"/>
        <family val="2"/>
        <scheme val="minor"/>
      </rPr>
      <t>. Thank you.</t>
    </r>
  </si>
  <si>
    <r>
      <t xml:space="preserve">What happened to me on June 2 was not my fault. The employees were trying to ring up some things for me. It kept coming up wrong. Then I was told if I went ahead and finish the transaction they maybe everything would come off. It did not. I was </t>
    </r>
    <r>
      <rPr>
        <b/>
        <sz val="11"/>
        <color rgb="FFFF0000"/>
        <rFont val="Calibri"/>
        <family val="2"/>
        <scheme val="minor"/>
      </rPr>
      <t>upset</t>
    </r>
    <r>
      <rPr>
        <sz val="11"/>
        <color rgb="FF000000"/>
        <rFont val="Calibri"/>
        <family val="2"/>
        <scheme val="minor"/>
      </rPr>
      <t xml:space="preserve">, crying, tired and told the associate that I did not want the stuff, because it rang up </t>
    </r>
    <r>
      <rPr>
        <b/>
        <sz val="11"/>
        <color rgb="FFFF0000"/>
        <rFont val="Calibri"/>
        <family val="2"/>
        <scheme val="minor"/>
      </rPr>
      <t>wrong price</t>
    </r>
    <r>
      <rPr>
        <sz val="11"/>
        <color rgb="FF000000"/>
        <rFont val="Calibri"/>
        <family val="2"/>
        <scheme val="minor"/>
      </rPr>
      <t xml:space="preserve">. We left the register and went to service desk, where he proceeded to take the chargers and battery operated chainsaw off. I kept my trash bags. One day I was looking at my bill and saw </t>
    </r>
    <r>
      <rPr>
        <b/>
        <sz val="11"/>
        <color rgb="FFFF0000"/>
        <rFont val="Calibri"/>
        <family val="2"/>
        <scheme val="minor"/>
      </rPr>
      <t>I was charged</t>
    </r>
    <r>
      <rPr>
        <sz val="11"/>
        <color rgb="FF000000"/>
        <rFont val="Calibri"/>
        <family val="2"/>
        <scheme val="minor"/>
      </rPr>
      <t xml:space="preserve"> $90 that day. I contacted the credit card company and told them what happened. They were investigating it. Then, this Friday, June 30, to try to correct the mistake. They pulled up the receipts from that day, June 2. She knew something did not look right She called the manage who looked at them and said I only get a partial </t>
    </r>
    <r>
      <rPr>
        <b/>
        <sz val="11"/>
        <color rgb="FFFF0000"/>
        <rFont val="Calibri"/>
        <family val="2"/>
        <scheme val="minor"/>
      </rPr>
      <t>refund</t>
    </r>
    <r>
      <rPr>
        <sz val="11"/>
        <color rgb="FF000000"/>
        <rFont val="Calibri"/>
        <family val="2"/>
        <scheme val="minor"/>
      </rPr>
      <t>. He was very condescending. I tried to tell him, that we walked from one register where it rung up to the service desk. The merchandise never left the building. He was still adamant. When I called corporate, Orlando said I did not return all of the merchandise, so I would not get a full refund. Ive been trying to explain that I wanted the full refund on the batteries and the chainsaw. I have never been so upset and humiliated in my entire life. I do not owe the full $90. I only owe for the two boxes of trash bags. I left only with the trash bags.</t>
    </r>
  </si>
  <si>
    <r>
      <t xml:space="preserve">Its too early to see if the </t>
    </r>
    <r>
      <rPr>
        <b/>
        <sz val="11"/>
        <color rgb="FFFF0000"/>
        <rFont val="Calibri"/>
        <family val="2"/>
        <scheme val="minor"/>
      </rPr>
      <t>replacement</t>
    </r>
    <r>
      <rPr>
        <sz val="11"/>
        <color rgb="FF000000"/>
        <rFont val="Calibri"/>
        <family val="2"/>
        <scheme val="minor"/>
      </rPr>
      <t xml:space="preserve"> part will get here. However Jorge was sure it would be processed and sent.  He was easy to deal with. Hopefully the replacement glass will arrive and will then be pleased with Home Depot standing behind the products they sell.</t>
    </r>
  </si>
  <si>
    <r>
      <t xml:space="preserve">Omar took down the information about my purchase (which was rather </t>
    </r>
    <r>
      <rPr>
        <b/>
        <sz val="11"/>
        <color rgb="FFFF0000"/>
        <rFont val="Calibri"/>
        <family val="2"/>
        <scheme val="minor"/>
      </rPr>
      <t>complicated</t>
    </r>
    <r>
      <rPr>
        <sz val="11"/>
        <color rgb="FF000000"/>
        <rFont val="Calibri"/>
        <family val="2"/>
        <scheme val="minor"/>
      </rPr>
      <t xml:space="preserve">).    My case was then </t>
    </r>
    <r>
      <rPr>
        <b/>
        <sz val="11"/>
        <color rgb="FFFF0000"/>
        <rFont val="Calibri"/>
        <family val="2"/>
        <scheme val="minor"/>
      </rPr>
      <t>transferred to</t>
    </r>
    <r>
      <rPr>
        <sz val="11"/>
        <color rgb="FF000000"/>
        <rFont val="Calibri"/>
        <family val="2"/>
        <scheme val="minor"/>
      </rPr>
      <t xml:space="preserve"> Alejandra, who was able to get my protection plan </t>
    </r>
    <r>
      <rPr>
        <b/>
        <sz val="11"/>
        <color rgb="FFFF0000"/>
        <rFont val="Calibri"/>
        <family val="2"/>
        <scheme val="minor"/>
      </rPr>
      <t>policy</t>
    </r>
    <r>
      <rPr>
        <sz val="11"/>
        <color rgb="FF000000"/>
        <rFont val="Calibri"/>
        <family val="2"/>
        <scheme val="minor"/>
      </rPr>
      <t xml:space="preserve"> re-instated.  She then called me to process the claim, which was just completed.  I am impressed that the HD Customer Care team was able to get this done in just a few days.  Thank you!</t>
    </r>
  </si>
  <si>
    <r>
      <t xml:space="preserve">Cutting edge took </t>
    </r>
    <r>
      <rPr>
        <b/>
        <sz val="11"/>
        <color rgb="FFFF0000"/>
        <rFont val="Calibri"/>
        <family val="2"/>
        <scheme val="minor"/>
      </rPr>
      <t>4 months</t>
    </r>
    <r>
      <rPr>
        <sz val="11"/>
        <color rgb="FF000000"/>
        <rFont val="Calibri"/>
        <family val="2"/>
        <scheme val="minor"/>
      </rPr>
      <t xml:space="preserve"> to measure and install my counter tops. Unacceptable from a customer standpoint.  Upon arrival the installers </t>
    </r>
    <r>
      <rPr>
        <b/>
        <sz val="11"/>
        <color rgb="FFFF0000"/>
        <rFont val="Calibri"/>
        <family val="2"/>
        <scheme val="minor"/>
      </rPr>
      <t>truck</t>
    </r>
    <r>
      <rPr>
        <sz val="11"/>
        <color rgb="FF000000"/>
        <rFont val="Calibri"/>
        <family val="2"/>
        <scheme val="minor"/>
      </rPr>
      <t xml:space="preserve"> hit my house and tore off the gutter and did </t>
    </r>
    <r>
      <rPr>
        <b/>
        <sz val="11"/>
        <color rgb="FFFF0000"/>
        <rFont val="Calibri"/>
        <family val="2"/>
        <scheme val="minor"/>
      </rPr>
      <t>not contact me</t>
    </r>
    <r>
      <rPr>
        <sz val="11"/>
        <color rgb="FF000000"/>
        <rFont val="Calibri"/>
        <family val="2"/>
        <scheme val="minor"/>
      </rPr>
      <t xml:space="preserve"> on how to handle the </t>
    </r>
    <r>
      <rPr>
        <b/>
        <sz val="11"/>
        <color rgb="FFFF0000"/>
        <rFont val="Calibri"/>
        <family val="2"/>
        <scheme val="minor"/>
      </rPr>
      <t>repair</t>
    </r>
    <r>
      <rPr>
        <sz val="11"/>
        <color rgb="FF000000"/>
        <rFont val="Calibri"/>
        <family val="2"/>
        <scheme val="minor"/>
      </rPr>
      <t xml:space="preserve">. I contacted Cutting Edge and was instructed to get an estimate. The </t>
    </r>
    <r>
      <rPr>
        <b/>
        <sz val="11"/>
        <color rgb="FFFF0000"/>
        <rFont val="Calibri"/>
        <family val="2"/>
        <scheme val="minor"/>
      </rPr>
      <t>lack of communication</t>
    </r>
    <r>
      <rPr>
        <sz val="11"/>
        <color rgb="FF000000"/>
        <rFont val="Calibri"/>
        <family val="2"/>
        <scheme val="minor"/>
      </rPr>
      <t xml:space="preserve"> from Cutting Edge on both the install and the repairs is unacceptable. Home Depot needs to </t>
    </r>
    <r>
      <rPr>
        <b/>
        <sz val="11"/>
        <color rgb="FFFF0000"/>
        <rFont val="Calibri"/>
        <family val="2"/>
        <scheme val="minor"/>
      </rPr>
      <t>compensate</t>
    </r>
    <r>
      <rPr>
        <sz val="11"/>
        <color rgb="FF000000"/>
        <rFont val="Calibri"/>
        <family val="2"/>
        <scheme val="minor"/>
      </rPr>
      <t xml:space="preserve"> me for all the trouble regarding the installation of my counter tops. Bad, bad, bad, service from your contractor.</t>
    </r>
  </si>
  <si>
    <r>
      <t xml:space="preserve">The parts were shipped to my billing address instead of the shipping address where the recliner was sent.  Now I either need to mail them to the proper address or just take them the next time I go there.  I don''t think this is the fault of customer service but perhaps confirmation of address where </t>
    </r>
    <r>
      <rPr>
        <b/>
        <sz val="11"/>
        <color rgb="FFFF0000"/>
        <rFont val="Calibri"/>
        <family val="2"/>
        <scheme val="minor"/>
      </rPr>
      <t>missing parts</t>
    </r>
    <r>
      <rPr>
        <sz val="11"/>
        <color rgb="FF000000"/>
        <rFont val="Calibri"/>
        <family val="2"/>
        <scheme val="minor"/>
      </rPr>
      <t xml:space="preserve"> could be sent would be a good idea.</t>
    </r>
  </si>
  <si>
    <r>
      <t xml:space="preserve">I called so many times, gotten </t>
    </r>
    <r>
      <rPr>
        <b/>
        <sz val="11"/>
        <color rgb="FFFF0000"/>
        <rFont val="Calibri"/>
        <family val="2"/>
        <scheme val="minor"/>
      </rPr>
      <t>hung up</t>
    </r>
    <r>
      <rPr>
        <sz val="11"/>
        <color rgb="FF000000"/>
        <rFont val="Calibri"/>
        <family val="2"/>
        <scheme val="minor"/>
      </rPr>
      <t xml:space="preserve"> on when </t>
    </r>
    <r>
      <rPr>
        <b/>
        <sz val="11"/>
        <color rgb="FFFF0000"/>
        <rFont val="Calibri"/>
        <family val="2"/>
        <scheme val="minor"/>
      </rPr>
      <t>transferred</t>
    </r>
    <r>
      <rPr>
        <sz val="11"/>
        <color rgb="FF000000"/>
        <rFont val="Calibri"/>
        <family val="2"/>
        <scheme val="minor"/>
      </rPr>
      <t xml:space="preserve">, </t>
    </r>
    <r>
      <rPr>
        <b/>
        <sz val="11"/>
        <color rgb="FFFF0000"/>
        <rFont val="Calibri"/>
        <family val="2"/>
        <scheme val="minor"/>
      </rPr>
      <t>not able to help me</t>
    </r>
    <r>
      <rPr>
        <sz val="11"/>
        <color rgb="FF000000"/>
        <rFont val="Calibri"/>
        <family val="2"/>
        <scheme val="minor"/>
      </rPr>
      <t xml:space="preserve">, directed to talk to the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manager</t>
    </r>
    <r>
      <rPr>
        <sz val="11"/>
        <color rgb="FF000000"/>
        <rFont val="Calibri"/>
        <family val="2"/>
        <scheme val="minor"/>
      </rPr>
      <t xml:space="preserve">, just to be redirected to cooperate, I have never had such a circus trying to get a hold of someone who could help. Was </t>
    </r>
    <r>
      <rPr>
        <b/>
        <sz val="11"/>
        <color rgb="FFFF0000"/>
        <rFont val="Calibri"/>
        <family val="2"/>
        <scheme val="minor"/>
      </rPr>
      <t>promised a callback</t>
    </r>
    <r>
      <rPr>
        <sz val="11"/>
        <color rgb="FF000000"/>
        <rFont val="Calibri"/>
        <family val="2"/>
        <scheme val="minor"/>
      </rPr>
      <t xml:space="preserve">, when I finally </t>
    </r>
    <r>
      <rPr>
        <b/>
        <sz val="11"/>
        <color rgb="FFFF0000"/>
        <rFont val="Calibri"/>
        <family val="2"/>
        <scheme val="minor"/>
      </rPr>
      <t>got a hold</t>
    </r>
    <r>
      <rPr>
        <sz val="11"/>
        <color rgb="FF000000"/>
        <rFont val="Calibri"/>
        <family val="2"/>
        <scheme val="minor"/>
      </rPr>
      <t xml:space="preserve"> of someone who was going to look into and it never came. </t>
    </r>
    <r>
      <rPr>
        <b/>
        <sz val="11"/>
        <color rgb="FFFF0000"/>
        <rFont val="Calibri"/>
        <family val="2"/>
        <scheme val="minor"/>
      </rPr>
      <t>Garbage</t>
    </r>
    <r>
      <rPr>
        <sz val="11"/>
        <color rgb="FF000000"/>
        <rFont val="Calibri"/>
        <family val="2"/>
        <scheme val="minor"/>
      </rPr>
      <t>, that was my experience. And I do not say that lightly</t>
    </r>
  </si>
  <si>
    <r>
      <t xml:space="preserve">Mr. Julio is a very nice guy, But the problem is with Long Island City </t>
    </r>
    <r>
      <rPr>
        <b/>
        <sz val="11"/>
        <color rgb="FFFF0000"/>
        <rFont val="Calibri"/>
        <family val="2"/>
        <scheme val="minor"/>
      </rPr>
      <t>Store</t>
    </r>
    <r>
      <rPr>
        <sz val="11"/>
        <color rgb="FF000000"/>
        <rFont val="Calibri"/>
        <family val="2"/>
        <scheme val="minor"/>
      </rPr>
      <t xml:space="preserve">, who </t>
    </r>
    <r>
      <rPr>
        <b/>
        <sz val="11"/>
        <color rgb="FFFF0000"/>
        <rFont val="Calibri"/>
        <family val="2"/>
        <scheme val="minor"/>
      </rPr>
      <t>do not care</t>
    </r>
    <r>
      <rPr>
        <sz val="11"/>
        <color rgb="FF000000"/>
        <rFont val="Calibri"/>
        <family val="2"/>
        <scheme val="minor"/>
      </rPr>
      <t xml:space="preserve"> about our 1 year and </t>
    </r>
    <r>
      <rPr>
        <b/>
        <sz val="11"/>
        <color rgb="FFFF0000"/>
        <rFont val="Calibri"/>
        <family val="2"/>
        <scheme val="minor"/>
      </rPr>
      <t>5 months</t>
    </r>
    <r>
      <rPr>
        <sz val="11"/>
        <color rgb="FF000000"/>
        <rFont val="Calibri"/>
        <family val="2"/>
        <scheme val="minor"/>
      </rPr>
      <t xml:space="preserve"> I lost, they do not care about my time,  There is no value for my economic  loses, my reputation  There are too much to write but I do not believe on homedepot any more</t>
    </r>
  </si>
  <si>
    <r>
      <t xml:space="preserve">While Julio was quite pleasant and followed up both regularly and in a timely manner, it is super </t>
    </r>
    <r>
      <rPr>
        <b/>
        <sz val="11"/>
        <color rgb="FFFF0000"/>
        <rFont val="Calibri"/>
        <family val="2"/>
        <scheme val="minor"/>
      </rPr>
      <t>frustrating</t>
    </r>
    <r>
      <rPr>
        <sz val="11"/>
        <color rgb="FF000000"/>
        <rFont val="Calibri"/>
        <family val="2"/>
        <scheme val="minor"/>
      </rPr>
      <t xml:space="preserve"> to me that there is not someone who can easily get the basic information I need, or in lieu of finding receipts that I could have been given at checkout then someone who would deal with the vendor on my behalf to </t>
    </r>
    <r>
      <rPr>
        <b/>
        <sz val="11"/>
        <color rgb="FFFF0000"/>
        <rFont val="Calibri"/>
        <family val="2"/>
        <scheme val="minor"/>
      </rPr>
      <t>reimburse</t>
    </r>
    <r>
      <rPr>
        <sz val="11"/>
        <color rgb="FF000000"/>
        <rFont val="Calibri"/>
        <family val="2"/>
        <scheme val="minor"/>
      </rPr>
      <t xml:space="preserve"> me for the </t>
    </r>
    <r>
      <rPr>
        <b/>
        <sz val="11"/>
        <color rgb="FFFF0000"/>
        <rFont val="Calibri"/>
        <family val="2"/>
        <scheme val="minor"/>
      </rPr>
      <t>defective</t>
    </r>
    <r>
      <rPr>
        <sz val="11"/>
        <color rgb="FF000000"/>
        <rFont val="Calibri"/>
        <family val="2"/>
        <scheme val="minor"/>
      </rPr>
      <t xml:space="preserve"> merchandise purchased, without </t>
    </r>
    <r>
      <rPr>
        <b/>
        <sz val="11"/>
        <color rgb="FFFF0000"/>
        <rFont val="Calibri"/>
        <family val="2"/>
        <scheme val="minor"/>
      </rPr>
      <t>having to wait</t>
    </r>
    <r>
      <rPr>
        <sz val="11"/>
        <color rgb="FF000000"/>
        <rFont val="Calibri"/>
        <family val="2"/>
        <scheme val="minor"/>
      </rPr>
      <t xml:space="preserve"> </t>
    </r>
    <r>
      <rPr>
        <b/>
        <sz val="11"/>
        <color rgb="FFFF0000"/>
        <rFont val="Calibri"/>
        <family val="2"/>
        <scheme val="minor"/>
      </rPr>
      <t>weeks</t>
    </r>
    <r>
      <rPr>
        <sz val="11"/>
        <color rgb="FF000000"/>
        <rFont val="Calibri"/>
        <family val="2"/>
        <scheme val="minor"/>
      </rPr>
      <t xml:space="preserve"> while someone looks into it at the </t>
    </r>
    <r>
      <rPr>
        <b/>
        <sz val="11"/>
        <color rgb="FFFF0000"/>
        <rFont val="Calibri"/>
        <family val="2"/>
        <scheme val="minor"/>
      </rPr>
      <t>store</t>
    </r>
    <r>
      <rPr>
        <sz val="11"/>
        <color rgb="FF000000"/>
        <rFont val="Calibri"/>
        <family val="2"/>
        <scheme val="minor"/>
      </rPr>
      <t xml:space="preserve"> level &amp; particularly after I was given </t>
    </r>
    <r>
      <rPr>
        <b/>
        <sz val="11"/>
        <color rgb="FFFF0000"/>
        <rFont val="Calibri"/>
        <family val="2"/>
        <scheme val="minor"/>
      </rPr>
      <t>erroneous information</t>
    </r>
    <r>
      <rPr>
        <sz val="11"/>
        <color rgb="FF000000"/>
        <rFont val="Calibri"/>
        <family val="2"/>
        <scheme val="minor"/>
      </rPr>
      <t xml:space="preserve"> and was asked to go back to the store three times to get the information (receipts) needed  clearly the financial reporting and operating systems in use have major shortcomings. Please forward this and the case history to senior management for review and ask them to reach out separately to me as the </t>
    </r>
    <r>
      <rPr>
        <b/>
        <sz val="11"/>
        <color rgb="FFFF0000"/>
        <rFont val="Calibri"/>
        <family val="2"/>
        <scheme val="minor"/>
      </rPr>
      <t>issue remains</t>
    </r>
    <r>
      <rPr>
        <sz val="11"/>
        <color rgb="FF000000"/>
        <rFont val="Calibri"/>
        <family val="2"/>
        <scheme val="minor"/>
      </rPr>
      <t xml:space="preserve"> wholly outstanding. Thank you!</t>
    </r>
  </si>
  <si>
    <r>
      <t xml:space="preserve">My issue has </t>
    </r>
    <r>
      <rPr>
        <b/>
        <sz val="11"/>
        <color rgb="FFFF0000"/>
        <rFont val="Calibri"/>
        <family val="2"/>
        <scheme val="minor"/>
      </rPr>
      <t>not been resolved</t>
    </r>
    <r>
      <rPr>
        <sz val="11"/>
        <color rgb="FF000000"/>
        <rFont val="Calibri"/>
        <family val="2"/>
        <scheme val="minor"/>
      </rPr>
      <t xml:space="preserve"> and I have contacted customer service in writing and by phone several times.  What I was asked to do is costing more than the item cost.  I am very </t>
    </r>
    <r>
      <rPr>
        <b/>
        <sz val="11"/>
        <color rgb="FFFF0000"/>
        <rFont val="Calibri"/>
        <family val="2"/>
        <scheme val="minor"/>
      </rPr>
      <t>disappointed</t>
    </r>
    <r>
      <rPr>
        <sz val="11"/>
        <color rgb="FF000000"/>
        <rFont val="Calibri"/>
        <family val="2"/>
        <scheme val="minor"/>
      </rPr>
      <t xml:space="preserve"> in the service I have received as of today.  The ceiling fan with a light fixture is in my master bedroom, therefore I have no light to turn on when I enter my room.  Its been a couple of days and no one has responded yet.  Can I just get a new ceiling fan that is not </t>
    </r>
    <r>
      <rPr>
        <b/>
        <sz val="11"/>
        <color rgb="FFFF0000"/>
        <rFont val="Calibri"/>
        <family val="2"/>
        <scheme val="minor"/>
      </rPr>
      <t>defective</t>
    </r>
    <r>
      <rPr>
        <sz val="11"/>
        <color rgb="FF000000"/>
        <rFont val="Calibri"/>
        <family val="2"/>
        <scheme val="minor"/>
      </rPr>
      <t xml:space="preserve"> since I paid for a working one?</t>
    </r>
  </si>
  <si>
    <r>
      <t xml:space="preserve">I just wish that I could have gotten a New Kitchen faucet at no charge I had to pay 29 dollars out of pocket that was one of the reasons I bought life time </t>
    </r>
    <r>
      <rPr>
        <b/>
        <sz val="11"/>
        <color rgb="FFFF0000"/>
        <rFont val="Calibri"/>
        <family val="2"/>
        <scheme val="minor"/>
      </rPr>
      <t>warranty</t>
    </r>
    <r>
      <rPr>
        <sz val="11"/>
        <color rgb="FF000000"/>
        <rFont val="Calibri"/>
        <family val="2"/>
        <scheme val="minor"/>
      </rPr>
      <t xml:space="preserve"> =</t>
    </r>
  </si>
  <si>
    <r>
      <t xml:space="preserve">The only negative issue on my experience was waiting almost </t>
    </r>
    <r>
      <rPr>
        <b/>
        <sz val="11"/>
        <color rgb="FFFF0000"/>
        <rFont val="Calibri"/>
        <family val="2"/>
        <scheme val="minor"/>
      </rPr>
      <t>20 minutes</t>
    </r>
    <r>
      <rPr>
        <sz val="11"/>
        <color rgb="FF000000"/>
        <rFont val="Calibri"/>
        <family val="2"/>
        <scheme val="minor"/>
      </rPr>
      <t xml:space="preserve"> </t>
    </r>
    <r>
      <rPr>
        <b/>
        <sz val="11"/>
        <color rgb="FFFF0000"/>
        <rFont val="Calibri"/>
        <family val="2"/>
        <scheme val="minor"/>
      </rPr>
      <t>on hold</t>
    </r>
    <r>
      <rPr>
        <sz val="11"/>
        <color rgb="FF000000"/>
        <rFont val="Calibri"/>
        <family val="2"/>
        <scheme val="minor"/>
      </rPr>
      <t xml:space="preserve"> until being connected with Yvette.  She addressed my problem very quickly, professionally and completely.</t>
    </r>
  </si>
  <si>
    <r>
      <t xml:space="preserve">I filed a claim against the installation of my appliance with Home Depot </t>
    </r>
    <r>
      <rPr>
        <b/>
        <sz val="11"/>
        <color rgb="FFFF0000"/>
        <rFont val="Calibri"/>
        <family val="2"/>
        <scheme val="minor"/>
      </rPr>
      <t>over a week</t>
    </r>
    <r>
      <rPr>
        <sz val="11"/>
        <color rgb="FF000000"/>
        <rFont val="Calibri"/>
        <family val="2"/>
        <scheme val="minor"/>
      </rPr>
      <t xml:space="preserve"> ago and had to call three times and i still do not know if Segwick knows about it! They were hired to install a gas stove and left me with a gas leak. Had to call WE Energies several times because of a gas leak. My </t>
    </r>
    <r>
      <rPr>
        <b/>
        <sz val="11"/>
        <color rgb="FFFF0000"/>
        <rFont val="Calibri"/>
        <family val="2"/>
        <scheme val="minor"/>
      </rPr>
      <t>sick</t>
    </r>
    <r>
      <rPr>
        <sz val="11"/>
        <color rgb="FF000000"/>
        <rFont val="Calibri"/>
        <family val="2"/>
        <scheme val="minor"/>
      </rPr>
      <t xml:space="preserve">, blind dog was home alone this last time when my neighbor was smelling gas and called WE. They came out to find the gas pipe </t>
    </r>
    <r>
      <rPr>
        <b/>
        <sz val="11"/>
        <color rgb="FFFF0000"/>
        <rFont val="Calibri"/>
        <family val="2"/>
        <scheme val="minor"/>
      </rPr>
      <t>broke</t>
    </r>
    <r>
      <rPr>
        <sz val="11"/>
        <color rgb="FF000000"/>
        <rFont val="Calibri"/>
        <family val="2"/>
        <scheme val="minor"/>
      </rPr>
      <t xml:space="preserve"> completely off inside the connector and I was told they could have never connected the stove the way they did. With gas, I could have thought Hone Depot </t>
    </r>
    <r>
      <rPr>
        <b/>
        <sz val="11"/>
        <color rgb="FFFF0000"/>
        <rFont val="Calibri"/>
        <family val="2"/>
        <scheme val="minor"/>
      </rPr>
      <t>could have made</t>
    </r>
    <r>
      <rPr>
        <sz val="11"/>
        <color rgb="FF000000"/>
        <rFont val="Calibri"/>
        <family val="2"/>
        <scheme val="minor"/>
      </rPr>
      <t xml:space="preserve"> damn sure everything was working properly. Three different times, three different installers and none of them connected properly. i did not have my brand new gas stove for about a week.</t>
    </r>
  </si>
  <si>
    <r>
      <t xml:space="preserve">Im </t>
    </r>
    <r>
      <rPr>
        <b/>
        <sz val="11"/>
        <color rgb="FFFF0000"/>
        <rFont val="Calibri"/>
        <family val="2"/>
        <scheme val="minor"/>
      </rPr>
      <t>not sure</t>
    </r>
    <r>
      <rPr>
        <sz val="11"/>
        <color rgb="FF000000"/>
        <rFont val="Calibri"/>
        <family val="2"/>
        <scheme val="minor"/>
      </rPr>
      <t xml:space="preserve"> who Kellie is, the Home Depot representative from Shrewsberry that I worked with was Michelle and she was very helpful. I think Kelly or maybe Kenya were the representatives who did not properly communicate with warerite about the sink.   When I contacted the corporate 800 number to look for expedited resolution and got Fernando, he did not really appear to do anything to </t>
    </r>
    <r>
      <rPr>
        <b/>
        <sz val="11"/>
        <color rgb="FFFF0000"/>
        <rFont val="Calibri"/>
        <family val="2"/>
        <scheme val="minor"/>
      </rPr>
      <t>expedite</t>
    </r>
    <r>
      <rPr>
        <sz val="11"/>
        <color rgb="FF000000"/>
        <rFont val="Calibri"/>
        <family val="2"/>
        <scheme val="minor"/>
      </rPr>
      <t xml:space="preserve"> the situation because the local </t>
    </r>
    <r>
      <rPr>
        <b/>
        <sz val="11"/>
        <color rgb="FFFF0000"/>
        <rFont val="Calibri"/>
        <family val="2"/>
        <scheme val="minor"/>
      </rPr>
      <t>store</t>
    </r>
    <r>
      <rPr>
        <sz val="11"/>
        <color rgb="FF000000"/>
        <rFont val="Calibri"/>
        <family val="2"/>
        <scheme val="minor"/>
      </rPr>
      <t xml:space="preserve"> was the only one who was communicating with me about the actual issue. The only thing the corporate customer support did was call me repeatedly during work hours and insisted that I respond to their emails asking if he store had provided </t>
    </r>
    <r>
      <rPr>
        <b/>
        <sz val="11"/>
        <color rgb="FFFF0000"/>
        <rFont val="Calibri"/>
        <family val="2"/>
        <scheme val="minor"/>
      </rPr>
      <t>compensation</t>
    </r>
    <r>
      <rPr>
        <sz val="11"/>
        <color rgb="FF000000"/>
        <rFont val="Calibri"/>
        <family val="2"/>
        <scheme val="minor"/>
      </rPr>
      <t xml:space="preserve">. One would think the store would be able to inform corporate about the resolution so I would not have to.  Literally the only thing corporate assistance provided me was another group of people who I had to provide updates to, but did nothing to solve the problem.  Again, the local store, in particular Michelle, and whoever her </t>
    </r>
    <r>
      <rPr>
        <b/>
        <sz val="11"/>
        <color rgb="FFFF0000"/>
        <rFont val="Calibri"/>
        <family val="2"/>
        <scheme val="minor"/>
      </rPr>
      <t>manager</t>
    </r>
    <r>
      <rPr>
        <sz val="11"/>
        <color rgb="FF000000"/>
        <rFont val="Calibri"/>
        <family val="2"/>
        <scheme val="minor"/>
      </rPr>
      <t xml:space="preserve"> are, are excellent.  The one thing I was really looking for in all of my contact with the Home Depot with somebody to apologize and say that this was unacceptable and you will make it right. i did not have a kitchen at all for over 10 days, the line I kept getting was unfortunately, its the weekend and nobody can </t>
    </r>
    <r>
      <rPr>
        <b/>
        <sz val="11"/>
        <color rgb="FFFF0000"/>
        <rFont val="Calibri"/>
        <family val="2"/>
        <scheme val="minor"/>
      </rPr>
      <t>call you back</t>
    </r>
    <r>
      <rPr>
        <sz val="11"/>
        <color rgb="FF000000"/>
        <rFont val="Calibri"/>
        <family val="2"/>
        <scheme val="minor"/>
      </rPr>
      <t xml:space="preserve">. I get it, you are a big company, unfortunately if you did not care about my inconvenience then, do not </t>
    </r>
    <r>
      <rPr>
        <b/>
        <sz val="11"/>
        <color rgb="FFFF0000"/>
        <rFont val="Calibri"/>
        <family val="2"/>
        <scheme val="minor"/>
      </rPr>
      <t>keep asking</t>
    </r>
    <r>
      <rPr>
        <sz val="11"/>
        <color rgb="FF000000"/>
        <rFont val="Calibri"/>
        <family val="2"/>
        <scheme val="minor"/>
      </rPr>
      <t xml:space="preserve"> if I was happy about the experience.</t>
    </r>
  </si>
  <si>
    <r>
      <t xml:space="preserve">Lila was superb.  I wish all the Customer Care agents were like her.  My problem with the Mililtary </t>
    </r>
    <r>
      <rPr>
        <b/>
        <sz val="11"/>
        <color rgb="FFFF0000"/>
        <rFont val="Calibri"/>
        <family val="2"/>
        <scheme val="minor"/>
      </rPr>
      <t>Discount</t>
    </r>
    <r>
      <rPr>
        <sz val="11"/>
        <color rgb="FF000000"/>
        <rFont val="Calibri"/>
        <family val="2"/>
        <scheme val="minor"/>
      </rPr>
      <t xml:space="preserve"> program occurred in February 2022.  I made </t>
    </r>
    <r>
      <rPr>
        <b/>
        <sz val="11"/>
        <color rgb="FFFF0000"/>
        <rFont val="Calibri"/>
        <family val="2"/>
        <scheme val="minor"/>
      </rPr>
      <t>many calls</t>
    </r>
    <r>
      <rPr>
        <sz val="11"/>
        <color rgb="FF000000"/>
        <rFont val="Calibri"/>
        <family val="2"/>
        <scheme val="minor"/>
      </rPr>
      <t xml:space="preserve">, got several different case numbers assigned, but nothing was ever resolved, until LIla.  All the other agents just </t>
    </r>
    <r>
      <rPr>
        <b/>
        <sz val="11"/>
        <color rgb="FFFF0000"/>
        <rFont val="Calibri"/>
        <family val="2"/>
        <scheme val="minor"/>
      </rPr>
      <t>did not seem to understand</t>
    </r>
    <r>
      <rPr>
        <sz val="11"/>
        <color rgb="FF000000"/>
        <rFont val="Calibri"/>
        <family val="2"/>
        <scheme val="minor"/>
      </rPr>
      <t xml:space="preserve"> the problem, let alone know what to do about it.</t>
    </r>
  </si>
  <si>
    <r>
      <t xml:space="preserve">Put your Customers 1st. If you do, the numbers will re-appear on you P&amp;L bottom Line. Teach your young employees who pays for their wages. Currently, that is unclear to them.  Update your </t>
    </r>
    <r>
      <rPr>
        <b/>
        <sz val="11"/>
        <color rgb="FFFF0000"/>
        <rFont val="Calibri"/>
        <family val="2"/>
        <scheme val="minor"/>
      </rPr>
      <t>web</t>
    </r>
    <r>
      <rPr>
        <sz val="11"/>
        <color rgb="FF000000"/>
        <rFont val="Calibri"/>
        <family val="2"/>
        <scheme val="minor"/>
      </rPr>
      <t xml:space="preserve"> site to alert repeat buyers of when specific items they buy are on sale. Or build a feature on the web site that says notify me when this item is on sale  When Items are on Sale, you do wish to sell them &amp;&amp; Correct ???</t>
    </r>
  </si>
  <si>
    <t>EFF</t>
  </si>
  <si>
    <t>Effort, too hard to get resolution</t>
  </si>
  <si>
    <t>Issue with getting parts</t>
  </si>
  <si>
    <t>INV</t>
  </si>
  <si>
    <t>Inventory isssue</t>
  </si>
  <si>
    <t>PARTS</t>
  </si>
  <si>
    <t>ball was dropped</t>
  </si>
  <si>
    <t>not been fully</t>
  </si>
  <si>
    <t>not able to get parts</t>
  </si>
  <si>
    <t>do not have the part</t>
  </si>
  <si>
    <t>quality of the delivery</t>
  </si>
  <si>
    <t>slop</t>
  </si>
  <si>
    <t>if the part were readily available</t>
  </si>
  <si>
    <t>a little less time</t>
  </si>
  <si>
    <t>what a waste</t>
  </si>
  <si>
    <t>Why do you sell</t>
  </si>
  <si>
    <t>having to return</t>
  </si>
  <si>
    <t>need to retrain</t>
  </si>
  <si>
    <t>get rid of people</t>
  </si>
  <si>
    <t>be more informed</t>
  </si>
  <si>
    <t>make things easier</t>
  </si>
  <si>
    <t>nobody has addressed</t>
  </si>
  <si>
    <t>wrong paint</t>
  </si>
  <si>
    <t>problem with getting product</t>
  </si>
  <si>
    <t>botched deliveries</t>
  </si>
  <si>
    <t>manual needs to be updated</t>
  </si>
  <si>
    <t>could have refunded</t>
  </si>
  <si>
    <t>banned from doing valid returns</t>
  </si>
  <si>
    <t xml:space="preserve">never shop </t>
  </si>
  <si>
    <t>asking ? times</t>
  </si>
  <si>
    <t>wanted some help</t>
  </si>
  <si>
    <t>already had an issue</t>
  </si>
  <si>
    <t>quality of the</t>
  </si>
  <si>
    <t>point of having customer service</t>
  </si>
  <si>
    <t>stand by their word</t>
  </si>
  <si>
    <t>Apologies mean nothing</t>
  </si>
  <si>
    <t>shortage of staff</t>
  </si>
  <si>
    <t>will not be buying</t>
  </si>
  <si>
    <t>would not recommend</t>
  </si>
  <si>
    <t>inflated charges</t>
  </si>
  <si>
    <t>not seen a confirmation</t>
  </si>
  <si>
    <t>part I bought is bad</t>
  </si>
  <si>
    <t>I have to go to</t>
  </si>
  <si>
    <t>correct manual</t>
  </si>
  <si>
    <t>not a time saver</t>
  </si>
  <si>
    <t>an apology from</t>
  </si>
  <si>
    <r>
      <t xml:space="preserve">This issue has </t>
    </r>
    <r>
      <rPr>
        <b/>
        <sz val="11"/>
        <color rgb="FFFF0000"/>
        <rFont val="Calibri"/>
        <family val="2"/>
        <scheme val="minor"/>
      </rPr>
      <t>not been fully</t>
    </r>
    <r>
      <rPr>
        <sz val="11"/>
        <color rgb="FF000000"/>
        <rFont val="Calibri"/>
        <family val="2"/>
        <scheme val="minor"/>
      </rPr>
      <t xml:space="preserve"> rectofied.  It was said that it is set up for completion but have not scheduled the work to be done.</t>
    </r>
  </si>
  <si>
    <r>
      <t xml:space="preserve">when i contacted ramee and provided information the warehouse team thought i had a different model when i provided the model unowned i did not hear anything back and had to contact ramee.  so the </t>
    </r>
    <r>
      <rPr>
        <b/>
        <sz val="11"/>
        <color rgb="FFFF0000"/>
        <rFont val="Calibri"/>
        <family val="2"/>
        <scheme val="minor"/>
      </rPr>
      <t>ball was dropped</t>
    </r>
    <r>
      <rPr>
        <sz val="11"/>
        <color rgb="FF000000"/>
        <rFont val="Calibri"/>
        <family val="2"/>
        <scheme val="minor"/>
      </rPr>
      <t xml:space="preserve"> on someones end</t>
    </r>
  </si>
  <si>
    <r>
      <t xml:space="preserve">Ricardo and Hugo were very good about getting things going and keeping me updated. My only discontent is I still </t>
    </r>
    <r>
      <rPr>
        <b/>
        <sz val="11"/>
        <color rgb="FFFF0000"/>
        <rFont val="Calibri"/>
        <family val="2"/>
        <scheme val="minor"/>
      </rPr>
      <t>do not have the part</t>
    </r>
    <r>
      <rPr>
        <sz val="11"/>
        <color rgb="FF000000"/>
        <rFont val="Calibri"/>
        <family val="2"/>
        <scheme val="minor"/>
      </rPr>
      <t>.</t>
    </r>
  </si>
  <si>
    <r>
      <t xml:space="preserve">Carlos was very knowledgeable and informative on the procedure and of making certain that we received the part that was needed to remedy the situation. I appreciated this professionalism. Nothing more could be done to improve the experience except </t>
    </r>
    <r>
      <rPr>
        <b/>
        <sz val="11"/>
        <color rgb="FFFF0000"/>
        <rFont val="Calibri"/>
        <family val="2"/>
        <scheme val="minor"/>
      </rPr>
      <t>if the part were readily available</t>
    </r>
    <r>
      <rPr>
        <sz val="11"/>
        <color rgb="FF000000"/>
        <rFont val="Calibri"/>
        <family val="2"/>
        <scheme val="minor"/>
      </rPr>
      <t xml:space="preserve"> on that day.</t>
    </r>
  </si>
  <si>
    <r>
      <t xml:space="preserve">Everyone was very helpful and took care of my needs. I just wish the process took </t>
    </r>
    <r>
      <rPr>
        <b/>
        <sz val="11"/>
        <color rgb="FFFF0000"/>
        <rFont val="Calibri"/>
        <family val="2"/>
        <scheme val="minor"/>
      </rPr>
      <t>a little less time</t>
    </r>
    <r>
      <rPr>
        <sz val="11"/>
        <color rgb="FF000000"/>
        <rFont val="Calibri"/>
        <family val="2"/>
        <scheme val="minor"/>
      </rPr>
      <t xml:space="preserve"> but overall a very good experience</t>
    </r>
  </si>
  <si>
    <r>
      <t>Why do you sell</t>
    </r>
    <r>
      <rPr>
        <sz val="11"/>
        <color rgb="FF000000"/>
        <rFont val="Calibri"/>
        <family val="2"/>
        <scheme val="minor"/>
      </rPr>
      <t xml:space="preserve"> a ceiling fan that has to be TAKEN DOWN in order to reset dip switches. You installed it. How was I supposed to know that someone else has my frequency which I can change but I have to uninstall it.  Oh yeah&amp;thats going to happen. Im 77 and have crawled up on the ladder way too many times already. </t>
    </r>
    <r>
      <rPr>
        <b/>
        <sz val="11"/>
        <color rgb="FFFF0000"/>
        <rFont val="Calibri"/>
        <family val="2"/>
        <scheme val="minor"/>
      </rPr>
      <t>What a waste</t>
    </r>
    <r>
      <rPr>
        <sz val="11"/>
        <color rgb="FF000000"/>
        <rFont val="Calibri"/>
        <family val="2"/>
        <scheme val="minor"/>
      </rPr>
      <t>.</t>
    </r>
  </si>
  <si>
    <r>
      <t xml:space="preserve">i was glad to here from the real manger as prompt.as he did </t>
    </r>
    <r>
      <rPr>
        <b/>
        <sz val="11"/>
        <color rgb="FFFF0000"/>
        <rFont val="Calibri"/>
        <family val="2"/>
        <scheme val="minor"/>
      </rPr>
      <t>need to retrain</t>
    </r>
    <r>
      <rPr>
        <sz val="11"/>
        <color rgb="FF000000"/>
        <rFont val="Calibri"/>
        <family val="2"/>
        <scheme val="minor"/>
      </rPr>
      <t xml:space="preserve"> or </t>
    </r>
    <r>
      <rPr>
        <b/>
        <sz val="11"/>
        <color rgb="FFFF0000"/>
        <rFont val="Calibri"/>
        <family val="2"/>
        <scheme val="minor"/>
      </rPr>
      <t>get rid of people</t>
    </r>
    <r>
      <rPr>
        <sz val="11"/>
        <color rgb="FF000000"/>
        <rFont val="Calibri"/>
        <family val="2"/>
        <scheme val="minor"/>
      </rPr>
      <t xml:space="preserve"> i understand these time its hard to find help thats not an excuse thank you for adressing my issue</t>
    </r>
  </si>
  <si>
    <r>
      <t xml:space="preserve">Customer service at the retail stores need to </t>
    </r>
    <r>
      <rPr>
        <b/>
        <sz val="11"/>
        <color rgb="FFFF0000"/>
        <rFont val="Calibri"/>
        <family val="2"/>
        <scheme val="minor"/>
      </rPr>
      <t>be more informed</t>
    </r>
    <r>
      <rPr>
        <sz val="11"/>
        <color rgb="FF000000"/>
        <rFont val="Calibri"/>
        <family val="2"/>
        <scheme val="minor"/>
      </rPr>
      <t xml:space="preserve"> as to the answers they convey to their customers.</t>
    </r>
  </si>
  <si>
    <r>
      <t xml:space="preserve">Darryls was very helpful and polite. Wish yall would make sure which Harbor Bay candles can or cannot use the Harbor Bay remote, would just </t>
    </r>
    <r>
      <rPr>
        <b/>
        <sz val="11"/>
        <color rgb="FFFF0000"/>
        <rFont val="Calibri"/>
        <family val="2"/>
        <scheme val="minor"/>
      </rPr>
      <t>make things easier</t>
    </r>
    <r>
      <rPr>
        <sz val="11"/>
        <color rgb="FF000000"/>
        <rFont val="Calibri"/>
        <family val="2"/>
        <scheme val="minor"/>
      </rPr>
      <t>!</t>
    </r>
  </si>
  <si>
    <r>
      <t xml:space="preserve">Im concerned that nobody has addressed the long term implications of selling me the </t>
    </r>
    <r>
      <rPr>
        <b/>
        <sz val="11"/>
        <color rgb="FFFF0000"/>
        <rFont val="Calibri"/>
        <family val="2"/>
        <scheme val="minor"/>
      </rPr>
      <t>wrong paint</t>
    </r>
    <r>
      <rPr>
        <sz val="11"/>
        <color rgb="FF000000"/>
        <rFont val="Calibri"/>
        <family val="2"/>
        <scheme val="minor"/>
      </rPr>
      <t>. I would appreciate a phone call to address the part of my complaint that has yet to be discussed by any of your team. Thank you.</t>
    </r>
  </si>
  <si>
    <r>
      <t xml:space="preserve">Home Depot needs to be able to get in contact with vendors &amp; shipping direct when there's a </t>
    </r>
    <r>
      <rPr>
        <b/>
        <sz val="11"/>
        <color rgb="FFFF0000"/>
        <rFont val="Calibri"/>
        <family val="2"/>
        <scheme val="minor"/>
      </rPr>
      <t>problem with getting product</t>
    </r>
    <r>
      <rPr>
        <sz val="11"/>
        <color rgb="FF000000"/>
        <rFont val="Calibri"/>
        <family val="2"/>
        <scheme val="minor"/>
      </rPr>
      <t xml:space="preserve"> to customers.</t>
    </r>
  </si>
  <si>
    <r>
      <t xml:space="preserve">I do not understand the question about GERMAN.The point of this survey is unclear to me. Are you asking about the </t>
    </r>
    <r>
      <rPr>
        <b/>
        <sz val="11"/>
        <color rgb="FFFF0000"/>
        <rFont val="Calibri"/>
        <family val="2"/>
        <scheme val="minor"/>
      </rPr>
      <t>botched deliveries</t>
    </r>
    <r>
      <rPr>
        <sz val="11"/>
        <color rgb="FF000000"/>
        <rFont val="Calibri"/>
        <family val="2"/>
        <scheme val="minor"/>
      </rPr>
      <t xml:space="preserve"> that I submitted a claim over, or are you asking for compliments about the claim filing process. Either way, let's keep the eye on the ball and fix my yard.</t>
    </r>
  </si>
  <si>
    <r>
      <t xml:space="preserve">I ordered $500 standlone bath tub and in manual it says upon request p trap will be provided but when I requested i was told I need to pay.. </t>
    </r>
    <r>
      <rPr>
        <b/>
        <sz val="11"/>
        <color rgb="FFFF0000"/>
        <rFont val="Calibri"/>
        <family val="2"/>
        <scheme val="minor"/>
      </rPr>
      <t>manual needs to be updated</t>
    </r>
  </si>
  <si>
    <r>
      <t xml:space="preserve">I am </t>
    </r>
    <r>
      <rPr>
        <b/>
        <sz val="11"/>
        <color rgb="FFFF0000"/>
        <rFont val="Calibri"/>
        <family val="2"/>
        <scheme val="minor"/>
      </rPr>
      <t>still waiting for</t>
    </r>
    <r>
      <rPr>
        <sz val="11"/>
        <color rgb="FF000000"/>
        <rFont val="Calibri"/>
        <family val="2"/>
        <scheme val="minor"/>
      </rPr>
      <t xml:space="preserve"> the claim </t>
    </r>
    <r>
      <rPr>
        <b/>
        <sz val="11"/>
        <color rgb="FFFF0000"/>
        <rFont val="Calibri"/>
        <family val="2"/>
        <scheme val="minor"/>
      </rPr>
      <t>insurance</t>
    </r>
    <r>
      <rPr>
        <sz val="11"/>
        <color rgb="FF000000"/>
        <rFont val="Calibri"/>
        <family val="2"/>
        <scheme val="minor"/>
      </rPr>
      <t xml:space="preserve"> to come out and inspect the damage done underneath my sink. I am not sure who Rosetta is, It was easy to order online but hard to get someone the plumber to come out. The </t>
    </r>
    <r>
      <rPr>
        <b/>
        <sz val="11"/>
        <color rgb="FFFF0000"/>
        <rFont val="Calibri"/>
        <family val="2"/>
        <scheme val="minor"/>
      </rPr>
      <t>ball was dropped</t>
    </r>
    <r>
      <rPr>
        <sz val="11"/>
        <color rgb="FF000000"/>
        <rFont val="Calibri"/>
        <family val="2"/>
        <scheme val="minor"/>
      </rPr>
      <t xml:space="preserve"> from the day of delivery when we were initially told that they would schedule for the plumber to come out.</t>
    </r>
  </si>
  <si>
    <r>
      <t xml:space="preserve">The representative did fine but couldn''t really </t>
    </r>
    <r>
      <rPr>
        <b/>
        <sz val="11"/>
        <color rgb="FFFF0000"/>
        <rFont val="Calibri"/>
        <family val="2"/>
        <scheme val="minor"/>
      </rPr>
      <t>help me</t>
    </r>
    <r>
      <rPr>
        <sz val="11"/>
        <color rgb="FF000000"/>
        <rFont val="Calibri"/>
        <family val="2"/>
        <scheme val="minor"/>
      </rPr>
      <t xml:space="preserve"> in the way that I could have preferred. The faucet is discontinued, and I was offered a $100 coupon for Home Depot which is supposed to come in the mail. I went to Home Depot to buy another faucet and there is nothing similar for $100 so I felt that the </t>
    </r>
    <r>
      <rPr>
        <b/>
        <sz val="11"/>
        <color rgb="FFFF0000"/>
        <rFont val="Calibri"/>
        <family val="2"/>
        <scheme val="minor"/>
      </rPr>
      <t>warranty</t>
    </r>
    <r>
      <rPr>
        <sz val="11"/>
        <color rgb="FF000000"/>
        <rFont val="Calibri"/>
        <family val="2"/>
        <scheme val="minor"/>
      </rPr>
      <t xml:space="preserve"> did not quite live up to what was </t>
    </r>
    <r>
      <rPr>
        <b/>
        <sz val="11"/>
        <color rgb="FFFF0000"/>
        <rFont val="Calibri"/>
        <family val="2"/>
        <scheme val="minor"/>
      </rPr>
      <t>promised</t>
    </r>
    <r>
      <rPr>
        <sz val="11"/>
        <color rgb="FF000000"/>
        <rFont val="Calibri"/>
        <family val="2"/>
        <scheme val="minor"/>
      </rPr>
      <t xml:space="preserve">. Additionally, I was </t>
    </r>
    <r>
      <rPr>
        <b/>
        <sz val="11"/>
        <color rgb="FFFF0000"/>
        <rFont val="Calibri"/>
        <family val="2"/>
        <scheme val="minor"/>
      </rPr>
      <t>not impressed</t>
    </r>
    <r>
      <rPr>
        <sz val="11"/>
        <color rgb="FF000000"/>
        <rFont val="Calibri"/>
        <family val="2"/>
        <scheme val="minor"/>
      </rPr>
      <t xml:space="preserve"> with the </t>
    </r>
    <r>
      <rPr>
        <b/>
        <sz val="11"/>
        <color rgb="FFFF0000"/>
        <rFont val="Calibri"/>
        <family val="2"/>
        <scheme val="minor"/>
      </rPr>
      <t>quality of the</t>
    </r>
    <r>
      <rPr>
        <sz val="11"/>
        <color rgb="FF000000"/>
        <rFont val="Calibri"/>
        <family val="2"/>
        <scheme val="minor"/>
      </rPr>
      <t xml:space="preserve"> product. It appears to have been a </t>
    </r>
    <r>
      <rPr>
        <b/>
        <sz val="11"/>
        <color rgb="FFFF0000"/>
        <rFont val="Calibri"/>
        <family val="2"/>
        <scheme val="minor"/>
      </rPr>
      <t>faulty</t>
    </r>
    <r>
      <rPr>
        <sz val="11"/>
        <color rgb="FF000000"/>
        <rFont val="Calibri"/>
        <family val="2"/>
        <scheme val="minor"/>
      </rPr>
      <t xml:space="preserve"> design or poor craftsmanship at the factory.</t>
    </r>
  </si>
  <si>
    <r>
      <t xml:space="preserve">You </t>
    </r>
    <r>
      <rPr>
        <b/>
        <sz val="11"/>
        <color rgb="FFFF0000"/>
        <rFont val="Calibri"/>
        <family val="2"/>
        <scheme val="minor"/>
      </rPr>
      <t>could have refunded</t>
    </r>
    <r>
      <rPr>
        <sz val="11"/>
        <color rgb="FF000000"/>
        <rFont val="Calibri"/>
        <family val="2"/>
        <scheme val="minor"/>
      </rPr>
      <t xml:space="preserve"> the appropriate amount of money.</t>
    </r>
  </si>
  <si>
    <r>
      <t xml:space="preserve">Theres no reason a customer could be </t>
    </r>
    <r>
      <rPr>
        <b/>
        <sz val="11"/>
        <color rgb="FFFF0000"/>
        <rFont val="Calibri"/>
        <family val="2"/>
        <scheme val="minor"/>
      </rPr>
      <t>banned from doing valid returns</t>
    </r>
    <r>
      <rPr>
        <sz val="11"/>
        <color rgb="FF000000"/>
        <rFont val="Calibri"/>
        <family val="2"/>
        <scheme val="minor"/>
      </rPr>
      <t xml:space="preserve"> with a receipt. Someone at Home Depot corporate needs to resolve this.</t>
    </r>
  </si>
  <si>
    <r>
      <t xml:space="preserve">I have been contacted by any one to return my </t>
    </r>
    <r>
      <rPr>
        <b/>
        <sz val="11"/>
        <color rgb="FFFF0000"/>
        <rFont val="Calibri"/>
        <family val="2"/>
        <scheme val="minor"/>
      </rPr>
      <t>overcharge</t>
    </r>
    <r>
      <rPr>
        <sz val="11"/>
        <color rgb="FF000000"/>
        <rFont val="Calibri"/>
        <family val="2"/>
        <scheme val="minor"/>
      </rPr>
      <t xml:space="preserve"> of a rental</t>
    </r>
  </si>
  <si>
    <r>
      <t xml:space="preserve">Jonathan was stellar, excellent, and thorough.  He represented the company well and did everything in his power to take care of the situation. The Home Depot </t>
    </r>
    <r>
      <rPr>
        <b/>
        <sz val="11"/>
        <color rgb="FFFF0000"/>
        <rFont val="Calibri"/>
        <family val="2"/>
        <scheme val="minor"/>
      </rPr>
      <t>policy</t>
    </r>
    <r>
      <rPr>
        <sz val="11"/>
        <color rgb="FF000000"/>
        <rFont val="Calibri"/>
        <family val="2"/>
        <scheme val="minor"/>
      </rPr>
      <t xml:space="preserve">, however, is absolute </t>
    </r>
    <r>
      <rPr>
        <b/>
        <sz val="11"/>
        <color rgb="FFFF0000"/>
        <rFont val="Calibri"/>
        <family val="2"/>
        <scheme val="minor"/>
      </rPr>
      <t>garbage</t>
    </r>
    <r>
      <rPr>
        <sz val="11"/>
        <color rgb="FF000000"/>
        <rFont val="Calibri"/>
        <family val="2"/>
        <scheme val="minor"/>
      </rPr>
      <t xml:space="preserve">. </t>
    </r>
    <r>
      <rPr>
        <b/>
        <sz val="11"/>
        <color rgb="FFFF0000"/>
        <rFont val="Calibri"/>
        <family val="2"/>
        <scheme val="minor"/>
      </rPr>
      <t>Waste of time</t>
    </r>
    <r>
      <rPr>
        <sz val="11"/>
        <color rgb="FF000000"/>
        <rFont val="Calibri"/>
        <family val="2"/>
        <scheme val="minor"/>
      </rPr>
      <t xml:space="preserve">, money, and even resources. </t>
    </r>
    <r>
      <rPr>
        <b/>
        <sz val="11"/>
        <color rgb="FFFF0000"/>
        <rFont val="Calibri"/>
        <family val="2"/>
        <scheme val="minor"/>
      </rPr>
      <t>Having to return</t>
    </r>
    <r>
      <rPr>
        <sz val="11"/>
        <color rgb="FF000000"/>
        <rFont val="Calibri"/>
        <family val="2"/>
        <scheme val="minor"/>
      </rPr>
      <t xml:space="preserve"> an entire furniture set to </t>
    </r>
    <r>
      <rPr>
        <b/>
        <sz val="11"/>
        <color rgb="FFFF0000"/>
        <rFont val="Calibri"/>
        <family val="2"/>
        <scheme val="minor"/>
      </rPr>
      <t>replace</t>
    </r>
    <r>
      <rPr>
        <sz val="11"/>
        <color rgb="FF000000"/>
        <rFont val="Calibri"/>
        <family val="2"/>
        <scheme val="minor"/>
      </rPr>
      <t xml:space="preserve"> one </t>
    </r>
    <r>
      <rPr>
        <b/>
        <sz val="11"/>
        <color rgb="FFFF0000"/>
        <rFont val="Calibri"/>
        <family val="2"/>
        <scheme val="minor"/>
      </rPr>
      <t>damaged</t>
    </r>
    <r>
      <rPr>
        <sz val="11"/>
        <color rgb="FF000000"/>
        <rFont val="Calibri"/>
        <family val="2"/>
        <scheme val="minor"/>
      </rPr>
      <t xml:space="preserve"> piece has left us having to dispose of 2x packaging materials and 2x wooden pallets, time off work for deliveries/pick ups, and </t>
    </r>
    <r>
      <rPr>
        <b/>
        <sz val="11"/>
        <color rgb="FFFF0000"/>
        <rFont val="Calibri"/>
        <family val="2"/>
        <scheme val="minor"/>
      </rPr>
      <t>HOURS on the phone</t>
    </r>
    <r>
      <rPr>
        <sz val="11"/>
        <color rgb="FF000000"/>
        <rFont val="Calibri"/>
        <family val="2"/>
        <scheme val="minor"/>
      </rPr>
      <t>.</t>
    </r>
  </si>
  <si>
    <r>
      <t xml:space="preserve">Happy with the work of Manuel but </t>
    </r>
    <r>
      <rPr>
        <b/>
        <sz val="11"/>
        <color rgb="FFFF0000"/>
        <rFont val="Calibri"/>
        <family val="2"/>
        <scheme val="minor"/>
      </rPr>
      <t>not satisfied</t>
    </r>
    <r>
      <rPr>
        <sz val="11"/>
        <color rgb="FF000000"/>
        <rFont val="Calibri"/>
        <family val="2"/>
        <scheme val="minor"/>
      </rPr>
      <t xml:space="preserve"> with the product received from zero radius!! So </t>
    </r>
    <r>
      <rPr>
        <b/>
        <sz val="11"/>
        <color rgb="FFFF0000"/>
        <rFont val="Calibri"/>
        <family val="2"/>
        <scheme val="minor"/>
      </rPr>
      <t>would not recommend</t>
    </r>
    <r>
      <rPr>
        <sz val="11"/>
        <color rgb="FF000000"/>
        <rFont val="Calibri"/>
        <family val="2"/>
        <scheme val="minor"/>
      </rPr>
      <t xml:space="preserve"> that brand name to anyone!</t>
    </r>
  </si>
  <si>
    <r>
      <t xml:space="preserve">Ethan is the only reason Ill be returning to Home Depot. I am dreading </t>
    </r>
    <r>
      <rPr>
        <b/>
        <sz val="11"/>
        <color rgb="FFFF0000"/>
        <rFont val="Calibri"/>
        <family val="2"/>
        <scheme val="minor"/>
      </rPr>
      <t>having to return</t>
    </r>
    <r>
      <rPr>
        <sz val="11"/>
        <color rgb="FF000000"/>
        <rFont val="Calibri"/>
        <family val="2"/>
        <scheme val="minor"/>
      </rPr>
      <t xml:space="preserve"> another husky tool I purchased online. Im not even sure how to do it.</t>
    </r>
  </si>
  <si>
    <r>
      <t xml:space="preserve">what is the </t>
    </r>
    <r>
      <rPr>
        <b/>
        <sz val="11"/>
        <color rgb="FFFF0000"/>
        <rFont val="Calibri"/>
        <family val="2"/>
        <scheme val="minor"/>
      </rPr>
      <t>point of having customer service</t>
    </r>
    <r>
      <rPr>
        <sz val="11"/>
        <color rgb="FF000000"/>
        <rFont val="Calibri"/>
        <family val="2"/>
        <scheme val="minor"/>
      </rPr>
      <t xml:space="preserve"> if they do not </t>
    </r>
    <r>
      <rPr>
        <b/>
        <sz val="11"/>
        <color rgb="FFFF0000"/>
        <rFont val="Calibri"/>
        <family val="2"/>
        <scheme val="minor"/>
      </rPr>
      <t>stand by their word</t>
    </r>
    <r>
      <rPr>
        <sz val="11"/>
        <color rgb="FF000000"/>
        <rFont val="Calibri"/>
        <family val="2"/>
        <scheme val="minor"/>
      </rPr>
      <t xml:space="preserve">? </t>
    </r>
    <r>
      <rPr>
        <b/>
        <sz val="11"/>
        <color rgb="FFFF0000"/>
        <rFont val="Calibri"/>
        <family val="2"/>
        <scheme val="minor"/>
      </rPr>
      <t>Apologies mean nothing</t>
    </r>
    <r>
      <rPr>
        <sz val="11"/>
        <color rgb="FF000000"/>
        <rFont val="Calibri"/>
        <family val="2"/>
        <scheme val="minor"/>
      </rPr>
      <t xml:space="preserve"> in the fiscal world.</t>
    </r>
  </si>
  <si>
    <r>
      <t>An apology from</t>
    </r>
    <r>
      <rPr>
        <sz val="11"/>
        <color rgb="FF000000"/>
        <rFont val="Calibri"/>
        <family val="2"/>
        <scheme val="minor"/>
      </rPr>
      <t xml:space="preserve"> your contractor, or you making one on their behalf.</t>
    </r>
  </si>
  <si>
    <r>
      <t xml:space="preserve">At some shopping trips there was a </t>
    </r>
    <r>
      <rPr>
        <b/>
        <sz val="11"/>
        <color rgb="FFFF0000"/>
        <rFont val="Calibri"/>
        <family val="2"/>
        <scheme val="minor"/>
      </rPr>
      <t>shortage of staff</t>
    </r>
    <r>
      <rPr>
        <sz val="11"/>
        <color rgb="FF000000"/>
        <rFont val="Calibri"/>
        <family val="2"/>
        <scheme val="minor"/>
      </rPr>
      <t xml:space="preserve"> actually having to search for someone, at other times there was a shortage. That said the staff was friendly and helpful.</t>
    </r>
  </si>
  <si>
    <r>
      <t xml:space="preserve">Would not reccomend anyone to purchase products, and </t>
    </r>
    <r>
      <rPr>
        <b/>
        <sz val="11"/>
        <color rgb="FFFF0000"/>
        <rFont val="Calibri"/>
        <family val="2"/>
        <scheme val="minor"/>
      </rPr>
      <t>will not be buying</t>
    </r>
    <r>
      <rPr>
        <sz val="11"/>
        <color rgb="FF000000"/>
        <rFont val="Calibri"/>
        <family val="2"/>
        <scheme val="minor"/>
      </rPr>
      <t xml:space="preserve"> again.</t>
    </r>
  </si>
  <si>
    <r>
      <t xml:space="preserve">would like to here from someone with my case disagreement with </t>
    </r>
    <r>
      <rPr>
        <b/>
        <sz val="11"/>
        <color rgb="FFFF0000"/>
        <rFont val="Calibri"/>
        <family val="2"/>
        <scheme val="minor"/>
      </rPr>
      <t>inflated charges</t>
    </r>
    <r>
      <rPr>
        <sz val="11"/>
        <color rgb="FF000000"/>
        <rFont val="Calibri"/>
        <family val="2"/>
        <scheme val="minor"/>
      </rPr>
      <t xml:space="preserve"> on my flooring job</t>
    </r>
  </si>
  <si>
    <r>
      <t xml:space="preserve">Have </t>
    </r>
    <r>
      <rPr>
        <b/>
        <sz val="11"/>
        <color rgb="FFFF0000"/>
        <rFont val="Calibri"/>
        <family val="2"/>
        <scheme val="minor"/>
      </rPr>
      <t>not seen a confirmation</t>
    </r>
    <r>
      <rPr>
        <sz val="11"/>
        <color rgb="FF000000"/>
        <rFont val="Calibri"/>
        <family val="2"/>
        <scheme val="minor"/>
      </rPr>
      <t xml:space="preserve"> of our order or case resolution.</t>
    </r>
  </si>
  <si>
    <r>
      <t xml:space="preserve">The </t>
    </r>
    <r>
      <rPr>
        <b/>
        <sz val="11"/>
        <color rgb="FFFF0000"/>
        <rFont val="Calibri"/>
        <family val="2"/>
        <scheme val="minor"/>
      </rPr>
      <t>part I bought is bad</t>
    </r>
    <r>
      <rPr>
        <sz val="11"/>
        <color rgb="FF000000"/>
        <rFont val="Calibri"/>
        <family val="2"/>
        <scheme val="minor"/>
      </rPr>
      <t>. I want them to mail me a new one with a return shipping label for the old</t>
    </r>
  </si>
  <si>
    <r>
      <t xml:space="preserve">Deborah went beyond to help. i did not have the invoice or manual. </t>
    </r>
    <r>
      <rPr>
        <b/>
        <sz val="11"/>
        <color rgb="FFFF0000"/>
        <rFont val="Calibri"/>
        <family val="2"/>
        <scheme val="minor"/>
      </rPr>
      <t>I have to go to</t>
    </r>
    <r>
      <rPr>
        <sz val="11"/>
        <color rgb="FF000000"/>
        <rFont val="Calibri"/>
        <family val="2"/>
        <scheme val="minor"/>
      </rPr>
      <t xml:space="preserve"> home depot to see if there is a similar fan or receiver that is suitable.</t>
    </r>
  </si>
  <si>
    <r>
      <t xml:space="preserve">I thought that what was sent was the </t>
    </r>
    <r>
      <rPr>
        <b/>
        <sz val="11"/>
        <color rgb="FFFF0000"/>
        <rFont val="Calibri"/>
        <family val="2"/>
        <scheme val="minor"/>
      </rPr>
      <t>correct manual</t>
    </r>
    <r>
      <rPr>
        <sz val="11"/>
        <color rgb="FF000000"/>
        <rFont val="Calibri"/>
        <family val="2"/>
        <scheme val="minor"/>
      </rPr>
      <t xml:space="preserve"> but it wasn''t so unfortunately I had to figure things out although the agent was very eager nice and motivated to assist.</t>
    </r>
  </si>
  <si>
    <r>
      <t xml:space="preserve">The texting option took just as much time as calling, so it was </t>
    </r>
    <r>
      <rPr>
        <b/>
        <sz val="11"/>
        <color rgb="FFFF0000"/>
        <rFont val="Calibri"/>
        <family val="2"/>
        <scheme val="minor"/>
      </rPr>
      <t>not a time saver</t>
    </r>
    <r>
      <rPr>
        <sz val="11"/>
        <color rgb="FF000000"/>
        <rFont val="Calibri"/>
        <family val="2"/>
        <scheme val="minor"/>
      </rPr>
      <t>. I could be able to submit an email request for a fan balancing kit, or better yet - I could be able to go to my online account and find a quick link there for such common requests as a fan balancing kit.</t>
    </r>
  </si>
  <si>
    <r>
      <t xml:space="preserve">Cheryl was good. Then this Scott guy emails me and tells me to talk to parts department. Im just trying to get the $1,000 toolbox that I ordered working again. Honestly, the </t>
    </r>
    <r>
      <rPr>
        <b/>
        <sz val="11"/>
        <color rgb="FFFF0000"/>
        <rFont val="Calibri"/>
        <family val="2"/>
        <scheme val="minor"/>
      </rPr>
      <t>quality of the</t>
    </r>
    <r>
      <rPr>
        <sz val="11"/>
        <color rgb="FF000000"/>
        <rFont val="Calibri"/>
        <family val="2"/>
        <scheme val="minor"/>
      </rPr>
      <t xml:space="preserve"> box is subpar to have </t>
    </r>
    <r>
      <rPr>
        <b/>
        <sz val="11"/>
        <color rgb="FFFF0000"/>
        <rFont val="Calibri"/>
        <family val="2"/>
        <scheme val="minor"/>
      </rPr>
      <t>already had an issue</t>
    </r>
    <r>
      <rPr>
        <sz val="11"/>
        <color rgb="FF000000"/>
        <rFont val="Calibri"/>
        <family val="2"/>
        <scheme val="minor"/>
      </rPr>
      <t xml:space="preserve"> with the slides a month into ownership.</t>
    </r>
  </si>
  <si>
    <t>SALES</t>
  </si>
  <si>
    <t>Sales related issues</t>
  </si>
  <si>
    <t>instal</t>
  </si>
  <si>
    <t>install</t>
  </si>
  <si>
    <t>Edwin was knowledgeable &amp; patient.  He obviously had great training but he was a 'natural' on the phone!</t>
  </si>
  <si>
    <t>Eduardo was one of those people who immediately says 'I can help today' and then goes and figures out a way to solve your problem.   I had trouble getting a part from a supplier, and he called the store, had them set aside the part for me, and then sorted out getting the store a replacement part from supplier.   Could not have been happier, these are the kinds of people you need to continue to empower to just fix problems for people. One of the best telephone customer service experiences I''ve had in a long time.</t>
  </si>
  <si>
    <t>On hold for over 2hrs with local store, horrible Customer service. Second time I called Customer Care, I was on hold for an additional 25 minutes without explanation, therefore I hung up. As a whole, this is becoming the 'norm' for Home Depot. What has happened to Customer Service?</t>
  </si>
  <si>
    <t>As a long time HD customer,  I would like to see better access to 'customer care' personal at my convemience when I call vs. waiting for a 'call Back' that happens at a random time</t>
  </si>
  <si>
    <t>You are sending me this survey roughly one week before this case could be resolved. I don''t know yet if it will be resolved. This was a case of a broken part in a toilet box. The insert in the box says something like 'do NOT return item... call this number and we can help you FASTER'. Well, it turns out faster is 7-10 business days. And then you send me this survey after approximately 1 business day. Please context me again after I receive the unbroken part.</t>
  </si>
  <si>
    <t>Brandy was fantastic! Understanding of my situation and easy to work with. As a minimum she deserves whatever Home Depot gives as an award, but I''m sure a raise would be better.  During my military career I would end a review of a great troop with the statement 'retain &amp; promote'. I use it now for her! Thanks.</t>
  </si>
  <si>
    <t>The customer service rep was engaging and professional. I am more concerned about the shabby quality of the delivery process. I do not believe Home Depot would let such 'slop' leave its warehouse. V/r Dr. Robert Wuagneux 802-353-7322</t>
  </si>
  <si>
    <t>Your incognito loss prevention kid followed me around like I was going to steal something. I don''t know for what reason except the color of my skin. Besides racially profiling customers, he's not very 'undercover' or good at his job if he thinks I'm a shoplifter and I called him out on it. There were several of your staff standing around at the checkout counter laughing at the situation too. I guess bigotry is funny at Home Depot. It's not the first time either.  Another one of your keen detectives tried to detain me once when I was pushing an $800 power washer up to the self checkout. I was livid and let him know about it. I bought it anyway, shouldn't have. To top it all off, I'm a veteran of the U.S. Army and this is the thanks I get.</t>
  </si>
  <si>
    <t>I had made 3 previous calls looking to just trade out the damaged drawers and making this one last call was a bit unnerving to be honest. Instead of 'explaining' once again, this professional met me with kind assurance and efficient help to get the parts swapped out successfully. The cabinets were already installed and the only logical choice was trade drawers not the entire cabinet. Thank you for your kindness and help to resolve this issue to allow me to enjoy my new kitchen.</t>
  </si>
  <si>
    <t>the store could not order a grill because it was out of stock, but told me I could online, and the store would assemble it and deliver it free of charge as with one at the store. So I did order online where there was no option to as to where to deliver it, etc. When I got notice it was to be delivered to me, I contacted Home Depot customer service, who call ed the store with me on the line but could not get through, and that Home Depot Customer service could not tell the store to do anything to help (different entities!!) and told me to call them which made no sense because how would I get through and what to do since Customer Service would not be on the line, after an hour and 1/2, they called Jordan and we went through the problem again, &amp; he filed a 'complaint' with the store. The store then called and arranged for their contractor Steve to put the grill together, which he did in less than 1/2 hour. Jordan was helpful, and Steve was great! What can you do? Maybe empower customer service to provide customers with service instead of trying to get me off the phone when it became inconvenient to resolve the issues.</t>
  </si>
  <si>
    <t>This is how I left off with Keonte. I feel like the conversation has not ended and that there might be a better solution.  Good morning,  Thank you. All of the ceiling fans in our house are Hampton Bay and are all older than 10 years. I have replaced both the light switch and fan switch in these fans in years past and am pretty sure that this part is a universal piece. Is there someone else who can confirm that for me? To confirm the cord that turns the light on and off is no longer 'pulling'. It also would have been nice to get some other kind of resolution if you can''t find me the part like maybe a discount/coupon on a new fan since we are kind of stuck.  Thanks, Dan  On Fri, Jun 30, 2023 at 8:03/AM Customer Care &lt;customer_care@homedepot.com&gt; wrote: Hello Dan,  The information you provided however, we cannot identify your product or locate comparable parts. The ceiling fan is discontinue.  Thank you</t>
  </si>
  <si>
    <t>Hello, I bought a Hampton Bay exhaust fan on 06/02/2020. Model #BPT13-14MG(sku #1004 181 635). Two weeks ago I noticed 'dust bunnies' on the grill. Climbed up and removed the grill to clean it. Took it outside to the garden hose to clean it off and low and behold the paint starting peeling off. Went to replace it at Deptford and Brian and the employees met that day were awesome. Unfortunately, there are no exact size grill replacement parts (not10x10). Called Hampton Bay, uh, excuse me Home Depot which started my case. Bottom'' line the email from Joezelle C stating 'we don't sell parts' and no instructions and where to send proof of purchase and/or pictures. So went back to Deptford Customer Service and met the 'all-time worst customer service representative'. No help here. She only wanted to know the 'short version'. I don't believe that this is what Arthur Blank and/or your current CEO had in mind... with regards to providing an exceptional shopping experience. Thank you for reaching out to me.</t>
  </si>
  <si>
    <t>This service request worked as was stated. The process worked well except the part received was a different color than my original purchase. My original purchased umbrella was a color called 'chilli' (red) but the replacement that I received was tan in color. Now what?</t>
  </si>
  <si>
    <t>the people i dealt with at the blue springs location were lazy and had an attitude. i dropped my license there. i came back in 40 hours after my purchase. they said they found my license but because i didnt come looking for it in a reasonable amount of time they destroyed it so no one could use it. 40 hours is certainly reasonable. the guy came and walked up to me and said. YEAH. and stood there and looked at me . he destroyed it because i had not come back in a 'reasonable' amount of time. i called him lazy because he could of googled my name to get my phone or looked me up in  the HD system as i have been an account holder there for over 20 years. this asshole cost you my business</t>
  </si>
  <si>
    <t>The cord on my umbrella broke after 3 yrs. All I needed was the cord information so I could purchase and restring my umbrella. Instead I was told I would need to purchase the entire upper arm pole that the cord runs through. That is UNACCEPTABLE and COMPLETELY UNNECESSARY!! This has happened on both of my umbrellas purchased from Home Depot &amp; both times I''ve been told this ridiculous thing. I was able to measure the diameter &amp; length of the original cord and replace both for a fraction of the cost of the manufacturer's 'recommended and only solution'. You should be ashamed of yourselves for scamming customers who make purchases and ask for help in good faith.</t>
  </si>
  <si>
    <t>I was given the cabinet as a gift. We did not open it until we moved which was several months after receiving the cabinet. I rip the box open to assemble only to find that there is no hardware nor a side to the cabinet. I have no receipt. Apparently since this is an ' over seas supplier', I am unable to correct the problem. No parts can be replaced. The problem can only be corrected by me contacting my 85 year old aunt about a receipt from many months ago. I find this 'solution' unacceptable! So now I have Brand new cabinet that I can not return nor even try to put together due to the lack of parts missing. Jodi left a very nice message on my phone but truly offered me no other option to solve this disaster!</t>
  </si>
  <si>
    <t>She filed a case, which is still outstanding....so I''m not sure I can answer whether or not 'It was easy to accomplish what you needed to today?</t>
  </si>
  <si>
    <t>Absolutely disgusted HD doesn''t back its products.  Hampton Bay blinds arrived with chipped slats, missing hardware, and missing end plates for top bar.  Lovely.  Box WAS NOT OPENED until installer (HD contractor) opened it.  He took pictures as proof positive of what was delivered, defective, and missing.  Called HD on Arapahoe Rd, was told I would need to take the blind down, traipse it to HD for a refund and reorder.  NOT DOING!  (EVER THINK OF SENDING REPLACEMENT PARTS OR SENDING NEW PACKAGE?--'we don't do that'. Looked at one star reviews and found the majority complaints were for missing parts.  So order again and go through the same hassle again?  Not me.  Eduardo fixed the situation via reimbursement as HD on Arapahoe Rd said there was nothing they could do.  Hampton Bay is your own product.  Was told by one HD employee at Arapahoe store that this is a low-end product.  My response:  IF HD DOESN'T WANT TO BACK THE PRODUCT, THEN WHY DOES HD SELL IT????  Because some ditz couldn't package the product correctly to ensure undamaged slats and all parts were included, an installer's time AND customer's time were wasted.  GET A PROCESS IN PLACE THAT SHOWS HD BACKS ITS PRODUCTS.  THIS SITAUTION WAS RIDICULOUS AND HAD I NOT CALLED THE CORPORATE OFFICE, I'D BE STUCK HAVING PAID FULL PRICE FOR A DEFECTIVE BLIND WITH MISSING PARTS. ALSO NOTE:  the installer had to go to ACE Hardware to obtain brackets--he was excellent--HD would do well to learn from him!  OR learn from Toyota--they back their product without fail!</t>
  </si>
  <si>
    <t>My primary complaint is not with Brianna but with Home Depot''s inventory system and unwillingness to assist customers in locating items from the warehouse or other stores. On behalf of our condominium association, we placed orders with two stores and the warehouse. When I received notice that the orders were ready to pick up, one of the stores had only 4 items rather than 6 but didn't bother to inform me ahead of time. We then needed to search for the remaining items and decided to cancel the entire order and place a second order through the warehouse. The first order from the warehouse had only 14 items rather than 16 so that required a lengthy call to customer service to 'cancel' the missing items and re-order them. Also, had we known that the warehouse had more than 16 items, which is the number the website said was in stock, we could have placed the entire order of 30 online. You can do better.</t>
  </si>
  <si>
    <t>William was a great help. he made me feel like an important HD Customer. I think this should have happened at the store level. HD needs to improve on the attitudes of the 'service desk employees'</t>
  </si>
  <si>
    <t>July 2nd, 2023  Genuinely I applaud the very prompt delivery service. It was quick and the delivery crew arrived when they said they would. Sadly that was the highlight of the experience.  Gazebo was ordered online on June 19th and delivered on June 21st. On June 22nd I began assembly.  Things went fine until I got to Step 6 in the assembly manual and discovered the Slanting Beam Connectors (Part P2) was missing. I had received 8 P1 connectors and no P2 connectors instead of 4 and 4.  I contacted Djuan in Georgia and then sent her an e-mail with a copy of my receipt giving all details.  I asked for speedy service because July 2nd was my anniversary and I wanted to have my guests  join me on the patio under our new canopy.  Djuan processed the order for my 4 corner brackets (P2) and on Tuesday it was confirmed and processed in California. Then sent by FedEx from California to Indianapolis, then I believe Michigan, then over the border to Mississauga, then to Markham for delivery and they arrived at my door around 2pm Friday. Yay.  Friday I was able to continue assembly of the corners, the netting brackets and the overhead skeleton of the canopy frame.  On Saturday, with the help of two young nephews we got the small canopy frame in place.  Then spent and hour or more trying to get the small canopy to fit.  Failing that we tried the big canopy.  Seems both canopies are too small or both frames are too big as I can get the material over the frame.  To illustrate, the supplied Small Canopy measures 29' X 36'.  Except the frame that it is supposed to be mounted to is 32' X 36'.  No matter which way I rotate it, it will not fit.  Similarly the large canopy will fit on 2 corners and 4 sides, but it will not reach either far corner of the frame.  No, not even that little retractable arm will save this.  It is still 6 to 10 inches too short in each corner.  At this point I did not even try the netting as it may be an inaccurate size as well.  What could have been done to improve the experience is to have better quality control of the items put into this box.  It is supposed to be an 11'' X 13' Winfield Soft Top Gazebo with Netting . But clearly and sadly what is was supposed to be is not what I received.  I had more than a dozen people expected in my backyard today to enjoy the canopy on the patio today- my 40th wedding anniversary.  Right now all I have is an ill-fitting fabric sitting over a stark steel frame.   It compels me to change hosting to a local restaurant.  Seemed like a great dollar deal at the time but this appears to be sloppy or indifferent packaging that should have taken a few hours to assemble and enjoy.  It has taken 13 days since ordering, plus some cash to pay my nephews for their help and now a second delay until I can get the canopy or ffame replaced to the correct size.  Terribly, terribly disappointing performance.  Dennis Kelly Ajax, Ontario L1T 4E1 dennis@firstimpressionsmedia.ca</t>
  </si>
  <si>
    <t>It was a long and drawn out process to finally talk with someone to address the issue (over 30 minutes on the phone).  Maybe add a 'link' to your main website to submit an issue that a customer might have and provide feedback to the customer.</t>
  </si>
  <si>
    <t>Luis is a very hard working, effective, knowledgeable customer rep. The reason I checked 'somewhat agree' above is because we were on the phone for 40 minutes.  It took time for him to research all the options.  Then he had to help me try to send a photo which was difficult because my devices weren''t syncing.  But he got the job done, it just wasn't exactly easy.  But I am very satisfied with the information he gave me.  Plus I have an eGift card.</t>
  </si>
  <si>
    <t>I received a short (12')wand when I clearly ordered 48'.  No one including Darnesha has contacted us about correcting thus issue.  I am reopening the BBB Claim.</t>
  </si>
  <si>
    <t>Called Home Depot store direct to get info to replace a broken tank lid for a Glacier Bay toilet - Had to ' HOLD ' forever to talk to someone &amp; no one had any idea on how to get a replacement part ! After several tries I asked for a Manger and got Dusty who gave me the 855 number to speak with Brianna - she gave me the direct number to the MFG -Niagra in NY - They sold me the part but said it would ship from the Home Depot Whse in Dallas !!! VERY poor system for Customer Service !</t>
  </si>
  <si>
    <t>First, I want to ask you to have someone look at my account to see how much I have spent with Home Depot in the past three years.  Second, I don''t miss payments and I think I have only been late on one because I overlooked paying it.  Third, I cannot believe I could not get a side by side Refrigerator/Freezer delivered to my home after everything else has been delivered without a hesitation.  Something needs to change about this rule.  I have ordered from someone else and Home Depot has missed a $1500 sale due to 'non delivery' to this area.  Why not think about building a store near to us if that's the case....we could surely use one in the Evergreen, Greenville, Andalusia area.  And had it not been for Candace helping me, I would probably still be thinking I would get a refrigerator delivered.  No one else bothered to tell me that was not going to happen...they only kept repeating it had to be ordered from another store because they had none in stock in Daphne...they set me up with the store in Pensacola and did not call to let me know.  Candace searched until she got answers and had me call that store....they don't deliver here either.  This is such an inconvenience and I know your stores are losing money due to this rule.  I cannot understand why they deliver building materials to my home, but won't deliver appliances.</t>
  </si>
  <si>
    <t>Bought the item 'Exterior Metal Door with Frame' at LOWES</t>
  </si>
  <si>
    <t>Will listened to my complaint attentively. This is the first time I ever filed a formal complaint against any Home Depot employee. In retrospect, I believe I did the right thing by filing the complaint against David.  After trying to get the Key Hero machine to work for close to 45 minutes, he actually refused my request to see if it had been rebooted. Wow. Anyway, Will created a case and forwarded it onto the store manager. According to Will, I was supposed to be contacted by now.  That has not happened. Perhaps it''s because we are in a holiday weekend, I don't know.  Home Depot was always my 'go to' store. That has changed. And depending on what the store manager does or doesn't do, that may change again. I'm very sorry to say that Home Depot in Rockland Maine is slipping.</t>
  </si>
  <si>
    <t>Julio was very nice and gave me a fax # to send repair requested of my documents to Asurion.com at (316) 462-0963. I faxed all requested documents (through the UPS Store in town since I had no way of doing it at my house!) on June 27, 2023 at 9:03 am. As of now, June 30, 2023 @ 11:26am, I have heard NOTHING from Asurion!!. I live out in the country in Montana &amp; am about 30 minutes from town. Gas is expensive here and I don''t want to need to go into town to do my laundry! I will continue to check for Asurion's email as to who can come repair my washer and dryer. This is NOT the service I would expect from Home Depot!!</t>
  </si>
  <si>
    <t>This was a Homedepot.com order. It was a 'in store pick up'. According to Bruce it was delieverd to the store on time. However, it was marked online and in your automated system as 'in processing' 11 days after my order. My paid order sat for at least 7 days and was only marked as 'ready to pick up' because I called out of frustration.  I am now stuck having to wait on a plumber because I was not ready when I was supposed to be. I didn''t have the equipment because it was sitting in your Waldorf store, but no one processed it to be picked up.</t>
  </si>
  <si>
    <t>CULT</t>
  </si>
  <si>
    <t>Cultural issues</t>
  </si>
  <si>
    <t>if it will be resolved</t>
  </si>
  <si>
    <t>waiting on</t>
  </si>
  <si>
    <t>never shop</t>
  </si>
  <si>
    <t>never ever ship</t>
  </si>
  <si>
    <t>experience could not have happened</t>
  </si>
  <si>
    <t>experience should not have happened</t>
  </si>
  <si>
    <t>it would be helpful</t>
  </si>
  <si>
    <t>how do you sell</t>
  </si>
  <si>
    <t>stand behind them</t>
  </si>
  <si>
    <t>sell good products</t>
  </si>
  <si>
    <t>any customer care</t>
  </si>
  <si>
    <t>cannot get the product</t>
  </si>
  <si>
    <t>install cost</t>
  </si>
  <si>
    <t>half my order</t>
  </si>
  <si>
    <t>could have been able to help</t>
  </si>
  <si>
    <t>issue resolved the right way</t>
  </si>
  <si>
    <t>get anyone to assist</t>
  </si>
  <si>
    <t>unanswered question</t>
  </si>
  <si>
    <t>another try</t>
  </si>
  <si>
    <t>could be checked</t>
  </si>
  <si>
    <t>should be checked</t>
  </si>
  <si>
    <t>get what was missing</t>
  </si>
  <si>
    <t>pride flag</t>
  </si>
  <si>
    <t>not the correct part</t>
  </si>
  <si>
    <t>do not match</t>
  </si>
  <si>
    <t>quantity was different</t>
  </si>
  <si>
    <t>something wrong with it</t>
  </si>
  <si>
    <r>
      <t xml:space="preserve">we still have not solved my complaint . first panel arrived </t>
    </r>
    <r>
      <rPr>
        <b/>
        <sz val="11"/>
        <color rgb="FFFF0000"/>
        <rFont val="Calibri"/>
        <family val="2"/>
        <scheme val="minor"/>
      </rPr>
      <t>damaged</t>
    </r>
    <r>
      <rPr>
        <sz val="11"/>
        <color rgb="FF000000"/>
        <rFont val="Calibri"/>
        <family val="2"/>
        <scheme val="minor"/>
      </rPr>
      <t>, other panels, shipper is asking for duty to be paid.</t>
    </r>
  </si>
  <si>
    <r>
      <t xml:space="preserve">Great customer service from Karla!  She wasn''t able to find the answer to my question immediately so I instead of keeping me </t>
    </r>
    <r>
      <rPr>
        <b/>
        <sz val="11"/>
        <color rgb="FFFF0000"/>
        <rFont val="Calibri"/>
        <family val="2"/>
        <scheme val="minor"/>
      </rPr>
      <t>waiting on</t>
    </r>
    <r>
      <rPr>
        <sz val="11"/>
        <color rgb="FF000000"/>
        <rFont val="Calibri"/>
        <family val="2"/>
        <scheme val="minor"/>
      </rPr>
      <t xml:space="preserve"> the line, we </t>
    </r>
    <r>
      <rPr>
        <b/>
        <sz val="11"/>
        <color rgb="FFFF0000"/>
        <rFont val="Calibri"/>
        <family val="2"/>
        <scheme val="minor"/>
      </rPr>
      <t>hung up</t>
    </r>
    <r>
      <rPr>
        <sz val="11"/>
        <color rgb="FF000000"/>
        <rFont val="Calibri"/>
        <family val="2"/>
        <scheme val="minor"/>
      </rPr>
      <t xml:space="preserve"> she found the information needed and emailed me with the information.  Thank you for the help and keep up the good work Karla!</t>
    </r>
  </si>
  <si>
    <r>
      <t xml:space="preserve">Edwin was knowledgeable &amp; patient.  He obviously had great </t>
    </r>
    <r>
      <rPr>
        <b/>
        <sz val="11"/>
        <color rgb="FFFF0000"/>
        <rFont val="Calibri"/>
        <family val="2"/>
        <scheme val="minor"/>
      </rPr>
      <t>training</t>
    </r>
    <r>
      <rPr>
        <sz val="11"/>
        <color rgb="FF000000"/>
        <rFont val="Calibri"/>
        <family val="2"/>
        <scheme val="minor"/>
      </rPr>
      <t xml:space="preserve"> but he was a 'natural' on the phone!</t>
    </r>
  </si>
  <si>
    <r>
      <t xml:space="preserve">Eduardo was one of those people who immediately says 'I can help today' and then goes and figures out a way to solve your problem.   I had trouble getting a part from a </t>
    </r>
    <r>
      <rPr>
        <b/>
        <sz val="11"/>
        <color rgb="FFFF0000"/>
        <rFont val="Calibri"/>
        <family val="2"/>
        <scheme val="minor"/>
      </rPr>
      <t>supplier</t>
    </r>
    <r>
      <rPr>
        <sz val="11"/>
        <color rgb="FF000000"/>
        <rFont val="Calibri"/>
        <family val="2"/>
        <scheme val="minor"/>
      </rPr>
      <t xml:space="preserve">, and he called the </t>
    </r>
    <r>
      <rPr>
        <b/>
        <sz val="11"/>
        <color rgb="FFFF0000"/>
        <rFont val="Calibri"/>
        <family val="2"/>
        <scheme val="minor"/>
      </rPr>
      <t>store</t>
    </r>
    <r>
      <rPr>
        <sz val="11"/>
        <color rgb="FF000000"/>
        <rFont val="Calibri"/>
        <family val="2"/>
        <scheme val="minor"/>
      </rPr>
      <t xml:space="preserve">, had them set aside the part for me, and then sorted out getting the store a </t>
    </r>
    <r>
      <rPr>
        <b/>
        <sz val="11"/>
        <color rgb="FFFF0000"/>
        <rFont val="Calibri"/>
        <family val="2"/>
        <scheme val="minor"/>
      </rPr>
      <t>replacement</t>
    </r>
    <r>
      <rPr>
        <sz val="11"/>
        <color rgb="FF000000"/>
        <rFont val="Calibri"/>
        <family val="2"/>
        <scheme val="minor"/>
      </rPr>
      <t xml:space="preserve"> part from supplier.   Could not have been happier, these are the kinds of people you need to continue to </t>
    </r>
    <r>
      <rPr>
        <b/>
        <sz val="11"/>
        <color rgb="FFFF0000"/>
        <rFont val="Calibri"/>
        <family val="2"/>
        <scheme val="minor"/>
      </rPr>
      <t>empower</t>
    </r>
    <r>
      <rPr>
        <sz val="11"/>
        <color rgb="FF000000"/>
        <rFont val="Calibri"/>
        <family val="2"/>
        <scheme val="minor"/>
      </rPr>
      <t xml:space="preserve"> to just fix problems for people. One of the best telephone customer service experiences I''ve had in a </t>
    </r>
    <r>
      <rPr>
        <b/>
        <sz val="11"/>
        <color rgb="FFFF0000"/>
        <rFont val="Calibri"/>
        <family val="2"/>
        <scheme val="minor"/>
      </rPr>
      <t>long time</t>
    </r>
    <r>
      <rPr>
        <sz val="11"/>
        <color rgb="FF000000"/>
        <rFont val="Calibri"/>
        <family val="2"/>
        <scheme val="minor"/>
      </rPr>
      <t>.</t>
    </r>
  </si>
  <si>
    <r>
      <t xml:space="preserve">I have an issue with the Stanley door I bought online. The door knob and the deadbolt lock did not line up with the door jam after installation. Pedro offered a </t>
    </r>
    <r>
      <rPr>
        <b/>
        <sz val="11"/>
        <color rgb="FFFF0000"/>
        <rFont val="Calibri"/>
        <family val="2"/>
        <scheme val="minor"/>
      </rPr>
      <t>credit</t>
    </r>
    <r>
      <rPr>
        <sz val="11"/>
        <color rgb="FF000000"/>
        <rFont val="Calibri"/>
        <family val="2"/>
        <scheme val="minor"/>
      </rPr>
      <t xml:space="preserve"> but I still have brand new door with holes that </t>
    </r>
    <r>
      <rPr>
        <b/>
        <sz val="11"/>
        <color rgb="FFFF0000"/>
        <rFont val="Calibri"/>
        <family val="2"/>
        <scheme val="minor"/>
      </rPr>
      <t>do not match</t>
    </r>
    <r>
      <rPr>
        <sz val="11"/>
        <color rgb="FF000000"/>
        <rFont val="Calibri"/>
        <family val="2"/>
        <scheme val="minor"/>
      </rPr>
      <t>. Waiting for a response from Danvers Home Depot to let me know what going to happen. They also sold me the wrong extension kit.</t>
    </r>
  </si>
  <si>
    <r>
      <t>On hold</t>
    </r>
    <r>
      <rPr>
        <sz val="11"/>
        <color rgb="FF000000"/>
        <rFont val="Calibri"/>
        <family val="2"/>
        <scheme val="minor"/>
      </rPr>
      <t xml:space="preserve"> for over 2hours with local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horrible</t>
    </r>
    <r>
      <rPr>
        <sz val="11"/>
        <color rgb="FF000000"/>
        <rFont val="Calibri"/>
        <family val="2"/>
        <scheme val="minor"/>
      </rPr>
      <t xml:space="preserve"> Customer service. </t>
    </r>
    <r>
      <rPr>
        <b/>
        <sz val="11"/>
        <color rgb="FFFF0000"/>
        <rFont val="Calibri"/>
        <family val="2"/>
        <scheme val="minor"/>
      </rPr>
      <t>Second time</t>
    </r>
    <r>
      <rPr>
        <sz val="11"/>
        <color rgb="FF000000"/>
        <rFont val="Calibri"/>
        <family val="2"/>
        <scheme val="minor"/>
      </rPr>
      <t xml:space="preserve"> I called Customer Care, I was on hold for an additional </t>
    </r>
    <r>
      <rPr>
        <b/>
        <sz val="11"/>
        <color rgb="FFFF0000"/>
        <rFont val="Calibri"/>
        <family val="2"/>
        <scheme val="minor"/>
      </rPr>
      <t>25 minutes</t>
    </r>
    <r>
      <rPr>
        <sz val="11"/>
        <color rgb="FF000000"/>
        <rFont val="Calibri"/>
        <family val="2"/>
        <scheme val="minor"/>
      </rPr>
      <t xml:space="preserve"> without explanation, therefore I hung up. As a whole, this is becoming the 'norm' for Home Depot. What has happened to Customer Service?</t>
    </r>
  </si>
  <si>
    <r>
      <t xml:space="preserve">As a </t>
    </r>
    <r>
      <rPr>
        <b/>
        <sz val="11"/>
        <color rgb="FFFF0000"/>
        <rFont val="Calibri"/>
        <family val="2"/>
        <scheme val="minor"/>
      </rPr>
      <t>long time</t>
    </r>
    <r>
      <rPr>
        <sz val="11"/>
        <color rgb="FF000000"/>
        <rFont val="Calibri"/>
        <family val="2"/>
        <scheme val="minor"/>
      </rPr>
      <t xml:space="preserve"> HD customer,  I would like to see </t>
    </r>
    <r>
      <rPr>
        <b/>
        <sz val="11"/>
        <color rgb="FFFF0000"/>
        <rFont val="Calibri"/>
        <family val="2"/>
        <scheme val="minor"/>
      </rPr>
      <t>better access</t>
    </r>
    <r>
      <rPr>
        <sz val="11"/>
        <color rgb="FF000000"/>
        <rFont val="Calibri"/>
        <family val="2"/>
        <scheme val="minor"/>
      </rPr>
      <t xml:space="preserve"> to 'customer care' personal at my convemience when I call vs. waiting for a 'callback' that happens at a random time</t>
    </r>
  </si>
  <si>
    <r>
      <t xml:space="preserve">Product was </t>
    </r>
    <r>
      <rPr>
        <b/>
        <sz val="11"/>
        <color rgb="FFFF0000"/>
        <rFont val="Calibri"/>
        <family val="2"/>
        <scheme val="minor"/>
      </rPr>
      <t>damaged</t>
    </r>
    <r>
      <rPr>
        <sz val="11"/>
        <color rgb="FF000000"/>
        <rFont val="Calibri"/>
        <family val="2"/>
        <scheme val="minor"/>
      </rPr>
      <t xml:space="preserve"> during shipping. NSD does not wait to open the box. I </t>
    </r>
    <r>
      <rPr>
        <b/>
        <sz val="11"/>
        <color rgb="FFFF0000"/>
        <rFont val="Calibri"/>
        <family val="2"/>
        <scheme val="minor"/>
      </rPr>
      <t>have been dealing</t>
    </r>
    <r>
      <rPr>
        <sz val="11"/>
        <color rgb="FF000000"/>
        <rFont val="Calibri"/>
        <family val="2"/>
        <scheme val="minor"/>
      </rPr>
      <t xml:space="preserve"> with this since I opened the box the evening it was delivered. Part cannot be replaced so I need to return. </t>
    </r>
    <r>
      <rPr>
        <b/>
        <sz val="11"/>
        <color rgb="FFFF0000"/>
        <rFont val="Calibri"/>
        <family val="2"/>
        <scheme val="minor"/>
      </rPr>
      <t>Still waiting on</t>
    </r>
    <r>
      <rPr>
        <sz val="11"/>
        <color rgb="FF000000"/>
        <rFont val="Calibri"/>
        <family val="2"/>
        <scheme val="minor"/>
      </rPr>
      <t xml:space="preserve"> NSD to schedule the pick up for the return. I was told 3-5 business days after 6/29 they </t>
    </r>
    <r>
      <rPr>
        <b/>
        <sz val="11"/>
        <color rgb="FFFF0000"/>
        <rFont val="Calibri"/>
        <family val="2"/>
        <scheme val="minor"/>
      </rPr>
      <t>will contact</t>
    </r>
    <r>
      <rPr>
        <sz val="11"/>
        <color rgb="FF000000"/>
        <rFont val="Calibri"/>
        <family val="2"/>
        <scheme val="minor"/>
      </rPr>
      <t xml:space="preserve"> me. Then call me the day before via email. Their contact phone number when you ask to talk to a representative disconnects and I only learned of this timing via email. After I got a email saying they tried to contact me. The email was the </t>
    </r>
    <r>
      <rPr>
        <b/>
        <sz val="11"/>
        <color rgb="FFFF0000"/>
        <rFont val="Calibri"/>
        <family val="2"/>
        <scheme val="minor"/>
      </rPr>
      <t>first contact</t>
    </r>
    <r>
      <rPr>
        <sz val="11"/>
        <color rgb="FF000000"/>
        <rFont val="Calibri"/>
        <family val="2"/>
        <scheme val="minor"/>
      </rPr>
      <t xml:space="preserve"> with NSD and I was told by Home Depot I would be able to pick the day. At this point I just want someone to pick this item up and provide a </t>
    </r>
    <r>
      <rPr>
        <b/>
        <sz val="11"/>
        <color rgb="FFFF0000"/>
        <rFont val="Calibri"/>
        <family val="2"/>
        <scheme val="minor"/>
      </rPr>
      <t>refund</t>
    </r>
    <r>
      <rPr>
        <sz val="11"/>
        <color rgb="FF000000"/>
        <rFont val="Calibri"/>
        <family val="2"/>
        <scheme val="minor"/>
      </rPr>
      <t xml:space="preserve"> as soon as possible. </t>
    </r>
    <r>
      <rPr>
        <b/>
        <sz val="11"/>
        <color rgb="FFFF0000"/>
        <rFont val="Calibri"/>
        <family val="2"/>
        <scheme val="minor"/>
      </rPr>
      <t>Please contact me</t>
    </r>
    <r>
      <rPr>
        <sz val="11"/>
        <color rgb="FF000000"/>
        <rFont val="Calibri"/>
        <family val="2"/>
        <scheme val="minor"/>
      </rPr>
      <t xml:space="preserve"> immediately. 410-688-3504</t>
    </r>
  </si>
  <si>
    <r>
      <t xml:space="preserve">You are sending me this survey roughly one week before this case could be resolved. I don''t know yet </t>
    </r>
    <r>
      <rPr>
        <b/>
        <sz val="11"/>
        <color rgb="FFFF0000"/>
        <rFont val="Calibri"/>
        <family val="2"/>
        <scheme val="minor"/>
      </rPr>
      <t>if it will be resolved</t>
    </r>
    <r>
      <rPr>
        <sz val="11"/>
        <color rgb="FF000000"/>
        <rFont val="Calibri"/>
        <family val="2"/>
        <scheme val="minor"/>
      </rPr>
      <t>. This was a case of a broken part in a toilet box. The insert in the box says something like 'do NOT return item... call this number and we can help you FASTER'. Well, it turns out faster is 7-10 business days. And then you send me this survey after approximately 1 business day. Please context me again after I receive the unbroken part.</t>
    </r>
  </si>
  <si>
    <r>
      <t>Waiting on</t>
    </r>
    <r>
      <rPr>
        <sz val="11"/>
        <color rgb="FF000000"/>
        <rFont val="Calibri"/>
        <family val="2"/>
        <scheme val="minor"/>
      </rPr>
      <t xml:space="preserve"> the security light tracking number</t>
    </r>
  </si>
  <si>
    <r>
      <t xml:space="preserve">The customer service rep was engaging and professional. I am more concerned about the shabby </t>
    </r>
    <r>
      <rPr>
        <b/>
        <sz val="11"/>
        <color rgb="FFFF0000"/>
        <rFont val="Calibri"/>
        <family val="2"/>
        <scheme val="minor"/>
      </rPr>
      <t>quality of the delivery</t>
    </r>
    <r>
      <rPr>
        <sz val="11"/>
        <color rgb="FF000000"/>
        <rFont val="Calibri"/>
        <family val="2"/>
        <scheme val="minor"/>
      </rPr>
      <t xml:space="preserve"> process. I do not believe Home Depot would let such '</t>
    </r>
    <r>
      <rPr>
        <b/>
        <sz val="11"/>
        <color rgb="FFFF0000"/>
        <rFont val="Calibri"/>
        <family val="2"/>
        <scheme val="minor"/>
      </rPr>
      <t>slop</t>
    </r>
    <r>
      <rPr>
        <sz val="11"/>
        <color rgb="FF000000"/>
        <rFont val="Calibri"/>
        <family val="2"/>
        <scheme val="minor"/>
      </rPr>
      <t>' leave its warehouse. V/r Dr. Robert Wuagneux 802-353-7322</t>
    </r>
  </si>
  <si>
    <r>
      <t xml:space="preserve">Your incognito loss prevention kid followed me around like I was going to steal something. I don''t know for what reason except the color of my skin. Besides racially profiling customers, he's not very 'undercover' or good at his job if he thinks i am a shoplifter and I called him out on it. There were several of your staff standing around at the checkout counter laughing at the situation too. I guess bigotry is funny at Home Depot. it is not the </t>
    </r>
    <r>
      <rPr>
        <b/>
        <sz val="11"/>
        <color rgb="FFFF0000"/>
        <rFont val="Calibri"/>
        <family val="2"/>
        <scheme val="minor"/>
      </rPr>
      <t>first time</t>
    </r>
    <r>
      <rPr>
        <sz val="11"/>
        <color rgb="FF000000"/>
        <rFont val="Calibri"/>
        <family val="2"/>
        <scheme val="minor"/>
      </rPr>
      <t xml:space="preserve"> either.  Another one of your keen detectives tried to detain me once when I was pushing an $800 power washer up to the self checkout. I was livid and let him know about it. I bought it anyway, shouldn't have. To top it all off, i am a veteran of the </t>
    </r>
    <r>
      <rPr>
        <b/>
        <sz val="11"/>
        <color rgb="FFFF0000"/>
        <rFont val="Calibri"/>
        <family val="2"/>
        <scheme val="minor"/>
      </rPr>
      <t>usa</t>
    </r>
    <r>
      <rPr>
        <sz val="11"/>
        <color rgb="FF000000"/>
        <rFont val="Calibri"/>
        <family val="2"/>
        <scheme val="minor"/>
      </rPr>
      <t xml:space="preserve"> Army and this is the thanks I get.</t>
    </r>
  </si>
  <si>
    <r>
      <t xml:space="preserve">I had made 3 previous </t>
    </r>
    <r>
      <rPr>
        <b/>
        <sz val="11"/>
        <color rgb="FFFF0000"/>
        <rFont val="Calibri"/>
        <family val="2"/>
        <scheme val="minor"/>
      </rPr>
      <t>calls</t>
    </r>
    <r>
      <rPr>
        <sz val="11"/>
        <color rgb="FF000000"/>
        <rFont val="Calibri"/>
        <family val="2"/>
        <scheme val="minor"/>
      </rPr>
      <t xml:space="preserve"> looking to just trade out the </t>
    </r>
    <r>
      <rPr>
        <b/>
        <sz val="11"/>
        <color rgb="FFFF0000"/>
        <rFont val="Calibri"/>
        <family val="2"/>
        <scheme val="minor"/>
      </rPr>
      <t>damaged</t>
    </r>
    <r>
      <rPr>
        <sz val="11"/>
        <color rgb="FF000000"/>
        <rFont val="Calibri"/>
        <family val="2"/>
        <scheme val="minor"/>
      </rPr>
      <t xml:space="preserve"> drawers and making this one last call was a bit unnerving to </t>
    </r>
    <r>
      <rPr>
        <b/>
        <sz val="11"/>
        <color rgb="FFFF0000"/>
        <rFont val="Calibri"/>
        <family val="2"/>
        <scheme val="minor"/>
      </rPr>
      <t>be honest</t>
    </r>
    <r>
      <rPr>
        <sz val="11"/>
        <color rgb="FF000000"/>
        <rFont val="Calibri"/>
        <family val="2"/>
        <scheme val="minor"/>
      </rPr>
      <t>. Instead of 'explaining' once again, this professional met me with kind assurance and efficient help to get the parts swapped out successfully. The cabinets were already installed and the only logical choice was trade drawers not the entire cabinet. Thank you for your kindness and help to resolve this issue to allow me to enjoy my new kitchen.</t>
    </r>
  </si>
  <si>
    <r>
      <t xml:space="preserve">I''m exhausted with the nine, ten month experience, thus far.  Shardae just got in on the tail end. I hope there are no surprises with the product or install. </t>
    </r>
    <r>
      <rPr>
        <b/>
        <sz val="11"/>
        <color rgb="FFFF0000"/>
        <rFont val="Calibri"/>
        <family val="2"/>
        <scheme val="minor"/>
      </rPr>
      <t>Still waiting on</t>
    </r>
    <r>
      <rPr>
        <sz val="11"/>
        <color rgb="FF000000"/>
        <rFont val="Calibri"/>
        <family val="2"/>
        <scheme val="minor"/>
      </rPr>
      <t xml:space="preserve"> cleaning and handling instructions.  Nobody really cares and this job really scares me. Cvappie</t>
    </r>
  </si>
  <si>
    <r>
      <t xml:space="preserve">My </t>
    </r>
    <r>
      <rPr>
        <b/>
        <sz val="11"/>
        <color rgb="FFFF0000"/>
        <rFont val="Calibri"/>
        <family val="2"/>
        <scheme val="minor"/>
      </rPr>
      <t>experience could not have happened</t>
    </r>
    <r>
      <rPr>
        <sz val="11"/>
        <color rgb="FF000000"/>
        <rFont val="Calibri"/>
        <family val="2"/>
        <scheme val="minor"/>
      </rPr>
      <t xml:space="preserve"> in the first place</t>
    </r>
  </si>
  <si>
    <r>
      <t xml:space="preserve">Thank you for making me realize how little home depot </t>
    </r>
    <r>
      <rPr>
        <b/>
        <sz val="11"/>
        <color rgb="FFFF0000"/>
        <rFont val="Calibri"/>
        <family val="2"/>
        <scheme val="minor"/>
      </rPr>
      <t>cares about</t>
    </r>
    <r>
      <rPr>
        <sz val="11"/>
        <color rgb="FF000000"/>
        <rFont val="Calibri"/>
        <family val="2"/>
        <scheme val="minor"/>
      </rPr>
      <t xml:space="preserve"> us, your customers.  I will </t>
    </r>
    <r>
      <rPr>
        <b/>
        <sz val="11"/>
        <color rgb="FFFF0000"/>
        <rFont val="Calibri"/>
        <family val="2"/>
        <scheme val="minor"/>
      </rPr>
      <t>never shop</t>
    </r>
    <r>
      <rPr>
        <sz val="11"/>
        <color rgb="FF000000"/>
        <rFont val="Calibri"/>
        <family val="2"/>
        <scheme val="minor"/>
      </rPr>
      <t xml:space="preserve"> home depot again.  I am now a Lowe's customer from now on.  i know the thousands of dollars I have spent at home depot is nothing to your corporation, but it means something to me.  Lowes was able to give me the service i was requesting from the not real pleasant associates at your </t>
    </r>
    <r>
      <rPr>
        <b/>
        <sz val="11"/>
        <color rgb="FFFF0000"/>
        <rFont val="Calibri"/>
        <family val="2"/>
        <scheme val="minor"/>
      </rPr>
      <t>store</t>
    </r>
    <r>
      <rPr>
        <sz val="11"/>
        <color rgb="FF000000"/>
        <rFont val="Calibri"/>
        <family val="2"/>
        <scheme val="minor"/>
      </rPr>
      <t xml:space="preserve">.  Good by home depot you </t>
    </r>
    <r>
      <rPr>
        <b/>
        <sz val="11"/>
        <color rgb="FFFF0000"/>
        <rFont val="Calibri"/>
        <family val="2"/>
        <scheme val="minor"/>
      </rPr>
      <t>suck</t>
    </r>
    <r>
      <rPr>
        <sz val="11"/>
        <color rgb="FF000000"/>
        <rFont val="Calibri"/>
        <family val="2"/>
        <scheme val="minor"/>
      </rPr>
      <t xml:space="preserve"> !!</t>
    </r>
  </si>
  <si>
    <r>
      <t>Terrible</t>
    </r>
    <r>
      <rPr>
        <sz val="11"/>
        <color rgb="FF000000"/>
        <rFont val="Calibri"/>
        <family val="2"/>
        <scheme val="minor"/>
      </rPr>
      <t xml:space="preserve"> customer service. My complaint was that I was never advised my flooring order was a special order, hence I was completely surprised by the 15% restocking fee. In addition, I cannot get my </t>
    </r>
    <r>
      <rPr>
        <b/>
        <sz val="11"/>
        <color rgb="FFFF0000"/>
        <rFont val="Calibri"/>
        <family val="2"/>
        <scheme val="minor"/>
      </rPr>
      <t>refund</t>
    </r>
    <r>
      <rPr>
        <sz val="11"/>
        <color rgb="FF000000"/>
        <rFont val="Calibri"/>
        <family val="2"/>
        <scheme val="minor"/>
      </rPr>
      <t xml:space="preserve"> until the materials arrive in the </t>
    </r>
    <r>
      <rPr>
        <b/>
        <sz val="11"/>
        <color rgb="FFFF0000"/>
        <rFont val="Calibri"/>
        <family val="2"/>
        <scheme val="minor"/>
      </rPr>
      <t>store</t>
    </r>
    <r>
      <rPr>
        <sz val="11"/>
        <color rgb="FF000000"/>
        <rFont val="Calibri"/>
        <family val="2"/>
        <scheme val="minor"/>
      </rPr>
      <t xml:space="preserve">, which is completely </t>
    </r>
    <r>
      <rPr>
        <b/>
        <sz val="11"/>
        <color rgb="FFFF0000"/>
        <rFont val="Calibri"/>
        <family val="2"/>
        <scheme val="minor"/>
      </rPr>
      <t>ridiculous</t>
    </r>
    <r>
      <rPr>
        <sz val="11"/>
        <color rgb="FF000000"/>
        <rFont val="Calibri"/>
        <family val="2"/>
        <scheme val="minor"/>
      </rPr>
      <t xml:space="preserve">. I was forced to put this project </t>
    </r>
    <r>
      <rPr>
        <b/>
        <sz val="11"/>
        <color rgb="FFFF0000"/>
        <rFont val="Calibri"/>
        <family val="2"/>
        <scheme val="minor"/>
      </rPr>
      <t>on hold</t>
    </r>
    <r>
      <rPr>
        <sz val="11"/>
        <color rgb="FF000000"/>
        <rFont val="Calibri"/>
        <family val="2"/>
        <scheme val="minor"/>
      </rPr>
      <t xml:space="preserve"> for a few months, and when I do I will definitely not choose Home Depot. I will </t>
    </r>
    <r>
      <rPr>
        <b/>
        <sz val="11"/>
        <color rgb="FFFF0000"/>
        <rFont val="Calibri"/>
        <family val="2"/>
        <scheme val="minor"/>
      </rPr>
      <t>never shop</t>
    </r>
    <r>
      <rPr>
        <sz val="11"/>
        <color rgb="FF000000"/>
        <rFont val="Calibri"/>
        <family val="2"/>
        <scheme val="minor"/>
      </rPr>
      <t xml:space="preserve"> there again..</t>
    </r>
  </si>
  <si>
    <r>
      <t xml:space="preserve">Case is not solved yet.  After submission of the supporting documentation, I received a subsequent email stating I needed to contact technical support.  </t>
    </r>
    <r>
      <rPr>
        <b/>
        <sz val="11"/>
        <color rgb="FFFF0000"/>
        <rFont val="Calibri"/>
        <family val="2"/>
        <scheme val="minor"/>
      </rPr>
      <t>It would be helpful</t>
    </r>
    <r>
      <rPr>
        <sz val="11"/>
        <color rgb="FF000000"/>
        <rFont val="Calibri"/>
        <family val="2"/>
        <scheme val="minor"/>
      </rPr>
      <t xml:space="preserve"> if technical support would send a response indicating what additional information they need or what troubleshooting they want performed so it can be done prior to contact them.    I will be reaching out to technical support ASAP to start the 2nd phase of this claim.</t>
    </r>
  </si>
  <si>
    <r>
      <t xml:space="preserve">If a price is shown next to items then those items could be </t>
    </r>
    <r>
      <rPr>
        <b/>
        <sz val="11"/>
        <color rgb="FFFF0000"/>
        <rFont val="Calibri"/>
        <family val="2"/>
        <scheme val="minor"/>
      </rPr>
      <t>honored</t>
    </r>
    <r>
      <rPr>
        <sz val="11"/>
        <color rgb="FF000000"/>
        <rFont val="Calibri"/>
        <family val="2"/>
        <scheme val="minor"/>
      </rPr>
      <t xml:space="preserve">. I felt racially victimized and will </t>
    </r>
    <r>
      <rPr>
        <b/>
        <sz val="11"/>
        <color rgb="FFFF0000"/>
        <rFont val="Calibri"/>
        <family val="2"/>
        <scheme val="minor"/>
      </rPr>
      <t>never shop</t>
    </r>
    <r>
      <rPr>
        <sz val="11"/>
        <color rgb="FF000000"/>
        <rFont val="Calibri"/>
        <family val="2"/>
        <scheme val="minor"/>
      </rPr>
      <t xml:space="preserve"> at Home Depot again.</t>
    </r>
  </si>
  <si>
    <r>
      <t xml:space="preserve">the </t>
    </r>
    <r>
      <rPr>
        <b/>
        <sz val="11"/>
        <color rgb="FFFF0000"/>
        <rFont val="Calibri"/>
        <family val="2"/>
        <scheme val="minor"/>
      </rPr>
      <t>store</t>
    </r>
    <r>
      <rPr>
        <sz val="11"/>
        <color rgb="FF000000"/>
        <rFont val="Calibri"/>
        <family val="2"/>
        <scheme val="minor"/>
      </rPr>
      <t xml:space="preserve"> could not order a grill because it was </t>
    </r>
    <r>
      <rPr>
        <b/>
        <sz val="11"/>
        <color rgb="FFFF0000"/>
        <rFont val="Calibri"/>
        <family val="2"/>
        <scheme val="minor"/>
      </rPr>
      <t>out of stock</t>
    </r>
    <r>
      <rPr>
        <sz val="11"/>
        <color rgb="FF000000"/>
        <rFont val="Calibri"/>
        <family val="2"/>
        <scheme val="minor"/>
      </rPr>
      <t xml:space="preserve">, but told me I could online, and the store would assemble it and deliver it free of charge as with one at the store. So I did order online where there was no option to as to where to deliver it, etc. When I got notice it was </t>
    </r>
    <r>
      <rPr>
        <b/>
        <sz val="11"/>
        <color rgb="FFFF0000"/>
        <rFont val="Calibri"/>
        <family val="2"/>
        <scheme val="minor"/>
      </rPr>
      <t>to be delivered</t>
    </r>
    <r>
      <rPr>
        <sz val="11"/>
        <color rgb="FF000000"/>
        <rFont val="Calibri"/>
        <family val="2"/>
        <scheme val="minor"/>
      </rPr>
      <t xml:space="preserve"> to me, I contacted Home Depot customer service, who call ed the store with me on the line but could not </t>
    </r>
    <r>
      <rPr>
        <b/>
        <sz val="11"/>
        <color rgb="FFFF0000"/>
        <rFont val="Calibri"/>
        <family val="2"/>
        <scheme val="minor"/>
      </rPr>
      <t>get through</t>
    </r>
    <r>
      <rPr>
        <sz val="11"/>
        <color rgb="FF000000"/>
        <rFont val="Calibri"/>
        <family val="2"/>
        <scheme val="minor"/>
      </rPr>
      <t xml:space="preserve">, and that Home Depot Customer service could not tell the store to do anything to help (different entities!!) and </t>
    </r>
    <r>
      <rPr>
        <b/>
        <sz val="11"/>
        <color rgb="FFFF0000"/>
        <rFont val="Calibri"/>
        <family val="2"/>
        <scheme val="minor"/>
      </rPr>
      <t>told me to call</t>
    </r>
    <r>
      <rPr>
        <sz val="11"/>
        <color rgb="FF000000"/>
        <rFont val="Calibri"/>
        <family val="2"/>
        <scheme val="minor"/>
      </rPr>
      <t xml:space="preserve"> them which made no sense because how would I get through and what to do since Customer Service would not be on the line, after </t>
    </r>
    <r>
      <rPr>
        <b/>
        <sz val="11"/>
        <color rgb="FFFF0000"/>
        <rFont val="Calibri"/>
        <family val="2"/>
        <scheme val="minor"/>
      </rPr>
      <t>an hour</t>
    </r>
    <r>
      <rPr>
        <sz val="11"/>
        <color rgb="FF000000"/>
        <rFont val="Calibri"/>
        <family val="2"/>
        <scheme val="minor"/>
      </rPr>
      <t xml:space="preserve"> and 1/2, they called Jordan and we went through the problem again, &amp; he filed a 'complaint' with the store. The store then called and arranged for their contractor Steve to put the grill together, which he did in less than 1/</t>
    </r>
    <r>
      <rPr>
        <b/>
        <sz val="11"/>
        <color rgb="FFFF0000"/>
        <rFont val="Calibri"/>
        <family val="2"/>
        <scheme val="minor"/>
      </rPr>
      <t>2 hour</t>
    </r>
    <r>
      <rPr>
        <sz val="11"/>
        <color rgb="FF000000"/>
        <rFont val="Calibri"/>
        <family val="2"/>
        <scheme val="minor"/>
      </rPr>
      <t xml:space="preserve">. Jordan was helpful, and Steve was great! What can you do? Maybe </t>
    </r>
    <r>
      <rPr>
        <b/>
        <sz val="11"/>
        <color rgb="FFFF0000"/>
        <rFont val="Calibri"/>
        <family val="2"/>
        <scheme val="minor"/>
      </rPr>
      <t>empower</t>
    </r>
    <r>
      <rPr>
        <sz val="11"/>
        <color rgb="FF000000"/>
        <rFont val="Calibri"/>
        <family val="2"/>
        <scheme val="minor"/>
      </rPr>
      <t xml:space="preserve"> customer service to provide customers with service instead of trying to get me off the phone when it became inconvenient to resolve the issues.</t>
    </r>
  </si>
  <si>
    <r>
      <t xml:space="preserve">This is how I left off with Keonte. I felt like the conversation has not ended and that there might be a </t>
    </r>
    <r>
      <rPr>
        <b/>
        <sz val="11"/>
        <color rgb="FFFF0000"/>
        <rFont val="Calibri"/>
        <family val="2"/>
        <scheme val="minor"/>
      </rPr>
      <t>better solution</t>
    </r>
    <r>
      <rPr>
        <sz val="11"/>
        <color rgb="FF000000"/>
        <rFont val="Calibri"/>
        <family val="2"/>
        <scheme val="minor"/>
      </rPr>
      <t xml:space="preserve">.  Good morning,  Thank you. All of the ceiling fans in our house are Hampton Bay and are all older than 10 years. I have replaced both the light </t>
    </r>
    <r>
      <rPr>
        <b/>
        <sz val="11"/>
        <color rgb="FFFF0000"/>
        <rFont val="Calibri"/>
        <family val="2"/>
        <scheme val="minor"/>
      </rPr>
      <t>switch</t>
    </r>
    <r>
      <rPr>
        <sz val="11"/>
        <color rgb="FF000000"/>
        <rFont val="Calibri"/>
        <family val="2"/>
        <scheme val="minor"/>
      </rPr>
      <t xml:space="preserve"> and fan switch in these fans in years past and am pretty sure that this part is a universal piece. Is there someone else who can confirm that for me? To confirm the cord that turns the light on and off is no longer 'pulling'. It also could have been nice to get some other kind of resolution if you can''t find me the part like maybe a </t>
    </r>
    <r>
      <rPr>
        <b/>
        <sz val="11"/>
        <color rgb="FFFF0000"/>
        <rFont val="Calibri"/>
        <family val="2"/>
        <scheme val="minor"/>
      </rPr>
      <t>discount</t>
    </r>
    <r>
      <rPr>
        <sz val="11"/>
        <color rgb="FF000000"/>
        <rFont val="Calibri"/>
        <family val="2"/>
        <scheme val="minor"/>
      </rPr>
      <t xml:space="preserve">/coupon on a new fan since we are kind of stuck.  Thanks, Dan  On Fri, Jun 30, 2023 at 8:03/AM Customer Care &lt;customer_care@homedepot.com&gt; wrote: Hello Dan,  The information you provided however, we cannot identify your product or locate comparable parts. The ceiling fan is </t>
    </r>
    <r>
      <rPr>
        <b/>
        <sz val="11"/>
        <color rgb="FFFF0000"/>
        <rFont val="Calibri"/>
        <family val="2"/>
        <scheme val="minor"/>
      </rPr>
      <t>discontinue</t>
    </r>
    <r>
      <rPr>
        <sz val="11"/>
        <color rgb="FF000000"/>
        <rFont val="Calibri"/>
        <family val="2"/>
        <scheme val="minor"/>
      </rPr>
      <t>.  Thank you</t>
    </r>
  </si>
  <si>
    <r>
      <t xml:space="preserve">he gave me the site to get the key for my tool box but that company cannot get my key they said that they can sell me a new lock with keys  </t>
    </r>
    <r>
      <rPr>
        <b/>
        <sz val="11"/>
        <color rgb="FFFF0000"/>
        <rFont val="Calibri"/>
        <family val="2"/>
        <scheme val="minor"/>
      </rPr>
      <t>how do you sell</t>
    </r>
    <r>
      <rPr>
        <sz val="11"/>
        <color rgb="FF000000"/>
        <rFont val="Calibri"/>
        <family val="2"/>
        <scheme val="minor"/>
      </rPr>
      <t xml:space="preserve"> a tool box and cannot get keys anywhere that does not make sense  i cannot see that a simple lock is that hard to find spare keys</t>
    </r>
  </si>
  <si>
    <r>
      <t xml:space="preserve">I could have like to had this </t>
    </r>
    <r>
      <rPr>
        <b/>
        <sz val="11"/>
        <color rgb="FFFF0000"/>
        <rFont val="Calibri"/>
        <family val="2"/>
        <scheme val="minor"/>
      </rPr>
      <t>issue resolved the right way</t>
    </r>
    <r>
      <rPr>
        <sz val="11"/>
        <color rgb="FF000000"/>
        <rFont val="Calibri"/>
        <family val="2"/>
        <scheme val="minor"/>
      </rPr>
      <t>, I do not have a reciept from a year ago and its unfair that I wasted the $50 on this light</t>
    </r>
  </si>
  <si>
    <r>
      <t xml:space="preserve">I cannot </t>
    </r>
    <r>
      <rPr>
        <b/>
        <sz val="11"/>
        <color rgb="FFFF0000"/>
        <rFont val="Calibri"/>
        <family val="2"/>
        <scheme val="minor"/>
      </rPr>
      <t>get anyone to assist</t>
    </r>
    <r>
      <rPr>
        <sz val="11"/>
        <color rgb="FF000000"/>
        <rFont val="Calibri"/>
        <family val="2"/>
        <scheme val="minor"/>
      </rPr>
      <t xml:space="preserve"> me in resolving my issue.</t>
    </r>
  </si>
  <si>
    <r>
      <t xml:space="preserve">Home depot (iiyasah) was very good to work with and helped me resolve my problem. Since it has gone to the next step, tah, I have received 3 </t>
    </r>
    <r>
      <rPr>
        <b/>
        <sz val="11"/>
        <color rgb="FFFF0000"/>
        <rFont val="Calibri"/>
        <family val="2"/>
        <scheme val="minor"/>
      </rPr>
      <t>calls</t>
    </r>
    <r>
      <rPr>
        <sz val="11"/>
        <color rgb="FF000000"/>
        <rFont val="Calibri"/>
        <family val="2"/>
        <scheme val="minor"/>
      </rPr>
      <t xml:space="preserve"> following up information already given and thus far </t>
    </r>
    <r>
      <rPr>
        <b/>
        <sz val="11"/>
        <color rgb="FFFF0000"/>
        <rFont val="Calibri"/>
        <family val="2"/>
        <scheme val="minor"/>
      </rPr>
      <t>still waiting on</t>
    </r>
    <r>
      <rPr>
        <sz val="11"/>
        <color rgb="FF000000"/>
        <rFont val="Calibri"/>
        <family val="2"/>
        <scheme val="minor"/>
      </rPr>
      <t xml:space="preserve"> part. we will see what happens, but further </t>
    </r>
    <r>
      <rPr>
        <b/>
        <sz val="11"/>
        <color rgb="FFFF0000"/>
        <rFont val="Calibri"/>
        <family val="2"/>
        <scheme val="minor"/>
      </rPr>
      <t>delays</t>
    </r>
    <r>
      <rPr>
        <sz val="11"/>
        <color rgb="FF000000"/>
        <rFont val="Calibri"/>
        <family val="2"/>
        <scheme val="minor"/>
      </rPr>
      <t xml:space="preserve"> may cause me to question purchases of this brand in the future</t>
    </r>
  </si>
  <si>
    <r>
      <t xml:space="preserve">Hello, I bought a Hampton Bay exhaust fan on 06/02/2020. Model #BPT13-14MG(sku #1004 181 635). Two </t>
    </r>
    <r>
      <rPr>
        <b/>
        <sz val="11"/>
        <color rgb="FFFF0000"/>
        <rFont val="Calibri"/>
        <family val="2"/>
        <scheme val="minor"/>
      </rPr>
      <t>weeks</t>
    </r>
    <r>
      <rPr>
        <sz val="11"/>
        <color rgb="FF000000"/>
        <rFont val="Calibri"/>
        <family val="2"/>
        <scheme val="minor"/>
      </rPr>
      <t xml:space="preserve"> ago I noticed 'dust bunnies' on the grill. Climbed up and removed the grill to clean it. Took it outside to the garden hose to clean it off and low and behold the paint starting peeling off. Went to </t>
    </r>
    <r>
      <rPr>
        <b/>
        <sz val="11"/>
        <color rgb="FFFF0000"/>
        <rFont val="Calibri"/>
        <family val="2"/>
        <scheme val="minor"/>
      </rPr>
      <t>replace</t>
    </r>
    <r>
      <rPr>
        <sz val="11"/>
        <color rgb="FF000000"/>
        <rFont val="Calibri"/>
        <family val="2"/>
        <scheme val="minor"/>
      </rPr>
      <t xml:space="preserve"> it at Deptford and Brian and the employees met that day were awesome. Unfortunately, there are no exact size grill </t>
    </r>
    <r>
      <rPr>
        <b/>
        <sz val="11"/>
        <color rgb="FFFF0000"/>
        <rFont val="Calibri"/>
        <family val="2"/>
        <scheme val="minor"/>
      </rPr>
      <t>replacement</t>
    </r>
    <r>
      <rPr>
        <sz val="11"/>
        <color rgb="FF000000"/>
        <rFont val="Calibri"/>
        <family val="2"/>
        <scheme val="minor"/>
      </rPr>
      <t xml:space="preserve"> parts (not10x10). Called Hampton Bay, uh, excuse me Home Depot which started my case. Bottom'' line the email from Joezelle C stating 'we do not sell parts' and no instructions and where to send proof of purchase and/or pictures. So went back to Deptford Customer Service and met the 'all-time worst customer service representative'. </t>
    </r>
    <r>
      <rPr>
        <b/>
        <sz val="11"/>
        <color rgb="FFFF0000"/>
        <rFont val="Calibri"/>
        <family val="2"/>
        <scheme val="minor"/>
      </rPr>
      <t>No help</t>
    </r>
    <r>
      <rPr>
        <sz val="11"/>
        <color rgb="FF000000"/>
        <rFont val="Calibri"/>
        <family val="2"/>
        <scheme val="minor"/>
      </rPr>
      <t xml:space="preserve"> here. She only wanted to know the 'short version'. I do not believe that this is what Arthur Blank and/or your current CEO had in mind... with regards to providing an exceptional shopping experience. Thank you for reaching out to me.</t>
    </r>
  </si>
  <si>
    <r>
      <t>Sell good products</t>
    </r>
    <r>
      <rPr>
        <sz val="11"/>
        <color rgb="FF000000"/>
        <rFont val="Calibri"/>
        <family val="2"/>
        <scheme val="minor"/>
      </rPr>
      <t xml:space="preserve"> and </t>
    </r>
    <r>
      <rPr>
        <b/>
        <sz val="11"/>
        <color rgb="FFFF0000"/>
        <rFont val="Calibri"/>
        <family val="2"/>
        <scheme val="minor"/>
      </rPr>
      <t>stand behind them</t>
    </r>
    <r>
      <rPr>
        <sz val="11"/>
        <color rgb="FF000000"/>
        <rFont val="Calibri"/>
        <family val="2"/>
        <scheme val="minor"/>
      </rPr>
      <t>! The marble cart I bought is not marble, and the handles are cheap painted pot metal. The spray finish on the cheap luan plywood was done by a 3rd grader. This is it for me, no more Home Depot.</t>
    </r>
  </si>
  <si>
    <r>
      <t xml:space="preserve">I did not get </t>
    </r>
    <r>
      <rPr>
        <b/>
        <sz val="11"/>
        <color rgb="FFFF0000"/>
        <rFont val="Calibri"/>
        <family val="2"/>
        <scheme val="minor"/>
      </rPr>
      <t>any customer care</t>
    </r>
    <r>
      <rPr>
        <sz val="11"/>
        <color rgb="FF000000"/>
        <rFont val="Calibri"/>
        <family val="2"/>
        <scheme val="minor"/>
      </rPr>
      <t xml:space="preserve"> from Tonya.</t>
    </r>
  </si>
  <si>
    <r>
      <t xml:space="preserve">I still have an </t>
    </r>
    <r>
      <rPr>
        <b/>
        <sz val="11"/>
        <color rgb="FFFF0000"/>
        <rFont val="Calibri"/>
        <family val="2"/>
        <scheme val="minor"/>
      </rPr>
      <t>unanswered question</t>
    </r>
    <r>
      <rPr>
        <sz val="11"/>
        <color rgb="FF000000"/>
        <rFont val="Calibri"/>
        <family val="2"/>
        <scheme val="minor"/>
      </rPr>
      <t>.</t>
    </r>
  </si>
  <si>
    <r>
      <t xml:space="preserve">I called the same phone number </t>
    </r>
    <r>
      <rPr>
        <b/>
        <sz val="11"/>
        <color rgb="FFFF0000"/>
        <rFont val="Calibri"/>
        <family val="2"/>
        <scheme val="minor"/>
      </rPr>
      <t>several days</t>
    </r>
    <r>
      <rPr>
        <sz val="11"/>
        <color rgb="FF000000"/>
        <rFont val="Calibri"/>
        <family val="2"/>
        <scheme val="minor"/>
      </rPr>
      <t xml:space="preserve"> before I spoke to Lila. Whoever I talked to could not find any records for my 11/04/2021 HD transactions. That gal told me I needed to go to the </t>
    </r>
    <r>
      <rPr>
        <b/>
        <sz val="11"/>
        <color rgb="FFFF0000"/>
        <rFont val="Calibri"/>
        <family val="2"/>
        <scheme val="minor"/>
      </rPr>
      <t>store</t>
    </r>
    <r>
      <rPr>
        <sz val="11"/>
        <color rgb="FF000000"/>
        <rFont val="Calibri"/>
        <family val="2"/>
        <scheme val="minor"/>
      </rPr>
      <t xml:space="preserve"> I made the purchase at. I went to the store only to find out that they could not access my records for that date using my name, address or telephone number. They needed the credit card I used. That card had been compromised and we have a new card. So I had to go home and get my 2021 records from storage and find the credit card bill. I went back to the store the next day. They found one of two purchases shown as being charged to my credit card that day. They printed the receipt I needed and told me I had to call the number I had already called. I have already had multiple </t>
    </r>
    <r>
      <rPr>
        <b/>
        <sz val="11"/>
        <color rgb="FFFF0000"/>
        <rFont val="Calibri"/>
        <family val="2"/>
        <scheme val="minor"/>
      </rPr>
      <t>terrible</t>
    </r>
    <r>
      <rPr>
        <sz val="11"/>
        <color rgb="FF000000"/>
        <rFont val="Calibri"/>
        <family val="2"/>
        <scheme val="minor"/>
      </rPr>
      <t xml:space="preserve"> experiences with HD if youd go through my records. I was </t>
    </r>
    <r>
      <rPr>
        <b/>
        <sz val="11"/>
        <color rgb="FFFF0000"/>
        <rFont val="Calibri"/>
        <family val="2"/>
        <scheme val="minor"/>
      </rPr>
      <t>not happy</t>
    </r>
    <r>
      <rPr>
        <sz val="11"/>
        <color rgb="FF000000"/>
        <rFont val="Calibri"/>
        <family val="2"/>
        <scheme val="minor"/>
      </rPr>
      <t xml:space="preserve">. But thanks to Lila - who actually knew something compared to the overwhelming majority of HD Customer Support people I have had to deal with the last two years regarding major purchases I had made - I got the extended </t>
    </r>
    <r>
      <rPr>
        <b/>
        <sz val="11"/>
        <color rgb="FFFF0000"/>
        <rFont val="Calibri"/>
        <family val="2"/>
        <scheme val="minor"/>
      </rPr>
      <t>warranty</t>
    </r>
    <r>
      <rPr>
        <sz val="11"/>
        <color rgb="FF000000"/>
        <rFont val="Calibri"/>
        <family val="2"/>
        <scheme val="minor"/>
      </rPr>
      <t xml:space="preserve"> receipt I was looking for. I do not understand why dealing with HD has been such a difficult thing to do the last two years. Is it this ESG thing that HD has bought into? Hiring not the best and brightest but only the diverse? Its a </t>
    </r>
    <r>
      <rPr>
        <b/>
        <sz val="11"/>
        <color rgb="FFFF0000"/>
        <rFont val="Calibri"/>
        <family val="2"/>
        <scheme val="minor"/>
      </rPr>
      <t>sad</t>
    </r>
    <r>
      <rPr>
        <sz val="11"/>
        <color rgb="FF000000"/>
        <rFont val="Calibri"/>
        <family val="2"/>
        <scheme val="minor"/>
      </rPr>
      <t xml:space="preserve"> statement on HDs part. If it was not for my military </t>
    </r>
    <r>
      <rPr>
        <b/>
        <sz val="11"/>
        <color rgb="FFFF0000"/>
        <rFont val="Calibri"/>
        <family val="2"/>
        <scheme val="minor"/>
      </rPr>
      <t>discount</t>
    </r>
    <r>
      <rPr>
        <sz val="11"/>
        <color rgb="FF000000"/>
        <rFont val="Calibri"/>
        <family val="2"/>
        <scheme val="minor"/>
      </rPr>
      <t xml:space="preserve"> I would </t>
    </r>
    <r>
      <rPr>
        <b/>
        <sz val="11"/>
        <color rgb="FFFF0000"/>
        <rFont val="Calibri"/>
        <family val="2"/>
        <scheme val="minor"/>
      </rPr>
      <t>never shop</t>
    </r>
    <r>
      <rPr>
        <sz val="11"/>
        <color rgb="FF000000"/>
        <rFont val="Calibri"/>
        <family val="2"/>
        <scheme val="minor"/>
      </rPr>
      <t xml:space="preserve"> at HD again. I certainly will never make any more big ticket purchases at HD. Learned my lesson with our recent LG refrigerator purchase and subsequent 3rd party </t>
    </r>
    <r>
      <rPr>
        <b/>
        <sz val="11"/>
        <color rgb="FFFF0000"/>
        <rFont val="Calibri"/>
        <family val="2"/>
        <scheme val="minor"/>
      </rPr>
      <t>insurance</t>
    </r>
    <r>
      <rPr>
        <sz val="11"/>
        <color rgb="FF000000"/>
        <rFont val="Calibri"/>
        <family val="2"/>
        <scheme val="minor"/>
      </rPr>
      <t xml:space="preserve"> claim. So I do what I can do. Ive already been successful at turning family and friends off regarding buying at HD. Just keep spreading the warnings.  You want my take on improving&amp;..hire the right people and do </t>
    </r>
    <r>
      <rPr>
        <b/>
        <sz val="11"/>
        <color rgb="FFFF0000"/>
        <rFont val="Calibri"/>
        <family val="2"/>
        <scheme val="minor"/>
      </rPr>
      <t>more training</t>
    </r>
    <r>
      <rPr>
        <sz val="11"/>
        <color rgb="FF000000"/>
        <rFont val="Calibri"/>
        <family val="2"/>
        <scheme val="minor"/>
      </rPr>
      <t>. I see too many workers roaming around my local HD with their heads up their arses&amp;..equitable and diverse. The box has been check marked so yall are good.</t>
    </r>
  </si>
  <si>
    <r>
      <t xml:space="preserve">This service request worked as was stated. The process worked well except the part received was a different color than my original purchase. My original purchased umbrella was a color called 'chilli' (red) but the </t>
    </r>
    <r>
      <rPr>
        <b/>
        <sz val="11"/>
        <color rgb="FFFF0000"/>
        <rFont val="Calibri"/>
        <family val="2"/>
        <scheme val="minor"/>
      </rPr>
      <t>replacement</t>
    </r>
    <r>
      <rPr>
        <sz val="11"/>
        <color rgb="FF000000"/>
        <rFont val="Calibri"/>
        <family val="2"/>
        <scheme val="minor"/>
      </rPr>
      <t xml:space="preserve"> that I received was tan in color. Now what?</t>
    </r>
  </si>
  <si>
    <r>
      <t xml:space="preserve">Still </t>
    </r>
    <r>
      <rPr>
        <b/>
        <sz val="11"/>
        <color rgb="FFFF0000"/>
        <rFont val="Calibri"/>
        <family val="2"/>
        <scheme val="minor"/>
      </rPr>
      <t>cannot get the product</t>
    </r>
    <r>
      <rPr>
        <sz val="11"/>
        <color rgb="FF000000"/>
        <rFont val="Calibri"/>
        <family val="2"/>
        <scheme val="minor"/>
      </rPr>
      <t xml:space="preserve"> I nedd</t>
    </r>
  </si>
  <si>
    <r>
      <t xml:space="preserve">I appreciate that someone reached out to me. Definitely made the difference between me never shopping at Home Depot again and most likely giving it </t>
    </r>
    <r>
      <rPr>
        <b/>
        <sz val="11"/>
        <color rgb="FFFF0000"/>
        <rFont val="Calibri"/>
        <family val="2"/>
        <scheme val="minor"/>
      </rPr>
      <t>another try</t>
    </r>
    <r>
      <rPr>
        <sz val="11"/>
        <color rgb="FF000000"/>
        <rFont val="Calibri"/>
        <family val="2"/>
        <scheme val="minor"/>
      </rPr>
      <t>.</t>
    </r>
  </si>
  <si>
    <r>
      <t xml:space="preserve">the people i dealt with at the blue springs location were lazy and had an </t>
    </r>
    <r>
      <rPr>
        <b/>
        <sz val="11"/>
        <color rgb="FFFF0000"/>
        <rFont val="Calibri"/>
        <family val="2"/>
        <scheme val="minor"/>
      </rPr>
      <t>attitude</t>
    </r>
    <r>
      <rPr>
        <sz val="11"/>
        <color rgb="FF000000"/>
        <rFont val="Calibri"/>
        <family val="2"/>
        <scheme val="minor"/>
      </rPr>
      <t>. i dropped my license there. i came back in 40 hours after my purchase. they said they found my license but because i did not come looking for it in a reasonable amount of time they destroyed it so no one could use it. 40 hours is certainly reasonable. the guy came and walked up to me and said. YEAH. and stood there and looked at me . he destroyed it because i had not come back in a 'reasonable' amount of time. i called him lazy because he could have googled my name to get my phone or looked me up in  the HD system as i have been an account holder there for over 20 years. this asshole cost you my business</t>
    </r>
  </si>
  <si>
    <r>
      <t xml:space="preserve">Items in boxes </t>
    </r>
    <r>
      <rPr>
        <b/>
        <sz val="11"/>
        <color rgb="FFFF0000"/>
        <rFont val="Calibri"/>
        <family val="2"/>
        <scheme val="minor"/>
      </rPr>
      <t>could be checked</t>
    </r>
    <r>
      <rPr>
        <sz val="11"/>
        <color rgb="FF000000"/>
        <rFont val="Calibri"/>
        <family val="2"/>
        <scheme val="minor"/>
      </rPr>
      <t xml:space="preserve"> before being sold to customers who bring them home and realize it was a returned item that had not be checked. Just like it happened to me.</t>
    </r>
  </si>
  <si>
    <r>
      <t xml:space="preserve">Would </t>
    </r>
    <r>
      <rPr>
        <b/>
        <sz val="11"/>
        <color rgb="FFFF0000"/>
        <rFont val="Calibri"/>
        <family val="2"/>
        <scheme val="minor"/>
      </rPr>
      <t>never shop</t>
    </r>
    <r>
      <rPr>
        <sz val="11"/>
        <color rgb="FF000000"/>
        <rFont val="Calibri"/>
        <family val="2"/>
        <scheme val="minor"/>
      </rPr>
      <t xml:space="preserve"> Home Depot ever again</t>
    </r>
  </si>
  <si>
    <r>
      <t>Half my order</t>
    </r>
    <r>
      <rPr>
        <sz val="11"/>
        <color rgb="FF000000"/>
        <rFont val="Calibri"/>
        <family val="2"/>
        <scheme val="minor"/>
      </rPr>
      <t xml:space="preserve"> was missing, I had to return for the other half of my order</t>
    </r>
  </si>
  <si>
    <r>
      <t xml:space="preserve">I could not order a stacking kit without incurring the additional </t>
    </r>
    <r>
      <rPr>
        <b/>
        <sz val="11"/>
        <color rgb="FFFF0000"/>
        <rFont val="Calibri"/>
        <family val="2"/>
        <scheme val="minor"/>
      </rPr>
      <t>install cost</t>
    </r>
    <r>
      <rPr>
        <sz val="11"/>
        <color rgb="FF000000"/>
        <rFont val="Calibri"/>
        <family val="2"/>
        <scheme val="minor"/>
      </rPr>
      <t>, item did not come with or offered when I purchased my appliances.  I had to order from a 3rd party provider.</t>
    </r>
  </si>
  <si>
    <r>
      <t xml:space="preserve">The cord on my umbrella </t>
    </r>
    <r>
      <rPr>
        <b/>
        <sz val="11"/>
        <color rgb="FFFF0000"/>
        <rFont val="Calibri"/>
        <family val="2"/>
        <scheme val="minor"/>
      </rPr>
      <t>broke</t>
    </r>
    <r>
      <rPr>
        <sz val="11"/>
        <color rgb="FF000000"/>
        <rFont val="Calibri"/>
        <family val="2"/>
        <scheme val="minor"/>
      </rPr>
      <t xml:space="preserve"> after 3 yrs. All I needed was the cord information so I could purchase and restring my umbrella. Instead I was told I would need to purchase the entire upper arm pole that the cord runs through. That is UNACCEPTABLE and COMPLETELY UNNECESSARY!! This has happened on both of my umbrellas purchased from Home Depot &amp; both times I''ve been told this </t>
    </r>
    <r>
      <rPr>
        <b/>
        <sz val="11"/>
        <color rgb="FFFF0000"/>
        <rFont val="Calibri"/>
        <family val="2"/>
        <scheme val="minor"/>
      </rPr>
      <t>ridiculous</t>
    </r>
    <r>
      <rPr>
        <sz val="11"/>
        <color rgb="FF000000"/>
        <rFont val="Calibri"/>
        <family val="2"/>
        <scheme val="minor"/>
      </rPr>
      <t xml:space="preserve"> thing. I was able to measure the diameter &amp; </t>
    </r>
    <r>
      <rPr>
        <b/>
        <sz val="11"/>
        <color rgb="FFFF0000"/>
        <rFont val="Calibri"/>
        <family val="2"/>
        <scheme val="minor"/>
      </rPr>
      <t>length</t>
    </r>
    <r>
      <rPr>
        <sz val="11"/>
        <color rgb="FF000000"/>
        <rFont val="Calibri"/>
        <family val="2"/>
        <scheme val="minor"/>
      </rPr>
      <t xml:space="preserve"> of the original cord and </t>
    </r>
    <r>
      <rPr>
        <b/>
        <sz val="11"/>
        <color rgb="FFFF0000"/>
        <rFont val="Calibri"/>
        <family val="2"/>
        <scheme val="minor"/>
      </rPr>
      <t>replace</t>
    </r>
    <r>
      <rPr>
        <sz val="11"/>
        <color rgb="FF000000"/>
        <rFont val="Calibri"/>
        <family val="2"/>
        <scheme val="minor"/>
      </rPr>
      <t xml:space="preserve"> both for a fraction of the cost of the manufacturer's 'recommended and only solution'. You could be ashamed of yourselves for scamming customers who make purchases and ask for help in good faith.</t>
    </r>
  </si>
  <si>
    <r>
      <t xml:space="preserve">I was given the cabinet as a gift. We did not open it until we moved which was several months after receiving the cabinet. I rip the box open to assemble only to find that there is no hardware nor a side to the cabinet. I have no receipt. Apparently since this is an ' </t>
    </r>
    <r>
      <rPr>
        <b/>
        <sz val="11"/>
        <color rgb="FFFF0000"/>
        <rFont val="Calibri"/>
        <family val="2"/>
        <scheme val="minor"/>
      </rPr>
      <t>overseas</t>
    </r>
    <r>
      <rPr>
        <sz val="11"/>
        <color rgb="FF000000"/>
        <rFont val="Calibri"/>
        <family val="2"/>
        <scheme val="minor"/>
      </rPr>
      <t xml:space="preserve"> </t>
    </r>
    <r>
      <rPr>
        <b/>
        <sz val="11"/>
        <color rgb="FFFF0000"/>
        <rFont val="Calibri"/>
        <family val="2"/>
        <scheme val="minor"/>
      </rPr>
      <t>supplier</t>
    </r>
    <r>
      <rPr>
        <sz val="11"/>
        <color rgb="FF000000"/>
        <rFont val="Calibri"/>
        <family val="2"/>
        <scheme val="minor"/>
      </rPr>
      <t xml:space="preserve">', I am not able to correct the problem. </t>
    </r>
    <r>
      <rPr>
        <b/>
        <sz val="11"/>
        <color rgb="FFFF0000"/>
        <rFont val="Calibri"/>
        <family val="2"/>
        <scheme val="minor"/>
      </rPr>
      <t>No parts</t>
    </r>
    <r>
      <rPr>
        <sz val="11"/>
        <color rgb="FF000000"/>
        <rFont val="Calibri"/>
        <family val="2"/>
        <scheme val="minor"/>
      </rPr>
      <t xml:space="preserve"> can be replaced. The problem can only be corrected by me contacting my 85 year old aunt about a receipt from many months ago. I find this 'solution' unacceptable! So now I have Brand new cabinet that I cannot return nor even try to put together due to the lack of </t>
    </r>
    <r>
      <rPr>
        <b/>
        <sz val="11"/>
        <color rgb="FFFF0000"/>
        <rFont val="Calibri"/>
        <family val="2"/>
        <scheme val="minor"/>
      </rPr>
      <t>parts missing</t>
    </r>
    <r>
      <rPr>
        <sz val="11"/>
        <color rgb="FF000000"/>
        <rFont val="Calibri"/>
        <family val="2"/>
        <scheme val="minor"/>
      </rPr>
      <t xml:space="preserve">. Jodi left a very nice message on my phone but truly offered me no other option to solve this </t>
    </r>
    <r>
      <rPr>
        <b/>
        <sz val="11"/>
        <color rgb="FFFF0000"/>
        <rFont val="Calibri"/>
        <family val="2"/>
        <scheme val="minor"/>
      </rPr>
      <t>disaster</t>
    </r>
    <r>
      <rPr>
        <sz val="11"/>
        <color rgb="FF000000"/>
        <rFont val="Calibri"/>
        <family val="2"/>
        <scheme val="minor"/>
      </rPr>
      <t>!</t>
    </r>
  </si>
  <si>
    <r>
      <t xml:space="preserve">She filed a case, which is still outstanding....so I''m </t>
    </r>
    <r>
      <rPr>
        <b/>
        <sz val="11"/>
        <color rgb="FFFF0000"/>
        <rFont val="Calibri"/>
        <family val="2"/>
        <scheme val="minor"/>
      </rPr>
      <t>not sure</t>
    </r>
    <r>
      <rPr>
        <sz val="11"/>
        <color rgb="FF000000"/>
        <rFont val="Calibri"/>
        <family val="2"/>
        <scheme val="minor"/>
      </rPr>
      <t xml:space="preserve"> I can answer whether or not 'It was easy to accomplish what you needed to today?</t>
    </r>
  </si>
  <si>
    <r>
      <t xml:space="preserve">We did not </t>
    </r>
    <r>
      <rPr>
        <b/>
        <sz val="11"/>
        <color rgb="FFFF0000"/>
        <rFont val="Calibri"/>
        <family val="2"/>
        <scheme val="minor"/>
      </rPr>
      <t>get what was missing</t>
    </r>
    <r>
      <rPr>
        <sz val="11"/>
        <color rgb="FF000000"/>
        <rFont val="Calibri"/>
        <family val="2"/>
        <scheme val="minor"/>
      </rPr>
      <t xml:space="preserve"> from our patio set.</t>
    </r>
  </si>
  <si>
    <r>
      <t xml:space="preserve">I have ordered thousand of dollars worth of furniture and had issues with almost every order with the quality, delivery, and shipping returns. I have </t>
    </r>
    <r>
      <rPr>
        <b/>
        <sz val="11"/>
        <color rgb="FFFF0000"/>
        <rFont val="Calibri"/>
        <family val="2"/>
        <scheme val="minor"/>
      </rPr>
      <t>spent hours</t>
    </r>
    <r>
      <rPr>
        <sz val="11"/>
        <color rgb="FF000000"/>
        <rFont val="Calibri"/>
        <family val="2"/>
        <scheme val="minor"/>
      </rPr>
      <t xml:space="preserve"> each week talking with customer service and after a month I am </t>
    </r>
    <r>
      <rPr>
        <b/>
        <sz val="11"/>
        <color rgb="FFFF0000"/>
        <rFont val="Calibri"/>
        <family val="2"/>
        <scheme val="minor"/>
      </rPr>
      <t>still waiting on</t>
    </r>
    <r>
      <rPr>
        <sz val="11"/>
        <color rgb="FF000000"/>
        <rFont val="Calibri"/>
        <family val="2"/>
        <scheme val="minor"/>
      </rPr>
      <t xml:space="preserve"> the pickup of items that are needing to be returned. Items were being shipped to a business and deliveries would not accommodate the hours we were able to receive. Im very </t>
    </r>
    <r>
      <rPr>
        <b/>
        <sz val="11"/>
        <color rgb="FFFF0000"/>
        <rFont val="Calibri"/>
        <family val="2"/>
        <scheme val="minor"/>
      </rPr>
      <t>unsatisfied</t>
    </r>
    <r>
      <rPr>
        <sz val="11"/>
        <color rgb="FF000000"/>
        <rFont val="Calibri"/>
        <family val="2"/>
        <scheme val="minor"/>
      </rPr>
      <t xml:space="preserve"> with Home Depot and will not purchase from them ever again.</t>
    </r>
  </si>
  <si>
    <r>
      <t xml:space="preserve">It is never Easy to buy a product and have </t>
    </r>
    <r>
      <rPr>
        <b/>
        <sz val="11"/>
        <color rgb="FFFF0000"/>
        <rFont val="Calibri"/>
        <family val="2"/>
        <scheme val="minor"/>
      </rPr>
      <t>something wrong with it</t>
    </r>
    <r>
      <rPr>
        <sz val="11"/>
        <color rgb="FF000000"/>
        <rFont val="Calibri"/>
        <family val="2"/>
        <scheme val="minor"/>
      </rPr>
      <t>, then have to call customer service and spend time trying to rectify the problem.</t>
    </r>
  </si>
  <si>
    <r>
      <t xml:space="preserve">Absolutely </t>
    </r>
    <r>
      <rPr>
        <b/>
        <sz val="11"/>
        <color rgb="FFFF0000"/>
        <rFont val="Calibri"/>
        <family val="2"/>
        <scheme val="minor"/>
      </rPr>
      <t>disgusted</t>
    </r>
    <r>
      <rPr>
        <sz val="11"/>
        <color rgb="FF000000"/>
        <rFont val="Calibri"/>
        <family val="2"/>
        <scheme val="minor"/>
      </rPr>
      <t xml:space="preserve"> HD doesn''t back its products.  Hampton Bay blinds arrived with chipped slats, missing hardware, and missing end plates for top bar.  Lovely.  Box WAS NOT OPENED until installer (HD contractor) opened it.  He took pictures as proof positive of what was delivered, </t>
    </r>
    <r>
      <rPr>
        <b/>
        <sz val="11"/>
        <color rgb="FFFF0000"/>
        <rFont val="Calibri"/>
        <family val="2"/>
        <scheme val="minor"/>
      </rPr>
      <t>defective</t>
    </r>
    <r>
      <rPr>
        <sz val="11"/>
        <color rgb="FF000000"/>
        <rFont val="Calibri"/>
        <family val="2"/>
        <scheme val="minor"/>
      </rPr>
      <t xml:space="preserve">, and missing.  Called HD on Arapahoe Rd, was told I would need to take the blind down, traipse it to HD for a </t>
    </r>
    <r>
      <rPr>
        <b/>
        <sz val="11"/>
        <color rgb="FFFF0000"/>
        <rFont val="Calibri"/>
        <family val="2"/>
        <scheme val="minor"/>
      </rPr>
      <t>refund</t>
    </r>
    <r>
      <rPr>
        <sz val="11"/>
        <color rgb="FF000000"/>
        <rFont val="Calibri"/>
        <family val="2"/>
        <scheme val="minor"/>
      </rPr>
      <t xml:space="preserve"> and reorder.  NOT DOING!  (EVER THINK OF SENDING </t>
    </r>
    <r>
      <rPr>
        <b/>
        <sz val="11"/>
        <color rgb="FFFF0000"/>
        <rFont val="Calibri"/>
        <family val="2"/>
        <scheme val="minor"/>
      </rPr>
      <t>REPLACEMENT</t>
    </r>
    <r>
      <rPr>
        <sz val="11"/>
        <color rgb="FF000000"/>
        <rFont val="Calibri"/>
        <family val="2"/>
        <scheme val="minor"/>
      </rPr>
      <t xml:space="preserve"> PARTS OR SENDING NEW PACKAGE?--'we do not do that'. Looked at one star reviews and found the majority complaints were for </t>
    </r>
    <r>
      <rPr>
        <b/>
        <sz val="11"/>
        <color rgb="FFFF0000"/>
        <rFont val="Calibri"/>
        <family val="2"/>
        <scheme val="minor"/>
      </rPr>
      <t>missing parts</t>
    </r>
    <r>
      <rPr>
        <sz val="11"/>
        <color rgb="FF000000"/>
        <rFont val="Calibri"/>
        <family val="2"/>
        <scheme val="minor"/>
      </rPr>
      <t xml:space="preserve">.  So order again and go through the same hassle again?  Not me.  Eduardo fixed the situation via reimbursement as HD on Arapahoe Rd said there was nothing they could do.  Hampton Bay is your own product.  Was told by one HD employee at Arapahoe </t>
    </r>
    <r>
      <rPr>
        <b/>
        <sz val="11"/>
        <color rgb="FFFF0000"/>
        <rFont val="Calibri"/>
        <family val="2"/>
        <scheme val="minor"/>
      </rPr>
      <t>store</t>
    </r>
    <r>
      <rPr>
        <sz val="11"/>
        <color rgb="FF000000"/>
        <rFont val="Calibri"/>
        <family val="2"/>
        <scheme val="minor"/>
      </rPr>
      <t xml:space="preserve"> that this is a low-end product.  My response:  IF HD does not WANT TO BACK THE PRODUCT, THEN WHY DOES HD SELL IT????  Because some ditz could not package the product correctly to ensure undamaged slats and all parts were included, an installer's time AND customer's time were wasted.  GET A PROCESS IN PLACE THAT SHOWS HD BACKS ITS PRODUCTS.  THIS SITAUTION WAS </t>
    </r>
    <r>
      <rPr>
        <b/>
        <sz val="11"/>
        <color rgb="FFFF0000"/>
        <rFont val="Calibri"/>
        <family val="2"/>
        <scheme val="minor"/>
      </rPr>
      <t>RIDICULOUS</t>
    </r>
    <r>
      <rPr>
        <sz val="11"/>
        <color rgb="FF000000"/>
        <rFont val="Calibri"/>
        <family val="2"/>
        <scheme val="minor"/>
      </rPr>
      <t xml:space="preserve"> AND HAD I NOT CALLED THE CORPORATE OFFICE, I would BE STUCK HAVING PAID FULL PRICE FOR A DEFECTIVE BLIND WITH MISSING PARTS. ALSO NOTE:  the installer had to go to ACE Hardware to obtain brackets--he was excellent--HD would do well to learn from him!  OR learn from Toyota--they back their product without fail!</t>
    </r>
  </si>
  <si>
    <r>
      <t xml:space="preserve">The part shipped and </t>
    </r>
    <r>
      <rPr>
        <b/>
        <sz val="11"/>
        <color rgb="FFFF0000"/>
        <rFont val="Calibri"/>
        <family val="2"/>
        <scheme val="minor"/>
      </rPr>
      <t>quantity was different</t>
    </r>
    <r>
      <rPr>
        <sz val="11"/>
        <color rgb="FF000000"/>
        <rFont val="Calibri"/>
        <family val="2"/>
        <scheme val="minor"/>
      </rPr>
      <t xml:space="preserve"> than what was discussed with the original customer service representative. The parts shipped are </t>
    </r>
    <r>
      <rPr>
        <b/>
        <sz val="11"/>
        <color rgb="FFFF0000"/>
        <rFont val="Calibri"/>
        <family val="2"/>
        <scheme val="minor"/>
      </rPr>
      <t>not the correct part</t>
    </r>
    <r>
      <rPr>
        <sz val="11"/>
        <color rgb="FF000000"/>
        <rFont val="Calibri"/>
        <family val="2"/>
        <scheme val="minor"/>
      </rPr>
      <t xml:space="preserve"> and also </t>
    </r>
    <r>
      <rPr>
        <b/>
        <sz val="11"/>
        <color rgb="FFFF0000"/>
        <rFont val="Calibri"/>
        <family val="2"/>
        <scheme val="minor"/>
      </rPr>
      <t>do not match</t>
    </r>
    <r>
      <rPr>
        <sz val="11"/>
        <color rgb="FF000000"/>
        <rFont val="Calibri"/>
        <family val="2"/>
        <scheme val="minor"/>
      </rPr>
      <t xml:space="preserve"> each other either.</t>
    </r>
  </si>
  <si>
    <r>
      <t xml:space="preserve">My primary complaint is not with Brianna but with Home Depot's inventory system and unwillingness to assist customers in locating items from the warehouse or other stores. On behalf of our condominium association, we placed orders with two stores and the warehouse. When I received notice that the orders were ready to pick up, one of the stores had only 4 items rather than 6 but did not </t>
    </r>
    <r>
      <rPr>
        <b/>
        <sz val="11"/>
        <color rgb="FFFF0000"/>
        <rFont val="Calibri"/>
        <family val="2"/>
        <scheme val="minor"/>
      </rPr>
      <t>bother</t>
    </r>
    <r>
      <rPr>
        <sz val="11"/>
        <color rgb="FF000000"/>
        <rFont val="Calibri"/>
        <family val="2"/>
        <scheme val="minor"/>
      </rPr>
      <t xml:space="preserve"> to inform me ahead of time. We then needed to search for the remaining items and decided to cancel the entire order and place a second order through the warehouse. The first order from the warehouse had only 14 items rather than 16 so that required a </t>
    </r>
    <r>
      <rPr>
        <b/>
        <sz val="11"/>
        <color rgb="FFFF0000"/>
        <rFont val="Calibri"/>
        <family val="2"/>
        <scheme val="minor"/>
      </rPr>
      <t>lengthy call</t>
    </r>
    <r>
      <rPr>
        <sz val="11"/>
        <color rgb="FF000000"/>
        <rFont val="Calibri"/>
        <family val="2"/>
        <scheme val="minor"/>
      </rPr>
      <t xml:space="preserve"> to customer service to 'cancel' the missing items and re-order them. Also, had we known that the warehouse had more than 16 items, which is the number the </t>
    </r>
    <r>
      <rPr>
        <b/>
        <sz val="11"/>
        <color rgb="FFFF0000"/>
        <rFont val="Calibri"/>
        <family val="2"/>
        <scheme val="minor"/>
      </rPr>
      <t>web</t>
    </r>
    <r>
      <rPr>
        <sz val="11"/>
        <color rgb="FF000000"/>
        <rFont val="Calibri"/>
        <family val="2"/>
        <scheme val="minor"/>
      </rPr>
      <t xml:space="preserve"> site said was in stock, we could have placed the entire order of 30 online. You can do better.</t>
    </r>
  </si>
  <si>
    <r>
      <t xml:space="preserve">William was a great help. he made me felt like an important HD Customer. I think this could have happened at the </t>
    </r>
    <r>
      <rPr>
        <b/>
        <sz val="11"/>
        <color rgb="FFFF0000"/>
        <rFont val="Calibri"/>
        <family val="2"/>
        <scheme val="minor"/>
      </rPr>
      <t>store</t>
    </r>
    <r>
      <rPr>
        <sz val="11"/>
        <color rgb="FF000000"/>
        <rFont val="Calibri"/>
        <family val="2"/>
        <scheme val="minor"/>
      </rPr>
      <t xml:space="preserve"> level. HD needs to improve on the attitudes of the 'service desk employees'</t>
    </r>
  </si>
  <si>
    <r>
      <t xml:space="preserve">July 2nd, 2023  Genuinely I applaud the very prompt delivery service. It was quick and the delivery crew arrived when they said they would. Sadly that was the highlight of the experience.  Gazebo was ordered online on June 19th and delivered on June 21st. On June 22nd I began assembly.  Things went fine until I got to Step 6 in the assembly manual and discovered the Slanting Beam Connectors (Part P2) was missing. I had received 8 P1 connectors and no P2 connectors instead of 4 and 4.  I contacted Djuan in Georgia and then sent her an email with a copy of my receipt giving all details.  I asked for speedy service because July 2nd was my anniversary and I wanted to have my guests  join me on the patio under our new canopy.  Djuan processed the order for my 4 corner brackets (P2) and on Tuesday it was confirmed and processed in California. Then sent by FedEx from California to Indianapolis, then I believe Michigan, then over the border to Mississauga, then to Markham for delivery and they arrived at my door around 2pm Friday. Yay.  Friday I was able to continue assembly of the corners, the netting brackets and the overhead skeleton of the canopy frame.  On Saturday, with the help of two young nephews we got the small canopy frame in place.  Then spent and hour or more trying to get the small canopy to fit.  Failing that we tried the big canopy.  Seems both canopies are too small or both frames are too big as I can get the material over the frame.  To illustrate, the supplied Small Canopy measures 29' X 36'.  Except the frame that it is supposed to be mounted to is 32' X 36'.  No matter which way I rotate it, it will not fit.  Similarly the large canopy will fit on 2 corners and 4 sides, but it will not reach either far corner of the frame.  No, not even that little retractable arm will save this.  It is still 6 to 10 inches too short in each corner.  At this point I did not even try the netting as it may be an </t>
    </r>
    <r>
      <rPr>
        <b/>
        <sz val="11"/>
        <color rgb="FFFF0000"/>
        <rFont val="Calibri"/>
        <family val="2"/>
        <scheme val="minor"/>
      </rPr>
      <t>inaccurate</t>
    </r>
    <r>
      <rPr>
        <sz val="11"/>
        <color rgb="FF000000"/>
        <rFont val="Calibri"/>
        <family val="2"/>
        <scheme val="minor"/>
      </rPr>
      <t xml:space="preserve"> size as well.  What could have been done to improve the experience is to have </t>
    </r>
    <r>
      <rPr>
        <b/>
        <sz val="11"/>
        <color rgb="FFFF0000"/>
        <rFont val="Calibri"/>
        <family val="2"/>
        <scheme val="minor"/>
      </rPr>
      <t>better quality</t>
    </r>
    <r>
      <rPr>
        <sz val="11"/>
        <color rgb="FF000000"/>
        <rFont val="Calibri"/>
        <family val="2"/>
        <scheme val="minor"/>
      </rPr>
      <t xml:space="preserve"> control of the items put into this box.  It is supposed to be an 11'' X 13' Winfield </t>
    </r>
    <r>
      <rPr>
        <b/>
        <sz val="11"/>
        <color rgb="FFFF0000"/>
        <rFont val="Calibri"/>
        <family val="2"/>
        <scheme val="minor"/>
      </rPr>
      <t>Soft</t>
    </r>
    <r>
      <rPr>
        <sz val="11"/>
        <color rgb="FF000000"/>
        <rFont val="Calibri"/>
        <family val="2"/>
        <scheme val="minor"/>
      </rPr>
      <t xml:space="preserve"> Top Gazebo with Netting . But clearly and sadly what is was supposed to be is not what I received.  I had more than a dozen people expected in my backyard today to enjoy the canopy on the patio today- my 40th wedding anniversary.  Right now all I have is an ill-fitting fabric sitting over a stark steel frame.   It compels me to change hosting to a local restaurant.  Seemed like a great dollar deal at the time but this appears to be </t>
    </r>
    <r>
      <rPr>
        <b/>
        <sz val="11"/>
        <color rgb="FFFF0000"/>
        <rFont val="Calibri"/>
        <family val="2"/>
        <scheme val="minor"/>
      </rPr>
      <t>sloppy</t>
    </r>
    <r>
      <rPr>
        <sz val="11"/>
        <color rgb="FF000000"/>
        <rFont val="Calibri"/>
        <family val="2"/>
        <scheme val="minor"/>
      </rPr>
      <t xml:space="preserve"> or </t>
    </r>
    <r>
      <rPr>
        <b/>
        <sz val="11"/>
        <color rgb="FFFF0000"/>
        <rFont val="Calibri"/>
        <family val="2"/>
        <scheme val="minor"/>
      </rPr>
      <t>indifferent</t>
    </r>
    <r>
      <rPr>
        <sz val="11"/>
        <color rgb="FF000000"/>
        <rFont val="Calibri"/>
        <family val="2"/>
        <scheme val="minor"/>
      </rPr>
      <t xml:space="preserve"> packaging that </t>
    </r>
    <r>
      <rPr>
        <b/>
        <sz val="11"/>
        <color rgb="FFFF0000"/>
        <rFont val="Calibri"/>
        <family val="2"/>
        <scheme val="minor"/>
      </rPr>
      <t>could have taken</t>
    </r>
    <r>
      <rPr>
        <sz val="11"/>
        <color rgb="FF000000"/>
        <rFont val="Calibri"/>
        <family val="2"/>
        <scheme val="minor"/>
      </rPr>
      <t xml:space="preserve"> a few hours to assemble and enjoy.  It has taken 13 days since ordering, plus some cash to pay my nephews for their help and now a second delay until I can get the canopy or ffame replaced to the correct size.  Terribly, terribly </t>
    </r>
    <r>
      <rPr>
        <b/>
        <sz val="11"/>
        <color rgb="FFFF0000"/>
        <rFont val="Calibri"/>
        <family val="2"/>
        <scheme val="minor"/>
      </rPr>
      <t>disappointing</t>
    </r>
    <r>
      <rPr>
        <sz val="11"/>
        <color rgb="FF000000"/>
        <rFont val="Calibri"/>
        <family val="2"/>
        <scheme val="minor"/>
      </rPr>
      <t xml:space="preserve"> performance.  Dennis Kelly Ajax, Ontario L1T 4E1 dennis@firstimpressionsmedia.ca</t>
    </r>
  </si>
  <si>
    <r>
      <t xml:space="preserve">It was a long and drawn out process to finally talk with someone to </t>
    </r>
    <r>
      <rPr>
        <b/>
        <sz val="11"/>
        <color rgb="FFFF0000"/>
        <rFont val="Calibri"/>
        <family val="2"/>
        <scheme val="minor"/>
      </rPr>
      <t>address the issue</t>
    </r>
    <r>
      <rPr>
        <sz val="11"/>
        <color rgb="FF000000"/>
        <rFont val="Calibri"/>
        <family val="2"/>
        <scheme val="minor"/>
      </rPr>
      <t xml:space="preserve"> (over </t>
    </r>
    <r>
      <rPr>
        <b/>
        <sz val="11"/>
        <color rgb="FFFF0000"/>
        <rFont val="Calibri"/>
        <family val="2"/>
        <scheme val="minor"/>
      </rPr>
      <t>30 minutes</t>
    </r>
    <r>
      <rPr>
        <sz val="11"/>
        <color rgb="FF000000"/>
        <rFont val="Calibri"/>
        <family val="2"/>
        <scheme val="minor"/>
      </rPr>
      <t xml:space="preserve"> on the phone).  Maybe add a 'link' to your main </t>
    </r>
    <r>
      <rPr>
        <b/>
        <sz val="11"/>
        <color rgb="FFFF0000"/>
        <rFont val="Calibri"/>
        <family val="2"/>
        <scheme val="minor"/>
      </rPr>
      <t>web</t>
    </r>
    <r>
      <rPr>
        <sz val="11"/>
        <color rgb="FF000000"/>
        <rFont val="Calibri"/>
        <family val="2"/>
        <scheme val="minor"/>
      </rPr>
      <t xml:space="preserve"> site to submit an issue that a customer might have and provide feedback to the customer.</t>
    </r>
  </si>
  <si>
    <r>
      <t xml:space="preserve">This guy basically called me a </t>
    </r>
    <r>
      <rPr>
        <b/>
        <sz val="11"/>
        <color rgb="FFFF0000"/>
        <rFont val="Calibri"/>
        <family val="2"/>
        <scheme val="minor"/>
      </rPr>
      <t>racist</t>
    </r>
    <r>
      <rPr>
        <sz val="11"/>
        <color rgb="FF000000"/>
        <rFont val="Calibri"/>
        <family val="2"/>
        <scheme val="minor"/>
      </rPr>
      <t xml:space="preserve"> and I will </t>
    </r>
    <r>
      <rPr>
        <b/>
        <sz val="11"/>
        <color rgb="FFFF0000"/>
        <rFont val="Calibri"/>
        <family val="2"/>
        <scheme val="minor"/>
      </rPr>
      <t>never shop</t>
    </r>
    <r>
      <rPr>
        <sz val="11"/>
        <color rgb="FF000000"/>
        <rFont val="Calibri"/>
        <family val="2"/>
        <scheme val="minor"/>
      </rPr>
      <t xml:space="preserve"> at Home Depot ever again. I had two witnesses who were listening to this call. </t>
    </r>
    <r>
      <rPr>
        <b/>
        <sz val="11"/>
        <color rgb="FFFF0000"/>
        <rFont val="Calibri"/>
        <family val="2"/>
        <scheme val="minor"/>
      </rPr>
      <t>Unprofessional</t>
    </r>
    <r>
      <rPr>
        <sz val="11"/>
        <color rgb="FF000000"/>
        <rFont val="Calibri"/>
        <family val="2"/>
        <scheme val="minor"/>
      </rPr>
      <t xml:space="preserve"> and </t>
    </r>
    <r>
      <rPr>
        <b/>
        <sz val="11"/>
        <color rgb="FFFF0000"/>
        <rFont val="Calibri"/>
        <family val="2"/>
        <scheme val="minor"/>
      </rPr>
      <t>ridiculous</t>
    </r>
    <r>
      <rPr>
        <sz val="11"/>
        <color rgb="FF000000"/>
        <rFont val="Calibri"/>
        <family val="2"/>
        <scheme val="minor"/>
      </rPr>
      <t>.</t>
    </r>
  </si>
  <si>
    <r>
      <t xml:space="preserve">Luis is a very hard working, effective, knowledgeable customer rep. The reason I checked 'somewhat agree' above is because we were </t>
    </r>
    <r>
      <rPr>
        <b/>
        <sz val="11"/>
        <color rgb="FFFF0000"/>
        <rFont val="Calibri"/>
        <family val="2"/>
        <scheme val="minor"/>
      </rPr>
      <t>on the phone for</t>
    </r>
    <r>
      <rPr>
        <sz val="11"/>
        <color rgb="FF000000"/>
        <rFont val="Calibri"/>
        <family val="2"/>
        <scheme val="minor"/>
      </rPr>
      <t xml:space="preserve"> </t>
    </r>
    <r>
      <rPr>
        <b/>
        <sz val="11"/>
        <color rgb="FFFF0000"/>
        <rFont val="Calibri"/>
        <family val="2"/>
        <scheme val="minor"/>
      </rPr>
      <t>40 minutes</t>
    </r>
    <r>
      <rPr>
        <sz val="11"/>
        <color rgb="FF000000"/>
        <rFont val="Calibri"/>
        <family val="2"/>
        <scheme val="minor"/>
      </rPr>
      <t>.  It took time for him to research all the options.  Then he had to help me try to send a photo which was difficult because my devices weren''t syncing.  But he got the job done, it just was not exactly easy.  But I am very satisfied with the information he gave me.  Plus I have an eGift card.</t>
    </r>
  </si>
  <si>
    <r>
      <t xml:space="preserve">case has not beed satisfied as yet. </t>
    </r>
    <r>
      <rPr>
        <b/>
        <sz val="11"/>
        <color rgb="FFFF0000"/>
        <rFont val="Calibri"/>
        <family val="2"/>
        <scheme val="minor"/>
      </rPr>
      <t>waiting on</t>
    </r>
    <r>
      <rPr>
        <sz val="11"/>
        <color rgb="FF000000"/>
        <rFont val="Calibri"/>
        <family val="2"/>
        <scheme val="minor"/>
      </rPr>
      <t xml:space="preserve"> gift certificates to repurhases the light thqt is </t>
    </r>
    <r>
      <rPr>
        <b/>
        <sz val="11"/>
        <color rgb="FFFF0000"/>
        <rFont val="Calibri"/>
        <family val="2"/>
        <scheme val="minor"/>
      </rPr>
      <t>not working</t>
    </r>
    <r>
      <rPr>
        <sz val="11"/>
        <color rgb="FF000000"/>
        <rFont val="Calibri"/>
        <family val="2"/>
        <scheme val="minor"/>
      </rPr>
      <t>.</t>
    </r>
  </si>
  <si>
    <r>
      <t xml:space="preserve">Your company is </t>
    </r>
    <r>
      <rPr>
        <b/>
        <sz val="11"/>
        <color rgb="FFFF0000"/>
        <rFont val="Calibri"/>
        <family val="2"/>
        <scheme val="minor"/>
      </rPr>
      <t>horrible</t>
    </r>
    <r>
      <rPr>
        <sz val="11"/>
        <color rgb="FF000000"/>
        <rFont val="Calibri"/>
        <family val="2"/>
        <scheme val="minor"/>
      </rPr>
      <t xml:space="preserve">. I will </t>
    </r>
    <r>
      <rPr>
        <b/>
        <sz val="11"/>
        <color rgb="FFFF0000"/>
        <rFont val="Calibri"/>
        <family val="2"/>
        <scheme val="minor"/>
      </rPr>
      <t>never shop</t>
    </r>
    <r>
      <rPr>
        <sz val="11"/>
        <color rgb="FF000000"/>
        <rFont val="Calibri"/>
        <family val="2"/>
        <scheme val="minor"/>
      </rPr>
      <t xml:space="preserve"> there again. And I will make sure I tell everyone no to shop there</t>
    </r>
  </si>
  <si>
    <r>
      <t xml:space="preserve">Called Home Depot </t>
    </r>
    <r>
      <rPr>
        <b/>
        <sz val="11"/>
        <color rgb="FFFF0000"/>
        <rFont val="Calibri"/>
        <family val="2"/>
        <scheme val="minor"/>
      </rPr>
      <t>store</t>
    </r>
    <r>
      <rPr>
        <sz val="11"/>
        <color rgb="FF000000"/>
        <rFont val="Calibri"/>
        <family val="2"/>
        <scheme val="minor"/>
      </rPr>
      <t xml:space="preserve"> direct to get information to </t>
    </r>
    <r>
      <rPr>
        <b/>
        <sz val="11"/>
        <color rgb="FFFF0000"/>
        <rFont val="Calibri"/>
        <family val="2"/>
        <scheme val="minor"/>
      </rPr>
      <t>replace</t>
    </r>
    <r>
      <rPr>
        <sz val="11"/>
        <color rgb="FF000000"/>
        <rFont val="Calibri"/>
        <family val="2"/>
        <scheme val="minor"/>
      </rPr>
      <t xml:space="preserve"> a broken tank lid for a Glacier Bay toilet - Had to ' HOLD ' forever to talk to someone &amp; no one had any idea on how to get a </t>
    </r>
    <r>
      <rPr>
        <b/>
        <sz val="11"/>
        <color rgb="FFFF0000"/>
        <rFont val="Calibri"/>
        <family val="2"/>
        <scheme val="minor"/>
      </rPr>
      <t>replacement</t>
    </r>
    <r>
      <rPr>
        <sz val="11"/>
        <color rgb="FF000000"/>
        <rFont val="Calibri"/>
        <family val="2"/>
        <scheme val="minor"/>
      </rPr>
      <t xml:space="preserve"> part ! After several tries I asked for a Manger and got Dusty who gave me the 855 number to speak with Brianna - she gave me the direct number to the MFG -Niagra in NY - They sold me the part but said it would ship from the Home Depot Whse in Dallas !!! </t>
    </r>
    <r>
      <rPr>
        <b/>
        <sz val="11"/>
        <color rgb="FFFF0000"/>
        <rFont val="Calibri"/>
        <family val="2"/>
        <scheme val="minor"/>
      </rPr>
      <t>VERY poor</t>
    </r>
    <r>
      <rPr>
        <sz val="11"/>
        <color rgb="FF000000"/>
        <rFont val="Calibri"/>
        <family val="2"/>
        <scheme val="minor"/>
      </rPr>
      <t xml:space="preserve"> system for Customer Service !</t>
    </r>
  </si>
  <si>
    <r>
      <t xml:space="preserve">Sade helped me try to contact Ryobi, but Ryobi has been virtually unattainable to contact - I have been </t>
    </r>
    <r>
      <rPr>
        <b/>
        <sz val="11"/>
        <color rgb="FFFF0000"/>
        <rFont val="Calibri"/>
        <family val="2"/>
        <scheme val="minor"/>
      </rPr>
      <t>on hold</t>
    </r>
    <r>
      <rPr>
        <sz val="11"/>
        <color rgb="FF000000"/>
        <rFont val="Calibri"/>
        <family val="2"/>
        <scheme val="minor"/>
      </rPr>
      <t xml:space="preserve"> twice with them fo r50 </t>
    </r>
    <r>
      <rPr>
        <b/>
        <sz val="11"/>
        <color rgb="FFFF0000"/>
        <rFont val="Calibri"/>
        <family val="2"/>
        <scheme val="minor"/>
      </rPr>
      <t>minutes</t>
    </r>
    <r>
      <rPr>
        <sz val="11"/>
        <color rgb="FF000000"/>
        <rFont val="Calibri"/>
        <family val="2"/>
        <scheme val="minor"/>
      </rPr>
      <t xml:space="preserve"> &amp; for 48minutes - I sent an email and received a return email that their </t>
    </r>
    <r>
      <rPr>
        <b/>
        <sz val="11"/>
        <color rgb="FFFF0000"/>
        <rFont val="Calibri"/>
        <family val="2"/>
        <scheme val="minor"/>
      </rPr>
      <t>response time</t>
    </r>
    <r>
      <rPr>
        <sz val="11"/>
        <color rgb="FF000000"/>
        <rFont val="Calibri"/>
        <family val="2"/>
        <scheme val="minor"/>
      </rPr>
      <t xml:space="preserve"> is slow and that was 3 days ago - Still </t>
    </r>
    <r>
      <rPr>
        <b/>
        <sz val="11"/>
        <color rgb="FFFF0000"/>
        <rFont val="Calibri"/>
        <family val="2"/>
        <scheme val="minor"/>
      </rPr>
      <t>no contact</t>
    </r>
    <r>
      <rPr>
        <sz val="11"/>
        <color rgb="FF000000"/>
        <rFont val="Calibri"/>
        <family val="2"/>
        <scheme val="minor"/>
      </rPr>
      <t xml:space="preserve"> from Ryobi - Questionable if I would purchase Ryobi items again unless HD is going to </t>
    </r>
    <r>
      <rPr>
        <b/>
        <sz val="11"/>
        <color rgb="FFFF0000"/>
        <rFont val="Calibri"/>
        <family val="2"/>
        <scheme val="minor"/>
      </rPr>
      <t>stand behind them</t>
    </r>
    <r>
      <rPr>
        <sz val="11"/>
        <color rgb="FF000000"/>
        <rFont val="Calibri"/>
        <family val="2"/>
        <scheme val="minor"/>
      </rPr>
      <t xml:space="preserve"> - </t>
    </r>
    <r>
      <rPr>
        <b/>
        <sz val="11"/>
        <color rgb="FFFF0000"/>
        <rFont val="Calibri"/>
        <family val="2"/>
        <scheme val="minor"/>
      </rPr>
      <t>Very poor customer service</t>
    </r>
    <r>
      <rPr>
        <sz val="11"/>
        <color rgb="FF000000"/>
        <rFont val="Calibri"/>
        <family val="2"/>
        <scheme val="minor"/>
      </rPr>
      <t>.  Caught in a ''Catch 22'</t>
    </r>
  </si>
  <si>
    <r>
      <t xml:space="preserve">First, I want to ask you to have someone look at my account to see how much I have spent with Home Depot in the past three years.  Second, I don''t miss payments and I think I have only been late on one because I overlooked paying it.  Third, I cannot believe I could not get a side by side Refrigerator/Freezer delivered to my home after everything else has been delivered without a hesitation.  Something needs to change about this rule.  I have ordered from someone else and Home Depot has missed a $1500 sale due to 'non delivery' to this area.  Why not think about building a </t>
    </r>
    <r>
      <rPr>
        <b/>
        <sz val="11"/>
        <color rgb="FFFF0000"/>
        <rFont val="Calibri"/>
        <family val="2"/>
        <scheme val="minor"/>
      </rPr>
      <t>store</t>
    </r>
    <r>
      <rPr>
        <sz val="11"/>
        <color rgb="FF000000"/>
        <rFont val="Calibri"/>
        <family val="2"/>
        <scheme val="minor"/>
      </rPr>
      <t xml:space="preserve"> near to us if that's the case....we could surely use one in the Evergreen, Greenville, Andalusia area.  And had it not been for Candace helping me, I would probably still be thinking I would get a refrigerator delivered.  No one else bothered to tell me that was not going to happen...they only </t>
    </r>
    <r>
      <rPr>
        <b/>
        <sz val="11"/>
        <color rgb="FFFF0000"/>
        <rFont val="Calibri"/>
        <family val="2"/>
        <scheme val="minor"/>
      </rPr>
      <t>kept repeating</t>
    </r>
    <r>
      <rPr>
        <sz val="11"/>
        <color rgb="FF000000"/>
        <rFont val="Calibri"/>
        <family val="2"/>
        <scheme val="minor"/>
      </rPr>
      <t xml:space="preserve"> it had to be ordered from another store because they had none in stock in Daphne...they set me up with the store in Pensacola and did not call to let me know.  Candace searched until she got answers and had me call that store....they do not deliver here either.  This is such an inconvenience and i know your stores are losing money due to this rule.  I </t>
    </r>
    <r>
      <rPr>
        <b/>
        <sz val="11"/>
        <color rgb="FFFF0000"/>
        <rFont val="Calibri"/>
        <family val="2"/>
        <scheme val="minor"/>
      </rPr>
      <t>cannot understand</t>
    </r>
    <r>
      <rPr>
        <sz val="11"/>
        <color rgb="FF000000"/>
        <rFont val="Calibri"/>
        <family val="2"/>
        <scheme val="minor"/>
      </rPr>
      <t xml:space="preserve"> why they deliver building materials to my home, but will not deliver appliances.</t>
    </r>
  </si>
  <si>
    <r>
      <t xml:space="preserve">My problem is not solved and I was looking for fan </t>
    </r>
    <r>
      <rPr>
        <b/>
        <sz val="11"/>
        <color rgb="FFFF0000"/>
        <rFont val="Calibri"/>
        <family val="2"/>
        <scheme val="minor"/>
      </rPr>
      <t>replacement</t>
    </r>
    <r>
      <rPr>
        <sz val="11"/>
        <color rgb="FF000000"/>
        <rFont val="Calibri"/>
        <family val="2"/>
        <scheme val="minor"/>
      </rPr>
      <t xml:space="preserve"> than redirecting to </t>
    </r>
    <r>
      <rPr>
        <b/>
        <sz val="11"/>
        <color rgb="FFFF0000"/>
        <rFont val="Calibri"/>
        <family val="2"/>
        <scheme val="minor"/>
      </rPr>
      <t>third party</t>
    </r>
    <r>
      <rPr>
        <sz val="11"/>
        <color rgb="FF000000"/>
        <rFont val="Calibri"/>
        <family val="2"/>
        <scheme val="minor"/>
      </rPr>
      <t xml:space="preserve"> as I expected Home Depot Customer service to help and resolve than closing ticket without resolving the actual customer problem.</t>
    </r>
  </si>
  <si>
    <r>
      <t xml:space="preserve">Julio was very nice and gave me a fax # to send </t>
    </r>
    <r>
      <rPr>
        <b/>
        <sz val="11"/>
        <color rgb="FFFF0000"/>
        <rFont val="Calibri"/>
        <family val="2"/>
        <scheme val="minor"/>
      </rPr>
      <t>repair</t>
    </r>
    <r>
      <rPr>
        <sz val="11"/>
        <color rgb="FF000000"/>
        <rFont val="Calibri"/>
        <family val="2"/>
        <scheme val="minor"/>
      </rPr>
      <t xml:space="preserve"> requested of my documents to Asurion.com at (316) 462-0963. I faxed all requested documents (through the UPS </t>
    </r>
    <r>
      <rPr>
        <b/>
        <sz val="11"/>
        <color rgb="FFFF0000"/>
        <rFont val="Calibri"/>
        <family val="2"/>
        <scheme val="minor"/>
      </rPr>
      <t>Store</t>
    </r>
    <r>
      <rPr>
        <sz val="11"/>
        <color rgb="FF000000"/>
        <rFont val="Calibri"/>
        <family val="2"/>
        <scheme val="minor"/>
      </rPr>
      <t xml:space="preserve"> in town since I had no way of doing it at my house!) on June 27, 2023 at 9:03 am. As of now, June 30, 2023 @ 11:26am, I have heard NOTHING from Asurion!!. I live out in the </t>
    </r>
    <r>
      <rPr>
        <b/>
        <sz val="11"/>
        <color rgb="FFFF0000"/>
        <rFont val="Calibri"/>
        <family val="2"/>
        <scheme val="minor"/>
      </rPr>
      <t>country</t>
    </r>
    <r>
      <rPr>
        <sz val="11"/>
        <color rgb="FF000000"/>
        <rFont val="Calibri"/>
        <family val="2"/>
        <scheme val="minor"/>
      </rPr>
      <t xml:space="preserve"> in Montana &amp; am about </t>
    </r>
    <r>
      <rPr>
        <b/>
        <sz val="11"/>
        <color rgb="FFFF0000"/>
        <rFont val="Calibri"/>
        <family val="2"/>
        <scheme val="minor"/>
      </rPr>
      <t>30 minutes</t>
    </r>
    <r>
      <rPr>
        <sz val="11"/>
        <color rgb="FF000000"/>
        <rFont val="Calibri"/>
        <family val="2"/>
        <scheme val="minor"/>
      </rPr>
      <t xml:space="preserve"> from town. Gas is </t>
    </r>
    <r>
      <rPr>
        <b/>
        <sz val="11"/>
        <color rgb="FFFF0000"/>
        <rFont val="Calibri"/>
        <family val="2"/>
        <scheme val="minor"/>
      </rPr>
      <t>expensive</t>
    </r>
    <r>
      <rPr>
        <sz val="11"/>
        <color rgb="FF000000"/>
        <rFont val="Calibri"/>
        <family val="2"/>
        <scheme val="minor"/>
      </rPr>
      <t xml:space="preserve"> here and I don''t want to need to go into town to do my laundry! I will continue to check for Asurion's email as to who can come repair my washer and dryer. This is NOT the service I would expect from Home Depot!!</t>
    </r>
  </si>
  <si>
    <r>
      <t xml:space="preserve">This was a Homedepot.com order. It was a 'in </t>
    </r>
    <r>
      <rPr>
        <b/>
        <sz val="11"/>
        <color rgb="FFFF0000"/>
        <rFont val="Calibri"/>
        <family val="2"/>
        <scheme val="minor"/>
      </rPr>
      <t>store</t>
    </r>
    <r>
      <rPr>
        <sz val="11"/>
        <color rgb="FF000000"/>
        <rFont val="Calibri"/>
        <family val="2"/>
        <scheme val="minor"/>
      </rPr>
      <t xml:space="preserve"> pick up'. According to Bruce it was delieverd to the store on time. However, it was marked online and in your </t>
    </r>
    <r>
      <rPr>
        <b/>
        <sz val="11"/>
        <color rgb="FFFF0000"/>
        <rFont val="Calibri"/>
        <family val="2"/>
        <scheme val="minor"/>
      </rPr>
      <t>automated system</t>
    </r>
    <r>
      <rPr>
        <sz val="11"/>
        <color rgb="FF000000"/>
        <rFont val="Calibri"/>
        <family val="2"/>
        <scheme val="minor"/>
      </rPr>
      <t xml:space="preserve"> as 'in processing' 11 days after my order. My paid order sat for </t>
    </r>
    <r>
      <rPr>
        <b/>
        <sz val="11"/>
        <color rgb="FFFF0000"/>
        <rFont val="Calibri"/>
        <family val="2"/>
        <scheme val="minor"/>
      </rPr>
      <t>at least 7 days</t>
    </r>
    <r>
      <rPr>
        <sz val="11"/>
        <color rgb="FF000000"/>
        <rFont val="Calibri"/>
        <family val="2"/>
        <scheme val="minor"/>
      </rPr>
      <t xml:space="preserve"> and was only marked as 'ready to pick up' because I called out of </t>
    </r>
    <r>
      <rPr>
        <b/>
        <sz val="11"/>
        <color rgb="FFFF0000"/>
        <rFont val="Calibri"/>
        <family val="2"/>
        <scheme val="minor"/>
      </rPr>
      <t>frustration</t>
    </r>
    <r>
      <rPr>
        <sz val="11"/>
        <color rgb="FF000000"/>
        <rFont val="Calibri"/>
        <family val="2"/>
        <scheme val="minor"/>
      </rPr>
      <t xml:space="preserve">.  I am now stuck </t>
    </r>
    <r>
      <rPr>
        <b/>
        <sz val="11"/>
        <color rgb="FFFF0000"/>
        <rFont val="Calibri"/>
        <family val="2"/>
        <scheme val="minor"/>
      </rPr>
      <t>having to wait</t>
    </r>
    <r>
      <rPr>
        <sz val="11"/>
        <color rgb="FF000000"/>
        <rFont val="Calibri"/>
        <family val="2"/>
        <scheme val="minor"/>
      </rPr>
      <t xml:space="preserve"> on a plumber because I was not ready when I was supposed to be. I didn''t have the equipment because it was sitting in your Waldorf store, but no one processed it to be picked up.</t>
    </r>
  </si>
  <si>
    <t>IF(R2="",0,IF(ISNUMBER(FIND(R2,cats_agent)),1,0))+IF(S2="",0,IF(ISNUMBER(FIND(S2,cats_agent)),1,0))+IF(T2="",0,IF(ISNUMBER(FIND(T2,cats_agent)),1,0))+IF(U2="",0,IF(ISNUMBER(FIND(U2,cats_agent)),1,0))+IF(V2="",0,IF(ISNUMBER(FIND(V2,cats_agent)),1,0))+IF(W2="",0,IF(ISNUMBER(FIND(W2,cats_agent)),1,0))+IF(X2="",0,IF(ISNUMBER(FIND(X2,cats_agent)),1,0))+IF(Y2="",0,IF(ISNUMBER(FIND(Y2,cats_agent)),1,0))+IF(Z2="",0,IF(ISNUMBER(FIND(Z2,cats_agent)),1,0))+IF(AA2="",0,IF(ISNUMBER(FIND(AA2,cats_agent)),1,0))</t>
  </si>
  <si>
    <t>IF(R2="",0,IF(ISNUMBER(FIND(R2,cats_nonagent)),1,0))+IF(S2="",0,IF(ISNUMBER(FIND(S2,cats_nonagent)),1,0))+IF(T2="",0,IF(ISNUMBER(FIND(T2,cats_nonagent)),1,0))+IF(U2="",0,IF(ISNUMBER(FIND(U2,cats_nonagent)),1,0))+IF(V2="",0,IF(ISNUMBER(FIND(V2,cats_nonagent)),1,0))+IF(W2="",0,IF(ISNUMBER(FIND(W2,cats_nonagent)),1,0))+IF(X2="",0,IF(ISNUMBER(FIND(X2,cats_nonagent)),1,0))+IF(Y2="",0,IF(ISNUMBER(FIND(Y2,cats_nonagent)),1,0))+IF(Z2="",0,IF(ISNUMBER(FIND(Z2,cats_nonagent)),1,0))+IF(AA2="",0,IF(ISNUMBER(FIND(AA2,cats_nonagent)),1,0))</t>
  </si>
  <si>
    <t>IF(R2="",0,IF(ISNUMBER(FIND(R2,cats_shared)),1,0))+IF(S2="",0,IF(ISNUMBER(FIND(S2,cats_shared)),1,0))+IF(T2="",0,IF(ISNUMBER(FIND(T2,cats_shared)),1,0))+IF(U2="",0,IF(ISNUMBER(FIND(U2,cats_shared)),1,0))+IF(V2="",0,IF(ISNUMBER(FIND(V2,cats_shared)),1,0))+IF(W2="",0,IF(ISNUMBER(FIND(W2,cats_shared)),1,0))+IF(X2="",0,IF(ISNUMBER(FIND(X2,cats_shared)),1,0))+IF(Y2="",0,IF(ISNUMBER(FIND(Y2,cats_shared)),1,0))+IF(Z2="",0,IF(ISNUMBER(FIND(Z2,cats_shared)),1,0))+IF(AA2="",0,IF(ISNUMBER(FIND(AA2,cats_shared)),1,0))</t>
  </si>
  <si>
    <t>IF(R2="",0,IF(ISNUMBER(FIND(R2,cats_unk)),1,0))+IF(S2="",0,IF(ISNUMBER(FIND(S2,cats_unk)),1,0))+IF(T2="",0,IF(ISNUMBER(FIND(T2,cats_unk)),1,0))+IF(U2="",0,IF(ISNUMBER(FIND(U2,cats_unk)),1,0))+IF(V2="",0,IF(ISNUMBER(FIND(V2,cats_unk)),1,0))+IF(W2="",0,IF(ISNUMBER(FIND(W2,cats_unk)),1,0))+IF(X2="",0,IF(ISNUMBER(FIND(X2,cats_unk)),1,0))+IF(Y2="",0,IF(ISNUMBER(FIND(Y2,cats_unk)),1,0))+IF(Z2="",0,IF(ISNUMBER(FIND(Z2,cats_unk)),1,0))+IF(AA2="",0,IF(ISNUMBER(FIND(AA2,cats_unk)),1,0))</t>
  </si>
  <si>
    <t>IF(R2="",0,IF(ISNUMBER(FIND(R2,cats_group)),1,0))+IF(S2="",0,IF(ISNUMBER(FIND(S2,cats_group)),1,0))+IF(T2="",0,IF(ISNUMBER(FIND(T2,cats_group)),1,0))+IF(U2="",0,IF(ISNUMBER(FIND(U2,cats_group)),1,0))+IF(V2="",0,IF(ISNUMBER(FIND(V2,cats_group)),1,0))+IF(W2="",0,IF(ISNUMBER(FIND(W2,cats_group)),1,0))+IF(X2="",0,IF(ISNUMBER(FIND(X2,cats_group)),1,0))+IF(Y2="",0,IF(ISNUMBER(FIND(Y2,cats_group)),1,0))+IF(Z2="",0,IF(ISNUMBER(FIND(Z2,cats_group)),1,0))+IF(AA2="",0,IF(ISNUMBER(FIND(AA2,cats_group)),1,0))</t>
  </si>
  <si>
    <t>ACC ESC IVR LOY POL PROD PROC WEB SECURITY BILL CREDIT NOTIFY PRICE STORE SUSP WAIT CANCEL CONN ORDER PERM RETURN SHPDLV TOOLS WARR PCHNL PAY RENEW REWARD DOC LEGAL ADV CULT INV PARTS</t>
  </si>
  <si>
    <t>GNRL MULTI RES TIME AUTH PNK MISINFO EFF SALES</t>
  </si>
  <si>
    <t>Sorted descending by Survey Frequency %</t>
  </si>
  <si>
    <t>LOB</t>
  </si>
  <si>
    <t>Yes,  stop putting pride flags around the registers. it is inappropriate. Remember Bud Lite! Stick to your business not sexual messaging, virtue signaling... It will ruin your customer base.  Scott</t>
  </si>
  <si>
    <t>Shanay was extremely courteous and helpful and seem to go out of her way in helping me. it is gratifying to see that there are people like Shanay who still care about the customer.</t>
  </si>
  <si>
    <r>
      <t xml:space="preserve">Jose was great, but it is too bad we were </t>
    </r>
    <r>
      <rPr>
        <b/>
        <sz val="11"/>
        <color rgb="FFFF0000"/>
        <rFont val="Calibri"/>
        <family val="2"/>
        <scheme val="minor"/>
      </rPr>
      <t>not able to get parts</t>
    </r>
    <r>
      <rPr>
        <sz val="11"/>
        <color rgb="FF000000"/>
        <rFont val="Calibri"/>
        <family val="2"/>
        <scheme val="minor"/>
      </rPr>
      <t xml:space="preserve"> for our item from the vendor</t>
    </r>
  </si>
  <si>
    <r>
      <t xml:space="preserve">Home Depot needs to change their </t>
    </r>
    <r>
      <rPr>
        <b/>
        <sz val="11"/>
        <color rgb="FFFF0000"/>
        <rFont val="Calibri"/>
        <family val="2"/>
        <scheme val="minor"/>
      </rPr>
      <t>policy</t>
    </r>
    <r>
      <rPr>
        <sz val="11"/>
        <color rgb="FF000000"/>
        <rFont val="Calibri"/>
        <family val="2"/>
        <scheme val="minor"/>
      </rPr>
      <t xml:space="preserve"> on using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credit</t>
    </r>
    <r>
      <rPr>
        <sz val="11"/>
        <color rgb="FF000000"/>
        <rFont val="Calibri"/>
        <family val="2"/>
        <scheme val="minor"/>
      </rPr>
      <t xml:space="preserve"> for online and special order purchases.  it is extremely difficult and inconvenient on these type of transactions.</t>
    </r>
  </si>
  <si>
    <r>
      <t xml:space="preserve">I will </t>
    </r>
    <r>
      <rPr>
        <b/>
        <sz val="11"/>
        <color rgb="FFFF0000"/>
        <rFont val="Calibri"/>
        <family val="2"/>
        <scheme val="minor"/>
      </rPr>
      <t>never buy</t>
    </r>
    <r>
      <rPr>
        <sz val="11"/>
        <color rgb="FF000000"/>
        <rFont val="Calibri"/>
        <family val="2"/>
        <scheme val="minor"/>
      </rPr>
      <t xml:space="preserve"> from HD Turfland again. This was the single most could up order I have ever experienced. Getting it corrected had been pure, anadulterated hell. Spent way too much time online and on the phone to get a simple HD error corrected. it is still not done either. Almost done, but you folks still have a chance to screw it up once again. LOL</t>
    </r>
  </si>
  <si>
    <r>
      <t xml:space="preserve">I felt that Home Depot in Palmdale could have been able to help me since their employee was the one who messed up. I could not have had to call corporate customer service, to help me. Im thankful for customer service for helping me. And making me felt like a valued Home Depot card holder.  But honestly I was gonna </t>
    </r>
    <r>
      <rPr>
        <b/>
        <sz val="11"/>
        <color rgb="FFFF0000"/>
        <rFont val="Calibri"/>
        <family val="2"/>
        <scheme val="minor"/>
      </rPr>
      <t>never shop</t>
    </r>
    <r>
      <rPr>
        <sz val="11"/>
        <color rgb="FF000000"/>
        <rFont val="Calibri"/>
        <family val="2"/>
        <scheme val="minor"/>
      </rPr>
      <t xml:space="preserve"> at Home Depot.</t>
    </r>
  </si>
  <si>
    <r>
      <t xml:space="preserve">You could withdraw from the shelves a product that has had its package opened until you can verify all of its contents are intact.   I purchased the last package available at the time of a shelving unit only to realize when I was assembling it that it was missing some parts.   Even though I was eventually able to get a workaround, it took a </t>
    </r>
    <r>
      <rPr>
        <b/>
        <sz val="11"/>
        <color rgb="FFFF0000"/>
        <rFont val="Calibri"/>
        <family val="2"/>
        <scheme val="minor"/>
      </rPr>
      <t>lot of time</t>
    </r>
    <r>
      <rPr>
        <sz val="11"/>
        <color rgb="FF000000"/>
        <rFont val="Calibri"/>
        <family val="2"/>
        <scheme val="minor"/>
      </rPr>
      <t xml:space="preserve"> and it was very </t>
    </r>
    <r>
      <rPr>
        <b/>
        <sz val="11"/>
        <color rgb="FFFF0000"/>
        <rFont val="Calibri"/>
        <family val="2"/>
        <scheme val="minor"/>
      </rPr>
      <t>frustrating</t>
    </r>
    <r>
      <rPr>
        <sz val="11"/>
        <color rgb="FF000000"/>
        <rFont val="Calibri"/>
        <family val="2"/>
        <scheme val="minor"/>
      </rPr>
      <t xml:space="preserve">.  It did </t>
    </r>
    <r>
      <rPr>
        <b/>
        <sz val="11"/>
        <color rgb="FFFF0000"/>
        <rFont val="Calibri"/>
        <family val="2"/>
        <scheme val="minor"/>
      </rPr>
      <t>not help</t>
    </r>
    <r>
      <rPr>
        <sz val="11"/>
        <color rgb="FF000000"/>
        <rFont val="Calibri"/>
        <family val="2"/>
        <scheme val="minor"/>
      </rPr>
      <t xml:space="preserve"> that I kept getting contradictory information from some of the sales associates, like it was a product that had been discontinued, only to return to the </t>
    </r>
    <r>
      <rPr>
        <b/>
        <sz val="11"/>
        <color rgb="FFFF0000"/>
        <rFont val="Calibri"/>
        <family val="2"/>
        <scheme val="minor"/>
      </rPr>
      <t>store</t>
    </r>
    <r>
      <rPr>
        <sz val="11"/>
        <color rgb="FF000000"/>
        <rFont val="Calibri"/>
        <family val="2"/>
        <scheme val="minor"/>
      </rPr>
      <t xml:space="preserve"> a couple of </t>
    </r>
    <r>
      <rPr>
        <b/>
        <sz val="11"/>
        <color rgb="FFFF0000"/>
        <rFont val="Calibri"/>
        <family val="2"/>
        <scheme val="minor"/>
      </rPr>
      <t>weeks</t>
    </r>
    <r>
      <rPr>
        <sz val="11"/>
        <color rgb="FF000000"/>
        <rFont val="Calibri"/>
        <family val="2"/>
        <scheme val="minor"/>
      </rPr>
      <t xml:space="preserve"> later to find it had been re-stocked and there were new packages available.  By that time I had already assembled the storage unit using my workaround but affecting the ultimate </t>
    </r>
    <r>
      <rPr>
        <b/>
        <sz val="11"/>
        <color rgb="FFFF0000"/>
        <rFont val="Calibri"/>
        <family val="2"/>
        <scheme val="minor"/>
      </rPr>
      <t>quality of the</t>
    </r>
    <r>
      <rPr>
        <sz val="11"/>
        <color rgb="FF000000"/>
        <rFont val="Calibri"/>
        <family val="2"/>
        <scheme val="minor"/>
      </rPr>
      <t xml:space="preserve"> product.   I guess it was my fault for buying a product with an open box but then the product could not have on display for sale under those conditions.</t>
    </r>
  </si>
  <si>
    <r>
      <t xml:space="preserve">After thinking about it and its hindsight now, I felt I could have been </t>
    </r>
    <r>
      <rPr>
        <b/>
        <sz val="11"/>
        <color rgb="FFFF0000"/>
        <rFont val="Calibri"/>
        <family val="2"/>
        <scheme val="minor"/>
      </rPr>
      <t>compensated</t>
    </r>
    <r>
      <rPr>
        <sz val="11"/>
        <color rgb="FF000000"/>
        <rFont val="Calibri"/>
        <family val="2"/>
        <scheme val="minor"/>
      </rPr>
      <t xml:space="preserve"> more that just a $100 Home Depot </t>
    </r>
    <r>
      <rPr>
        <b/>
        <sz val="11"/>
        <color rgb="FFFF0000"/>
        <rFont val="Calibri"/>
        <family val="2"/>
        <scheme val="minor"/>
      </rPr>
      <t>gift card</t>
    </r>
    <r>
      <rPr>
        <sz val="11"/>
        <color rgb="FF000000"/>
        <rFont val="Calibri"/>
        <family val="2"/>
        <scheme val="minor"/>
      </rPr>
      <t xml:space="preserve">, as I sit and look at the table its not very pretty and is in unsightly.  I just did not want to deal with returns and putting another table together. I would like to see Home Depot have </t>
    </r>
    <r>
      <rPr>
        <b/>
        <sz val="11"/>
        <color rgb="FFFF0000"/>
        <rFont val="Calibri"/>
        <family val="2"/>
        <scheme val="minor"/>
      </rPr>
      <t>better quality</t>
    </r>
    <r>
      <rPr>
        <sz val="11"/>
        <color rgb="FF000000"/>
        <rFont val="Calibri"/>
        <family val="2"/>
        <scheme val="minor"/>
      </rPr>
      <t xml:space="preserve"> control.  However, Gladys was wonderful!</t>
    </r>
  </si>
  <si>
    <r>
      <t xml:space="preserve">Customer service at the corporate level was fine, but I felt it was pointless contacting them. it is an ongoing issue with this specific home depot location.  Out of seven home dwpots I have been to this home depot is the only one with </t>
    </r>
    <r>
      <rPr>
        <b/>
        <sz val="11"/>
        <color rgb="FFFF0000"/>
        <rFont val="Calibri"/>
        <family val="2"/>
        <scheme val="minor"/>
      </rPr>
      <t>poor customer service</t>
    </r>
    <r>
      <rPr>
        <sz val="11"/>
        <color rgb="FF000000"/>
        <rFont val="Calibri"/>
        <family val="2"/>
        <scheme val="minor"/>
      </rPr>
      <t>. Based on my repeated negative experience with home depot I will no longer be utilizing them, I'll take my buisness to Lowes.</t>
    </r>
  </si>
  <si>
    <r>
      <t xml:space="preserve">Yes if there are no </t>
    </r>
    <r>
      <rPr>
        <b/>
        <sz val="11"/>
        <color rgb="FFFF0000"/>
        <rFont val="Calibri"/>
        <family val="2"/>
        <scheme val="minor"/>
      </rPr>
      <t>replacement</t>
    </r>
    <r>
      <rPr>
        <sz val="11"/>
        <color rgb="FF000000"/>
        <rFont val="Calibri"/>
        <family val="2"/>
        <scheme val="minor"/>
      </rPr>
      <t xml:space="preserve"> parts to resolve the problem then it could have been replaced</t>
    </r>
  </si>
  <si>
    <r>
      <t xml:space="preserve">WHERE IS THIS PART? it is BEEN </t>
    </r>
    <r>
      <rPr>
        <b/>
        <sz val="11"/>
        <color rgb="FFFF0000"/>
        <rFont val="Calibri"/>
        <family val="2"/>
        <scheme val="minor"/>
      </rPr>
      <t>WEEKS</t>
    </r>
    <r>
      <rPr>
        <sz val="11"/>
        <color rgb="FF000000"/>
        <rFont val="Calibri"/>
        <family val="2"/>
        <scheme val="minor"/>
      </rPr>
      <t xml:space="preserve">!     Thank you for your order with The Home Depot Private Brands Customer Support.  Please retain this email for your records. Order #: 1314038 Date Ordered: Saturday 01 July, 2023 Case Number: 32738145  Update for Minka products in your order.  Sky Parlor 56 in. Integrated LED Indoor Ceiling Fan with Light (04613)  · 1 x Receiver Current Status: Pending   This is a notification from </t>
    </r>
    <r>
      <rPr>
        <b/>
        <sz val="11"/>
        <color rgb="FFFF0000"/>
        <rFont val="Calibri"/>
        <family val="2"/>
        <scheme val="minor"/>
      </rPr>
      <t>Replacement</t>
    </r>
    <r>
      <rPr>
        <sz val="11"/>
        <color rgb="FF000000"/>
        <rFont val="Calibri"/>
        <family val="2"/>
        <scheme val="minor"/>
      </rPr>
      <t xml:space="preserve"> Parts Pros on behalf of The Home Depot and Private Brand Manufacturers. Please do </t>
    </r>
    <r>
      <rPr>
        <b/>
        <sz val="11"/>
        <color rgb="FFFF0000"/>
        <rFont val="Calibri"/>
        <family val="2"/>
        <scheme val="minor"/>
      </rPr>
      <t>not reply</t>
    </r>
    <r>
      <rPr>
        <sz val="11"/>
        <color rgb="FF000000"/>
        <rFont val="Calibri"/>
        <family val="2"/>
        <scheme val="minor"/>
      </rPr>
      <t xml:space="preserve"> to this email as it is from an un-monitored address. Please Call 877-527-0313 with any questions about this order, with Case Number 32738145 as reference. Comments for your order  The information contained in this email and any attached documents may contain information that is confidential or otherwise protected from disclosure. If you are not the intended recipient of this message, or if this message has been sent to you in error, please immediately alert the sender by reply email and then delete this message, including any attachments. Any dissemination, distribution or other use of the contents of this message by anyone other than the intended recipient is strictly prohibited.</t>
    </r>
  </si>
  <si>
    <r>
      <t xml:space="preserve">I could have been given a new product instead of </t>
    </r>
    <r>
      <rPr>
        <b/>
        <sz val="11"/>
        <color rgb="FFFF0000"/>
        <rFont val="Calibri"/>
        <family val="2"/>
        <scheme val="minor"/>
      </rPr>
      <t>replacement</t>
    </r>
    <r>
      <rPr>
        <sz val="11"/>
        <color rgb="FF000000"/>
        <rFont val="Calibri"/>
        <family val="2"/>
        <scheme val="minor"/>
      </rPr>
      <t xml:space="preserve"> parts. Although I purchased the product on March 3 of this year, the faucet wasn''t installed into my new home until last week.</t>
    </r>
  </si>
  <si>
    <r>
      <t xml:space="preserve">Bought lawn mower with 5 year manufacturer </t>
    </r>
    <r>
      <rPr>
        <b/>
        <sz val="11"/>
        <color rgb="FFFF0000"/>
        <rFont val="Calibri"/>
        <family val="2"/>
        <scheme val="minor"/>
      </rPr>
      <t>warranty</t>
    </r>
    <r>
      <rPr>
        <sz val="11"/>
        <color rgb="FF000000"/>
        <rFont val="Calibri"/>
        <family val="2"/>
        <scheme val="minor"/>
      </rPr>
      <t xml:space="preserve"> from home depot,mower has issues after less than 2 years,home depot says </t>
    </r>
    <r>
      <rPr>
        <b/>
        <sz val="11"/>
        <color rgb="FFFF0000"/>
        <rFont val="Calibri"/>
        <family val="2"/>
        <scheme val="minor"/>
      </rPr>
      <t>nothing they can do</t>
    </r>
    <r>
      <rPr>
        <sz val="11"/>
        <color rgb="FF000000"/>
        <rFont val="Calibri"/>
        <family val="2"/>
        <scheme val="minor"/>
      </rPr>
      <t xml:space="preserve"> it is up to manufacturer, manufacturer says take it to one of their </t>
    </r>
    <r>
      <rPr>
        <b/>
        <sz val="11"/>
        <color rgb="FFFF0000"/>
        <rFont val="Calibri"/>
        <family val="2"/>
        <scheme val="minor"/>
      </rPr>
      <t>repair</t>
    </r>
    <r>
      <rPr>
        <sz val="11"/>
        <color rgb="FF000000"/>
        <rFont val="Calibri"/>
        <family val="2"/>
        <scheme val="minor"/>
      </rPr>
      <t xml:space="preserve"> shops,,closest </t>
    </r>
    <r>
      <rPr>
        <b/>
        <sz val="11"/>
        <color rgb="FFFF0000"/>
        <rFont val="Calibri"/>
        <family val="2"/>
        <scheme val="minor"/>
      </rPr>
      <t>over an hour</t>
    </r>
    <r>
      <rPr>
        <sz val="11"/>
        <color rgb="FF000000"/>
        <rFont val="Calibri"/>
        <family val="2"/>
        <scheme val="minor"/>
      </rPr>
      <t xml:space="preserve"> drive away and will be 6 to 8 </t>
    </r>
    <r>
      <rPr>
        <b/>
        <sz val="11"/>
        <color rgb="FFFF0000"/>
        <rFont val="Calibri"/>
        <family val="2"/>
        <scheme val="minor"/>
      </rPr>
      <t>weeks</t>
    </r>
    <r>
      <rPr>
        <sz val="11"/>
        <color rgb="FF000000"/>
        <rFont val="Calibri"/>
        <family val="2"/>
        <scheme val="minor"/>
      </rPr>
      <t xml:space="preserve"> to repair, which means I will have no mower for </t>
    </r>
    <r>
      <rPr>
        <b/>
        <sz val="11"/>
        <color rgb="FFFF0000"/>
        <rFont val="Calibri"/>
        <family val="2"/>
        <scheme val="minor"/>
      </rPr>
      <t>2 months</t>
    </r>
    <r>
      <rPr>
        <sz val="11"/>
        <color rgb="FF000000"/>
        <rFont val="Calibri"/>
        <family val="2"/>
        <scheme val="minor"/>
      </rPr>
      <t>,not like I have a spare mower, how satisfied do you think i am with Home Depot ?!  Thanks   PS Stephen was great</t>
    </r>
  </si>
  <si>
    <r>
      <t xml:space="preserve">My case has been opened for over a month with little progress. I''ve followed up once after submitting the case - since I was not given any updates - and will likely have to </t>
    </r>
    <r>
      <rPr>
        <b/>
        <sz val="11"/>
        <color rgb="FFFF0000"/>
        <rFont val="Calibri"/>
        <family val="2"/>
        <scheme val="minor"/>
      </rPr>
      <t>follow up</t>
    </r>
    <r>
      <rPr>
        <sz val="11"/>
        <color rgb="FF000000"/>
        <rFont val="Calibri"/>
        <family val="2"/>
        <scheme val="minor"/>
      </rPr>
      <t xml:space="preserve"> again in the next day as I was not given an answer when I was told I could have one by. could have returned the product than working with customer service. Highly </t>
    </r>
    <r>
      <rPr>
        <b/>
        <sz val="11"/>
        <color rgb="FFFF0000"/>
        <rFont val="Calibri"/>
        <family val="2"/>
        <scheme val="minor"/>
      </rPr>
      <t>dissatisfied</t>
    </r>
    <r>
      <rPr>
        <sz val="11"/>
        <color rgb="FF000000"/>
        <rFont val="Calibri"/>
        <family val="2"/>
        <scheme val="minor"/>
      </rPr>
      <t>.</t>
    </r>
  </si>
  <si>
    <r>
      <t xml:space="preserve">a real really felt there are </t>
    </r>
    <r>
      <rPr>
        <b/>
        <sz val="11"/>
        <color rgb="FFFF0000"/>
        <rFont val="Calibri"/>
        <family val="2"/>
        <scheme val="minor"/>
      </rPr>
      <t>multiple problems</t>
    </r>
    <r>
      <rPr>
        <sz val="11"/>
        <color rgb="FF000000"/>
        <rFont val="Calibri"/>
        <family val="2"/>
        <scheme val="minor"/>
      </rPr>
      <t xml:space="preserve"> that need to be discussed and the time per minute I am legally blind and partially deaf and it is very difficult for me to communicate in any other fashion than talk</t>
    </r>
  </si>
  <si>
    <r>
      <t xml:space="preserve">Well Stephanie was great !! But problem is that I just purchased this fan that I paid around 300 for and your </t>
    </r>
    <r>
      <rPr>
        <b/>
        <sz val="11"/>
        <color rgb="FFFF0000"/>
        <rFont val="Calibri"/>
        <family val="2"/>
        <scheme val="minor"/>
      </rPr>
      <t>store</t>
    </r>
    <r>
      <rPr>
        <sz val="11"/>
        <color rgb="FF000000"/>
        <rFont val="Calibri"/>
        <family val="2"/>
        <scheme val="minor"/>
      </rPr>
      <t xml:space="preserve"> sent me a </t>
    </r>
    <r>
      <rPr>
        <b/>
        <sz val="11"/>
        <color rgb="FFFF0000"/>
        <rFont val="Calibri"/>
        <family val="2"/>
        <scheme val="minor"/>
      </rPr>
      <t>replacement</t>
    </r>
    <r>
      <rPr>
        <sz val="11"/>
        <color rgb="FF000000"/>
        <rFont val="Calibri"/>
        <family val="2"/>
        <scheme val="minor"/>
      </rPr>
      <t xml:space="preserve"> part. Not to happy with this. This could have been handles by exchanging the fan, Who spends 300 on a fan then need replacements parts !!</t>
    </r>
  </si>
  <si>
    <r>
      <t xml:space="preserve">Will listened to my complaint attentively. This is the </t>
    </r>
    <r>
      <rPr>
        <b/>
        <sz val="11"/>
        <color rgb="FFFF0000"/>
        <rFont val="Calibri"/>
        <family val="2"/>
        <scheme val="minor"/>
      </rPr>
      <t>first time</t>
    </r>
    <r>
      <rPr>
        <sz val="11"/>
        <color rgb="FF000000"/>
        <rFont val="Calibri"/>
        <family val="2"/>
        <scheme val="minor"/>
      </rPr>
      <t xml:space="preserve"> I ever filed a formal complaint against any Home Depot employee. In retrospect, I believe I did the right thing by filing the complaint against David.  After trying to get the Key Hero machine to work for close to </t>
    </r>
    <r>
      <rPr>
        <b/>
        <sz val="11"/>
        <color rgb="FFFF0000"/>
        <rFont val="Calibri"/>
        <family val="2"/>
        <scheme val="minor"/>
      </rPr>
      <t>45 minutes</t>
    </r>
    <r>
      <rPr>
        <sz val="11"/>
        <color rgb="FF000000"/>
        <rFont val="Calibri"/>
        <family val="2"/>
        <scheme val="minor"/>
      </rPr>
      <t xml:space="preserve">, he actually </t>
    </r>
    <r>
      <rPr>
        <b/>
        <sz val="11"/>
        <color rgb="FFFF0000"/>
        <rFont val="Calibri"/>
        <family val="2"/>
        <scheme val="minor"/>
      </rPr>
      <t>refused</t>
    </r>
    <r>
      <rPr>
        <sz val="11"/>
        <color rgb="FF000000"/>
        <rFont val="Calibri"/>
        <family val="2"/>
        <scheme val="minor"/>
      </rPr>
      <t xml:space="preserve"> my request to see if it had been rebooted. Wow. Anyway, Will created a case and forwarded it onto the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manager</t>
    </r>
    <r>
      <rPr>
        <sz val="11"/>
        <color rgb="FF000000"/>
        <rFont val="Calibri"/>
        <family val="2"/>
        <scheme val="minor"/>
      </rPr>
      <t>. According to Will, I was supposed to be contacted by now.  That has not happened. Perhaps it is because we are in a holiday weekend, i do not know.  Home Depot was always my 'go to' store. That has changed. And depending on what the store manager does or does not do, that may change again. i am very sorry to say that Home Depot in Rockland Maine is slipping.</t>
    </r>
  </si>
  <si>
    <r>
      <t xml:space="preserve">Orders, and delivery service by home Depot inside </t>
    </r>
    <r>
      <rPr>
        <b/>
        <sz val="11"/>
        <color rgb="FFFF0000"/>
        <rFont val="Calibri"/>
        <family val="2"/>
        <scheme val="minor"/>
      </rPr>
      <t>store</t>
    </r>
    <r>
      <rPr>
        <sz val="11"/>
        <color rgb="FF000000"/>
        <rFont val="Calibri"/>
        <family val="2"/>
        <scheme val="minor"/>
      </rPr>
      <t xml:space="preserve"> it is bad, </t>
    </r>
    <r>
      <rPr>
        <b/>
        <sz val="11"/>
        <color rgb="FFFF0000"/>
        <rFont val="Calibri"/>
        <family val="2"/>
        <scheme val="minor"/>
      </rPr>
      <t>terrible</t>
    </r>
    <r>
      <rPr>
        <sz val="11"/>
        <color rgb="FF000000"/>
        <rFont val="Calibri"/>
        <family val="2"/>
        <scheme val="minor"/>
      </rPr>
      <t xml:space="preserve">,... The the item I request to take, purchase arrived </t>
    </r>
    <r>
      <rPr>
        <b/>
        <sz val="11"/>
        <color rgb="FFFF0000"/>
        <rFont val="Calibri"/>
        <family val="2"/>
        <scheme val="minor"/>
      </rPr>
      <t>damaged</t>
    </r>
    <r>
      <rPr>
        <sz val="11"/>
        <color rgb="FF000000"/>
        <rFont val="Calibri"/>
        <family val="2"/>
        <scheme val="minor"/>
      </rPr>
      <t xml:space="preserve">, </t>
    </r>
    <r>
      <rPr>
        <b/>
        <sz val="11"/>
        <color rgb="FFFF0000"/>
        <rFont val="Calibri"/>
        <family val="2"/>
        <scheme val="minor"/>
      </rPr>
      <t>broken</t>
    </r>
    <r>
      <rPr>
        <sz val="11"/>
        <color rgb="FF000000"/>
        <rFont val="Calibri"/>
        <family val="2"/>
        <scheme val="minor"/>
      </rPr>
      <t xml:space="preserve"> containers, gallons of 30% vinegar,.... I do not recommend to get delivery to the store,.... They </t>
    </r>
    <r>
      <rPr>
        <b/>
        <sz val="11"/>
        <color rgb="FFFF0000"/>
        <rFont val="Calibri"/>
        <family val="2"/>
        <scheme val="minor"/>
      </rPr>
      <t>do not care</t>
    </r>
    <r>
      <rPr>
        <sz val="11"/>
        <color rgb="FF000000"/>
        <rFont val="Calibri"/>
        <family val="2"/>
        <scheme val="minor"/>
      </rPr>
      <t xml:space="preserve"> about the life of product,.... Are terrible service,... Thanks by Sergio I get my </t>
    </r>
    <r>
      <rPr>
        <b/>
        <sz val="11"/>
        <color rgb="FFFF0000"/>
        <rFont val="Calibri"/>
        <family val="2"/>
        <scheme val="minor"/>
      </rPr>
      <t>money back</t>
    </r>
    <r>
      <rPr>
        <sz val="11"/>
        <color rgb="FF000000"/>
        <rFont val="Calibri"/>
        <family val="2"/>
        <scheme val="minor"/>
      </rPr>
      <t>,... Thank you for your help Sergio,..... Blessings,&lt;‰&lt;‰&gt;s&gt;s=B=B&lt;@&lt;@&lt;@=O=O=O=O=M=M=M===&gt;'&gt;'&gt;'=7=7=7&lt;‰&lt;‰&gt;s&gt;s=B=B=B=B&lt;@&lt;@=B=B=B=B=B=B=M=M=M====B=B=B=B,....</t>
    </r>
  </si>
  <si>
    <r>
      <t xml:space="preserve">I could have liked some help after </t>
    </r>
    <r>
      <rPr>
        <b/>
        <sz val="11"/>
        <color rgb="FFFF0000"/>
        <rFont val="Calibri"/>
        <family val="2"/>
        <scheme val="minor"/>
      </rPr>
      <t>asking 6 times</t>
    </r>
    <r>
      <rPr>
        <sz val="11"/>
        <color rgb="FF000000"/>
        <rFont val="Calibri"/>
        <family val="2"/>
        <scheme val="minor"/>
      </rPr>
      <t xml:space="preserve">.  I bought 26 cases of flooring that I had to load and then unload in my car by myself. I was not asking for anyone to do it by themselves. I just </t>
    </r>
    <r>
      <rPr>
        <b/>
        <sz val="11"/>
        <color rgb="FFFF0000"/>
        <rFont val="Calibri"/>
        <family val="2"/>
        <scheme val="minor"/>
      </rPr>
      <t>wanted SOME HELP</t>
    </r>
    <r>
      <rPr>
        <sz val="11"/>
        <color rgb="FF000000"/>
        <rFont val="Calibri"/>
        <family val="2"/>
        <scheme val="minor"/>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</si>
</sst>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yy"/>
    <numFmt numFmtId="165" formatCode="0.0"/>
    <numFmt numFmtId="166" formatCode="0.0%"/>
    <numFmt numFmtId="167" formatCode="mmm\ \'yy"/>
  </numFmts>
  <fonts count="27">
    <font>
      <sz val="11"/>
      <color theme="1"/>
      <name val="Calibri"/>
      <family val="2"/>
      <scheme val="minor"/>
    </font>
    <font>
      <sz val="9"/>
      <color indexed="81"/>
      <name val="Tahoma"/>
      <family val="2"/>
    </font>
    <font>
      <sz val="11"/>
      <color theme="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b/>
      <i/>
      <sz val="11"/>
      <color theme="1"/>
      <name val="Calibri"/>
      <family val="2"/>
      <scheme val="minor"/>
    </font>
    <font>
      <b/>
      <sz val="10"/>
      <color theme="1"/>
      <name val="Calibri"/>
      <family val="2"/>
      <scheme val="minor"/>
    </font>
    <font>
      <b/>
      <sz val="10"/>
      <color theme="0"/>
      <name val="Calibri"/>
      <family val="2"/>
      <scheme val="minor"/>
    </font>
    <font>
      <sz val="10"/>
      <color theme="1"/>
      <name val="Calibri"/>
      <family val="2"/>
      <scheme val="minor"/>
    </font>
    <font>
      <u/>
      <sz val="11"/>
      <color theme="1"/>
      <name val="Calibri"/>
      <family val="2"/>
      <scheme val="minor"/>
    </font>
    <font>
      <b/>
      <sz val="11"/>
      <color rgb="FFC00000"/>
      <name val="Calibri"/>
      <family val="2"/>
      <scheme val="minor"/>
    </font>
    <font>
      <b/>
      <sz val="9"/>
      <color indexed="81"/>
      <name val="Tahoma"/>
      <family val="2"/>
    </font>
    <font>
      <u/>
      <sz val="11"/>
      <color theme="10"/>
      <name val="Calibri"/>
      <family val="2"/>
      <scheme val="minor"/>
    </font>
    <font>
      <b/>
      <sz val="10"/>
      <color rgb="FF0070C0"/>
      <name val="Calibri"/>
      <family val="2"/>
      <scheme val="minor"/>
    </font>
    <font>
      <i/>
      <sz val="10"/>
      <color theme="0" tint="-0.499984740745262"/>
      <name val="Calibri"/>
      <family val="2"/>
      <scheme val="minor"/>
    </font>
    <font>
      <sz val="11"/>
      <name val="Calibri"/>
      <family val="2"/>
      <scheme val="minor"/>
    </font>
    <font>
      <sz val="10"/>
      <color rgb="FF000000"/>
      <name val="Arial Unicode MS"/>
      <family val="2"/>
    </font>
    <font>
      <sz val="11"/>
      <color rgb="FFFF00FF"/>
      <name val="Calibri"/>
      <family val="2"/>
      <scheme val="minor"/>
    </font>
    <font>
      <sz val="8"/>
      <color rgb="FF000000"/>
      <name val="Tahoma"/>
      <family val="2"/>
    </font>
    <font>
      <b/>
      <sz val="10"/>
      <name val="Calibri"/>
      <family val="2"/>
      <scheme val="minor"/>
    </font>
    <font>
      <b/>
      <sz val="10"/>
      <color theme="4" tint="-0.249977111117893"/>
      <name val="Calibri"/>
      <family val="2"/>
      <scheme val="minor"/>
    </font>
    <font>
      <b/>
      <u/>
      <sz val="11"/>
      <color theme="1"/>
      <name val="Calibri"/>
      <family val="2"/>
      <scheme val="minor"/>
    </font>
    <font>
      <b/>
      <i/>
      <u/>
      <sz val="11"/>
      <color theme="1"/>
      <name val="Calibri"/>
      <family val="2"/>
      <scheme val="minor"/>
    </font>
    <font>
      <sz val="11"/>
      <color rgb="FF000000"/>
      <name val="Calibri"/>
      <family val="2"/>
      <scheme val="minor"/>
    </font>
    <font>
      <i/>
      <u/>
      <sz val="11"/>
      <color theme="1"/>
      <name val="Calibri"/>
      <family val="2"/>
      <scheme val="minor"/>
    </font>
    <font>
      <b/>
      <sz val="11"/>
      <color rgb="FFFF0000"/>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theme="0"/>
        <bgColor indexed="64"/>
      </patternFill>
    </fill>
    <fill>
      <patternFill patternType="solid">
        <fgColor rgb="FFF8F8F8"/>
        <bgColor indexed="64"/>
      </patternFill>
    </fill>
    <fill>
      <patternFill patternType="solid">
        <fgColor rgb="FFEAEAEA"/>
        <bgColor indexed="64"/>
      </patternFill>
    </fill>
    <fill>
      <patternFill patternType="solid">
        <fgColor theme="9"/>
        <bgColor indexed="64"/>
      </patternFill>
    </fill>
    <fill>
      <patternFill patternType="solid">
        <fgColor indexed="22"/>
        <bgColor indexed="64"/>
      </patternFill>
    </fill>
    <fill>
      <patternFill patternType="solid">
        <fgColor indexed="47"/>
        <bgColor indexed="64"/>
      </patternFill>
    </fill>
    <fill>
      <patternFill patternType="solid">
        <fgColor indexed="10"/>
        <bgColor indexed="64"/>
      </patternFill>
    </fill>
    <fill>
      <patternFill patternType="solid">
        <fgColor indexed="4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0" tint="-4.9989318521683403E-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9" fontId="2" fillId="0" borderId="0" applyFont="0" applyFill="0" applyBorder="0" applyAlignment="0" applyProtection="0"/>
    <xf numFmtId="0" fontId="13" fillId="0" borderId="0" applyNumberFormat="0" applyFill="0" applyBorder="0" applyAlignment="0" applyProtection="0"/>
  </cellStyleXfs>
  <cellXfs count="212">
    <xf numFmtId="0" fontId="0" fillId="0" borderId="0" xfId="0"/>
    <xf numFmtId="0" fontId="0" fillId="0" borderId="0" xfId="0" applyAlignment="1">
      <alignment horizontal="center"/>
    </xf>
    <xf numFmtId="0" fontId="0" fillId="2" borderId="0" xfId="0" applyFill="1"/>
    <xf numFmtId="9" fontId="0" fillId="0" borderId="0" xfId="1" applyFont="1"/>
    <xf numFmtId="0" fontId="4" fillId="3" borderId="0" xfId="0" applyFont="1" applyFill="1"/>
    <xf numFmtId="0" fontId="4" fillId="4" borderId="0" xfId="0" applyFont="1" applyFill="1"/>
    <xf numFmtId="0" fontId="4" fillId="5" borderId="0" xfId="0" applyFont="1" applyFill="1"/>
    <xf numFmtId="0" fontId="4" fillId="0" borderId="0" xfId="0" applyFont="1"/>
    <xf numFmtId="0" fontId="4" fillId="6" borderId="0" xfId="0" applyFont="1" applyFill="1"/>
    <xf numFmtId="0" fontId="4" fillId="7" borderId="0" xfId="0" applyFont="1" applyFill="1"/>
    <xf numFmtId="14" fontId="0" fillId="0" borderId="0" xfId="0" applyNumberFormat="1"/>
    <xf numFmtId="0" fontId="4" fillId="2" borderId="0" xfId="0" applyFont="1" applyFill="1"/>
    <xf numFmtId="0" fontId="5" fillId="11" borderId="0" xfId="0" applyFont="1" applyFill="1"/>
    <xf numFmtId="1" fontId="0" fillId="0" borderId="0" xfId="0" applyNumberFormat="1" applyAlignment="1">
      <alignment horizontal="center"/>
    </xf>
    <xf numFmtId="164" fontId="0" fillId="0" borderId="0" xfId="0" applyNumberFormat="1" applyAlignment="1">
      <alignment horizontal="center"/>
    </xf>
    <xf numFmtId="0" fontId="4" fillId="11" borderId="0" xfId="0" applyFont="1" applyFill="1"/>
    <xf numFmtId="0" fontId="0" fillId="0" borderId="1" xfId="0" applyBorder="1"/>
    <xf numFmtId="165" fontId="0" fillId="0" borderId="1" xfId="0" applyNumberFormat="1" applyBorder="1"/>
    <xf numFmtId="2" fontId="0" fillId="0" borderId="1" xfId="1" applyNumberFormat="1" applyFont="1" applyBorder="1"/>
    <xf numFmtId="0" fontId="0" fillId="0" borderId="0" xfId="0" pivotButton="1"/>
    <xf numFmtId="0" fontId="0" fillId="0" borderId="0" xfId="0" applyAlignment="1">
      <alignment horizontal="left"/>
    </xf>
    <xf numFmtId="0" fontId="7" fillId="0" borderId="0" xfId="0" applyFont="1"/>
    <xf numFmtId="0" fontId="8" fillId="11" borderId="6" xfId="0" applyFont="1" applyFill="1" applyBorder="1"/>
    <xf numFmtId="0" fontId="8" fillId="11" borderId="7" xfId="0" applyFont="1" applyFill="1" applyBorder="1"/>
    <xf numFmtId="0" fontId="9" fillId="9" borderId="8" xfId="0" applyFont="1" applyFill="1" applyBorder="1"/>
    <xf numFmtId="0" fontId="9" fillId="10" borderId="9" xfId="0" applyFont="1" applyFill="1" applyBorder="1"/>
    <xf numFmtId="0" fontId="9" fillId="9" borderId="9" xfId="0" applyFont="1" applyFill="1" applyBorder="1"/>
    <xf numFmtId="0" fontId="9" fillId="10" borderId="10" xfId="0" applyFont="1" applyFill="1" applyBorder="1"/>
    <xf numFmtId="1" fontId="9" fillId="9" borderId="2" xfId="1" applyNumberFormat="1" applyFont="1" applyFill="1" applyBorder="1" applyAlignment="1">
      <alignment horizontal="center"/>
    </xf>
    <xf numFmtId="9" fontId="9" fillId="9" borderId="3" xfId="1" applyFont="1" applyFill="1" applyBorder="1" applyAlignment="1">
      <alignment horizontal="center"/>
    </xf>
    <xf numFmtId="0" fontId="9" fillId="9" borderId="2" xfId="0" applyFont="1" applyFill="1" applyBorder="1" applyAlignment="1">
      <alignment horizontal="center"/>
    </xf>
    <xf numFmtId="1" fontId="9" fillId="10" borderId="2" xfId="1" applyNumberFormat="1" applyFont="1" applyFill="1" applyBorder="1" applyAlignment="1">
      <alignment horizontal="center"/>
    </xf>
    <xf numFmtId="9" fontId="9" fillId="10" borderId="3" xfId="1" applyFont="1" applyFill="1" applyBorder="1" applyAlignment="1">
      <alignment horizontal="center"/>
    </xf>
    <xf numFmtId="0" fontId="9" fillId="10" borderId="2" xfId="0" applyFont="1" applyFill="1" applyBorder="1" applyAlignment="1">
      <alignment horizontal="center"/>
    </xf>
    <xf numFmtId="1" fontId="9" fillId="10" borderId="4" xfId="1" applyNumberFormat="1" applyFont="1" applyFill="1" applyBorder="1" applyAlignment="1">
      <alignment horizontal="center"/>
    </xf>
    <xf numFmtId="9" fontId="9" fillId="10" borderId="5" xfId="1" applyFont="1" applyFill="1" applyBorder="1" applyAlignment="1">
      <alignment horizontal="center"/>
    </xf>
    <xf numFmtId="0" fontId="9" fillId="10" borderId="4" xfId="0" applyFont="1" applyFill="1" applyBorder="1" applyAlignment="1">
      <alignment horizontal="center"/>
    </xf>
    <xf numFmtId="0" fontId="0" fillId="14" borderId="0" xfId="0" applyFill="1"/>
    <xf numFmtId="0" fontId="0" fillId="15" borderId="0" xfId="0" applyFill="1"/>
    <xf numFmtId="0" fontId="5" fillId="11" borderId="0" xfId="0" applyFont="1" applyFill="1" applyAlignment="1">
      <alignment horizontal="center"/>
    </xf>
    <xf numFmtId="0" fontId="9" fillId="0" borderId="0" xfId="0" applyFont="1"/>
    <xf numFmtId="0" fontId="8" fillId="11" borderId="0" xfId="0" applyFont="1" applyFill="1" applyAlignment="1">
      <alignment horizontal="center"/>
    </xf>
    <xf numFmtId="0" fontId="9" fillId="9" borderId="0" xfId="0" applyFont="1" applyFill="1" applyAlignment="1">
      <alignment vertical="center"/>
    </xf>
    <xf numFmtId="9" fontId="9" fillId="9" borderId="0" xfId="1" applyFont="1" applyFill="1" applyAlignment="1">
      <alignment horizontal="center" vertical="center"/>
    </xf>
    <xf numFmtId="0" fontId="4" fillId="0" borderId="11" xfId="0" applyFont="1" applyBorder="1"/>
    <xf numFmtId="0" fontId="0" fillId="0" borderId="11" xfId="0" applyBorder="1" applyAlignment="1">
      <alignment vertical="center"/>
    </xf>
    <xf numFmtId="0" fontId="10" fillId="0" borderId="0" xfId="0" applyFont="1"/>
    <xf numFmtId="164" fontId="0" fillId="0" borderId="1" xfId="0" applyNumberFormat="1" applyBorder="1"/>
    <xf numFmtId="0" fontId="0" fillId="0" borderId="1" xfId="0" applyBorder="1" applyAlignment="1">
      <alignment horizontal="center"/>
    </xf>
    <xf numFmtId="0" fontId="0" fillId="12" borderId="0" xfId="0" applyFill="1"/>
    <xf numFmtId="0" fontId="0" fillId="0" borderId="8" xfId="0"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4" fillId="0" borderId="1" xfId="0" applyFont="1" applyBorder="1"/>
    <xf numFmtId="0" fontId="3" fillId="0" borderId="11" xfId="0" applyFont="1" applyBorder="1" applyAlignment="1">
      <alignment vertical="center"/>
    </xf>
    <xf numFmtId="0" fontId="0" fillId="0" borderId="0" xfId="0" applyAlignment="1">
      <alignment horizontal="center" vertical="center"/>
    </xf>
    <xf numFmtId="0" fontId="4" fillId="5" borderId="0" xfId="0" applyFont="1" applyFill="1" applyAlignment="1">
      <alignment horizontal="center"/>
    </xf>
    <xf numFmtId="0" fontId="4" fillId="0" borderId="0" xfId="0" applyFont="1" applyAlignment="1">
      <alignment horizontal="center"/>
    </xf>
    <xf numFmtId="1" fontId="0" fillId="0" borderId="0" xfId="0" applyNumberFormat="1" applyAlignment="1">
      <alignment vertical="center"/>
    </xf>
    <xf numFmtId="0" fontId="8" fillId="11" borderId="0" xfId="0" applyFont="1" applyFill="1" applyAlignment="1">
      <alignment horizontal="center" vertical="center"/>
    </xf>
    <xf numFmtId="9" fontId="9" fillId="10" borderId="0" xfId="1" applyFont="1" applyFill="1" applyAlignment="1">
      <alignment horizontal="center" vertical="center"/>
    </xf>
    <xf numFmtId="0" fontId="9" fillId="10" borderId="0" xfId="0" applyFont="1" applyFill="1" applyAlignment="1">
      <alignment horizontal="left" vertical="center"/>
    </xf>
    <xf numFmtId="0" fontId="7" fillId="0" borderId="1" xfId="0" applyFont="1" applyBorder="1" applyAlignment="1">
      <alignment vertical="center"/>
    </xf>
    <xf numFmtId="0" fontId="0" fillId="11" borderId="0" xfId="0" applyFill="1"/>
    <xf numFmtId="0" fontId="8" fillId="11" borderId="2" xfId="0" applyFont="1" applyFill="1" applyBorder="1" applyAlignment="1">
      <alignment horizontal="center" vertical="center"/>
    </xf>
    <xf numFmtId="0" fontId="8" fillId="11" borderId="3" xfId="0" applyFont="1" applyFill="1" applyBorder="1" applyAlignment="1">
      <alignment horizontal="center" vertical="center"/>
    </xf>
    <xf numFmtId="9" fontId="9" fillId="9" borderId="0" xfId="1" applyFont="1" applyFill="1" applyBorder="1" applyAlignment="1">
      <alignment horizontal="center" vertical="center"/>
    </xf>
    <xf numFmtId="9" fontId="9" fillId="9" borderId="3" xfId="1" applyFont="1" applyFill="1" applyBorder="1" applyAlignment="1">
      <alignment horizontal="center" vertical="center"/>
    </xf>
    <xf numFmtId="9" fontId="9" fillId="10" borderId="0" xfId="1" applyFont="1" applyFill="1" applyBorder="1" applyAlignment="1">
      <alignment horizontal="center" vertical="center"/>
    </xf>
    <xf numFmtId="9" fontId="9" fillId="10" borderId="3" xfId="1" applyFont="1" applyFill="1" applyBorder="1" applyAlignment="1">
      <alignment horizontal="center" vertical="center"/>
    </xf>
    <xf numFmtId="0" fontId="9" fillId="9" borderId="2" xfId="0" applyFont="1" applyFill="1" applyBorder="1" applyAlignment="1">
      <alignment horizontal="center" vertical="center"/>
    </xf>
    <xf numFmtId="0" fontId="9" fillId="10" borderId="2" xfId="0" applyFont="1" applyFill="1" applyBorder="1" applyAlignment="1">
      <alignment horizontal="center" vertical="center"/>
    </xf>
    <xf numFmtId="9" fontId="9" fillId="9" borderId="9" xfId="1" applyFont="1" applyFill="1" applyBorder="1" applyAlignment="1">
      <alignment horizontal="center" vertical="center"/>
    </xf>
    <xf numFmtId="9" fontId="9" fillId="10" borderId="9" xfId="1" applyFont="1" applyFill="1" applyBorder="1" applyAlignment="1">
      <alignment horizontal="center" vertical="center"/>
    </xf>
    <xf numFmtId="0" fontId="8" fillId="11" borderId="3" xfId="0" applyFont="1" applyFill="1" applyBorder="1" applyAlignment="1">
      <alignment horizontal="center"/>
    </xf>
    <xf numFmtId="0" fontId="9" fillId="9" borderId="0" xfId="0" applyFont="1" applyFill="1"/>
    <xf numFmtId="9" fontId="9" fillId="9" borderId="0" xfId="1" applyFont="1" applyFill="1" applyBorder="1" applyAlignment="1">
      <alignment horizontal="center"/>
    </xf>
    <xf numFmtId="0" fontId="9" fillId="10" borderId="0" xfId="0" applyFont="1" applyFill="1"/>
    <xf numFmtId="9" fontId="9" fillId="10" borderId="0" xfId="1" applyFont="1" applyFill="1" applyBorder="1" applyAlignment="1">
      <alignment horizontal="center"/>
    </xf>
    <xf numFmtId="0" fontId="8" fillId="11" borderId="2" xfId="0" applyFont="1" applyFill="1" applyBorder="1" applyAlignment="1">
      <alignment horizontal="center"/>
    </xf>
    <xf numFmtId="0" fontId="14" fillId="11" borderId="0" xfId="2" applyFont="1" applyFill="1" applyAlignment="1">
      <alignment horizontal="center" vertical="center"/>
    </xf>
    <xf numFmtId="0" fontId="14" fillId="11" borderId="9" xfId="2" applyFont="1" applyFill="1" applyBorder="1" applyAlignment="1">
      <alignment horizontal="center" vertical="center"/>
    </xf>
    <xf numFmtId="0" fontId="14" fillId="11" borderId="0" xfId="2" applyFont="1" applyFill="1" applyBorder="1" applyAlignment="1">
      <alignment horizontal="center" vertical="center"/>
    </xf>
    <xf numFmtId="0" fontId="15" fillId="0" borderId="0" xfId="0" applyFont="1" applyAlignment="1">
      <alignment horizontal="right"/>
    </xf>
    <xf numFmtId="0" fontId="15" fillId="0" borderId="0" xfId="0" applyFont="1"/>
    <xf numFmtId="0" fontId="16" fillId="0" borderId="0" xfId="0" applyFont="1"/>
    <xf numFmtId="0" fontId="17" fillId="0" borderId="0" xfId="0" applyFont="1" applyAlignment="1">
      <alignment vertical="center"/>
    </xf>
    <xf numFmtId="0" fontId="18" fillId="0" borderId="0" xfId="0" applyFont="1"/>
    <xf numFmtId="0" fontId="9" fillId="18" borderId="1" xfId="0" applyFont="1" applyFill="1" applyBorder="1" applyAlignment="1">
      <alignment horizontal="center"/>
    </xf>
    <xf numFmtId="1" fontId="0" fillId="0" borderId="0" xfId="0" applyNumberFormat="1"/>
    <xf numFmtId="0" fontId="0" fillId="0" borderId="0" xfId="0" applyProtection="1">
      <protection locked="0"/>
    </xf>
    <xf numFmtId="0" fontId="11" fillId="3" borderId="0" xfId="0" applyFont="1" applyFill="1" applyAlignment="1" applyProtection="1">
      <alignment horizontal="center" vertical="center"/>
      <protection hidden="1"/>
    </xf>
    <xf numFmtId="0" fontId="0" fillId="16" borderId="11" xfId="0" applyFill="1" applyBorder="1" applyAlignment="1" applyProtection="1">
      <alignment vertical="center"/>
      <protection locked="0"/>
    </xf>
    <xf numFmtId="0" fontId="0" fillId="16" borderId="1" xfId="0" applyFill="1" applyBorder="1" applyAlignment="1" applyProtection="1">
      <alignment vertical="center"/>
      <protection locked="0"/>
    </xf>
    <xf numFmtId="0" fontId="0" fillId="16" borderId="0" xfId="0" applyFill="1" applyProtection="1">
      <protection locked="0"/>
    </xf>
    <xf numFmtId="0" fontId="0" fillId="16" borderId="1" xfId="0" applyFill="1" applyBorder="1" applyAlignment="1" applyProtection="1">
      <alignment horizontal="center"/>
      <protection locked="0"/>
    </xf>
    <xf numFmtId="0" fontId="4" fillId="3" borderId="1" xfId="0" applyFont="1" applyFill="1" applyBorder="1" applyAlignment="1" applyProtection="1">
      <alignment horizontal="center"/>
      <protection locked="0"/>
    </xf>
    <xf numFmtId="0" fontId="0" fillId="0" borderId="1" xfId="0" applyBorder="1" applyAlignment="1" applyProtection="1">
      <alignment horizontal="center"/>
      <protection locked="0"/>
    </xf>
    <xf numFmtId="14" fontId="0" fillId="0" borderId="0" xfId="0" applyNumberFormat="1" applyAlignment="1">
      <alignment horizontal="center"/>
    </xf>
    <xf numFmtId="0" fontId="0" fillId="9" borderId="0" xfId="0" applyFill="1" applyAlignment="1" applyProtection="1">
      <alignment horizontal="center"/>
      <protection locked="0"/>
    </xf>
    <xf numFmtId="0" fontId="0" fillId="13" borderId="0" xfId="0" applyFill="1"/>
    <xf numFmtId="9" fontId="0" fillId="0" borderId="0" xfId="0" applyNumberFormat="1"/>
    <xf numFmtId="10" fontId="0" fillId="0" borderId="0" xfId="0" applyNumberFormat="1"/>
    <xf numFmtId="165" fontId="0" fillId="0" borderId="0" xfId="1" applyNumberFormat="1" applyFont="1"/>
    <xf numFmtId="165" fontId="9" fillId="9" borderId="0" xfId="0" applyNumberFormat="1" applyFont="1" applyFill="1" applyAlignment="1">
      <alignment horizontal="center" vertical="center"/>
    </xf>
    <xf numFmtId="165" fontId="9" fillId="10" borderId="0" xfId="1" applyNumberFormat="1" applyFont="1" applyFill="1" applyAlignment="1">
      <alignment horizontal="center" vertical="center"/>
    </xf>
    <xf numFmtId="0" fontId="4" fillId="0" borderId="12" xfId="0" applyFont="1" applyBorder="1"/>
    <xf numFmtId="0" fontId="0" fillId="0" borderId="13" xfId="0" applyBorder="1"/>
    <xf numFmtId="0" fontId="0" fillId="0" borderId="14" xfId="0" applyBorder="1"/>
    <xf numFmtId="0" fontId="0" fillId="0" borderId="15" xfId="0" applyBorder="1"/>
    <xf numFmtId="0" fontId="0" fillId="0" borderId="16" xfId="0" applyBorder="1"/>
    <xf numFmtId="0" fontId="4" fillId="0" borderId="15" xfId="0" applyFont="1" applyBorder="1"/>
    <xf numFmtId="0" fontId="4" fillId="0" borderId="16" xfId="0" applyFont="1" applyBorder="1"/>
    <xf numFmtId="0" fontId="0" fillId="0" borderId="17" xfId="0" applyBorder="1"/>
    <xf numFmtId="0" fontId="0" fillId="0" borderId="19" xfId="0" applyBorder="1"/>
    <xf numFmtId="9" fontId="0" fillId="18" borderId="18" xfId="0" applyNumberFormat="1" applyFill="1" applyBorder="1"/>
    <xf numFmtId="0" fontId="0" fillId="18" borderId="0" xfId="0" applyFill="1"/>
    <xf numFmtId="0" fontId="0" fillId="18" borderId="18" xfId="0" applyFill="1" applyBorder="1"/>
    <xf numFmtId="1" fontId="0" fillId="18" borderId="16" xfId="0" applyNumberFormat="1" applyFill="1" applyBorder="1"/>
    <xf numFmtId="9" fontId="9" fillId="9" borderId="2" xfId="1" applyFont="1" applyFill="1" applyBorder="1" applyAlignment="1">
      <alignment horizontal="center"/>
    </xf>
    <xf numFmtId="0" fontId="8" fillId="11" borderId="2" xfId="0" applyFont="1" applyFill="1" applyBorder="1"/>
    <xf numFmtId="9" fontId="9" fillId="10" borderId="2" xfId="1" applyFont="1" applyFill="1" applyBorder="1" applyAlignment="1">
      <alignment horizontal="center"/>
    </xf>
    <xf numFmtId="0" fontId="8" fillId="11" borderId="9" xfId="0" applyFont="1" applyFill="1" applyBorder="1" applyAlignment="1">
      <alignment horizontal="center"/>
    </xf>
    <xf numFmtId="165" fontId="9" fillId="9" borderId="2" xfId="1" applyNumberFormat="1" applyFont="1" applyFill="1" applyBorder="1" applyAlignment="1">
      <alignment horizontal="center"/>
    </xf>
    <xf numFmtId="165" fontId="9" fillId="9" borderId="9" xfId="1" applyNumberFormat="1" applyFont="1" applyFill="1" applyBorder="1" applyAlignment="1">
      <alignment horizontal="center"/>
    </xf>
    <xf numFmtId="165" fontId="9" fillId="10" borderId="2" xfId="1" applyNumberFormat="1" applyFont="1" applyFill="1" applyBorder="1" applyAlignment="1">
      <alignment horizontal="center"/>
    </xf>
    <xf numFmtId="165" fontId="9" fillId="10" borderId="9" xfId="1" applyNumberFormat="1" applyFont="1" applyFill="1" applyBorder="1" applyAlignment="1">
      <alignment horizontal="center"/>
    </xf>
    <xf numFmtId="0" fontId="0" fillId="2" borderId="0" xfId="0" applyFill="1" applyAlignment="1">
      <alignment horizontal="center"/>
    </xf>
    <xf numFmtId="165" fontId="0" fillId="0" borderId="0" xfId="0" applyNumberFormat="1" applyAlignment="1">
      <alignment horizontal="center"/>
    </xf>
    <xf numFmtId="165" fontId="0" fillId="0" borderId="0" xfId="0" applyNumberFormat="1"/>
    <xf numFmtId="0" fontId="0" fillId="16" borderId="0" xfId="0" applyFill="1" applyAlignment="1" applyProtection="1">
      <alignment horizontal="center"/>
      <protection locked="0"/>
    </xf>
    <xf numFmtId="0" fontId="20" fillId="0" borderId="0" xfId="0" applyFont="1"/>
    <xf numFmtId="0" fontId="0" fillId="0" borderId="0" xfId="0" quotePrefix="1"/>
    <xf numFmtId="0" fontId="4" fillId="0" borderId="0" xfId="0" applyFont="1" applyProtection="1">
      <protection locked="0"/>
    </xf>
    <xf numFmtId="0" fontId="0" fillId="0" borderId="0" xfId="0" quotePrefix="1" applyProtection="1">
      <protection locked="0"/>
    </xf>
    <xf numFmtId="0" fontId="15" fillId="0" borderId="0" xfId="0" applyFont="1" applyAlignment="1" applyProtection="1">
      <alignment horizontal="center"/>
      <protection hidden="1"/>
    </xf>
    <xf numFmtId="0" fontId="4" fillId="7" borderId="0" xfId="0" applyFont="1" applyFill="1" applyAlignment="1" applyProtection="1">
      <alignment horizontal="center"/>
      <protection locked="0"/>
    </xf>
    <xf numFmtId="0" fontId="5" fillId="0" borderId="0" xfId="0" applyFont="1" applyProtection="1">
      <protection locked="0"/>
    </xf>
    <xf numFmtId="0" fontId="0" fillId="0" borderId="0" xfId="0" applyAlignment="1" applyProtection="1">
      <alignment horizontal="center"/>
      <protection locked="0"/>
    </xf>
    <xf numFmtId="14" fontId="0" fillId="0" borderId="0" xfId="0" applyNumberFormat="1" applyProtection="1">
      <protection locked="0"/>
    </xf>
    <xf numFmtId="22" fontId="0" fillId="0" borderId="0" xfId="0" applyNumberFormat="1" applyProtection="1">
      <protection locked="0"/>
    </xf>
    <xf numFmtId="14" fontId="0" fillId="0" borderId="0" xfId="0" applyNumberFormat="1" applyAlignment="1" applyProtection="1">
      <alignment horizontal="center"/>
      <protection locked="0"/>
    </xf>
    <xf numFmtId="0" fontId="0" fillId="0" borderId="0" xfId="0" applyProtection="1">
      <protection hidden="1"/>
    </xf>
    <xf numFmtId="0" fontId="5" fillId="11" borderId="0" xfId="0" applyFont="1" applyFill="1" applyProtection="1">
      <protection hidden="1"/>
    </xf>
    <xf numFmtId="0" fontId="5" fillId="0" borderId="0" xfId="0" applyFont="1" applyProtection="1">
      <protection hidden="1"/>
    </xf>
    <xf numFmtId="0" fontId="5" fillId="11" borderId="0" xfId="0" applyFont="1" applyFill="1" applyAlignment="1" applyProtection="1">
      <alignment horizontal="center"/>
      <protection hidden="1"/>
    </xf>
    <xf numFmtId="0" fontId="0" fillId="11" borderId="0" xfId="0" applyFill="1" applyProtection="1">
      <protection hidden="1"/>
    </xf>
    <xf numFmtId="0" fontId="0" fillId="0" borderId="0" xfId="0" pivotButton="1" applyProtection="1">
      <protection hidden="1"/>
    </xf>
    <xf numFmtId="0" fontId="21" fillId="11" borderId="0" xfId="2" applyFont="1" applyFill="1" applyAlignment="1">
      <alignment vertical="center" wrapText="1"/>
    </xf>
    <xf numFmtId="0" fontId="0" fillId="9" borderId="0" xfId="0" applyFill="1" applyAlignment="1">
      <alignment horizontal="left" vertical="center"/>
    </xf>
    <xf numFmtId="0" fontId="0" fillId="10" borderId="0" xfId="0" applyFill="1" applyAlignment="1">
      <alignment horizontal="left" vertical="center"/>
    </xf>
    <xf numFmtId="0" fontId="0" fillId="9" borderId="0" xfId="0" applyFill="1" applyAlignment="1" applyProtection="1">
      <alignment horizontal="center" vertical="center"/>
      <protection locked="0"/>
    </xf>
    <xf numFmtId="0" fontId="0" fillId="0" borderId="11" xfId="0" applyBorder="1" applyAlignment="1" applyProtection="1">
      <alignment vertical="center"/>
      <protection locked="0"/>
    </xf>
    <xf numFmtId="0" fontId="9" fillId="9" borderId="0" xfId="0" applyFont="1" applyFill="1" applyAlignment="1">
      <alignment horizontal="left" vertical="center"/>
    </xf>
    <xf numFmtId="0" fontId="0" fillId="0" borderId="1" xfId="0" applyBorder="1" applyAlignment="1" applyProtection="1">
      <alignment vertical="center"/>
      <protection hidden="1"/>
    </xf>
    <xf numFmtId="22" fontId="0" fillId="0" borderId="0" xfId="0" applyNumberFormat="1"/>
    <xf numFmtId="166" fontId="0" fillId="0" borderId="0" xfId="0" applyNumberFormat="1"/>
    <xf numFmtId="166" fontId="0" fillId="0" borderId="0" xfId="0" applyNumberFormat="1" applyAlignment="1">
      <alignment horizontal="center"/>
    </xf>
    <xf numFmtId="1" fontId="11" fillId="3" borderId="0" xfId="0" applyNumberFormat="1" applyFont="1" applyFill="1" applyAlignment="1" applyProtection="1">
      <alignment horizontal="center" vertical="center"/>
      <protection hidden="1"/>
    </xf>
    <xf numFmtId="0" fontId="5" fillId="11" borderId="0" xfId="0" applyFont="1" applyFill="1" applyAlignment="1" applyProtection="1">
      <alignment horizontal="center" vertical="center"/>
      <protection hidden="1"/>
    </xf>
    <xf numFmtId="1" fontId="11" fillId="3" borderId="0" xfId="0" applyNumberFormat="1" applyFont="1" applyFill="1" applyAlignment="1" applyProtection="1">
      <alignment horizontal="center" vertical="center" wrapText="1"/>
      <protection hidden="1"/>
    </xf>
    <xf numFmtId="1" fontId="5" fillId="17" borderId="0" xfId="0" applyNumberFormat="1" applyFont="1" applyFill="1" applyAlignment="1" applyProtection="1">
      <alignment horizontal="center" vertical="center"/>
      <protection hidden="1"/>
    </xf>
    <xf numFmtId="0" fontId="4" fillId="5" borderId="0" xfId="0" applyFont="1" applyFill="1" applyAlignment="1" applyProtection="1">
      <alignment horizontal="center" vertical="center"/>
      <protection hidden="1"/>
    </xf>
    <xf numFmtId="0" fontId="0" fillId="0" borderId="3" xfId="0" applyBorder="1"/>
    <xf numFmtId="0" fontId="0" fillId="19" borderId="0" xfId="0" applyFill="1"/>
    <xf numFmtId="2" fontId="0" fillId="0" borderId="0" xfId="0" applyNumberFormat="1"/>
    <xf numFmtId="0" fontId="0" fillId="19" borderId="3" xfId="0" applyFill="1" applyBorder="1"/>
    <xf numFmtId="0" fontId="0" fillId="18" borderId="3" xfId="0" applyFill="1" applyBorder="1"/>
    <xf numFmtId="9" fontId="0" fillId="19" borderId="3" xfId="1" applyFont="1" applyFill="1" applyBorder="1"/>
    <xf numFmtId="9" fontId="0" fillId="18" borderId="3" xfId="1" applyFont="1" applyFill="1" applyBorder="1"/>
    <xf numFmtId="165" fontId="0" fillId="19" borderId="3" xfId="0" applyNumberFormat="1" applyFill="1" applyBorder="1"/>
    <xf numFmtId="165" fontId="0" fillId="18" borderId="3" xfId="0" applyNumberFormat="1" applyFill="1" applyBorder="1"/>
    <xf numFmtId="0" fontId="22" fillId="0" borderId="0" xfId="0" applyFont="1"/>
    <xf numFmtId="0" fontId="4" fillId="0" borderId="3" xfId="0" applyFont="1" applyBorder="1" applyAlignment="1">
      <alignment horizontal="right"/>
    </xf>
    <xf numFmtId="1" fontId="0" fillId="0" borderId="0" xfId="1" applyNumberFormat="1" applyFont="1"/>
    <xf numFmtId="0" fontId="3" fillId="0" borderId="0" xfId="0" applyFont="1"/>
    <xf numFmtId="9" fontId="2" fillId="0" borderId="0" xfId="1" applyFont="1"/>
    <xf numFmtId="0" fontId="0" fillId="0" borderId="0" xfId="0" applyAlignment="1">
      <alignment wrapText="1"/>
    </xf>
    <xf numFmtId="9" fontId="0" fillId="16" borderId="0" xfId="1" applyFont="1" applyFill="1" applyAlignment="1" applyProtection="1">
      <alignment horizontal="center"/>
      <protection locked="0"/>
    </xf>
    <xf numFmtId="0" fontId="0" fillId="0" borderId="11" xfId="0" applyBorder="1" applyAlignment="1" applyProtection="1">
      <alignment vertical="center"/>
      <protection hidden="1"/>
    </xf>
    <xf numFmtId="0" fontId="0" fillId="8" borderId="11" xfId="0" applyFill="1" applyBorder="1" applyAlignment="1" applyProtection="1">
      <alignment vertical="center"/>
      <protection hidden="1"/>
    </xf>
    <xf numFmtId="0" fontId="23" fillId="0" borderId="0" xfId="0" applyFont="1" applyProtection="1">
      <protection locked="0"/>
    </xf>
    <xf numFmtId="9" fontId="0" fillId="0" borderId="0" xfId="0" applyNumberFormat="1" applyProtection="1">
      <protection locked="0"/>
    </xf>
    <xf numFmtId="9" fontId="0" fillId="0" borderId="0" xfId="0" applyNumberFormat="1" applyAlignment="1" applyProtection="1">
      <alignment horizontal="right"/>
      <protection locked="0"/>
    </xf>
    <xf numFmtId="0" fontId="24" fillId="0" borderId="0" xfId="0" applyFont="1" applyAlignment="1">
      <alignment horizontal="left" vertical="center"/>
    </xf>
    <xf numFmtId="0" fontId="24" fillId="0" borderId="0" xfId="0" applyFont="1"/>
    <xf numFmtId="14" fontId="4" fillId="0" borderId="0" xfId="0" applyNumberFormat="1" applyFont="1" applyAlignment="1" applyProtection="1">
      <alignment horizontal="right"/>
      <protection locked="0"/>
    </xf>
    <xf numFmtId="0" fontId="0" fillId="9" borderId="0" xfId="0" applyFill="1" applyAlignment="1" applyProtection="1">
      <alignment horizontal="left" vertical="center"/>
      <protection locked="0"/>
    </xf>
    <xf numFmtId="16" fontId="0" fillId="0" borderId="0" xfId="0" applyNumberFormat="1"/>
    <xf numFmtId="14" fontId="0" fillId="0" borderId="0" xfId="0" applyNumberFormat="1" applyAlignment="1" applyProtection="1">
      <alignment horizontal="right"/>
      <protection locked="0"/>
    </xf>
    <xf numFmtId="9" fontId="4" fillId="0" borderId="0" xfId="0" applyNumberFormat="1" applyFont="1" applyAlignment="1" applyProtection="1">
      <alignment horizontal="right"/>
      <protection locked="0"/>
    </xf>
    <xf numFmtId="0" fontId="25" fillId="0" borderId="0" xfId="0" applyFont="1" applyProtection="1">
      <protection locked="0"/>
    </xf>
    <xf numFmtId="0" fontId="0" fillId="0" borderId="0" xfId="0" applyAlignment="1" applyProtection="1">
      <alignment vertical="center"/>
      <protection locked="0"/>
    </xf>
    <xf numFmtId="1" fontId="0" fillId="0" borderId="0" xfId="0" applyNumberFormat="1" applyAlignment="1" applyProtection="1">
      <alignment vertical="center"/>
      <protection locked="0"/>
    </xf>
    <xf numFmtId="1" fontId="0" fillId="0" borderId="0" xfId="0" applyNumberFormat="1" applyProtection="1">
      <protection locked="0"/>
    </xf>
    <xf numFmtId="0" fontId="0" fillId="10" borderId="0" xfId="0" applyFill="1" applyAlignment="1" applyProtection="1">
      <alignment horizontal="center" vertical="center"/>
      <protection locked="0"/>
    </xf>
    <xf numFmtId="0" fontId="24" fillId="0" borderId="0" xfId="0" applyFont="1" applyAlignment="1" applyProtection="1">
      <alignment vertical="center" wrapText="1"/>
      <protection locked="0"/>
    </xf>
    <xf numFmtId="0" fontId="26" fillId="0" borderId="0" xfId="0" applyFont="1" applyAlignment="1" applyProtection="1">
      <alignment vertical="center" wrapText="1"/>
      <protection locked="0"/>
    </xf>
    <xf numFmtId="14" fontId="0" fillId="0" borderId="0" xfId="0" applyNumberFormat="1" applyAlignment="1" applyProtection="1">
      <alignment vertical="center"/>
      <protection locked="0"/>
    </xf>
    <xf numFmtId="0" fontId="6" fillId="7" borderId="0" xfId="0" applyFont="1" applyFill="1" applyAlignment="1">
      <alignment horizontal="center"/>
    </xf>
    <xf numFmtId="1" fontId="5" fillId="11" borderId="0" xfId="0" applyNumberFormat="1" applyFont="1" applyFill="1"/>
    <xf numFmtId="0" fontId="6" fillId="3" borderId="0" xfId="0" applyFont="1" applyFill="1" applyAlignment="1">
      <alignment horizontal="center"/>
    </xf>
    <xf numFmtId="1" fontId="0" fillId="9" borderId="0" xfId="0" applyNumberFormat="1" applyFill="1" applyAlignment="1">
      <alignment horizontal="center"/>
    </xf>
    <xf numFmtId="167" fontId="0" fillId="8" borderId="0" xfId="0" applyNumberFormat="1" applyFill="1"/>
    <xf numFmtId="14" fontId="5" fillId="11" borderId="0" xfId="0" applyNumberFormat="1" applyFont="1" applyFill="1"/>
    <xf numFmtId="0" fontId="0" fillId="9" borderId="0" xfId="0" applyFill="1" applyAlignment="1">
      <alignment horizontal="center"/>
    </xf>
    <xf numFmtId="1" fontId="0" fillId="9" borderId="0" xfId="0" applyNumberFormat="1" applyFill="1" applyAlignment="1">
      <alignment horizontal="left" vertical="center"/>
    </xf>
    <xf numFmtId="14" fontId="0" fillId="9" borderId="0" xfId="0" applyNumberFormat="1" applyFill="1" applyAlignment="1">
      <alignment horizontal="center"/>
    </xf>
    <xf numFmtId="14" fontId="0" fillId="9" borderId="0" xfId="0" applyNumberFormat="1" applyFill="1" applyAlignment="1">
      <alignment horizontal="left" vertical="center"/>
    </xf>
    <xf numFmtId="0" fontId="0" fillId="10" borderId="0" xfId="0" applyFill="1" applyAlignment="1">
      <alignment horizontal="center"/>
    </xf>
    <xf numFmtId="1" fontId="0" fillId="10" borderId="0" xfId="0" applyNumberFormat="1" applyFill="1" applyAlignment="1">
      <alignment horizontal="left" vertical="center"/>
    </xf>
    <xf numFmtId="14" fontId="0" fillId="10" borderId="0" xfId="0" applyNumberFormat="1" applyFill="1" applyAlignment="1">
      <alignment horizontal="left" vertical="center"/>
    </xf>
  </cellXfs>
  <cellStyles count="3">
    <cellStyle name="Hyperlink" xfId="2" builtinId="8"/>
    <cellStyle name="Normal" xfId="0" builtinId="0"/>
    <cellStyle name="Percent" xfId="1" builtinId="5"/>
  </cellStyles>
  <dxfs count="2">
    <dxf>
      <protection hidden="1"/>
    </dxf>
    <dxf>
      <protection hidden="1"/>
    </dxf>
  </dxfs>
  <tableStyles count="0" defaultTableStyle="TableStyleMedium2" defaultPivotStyle="PivotStyleLight16"/>
  <colors>
    <mruColors>
      <color rgb="FFEAEAEA"/>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Verbatim</a:t>
            </a:r>
            <a:r>
              <a:rPr lang="en-US" sz="1200" baseline="0"/>
              <a:t> Category by Frequency %</a:t>
            </a:r>
            <a:endParaRPr lang="en-US" sz="1200"/>
          </a:p>
        </c:rich>
      </c:tx>
      <c:overlay val="0"/>
    </c:title>
    <c:autoTitleDeleted val="0"/>
    <c:plotArea>
      <c:layout/>
      <c:barChart>
        <c:barDir val="bar"/>
        <c:grouping val="clustered"/>
        <c:varyColors val="0"/>
        <c:ser>
          <c:idx val="0"/>
          <c:order val="0"/>
          <c:tx>
            <c:strRef>
              <c:f>Output!$F$13</c:f>
              <c:strCache>
                <c:ptCount val="1"/>
                <c:pt idx="0">
                  <c:v>Category Frequency % </c:v>
                </c:pt>
              </c:strCache>
            </c:strRef>
          </c:tx>
          <c:invertIfNegative val="0"/>
          <c:dPt>
            <c:idx val="0"/>
            <c:invertIfNegative val="0"/>
            <c:bubble3D val="0"/>
            <c:spPr>
              <a:solidFill>
                <a:srgbClr val="FFCC99"/>
              </a:solidFill>
            </c:spPr>
            <c:extLst>
              <c:ext xmlns:c16="http://schemas.microsoft.com/office/drawing/2014/chart" uri="{C3380CC4-5D6E-409C-BE32-E72D297353CC}">
                <c16:uniqueId val="{00000001-B2A2-4995-9E6C-486D7299FB5C}"/>
              </c:ext>
            </c:extLst>
          </c:dPt>
          <c:dPt>
            <c:idx val="1"/>
            <c:invertIfNegative val="0"/>
            <c:bubble3D val="0"/>
            <c:spPr>
              <a:solidFill>
                <a:srgbClr val="00CCFF"/>
              </a:solidFill>
            </c:spPr>
            <c:extLst>
              <c:ext xmlns:c16="http://schemas.microsoft.com/office/drawing/2014/chart" uri="{C3380CC4-5D6E-409C-BE32-E72D297353CC}">
                <c16:uniqueId val="{00000003-B2A2-4995-9E6C-486D7299FB5C}"/>
              </c:ext>
            </c:extLst>
          </c:dPt>
          <c:dPt>
            <c:idx val="2"/>
            <c:invertIfNegative val="0"/>
            <c:bubble3D val="0"/>
            <c:spPr>
              <a:solidFill>
                <a:srgbClr val="FFCC99"/>
              </a:solidFill>
            </c:spPr>
            <c:extLst>
              <c:ext xmlns:c16="http://schemas.microsoft.com/office/drawing/2014/chart" uri="{C3380CC4-5D6E-409C-BE32-E72D297353CC}">
                <c16:uniqueId val="{00000005-B2A2-4995-9E6C-486D7299FB5C}"/>
              </c:ext>
            </c:extLst>
          </c:dPt>
          <c:dPt>
            <c:idx val="3"/>
            <c:invertIfNegative val="0"/>
            <c:bubble3D val="0"/>
            <c:spPr>
              <a:solidFill>
                <a:srgbClr val="00CCFF"/>
              </a:solidFill>
            </c:spPr>
            <c:extLst>
              <c:ext xmlns:c16="http://schemas.microsoft.com/office/drawing/2014/chart" uri="{C3380CC4-5D6E-409C-BE32-E72D297353CC}">
                <c16:uniqueId val="{00000007-B2A2-4995-9E6C-486D7299FB5C}"/>
              </c:ext>
            </c:extLst>
          </c:dPt>
          <c:dPt>
            <c:idx val="4"/>
            <c:invertIfNegative val="0"/>
            <c:bubble3D val="0"/>
            <c:spPr>
              <a:solidFill>
                <a:srgbClr val="00CCFF"/>
              </a:solidFill>
            </c:spPr>
            <c:extLst>
              <c:ext xmlns:c16="http://schemas.microsoft.com/office/drawing/2014/chart" uri="{C3380CC4-5D6E-409C-BE32-E72D297353CC}">
                <c16:uniqueId val="{00000009-B2A2-4995-9E6C-486D7299FB5C}"/>
              </c:ext>
            </c:extLst>
          </c:dPt>
          <c:dPt>
            <c:idx val="5"/>
            <c:invertIfNegative val="0"/>
            <c:bubble3D val="0"/>
            <c:spPr>
              <a:solidFill>
                <a:srgbClr val="FFCC99"/>
              </a:solidFill>
            </c:spPr>
            <c:extLst>
              <c:ext xmlns:c16="http://schemas.microsoft.com/office/drawing/2014/chart" uri="{C3380CC4-5D6E-409C-BE32-E72D297353CC}">
                <c16:uniqueId val="{0000000B-B2A2-4995-9E6C-486D7299FB5C}"/>
              </c:ext>
            </c:extLst>
          </c:dPt>
          <c:dPt>
            <c:idx val="6"/>
            <c:invertIfNegative val="0"/>
            <c:bubble3D val="0"/>
            <c:spPr>
              <a:solidFill>
                <a:srgbClr val="FFCC99"/>
              </a:solidFill>
            </c:spPr>
            <c:extLst>
              <c:ext xmlns:c16="http://schemas.microsoft.com/office/drawing/2014/chart" uri="{C3380CC4-5D6E-409C-BE32-E72D297353CC}">
                <c16:uniqueId val="{0000000D-B2A2-4995-9E6C-486D7299FB5C}"/>
              </c:ext>
            </c:extLst>
          </c:dPt>
          <c:dPt>
            <c:idx val="7"/>
            <c:invertIfNegative val="0"/>
            <c:bubble3D val="0"/>
            <c:spPr>
              <a:solidFill>
                <a:srgbClr val="00CCFF"/>
              </a:solidFill>
            </c:spPr>
            <c:extLst>
              <c:ext xmlns:c16="http://schemas.microsoft.com/office/drawing/2014/chart" uri="{C3380CC4-5D6E-409C-BE32-E72D297353CC}">
                <c16:uniqueId val="{0000000F-B2A2-4995-9E6C-486D7299FB5C}"/>
              </c:ext>
            </c:extLst>
          </c:dPt>
          <c:dPt>
            <c:idx val="8"/>
            <c:invertIfNegative val="0"/>
            <c:bubble3D val="0"/>
            <c:spPr>
              <a:solidFill>
                <a:srgbClr val="FF0000"/>
              </a:solidFill>
            </c:spPr>
            <c:extLst>
              <c:ext xmlns:c16="http://schemas.microsoft.com/office/drawing/2014/chart" uri="{C3380CC4-5D6E-409C-BE32-E72D297353CC}">
                <c16:uniqueId val="{00000011-B2A2-4995-9E6C-486D7299FB5C}"/>
              </c:ext>
            </c:extLst>
          </c:dPt>
          <c:dPt>
            <c:idx val="9"/>
            <c:invertIfNegative val="0"/>
            <c:bubble3D val="0"/>
            <c:spPr>
              <a:solidFill>
                <a:srgbClr val="00CCFF"/>
              </a:solidFill>
            </c:spPr>
            <c:extLst>
              <c:ext xmlns:c16="http://schemas.microsoft.com/office/drawing/2014/chart" uri="{C3380CC4-5D6E-409C-BE32-E72D297353CC}">
                <c16:uniqueId val="{00000013-B2A2-4995-9E6C-486D7299FB5C}"/>
              </c:ext>
            </c:extLst>
          </c:dPt>
          <c:dPt>
            <c:idx val="10"/>
            <c:invertIfNegative val="0"/>
            <c:bubble3D val="0"/>
            <c:spPr>
              <a:solidFill>
                <a:srgbClr val="FFCC99"/>
              </a:solidFill>
            </c:spPr>
            <c:extLst>
              <c:ext xmlns:c16="http://schemas.microsoft.com/office/drawing/2014/chart" uri="{C3380CC4-5D6E-409C-BE32-E72D297353CC}">
                <c16:uniqueId val="{00000015-B2A2-4995-9E6C-486D7299FB5C}"/>
              </c:ext>
            </c:extLst>
          </c:dPt>
          <c:dPt>
            <c:idx val="11"/>
            <c:invertIfNegative val="0"/>
            <c:bubble3D val="0"/>
            <c:spPr>
              <a:solidFill>
                <a:srgbClr val="FF0000"/>
              </a:solidFill>
            </c:spPr>
            <c:extLst>
              <c:ext xmlns:c16="http://schemas.microsoft.com/office/drawing/2014/chart" uri="{C3380CC4-5D6E-409C-BE32-E72D297353CC}">
                <c16:uniqueId val="{00000017-B2A2-4995-9E6C-486D7299FB5C}"/>
              </c:ext>
            </c:extLst>
          </c:dPt>
          <c:dPt>
            <c:idx val="12"/>
            <c:invertIfNegative val="0"/>
            <c:bubble3D val="0"/>
            <c:spPr>
              <a:solidFill>
                <a:srgbClr val="00CCFF"/>
              </a:solidFill>
            </c:spPr>
            <c:extLst>
              <c:ext xmlns:c16="http://schemas.microsoft.com/office/drawing/2014/chart" uri="{C3380CC4-5D6E-409C-BE32-E72D297353CC}">
                <c16:uniqueId val="{00000019-B2A2-4995-9E6C-486D7299FB5C}"/>
              </c:ext>
            </c:extLst>
          </c:dPt>
          <c:dPt>
            <c:idx val="13"/>
            <c:invertIfNegative val="0"/>
            <c:bubble3D val="0"/>
            <c:spPr>
              <a:solidFill>
                <a:srgbClr val="00CCFF"/>
              </a:solidFill>
            </c:spPr>
            <c:extLst>
              <c:ext xmlns:c16="http://schemas.microsoft.com/office/drawing/2014/chart" uri="{C3380CC4-5D6E-409C-BE32-E72D297353CC}">
                <c16:uniqueId val="{0000001B-B2A2-4995-9E6C-486D7299FB5C}"/>
              </c:ext>
            </c:extLst>
          </c:dPt>
          <c:dPt>
            <c:idx val="14"/>
            <c:invertIfNegative val="0"/>
            <c:bubble3D val="0"/>
            <c:spPr>
              <a:solidFill>
                <a:srgbClr val="00CCFF"/>
              </a:solidFill>
            </c:spPr>
            <c:extLst>
              <c:ext xmlns:c16="http://schemas.microsoft.com/office/drawing/2014/chart" uri="{C3380CC4-5D6E-409C-BE32-E72D297353CC}">
                <c16:uniqueId val="{0000001D-B2A2-4995-9E6C-486D7299FB5C}"/>
              </c:ext>
            </c:extLst>
          </c:dPt>
          <c:dPt>
            <c:idx val="15"/>
            <c:invertIfNegative val="0"/>
            <c:bubble3D val="0"/>
            <c:spPr>
              <a:solidFill>
                <a:srgbClr val="FF0000"/>
              </a:solidFill>
            </c:spPr>
            <c:extLst>
              <c:ext xmlns:c16="http://schemas.microsoft.com/office/drawing/2014/chart" uri="{C3380CC4-5D6E-409C-BE32-E72D297353CC}">
                <c16:uniqueId val="{0000001F-B2A2-4995-9E6C-486D7299FB5C}"/>
              </c:ext>
            </c:extLst>
          </c:dPt>
          <c:dPt>
            <c:idx val="16"/>
            <c:invertIfNegative val="0"/>
            <c:bubble3D val="0"/>
            <c:spPr>
              <a:solidFill>
                <a:srgbClr val="FF0000"/>
              </a:solidFill>
            </c:spPr>
            <c:extLst>
              <c:ext xmlns:c16="http://schemas.microsoft.com/office/drawing/2014/chart" uri="{C3380CC4-5D6E-409C-BE32-E72D297353CC}">
                <c16:uniqueId val="{00000021-B2A2-4995-9E6C-486D7299FB5C}"/>
              </c:ext>
            </c:extLst>
          </c:dPt>
          <c:dPt>
            <c:idx val="17"/>
            <c:invertIfNegative val="0"/>
            <c:bubble3D val="0"/>
            <c:spPr>
              <a:solidFill>
                <a:srgbClr val="00CCFF"/>
              </a:solidFill>
            </c:spPr>
            <c:extLst>
              <c:ext xmlns:c16="http://schemas.microsoft.com/office/drawing/2014/chart" uri="{C3380CC4-5D6E-409C-BE32-E72D297353CC}">
                <c16:uniqueId val="{00000023-B2A2-4995-9E6C-486D7299FB5C}"/>
              </c:ext>
            </c:extLst>
          </c:dPt>
          <c:dPt>
            <c:idx val="18"/>
            <c:invertIfNegative val="0"/>
            <c:bubble3D val="0"/>
            <c:spPr>
              <a:solidFill>
                <a:srgbClr val="FFCC99"/>
              </a:solidFill>
            </c:spPr>
            <c:extLst>
              <c:ext xmlns:c16="http://schemas.microsoft.com/office/drawing/2014/chart" uri="{C3380CC4-5D6E-409C-BE32-E72D297353CC}">
                <c16:uniqueId val="{00000025-B2A2-4995-9E6C-486D7299FB5C}"/>
              </c:ext>
            </c:extLst>
          </c:dPt>
          <c:dPt>
            <c:idx val="19"/>
            <c:invertIfNegative val="0"/>
            <c:bubble3D val="0"/>
            <c:spPr>
              <a:solidFill>
                <a:srgbClr val="00CCFF"/>
              </a:solidFill>
            </c:spPr>
            <c:extLst>
              <c:ext xmlns:c16="http://schemas.microsoft.com/office/drawing/2014/chart" uri="{C3380CC4-5D6E-409C-BE32-E72D297353CC}">
                <c16:uniqueId val="{00000027-B2A2-4995-9E6C-486D7299FB5C}"/>
              </c:ext>
            </c:extLst>
          </c:dPt>
          <c:dPt>
            <c:idx val="20"/>
            <c:invertIfNegative val="0"/>
            <c:bubble3D val="0"/>
            <c:spPr>
              <a:solidFill>
                <a:srgbClr val="00CCFF"/>
              </a:solidFill>
            </c:spPr>
            <c:extLst>
              <c:ext xmlns:c16="http://schemas.microsoft.com/office/drawing/2014/chart" uri="{C3380CC4-5D6E-409C-BE32-E72D297353CC}">
                <c16:uniqueId val="{00000029-B2A2-4995-9E6C-486D7299FB5C}"/>
              </c:ext>
            </c:extLst>
          </c:dPt>
          <c:dPt>
            <c:idx val="21"/>
            <c:invertIfNegative val="0"/>
            <c:bubble3D val="0"/>
            <c:spPr>
              <a:solidFill>
                <a:srgbClr val="FF0000"/>
              </a:solidFill>
            </c:spPr>
            <c:extLst>
              <c:ext xmlns:c16="http://schemas.microsoft.com/office/drawing/2014/chart" uri="{C3380CC4-5D6E-409C-BE32-E72D297353CC}">
                <c16:uniqueId val="{0000002B-B2A2-4995-9E6C-486D7299FB5C}"/>
              </c:ext>
            </c:extLst>
          </c:dPt>
          <c:dPt>
            <c:idx val="22"/>
            <c:invertIfNegative val="0"/>
            <c:bubble3D val="0"/>
            <c:spPr>
              <a:solidFill>
                <a:srgbClr val="FF0000"/>
              </a:solidFill>
            </c:spPr>
            <c:extLst>
              <c:ext xmlns:c16="http://schemas.microsoft.com/office/drawing/2014/chart" uri="{C3380CC4-5D6E-409C-BE32-E72D297353CC}">
                <c16:uniqueId val="{0000002D-B2A2-4995-9E6C-486D7299FB5C}"/>
              </c:ext>
            </c:extLst>
          </c:dPt>
          <c:dPt>
            <c:idx val="23"/>
            <c:invertIfNegative val="0"/>
            <c:bubble3D val="0"/>
            <c:spPr>
              <a:solidFill>
                <a:srgbClr val="00CCFF"/>
              </a:solidFill>
            </c:spPr>
            <c:extLst>
              <c:ext xmlns:c16="http://schemas.microsoft.com/office/drawing/2014/chart" uri="{C3380CC4-5D6E-409C-BE32-E72D297353CC}">
                <c16:uniqueId val="{0000002F-B2A2-4995-9E6C-486D7299FB5C}"/>
              </c:ext>
            </c:extLst>
          </c:dPt>
          <c:dPt>
            <c:idx val="24"/>
            <c:invertIfNegative val="0"/>
            <c:bubble3D val="0"/>
            <c:spPr>
              <a:solidFill>
                <a:srgbClr val="00CCFF"/>
              </a:solidFill>
            </c:spPr>
            <c:extLst>
              <c:ext xmlns:c16="http://schemas.microsoft.com/office/drawing/2014/chart" uri="{C3380CC4-5D6E-409C-BE32-E72D297353CC}">
                <c16:uniqueId val="{00000031-B2A2-4995-9E6C-486D7299FB5C}"/>
              </c:ext>
            </c:extLst>
          </c:dPt>
          <c:dPt>
            <c:idx val="25"/>
            <c:invertIfNegative val="0"/>
            <c:bubble3D val="0"/>
            <c:spPr>
              <a:solidFill>
                <a:srgbClr val="FF0000"/>
              </a:solidFill>
            </c:spPr>
            <c:extLst>
              <c:ext xmlns:c16="http://schemas.microsoft.com/office/drawing/2014/chart" uri="{C3380CC4-5D6E-409C-BE32-E72D297353CC}">
                <c16:uniqueId val="{00000033-B2A2-4995-9E6C-486D7299FB5C}"/>
              </c:ext>
            </c:extLst>
          </c:dPt>
          <c:dPt>
            <c:idx val="26"/>
            <c:invertIfNegative val="0"/>
            <c:bubble3D val="0"/>
            <c:spPr>
              <a:solidFill>
                <a:srgbClr val="00CCFF"/>
              </a:solidFill>
            </c:spPr>
            <c:extLst>
              <c:ext xmlns:c16="http://schemas.microsoft.com/office/drawing/2014/chart" uri="{C3380CC4-5D6E-409C-BE32-E72D297353CC}">
                <c16:uniqueId val="{00000035-B2A2-4995-9E6C-486D7299FB5C}"/>
              </c:ext>
            </c:extLst>
          </c:dPt>
          <c:dPt>
            <c:idx val="27"/>
            <c:invertIfNegative val="0"/>
            <c:bubble3D val="0"/>
            <c:spPr>
              <a:solidFill>
                <a:srgbClr val="FFCC99"/>
              </a:solidFill>
            </c:spPr>
            <c:extLst>
              <c:ext xmlns:c16="http://schemas.microsoft.com/office/drawing/2014/chart" uri="{C3380CC4-5D6E-409C-BE32-E72D297353CC}">
                <c16:uniqueId val="{00000037-B2A2-4995-9E6C-486D7299FB5C}"/>
              </c:ext>
            </c:extLst>
          </c:dPt>
          <c:dPt>
            <c:idx val="28"/>
            <c:invertIfNegative val="0"/>
            <c:bubble3D val="0"/>
            <c:spPr>
              <a:solidFill>
                <a:srgbClr val="00CCFF"/>
              </a:solidFill>
            </c:spPr>
            <c:extLst>
              <c:ext xmlns:c16="http://schemas.microsoft.com/office/drawing/2014/chart" uri="{C3380CC4-5D6E-409C-BE32-E72D297353CC}">
                <c16:uniqueId val="{00000039-B2A2-4995-9E6C-486D7299FB5C}"/>
              </c:ext>
            </c:extLst>
          </c:dPt>
          <c:dPt>
            <c:idx val="29"/>
            <c:invertIfNegative val="0"/>
            <c:bubble3D val="0"/>
            <c:spPr>
              <a:solidFill>
                <a:srgbClr val="00CCFF"/>
              </a:solidFill>
            </c:spPr>
            <c:extLst>
              <c:ext xmlns:c16="http://schemas.microsoft.com/office/drawing/2014/chart" uri="{C3380CC4-5D6E-409C-BE32-E72D297353CC}">
                <c16:uniqueId val="{0000003B-B2A2-4995-9E6C-486D7299FB5C}"/>
              </c:ext>
            </c:extLst>
          </c:dPt>
          <c:dPt>
            <c:idx val="30"/>
            <c:invertIfNegative val="0"/>
            <c:bubble3D val="0"/>
            <c:spPr>
              <a:solidFill>
                <a:srgbClr val="00CCFF"/>
              </a:solidFill>
            </c:spPr>
            <c:extLst>
              <c:ext xmlns:c16="http://schemas.microsoft.com/office/drawing/2014/chart" uri="{C3380CC4-5D6E-409C-BE32-E72D297353CC}">
                <c16:uniqueId val="{0000003D-B2A2-4995-9E6C-486D7299FB5C}"/>
              </c:ext>
            </c:extLst>
          </c:dPt>
          <c:dPt>
            <c:idx val="31"/>
            <c:invertIfNegative val="0"/>
            <c:bubble3D val="0"/>
            <c:spPr>
              <a:solidFill>
                <a:srgbClr val="00CCFF"/>
              </a:solidFill>
            </c:spPr>
            <c:extLst>
              <c:ext xmlns:c16="http://schemas.microsoft.com/office/drawing/2014/chart" uri="{C3380CC4-5D6E-409C-BE32-E72D297353CC}">
                <c16:uniqueId val="{0000003F-B2A2-4995-9E6C-486D7299FB5C}"/>
              </c:ext>
            </c:extLst>
          </c:dPt>
          <c:dPt>
            <c:idx val="32"/>
            <c:invertIfNegative val="0"/>
            <c:bubble3D val="0"/>
            <c:spPr>
              <a:solidFill>
                <a:srgbClr val="FFCC99"/>
              </a:solidFill>
            </c:spPr>
            <c:extLst>
              <c:ext xmlns:c16="http://schemas.microsoft.com/office/drawing/2014/chart" uri="{C3380CC4-5D6E-409C-BE32-E72D297353CC}">
                <c16:uniqueId val="{00000041-B2A2-4995-9E6C-486D7299FB5C}"/>
              </c:ext>
            </c:extLst>
          </c:dPt>
          <c:dPt>
            <c:idx val="33"/>
            <c:invertIfNegative val="0"/>
            <c:bubble3D val="0"/>
            <c:spPr>
              <a:solidFill>
                <a:srgbClr val="FFCC99"/>
              </a:solidFill>
            </c:spPr>
            <c:extLst>
              <c:ext xmlns:c16="http://schemas.microsoft.com/office/drawing/2014/chart" uri="{C3380CC4-5D6E-409C-BE32-E72D297353CC}">
                <c16:uniqueId val="{00000043-B2A2-4995-9E6C-486D7299FB5C}"/>
              </c:ext>
            </c:extLst>
          </c:dPt>
          <c:dPt>
            <c:idx val="34"/>
            <c:invertIfNegative val="0"/>
            <c:bubble3D val="0"/>
            <c:spPr>
              <a:solidFill>
                <a:srgbClr val="00CCFF"/>
              </a:solidFill>
            </c:spPr>
            <c:extLst>
              <c:ext xmlns:c16="http://schemas.microsoft.com/office/drawing/2014/chart" uri="{C3380CC4-5D6E-409C-BE32-E72D297353CC}">
                <c16:uniqueId val="{00000045-B2A2-4995-9E6C-486D7299FB5C}"/>
              </c:ext>
            </c:extLst>
          </c:dPt>
          <c:dPt>
            <c:idx val="35"/>
            <c:invertIfNegative val="0"/>
            <c:bubble3D val="0"/>
            <c:spPr>
              <a:solidFill>
                <a:srgbClr val="00CCFF"/>
              </a:solidFill>
            </c:spPr>
            <c:extLst>
              <c:ext xmlns:c16="http://schemas.microsoft.com/office/drawing/2014/chart" uri="{C3380CC4-5D6E-409C-BE32-E72D297353CC}">
                <c16:uniqueId val="{00000047-B2A2-4995-9E6C-486D7299FB5C}"/>
              </c:ext>
            </c:extLst>
          </c:dPt>
          <c:dPt>
            <c:idx val="36"/>
            <c:invertIfNegative val="0"/>
            <c:bubble3D val="0"/>
            <c:spPr>
              <a:solidFill>
                <a:srgbClr val="FF0000"/>
              </a:solidFill>
            </c:spPr>
            <c:extLst>
              <c:ext xmlns:c16="http://schemas.microsoft.com/office/drawing/2014/chart" uri="{C3380CC4-5D6E-409C-BE32-E72D297353CC}">
                <c16:uniqueId val="{00000049-B2A2-4995-9E6C-486D7299FB5C}"/>
              </c:ext>
            </c:extLst>
          </c:dPt>
          <c:dPt>
            <c:idx val="37"/>
            <c:invertIfNegative val="0"/>
            <c:bubble3D val="0"/>
            <c:spPr>
              <a:solidFill>
                <a:srgbClr val="00CCFF"/>
              </a:solidFill>
            </c:spPr>
            <c:extLst>
              <c:ext xmlns:c16="http://schemas.microsoft.com/office/drawing/2014/chart" uri="{C3380CC4-5D6E-409C-BE32-E72D297353CC}">
                <c16:uniqueId val="{0000004B-B2A2-4995-9E6C-486D7299FB5C}"/>
              </c:ext>
            </c:extLst>
          </c:dPt>
          <c:dPt>
            <c:idx val="38"/>
            <c:invertIfNegative val="0"/>
            <c:bubble3D val="0"/>
            <c:spPr>
              <a:solidFill>
                <a:srgbClr val="00CCFF"/>
              </a:solidFill>
            </c:spPr>
            <c:extLst>
              <c:ext xmlns:c16="http://schemas.microsoft.com/office/drawing/2014/chart" uri="{C3380CC4-5D6E-409C-BE32-E72D297353CC}">
                <c16:uniqueId val="{0000004D-B2A2-4995-9E6C-486D7299FB5C}"/>
              </c:ext>
            </c:extLst>
          </c:dPt>
          <c:dPt>
            <c:idx val="39"/>
            <c:invertIfNegative val="0"/>
            <c:bubble3D val="0"/>
            <c:spPr>
              <a:solidFill>
                <a:srgbClr val="00CCFF"/>
              </a:solidFill>
            </c:spPr>
            <c:extLst>
              <c:ext xmlns:c16="http://schemas.microsoft.com/office/drawing/2014/chart" uri="{C3380CC4-5D6E-409C-BE32-E72D297353CC}">
                <c16:uniqueId val="{0000004F-B2A2-4995-9E6C-486D7299FB5C}"/>
              </c:ext>
            </c:extLst>
          </c:dPt>
          <c:dPt>
            <c:idx val="40"/>
            <c:invertIfNegative val="0"/>
            <c:bubble3D val="0"/>
            <c:spPr>
              <a:solidFill>
                <a:srgbClr val="00CCFF"/>
              </a:solidFill>
            </c:spPr>
            <c:extLst>
              <c:ext xmlns:c16="http://schemas.microsoft.com/office/drawing/2014/chart" uri="{C3380CC4-5D6E-409C-BE32-E72D297353CC}">
                <c16:uniqueId val="{00000051-B2A2-4995-9E6C-486D7299FB5C}"/>
              </c:ext>
            </c:extLst>
          </c:dPt>
          <c:dPt>
            <c:idx val="41"/>
            <c:invertIfNegative val="0"/>
            <c:bubble3D val="0"/>
            <c:spPr>
              <a:solidFill>
                <a:srgbClr val="00CCFF"/>
              </a:solidFill>
            </c:spPr>
            <c:extLst>
              <c:ext xmlns:c16="http://schemas.microsoft.com/office/drawing/2014/chart" uri="{C3380CC4-5D6E-409C-BE32-E72D297353CC}">
                <c16:uniqueId val="{00000053-B2A2-4995-9E6C-486D7299FB5C}"/>
              </c:ext>
            </c:extLst>
          </c:dPt>
          <c:dPt>
            <c:idx val="42"/>
            <c:invertIfNegative val="0"/>
            <c:bubble3D val="0"/>
            <c:spPr>
              <a:solidFill>
                <a:srgbClr val="00CCFF"/>
              </a:solidFill>
            </c:spPr>
            <c:extLst>
              <c:ext xmlns:c16="http://schemas.microsoft.com/office/drawing/2014/chart" uri="{C3380CC4-5D6E-409C-BE32-E72D297353CC}">
                <c16:uniqueId val="{00000055-B2A2-4995-9E6C-486D7299FB5C}"/>
              </c:ext>
            </c:extLst>
          </c:dPt>
          <c:dPt>
            <c:idx val="43"/>
            <c:invertIfNegative val="0"/>
            <c:bubble3D val="0"/>
            <c:spPr>
              <a:solidFill>
                <a:srgbClr val="00CCFF"/>
              </a:solidFill>
            </c:spPr>
            <c:extLst>
              <c:ext xmlns:c16="http://schemas.microsoft.com/office/drawing/2014/chart" uri="{C3380CC4-5D6E-409C-BE32-E72D297353CC}">
                <c16:uniqueId val="{00000057-B2A2-4995-9E6C-486D7299FB5C}"/>
              </c:ext>
            </c:extLst>
          </c:dPt>
          <c:dLbls>
            <c:spPr>
              <a:noFill/>
              <a:ln>
                <a:noFill/>
              </a:ln>
              <a:effectLst/>
            </c:spPr>
            <c:txPr>
              <a:bodyPr/>
              <a:lstStyle/>
              <a:p>
                <a:pPr>
                  <a:defRPr sz="1050" b="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[0]!ch_cats</c:f>
              <c:strCache>
                <c:ptCount val="40"/>
                <c:pt idx="0">
                  <c:v>General dissatisfaction</c:v>
                </c:pt>
                <c:pt idx="1">
                  <c:v>Store issues</c:v>
                </c:pt>
                <c:pt idx="2">
                  <c:v>Time to resolve</c:v>
                </c:pt>
                <c:pt idx="3">
                  <c:v>Warranty, exchange, return</c:v>
                </c:pt>
                <c:pt idx="4">
                  <c:v>Credits, refunds, discounts, price match</c:v>
                </c:pt>
                <c:pt idx="5">
                  <c:v>Follow-up, keeping promises</c:v>
                </c:pt>
                <c:pt idx="6">
                  <c:v>Resolution</c:v>
                </c:pt>
                <c:pt idx="7">
                  <c:v>Product/services</c:v>
                </c:pt>
                <c:pt idx="8">
                  <c:v>Soft skills</c:v>
                </c:pt>
                <c:pt idx="9">
                  <c:v>Escalations</c:v>
                </c:pt>
                <c:pt idx="10">
                  <c:v>Multiple contacts</c:v>
                </c:pt>
                <c:pt idx="11">
                  <c:v>Knowledge</c:v>
                </c:pt>
                <c:pt idx="12">
                  <c:v>Wait time</c:v>
                </c:pt>
                <c:pt idx="13">
                  <c:v>Shipping &amp; delivery</c:v>
                </c:pt>
                <c:pt idx="14">
                  <c:v>Loyalty issues</c:v>
                </c:pt>
                <c:pt idx="15">
                  <c:v>Ownership</c:v>
                </c:pt>
                <c:pt idx="16">
                  <c:v>Transfers, misroutes</c:v>
                </c:pt>
                <c:pt idx="17">
                  <c:v>Ordering, inventory</c:v>
                </c:pt>
                <c:pt idx="18">
                  <c:v>Misinformation</c:v>
                </c:pt>
                <c:pt idx="19">
                  <c:v>Policies</c:v>
                </c:pt>
                <c:pt idx="20">
                  <c:v>Phone/chat connectivity</c:v>
                </c:pt>
                <c:pt idx="21">
                  <c:v>Hang up</c:v>
                </c:pt>
                <c:pt idx="22">
                  <c:v>Language proficiency</c:v>
                </c:pt>
                <c:pt idx="23">
                  <c:v>Price of products and services</c:v>
                </c:pt>
                <c:pt idx="24">
                  <c:v>Web site</c:v>
                </c:pt>
                <c:pt idx="25">
                  <c:v>Professionalism</c:v>
                </c:pt>
                <c:pt idx="26">
                  <c:v>IVR</c:v>
                </c:pt>
                <c:pt idx="27">
                  <c:v>Effort, too hard to get resolution</c:v>
                </c:pt>
                <c:pt idx="28">
                  <c:v>Prefers phone support</c:v>
                </c:pt>
                <c:pt idx="29">
                  <c:v>Accessibility</c:v>
                </c:pt>
                <c:pt idx="30">
                  <c:v>Billing issues</c:v>
                </c:pt>
                <c:pt idx="31">
                  <c:v>Issue with getting parts</c:v>
                </c:pt>
                <c:pt idx="32">
                  <c:v>Sales related issues</c:v>
                </c:pt>
                <c:pt idx="33">
                  <c:v>Authority to resolve</c:v>
                </c:pt>
                <c:pt idx="34">
                  <c:v>Inventory isssue</c:v>
                </c:pt>
                <c:pt idx="35">
                  <c:v>Returns</c:v>
                </c:pt>
                <c:pt idx="36">
                  <c:v>Response times</c:v>
                </c:pt>
                <c:pt idx="37">
                  <c:v>Threats to sue</c:v>
                </c:pt>
                <c:pt idx="38">
                  <c:v>Notification issues</c:v>
                </c:pt>
                <c:pt idx="39">
                  <c:v>Dissatisfied with processes</c:v>
                </c:pt>
              </c:strCache>
            </c:strRef>
          </c:cat>
          <c:val>
            <c:numRef>
              <c:f>[0]!ch_catfreq</c:f>
              <c:numCache>
                <c:formatCode>0%</c:formatCode>
                <c:ptCount val="40"/>
                <c:pt idx="0">
                  <c:v>0.12100456621004566</c:v>
                </c:pt>
                <c:pt idx="1">
                  <c:v>9.5319634703196349E-2</c:v>
                </c:pt>
                <c:pt idx="2">
                  <c:v>9.2465753424657529E-2</c:v>
                </c:pt>
                <c:pt idx="3">
                  <c:v>7.9908675799086754E-2</c:v>
                </c:pt>
                <c:pt idx="4">
                  <c:v>7.0205479452054798E-2</c:v>
                </c:pt>
                <c:pt idx="5">
                  <c:v>6.3356164383561647E-2</c:v>
                </c:pt>
                <c:pt idx="6">
                  <c:v>5.3082191780821915E-2</c:v>
                </c:pt>
                <c:pt idx="7">
                  <c:v>5.1369863013698627E-2</c:v>
                </c:pt>
                <c:pt idx="8">
                  <c:v>4.6803652968036527E-2</c:v>
                </c:pt>
                <c:pt idx="9">
                  <c:v>4.2237442922374427E-2</c:v>
                </c:pt>
                <c:pt idx="10">
                  <c:v>3.9954337899543377E-2</c:v>
                </c:pt>
                <c:pt idx="11">
                  <c:v>3.6529680365296802E-2</c:v>
                </c:pt>
                <c:pt idx="12">
                  <c:v>3.4246575342465752E-2</c:v>
                </c:pt>
                <c:pt idx="13">
                  <c:v>2.7968036529680364E-2</c:v>
                </c:pt>
                <c:pt idx="14">
                  <c:v>2.0547945205479451E-2</c:v>
                </c:pt>
                <c:pt idx="15">
                  <c:v>1.2557077625570776E-2</c:v>
                </c:pt>
                <c:pt idx="16">
                  <c:v>1.2557077625570776E-2</c:v>
                </c:pt>
                <c:pt idx="17">
                  <c:v>1.1986301369863013E-2</c:v>
                </c:pt>
                <c:pt idx="18">
                  <c:v>1.0844748858447488E-2</c:v>
                </c:pt>
                <c:pt idx="19">
                  <c:v>1.0844748858447488E-2</c:v>
                </c:pt>
                <c:pt idx="20">
                  <c:v>7.9908675799086754E-3</c:v>
                </c:pt>
                <c:pt idx="21">
                  <c:v>7.9908675799086754E-3</c:v>
                </c:pt>
                <c:pt idx="22">
                  <c:v>7.4200913242009128E-3</c:v>
                </c:pt>
                <c:pt idx="23">
                  <c:v>6.8493150684931503E-3</c:v>
                </c:pt>
                <c:pt idx="24">
                  <c:v>6.2785388127853878E-3</c:v>
                </c:pt>
                <c:pt idx="25">
                  <c:v>5.7077625570776253E-3</c:v>
                </c:pt>
                <c:pt idx="26">
                  <c:v>3.4246575342465752E-3</c:v>
                </c:pt>
                <c:pt idx="27">
                  <c:v>2.8538812785388126E-3</c:v>
                </c:pt>
                <c:pt idx="28">
                  <c:v>2.8538812785388126E-3</c:v>
                </c:pt>
                <c:pt idx="29">
                  <c:v>2.2831050228310501E-3</c:v>
                </c:pt>
                <c:pt idx="30">
                  <c:v>2.2831050228310501E-3</c:v>
                </c:pt>
                <c:pt idx="31">
                  <c:v>2.2831050228310501E-3</c:v>
                </c:pt>
                <c:pt idx="32">
                  <c:v>1.7123287671232876E-3</c:v>
                </c:pt>
                <c:pt idx="33">
                  <c:v>1.1415525114155251E-3</c:v>
                </c:pt>
                <c:pt idx="34">
                  <c:v>1.1415525114155251E-3</c:v>
                </c:pt>
                <c:pt idx="35">
                  <c:v>1.1415525114155251E-3</c:v>
                </c:pt>
                <c:pt idx="36">
                  <c:v>1.1415525114155251E-3</c:v>
                </c:pt>
                <c:pt idx="37">
                  <c:v>5.7077625570776253E-4</c:v>
                </c:pt>
                <c:pt idx="38">
                  <c:v>5.7077625570776253E-4</c:v>
                </c:pt>
                <c:pt idx="39">
                  <c:v>5.7077625570776253E-4</c:v>
                </c:pt>
              </c:numCache>
            </c:numRef>
          </c:val>
          <c:extLst>
            <c:ext xmlns:c16="http://schemas.microsoft.com/office/drawing/2014/chart" uri="{C3380CC4-5D6E-409C-BE32-E72D297353CC}">
              <c16:uniqueId val="{00000058-B2A2-4995-9E6C-486D7299FB5C}"/>
            </c:ext>
          </c:extLst>
        </c:ser>
        <c:dLbls>
          <c:showLegendKey val="0"/>
          <c:showVal val="0"/>
          <c:showCatName val="0"/>
          <c:showSerName val="0"/>
          <c:showPercent val="0"/>
          <c:showBubbleSize val="0"/>
        </c:dLbls>
        <c:gapWidth val="150"/>
        <c:axId val="591839192"/>
        <c:axId val="591838016"/>
      </c:barChart>
      <c:catAx>
        <c:axId val="591839192"/>
        <c:scaling>
          <c:orientation val="maxMin"/>
        </c:scaling>
        <c:delete val="0"/>
        <c:axPos val="l"/>
        <c:numFmt formatCode="General" sourceLinked="0"/>
        <c:majorTickMark val="out"/>
        <c:minorTickMark val="none"/>
        <c:tickLblPos val="nextTo"/>
        <c:crossAx val="591838016"/>
        <c:crosses val="autoZero"/>
        <c:auto val="1"/>
        <c:lblAlgn val="ctr"/>
        <c:lblOffset val="100"/>
        <c:noMultiLvlLbl val="0"/>
      </c:catAx>
      <c:valAx>
        <c:axId val="591838016"/>
        <c:scaling>
          <c:orientation val="minMax"/>
        </c:scaling>
        <c:delete val="1"/>
        <c:axPos val="t"/>
        <c:numFmt formatCode="0%" sourceLinked="1"/>
        <c:majorTickMark val="out"/>
        <c:minorTickMark val="none"/>
        <c:tickLblPos val="nextTo"/>
        <c:crossAx val="59183919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baseline="0"/>
              <a:t>Verbatim Category by Survey Frequency %</a:t>
            </a:r>
            <a:endParaRPr lang="en-US" sz="1200"/>
          </a:p>
        </c:rich>
      </c:tx>
      <c:overlay val="0"/>
    </c:title>
    <c:autoTitleDeleted val="0"/>
    <c:plotArea>
      <c:layout/>
      <c:barChart>
        <c:barDir val="bar"/>
        <c:grouping val="clustered"/>
        <c:varyColors val="0"/>
        <c:ser>
          <c:idx val="0"/>
          <c:order val="0"/>
          <c:tx>
            <c:strRef>
              <c:f>Output!$F$13</c:f>
              <c:strCache>
                <c:ptCount val="1"/>
                <c:pt idx="0">
                  <c:v>Category Frequency % </c:v>
                </c:pt>
              </c:strCache>
            </c:strRef>
          </c:tx>
          <c:invertIfNegative val="0"/>
          <c:dPt>
            <c:idx val="0"/>
            <c:invertIfNegative val="0"/>
            <c:bubble3D val="0"/>
            <c:spPr>
              <a:solidFill>
                <a:srgbClr val="FFCC99"/>
              </a:solidFill>
            </c:spPr>
            <c:extLst>
              <c:ext xmlns:c16="http://schemas.microsoft.com/office/drawing/2014/chart" uri="{C3380CC4-5D6E-409C-BE32-E72D297353CC}">
                <c16:uniqueId val="{00000001-C2C0-4236-A491-E02A29902E48}"/>
              </c:ext>
            </c:extLst>
          </c:dPt>
          <c:dPt>
            <c:idx val="1"/>
            <c:invertIfNegative val="0"/>
            <c:bubble3D val="0"/>
            <c:spPr>
              <a:solidFill>
                <a:srgbClr val="00CCFF"/>
              </a:solidFill>
            </c:spPr>
            <c:extLst>
              <c:ext xmlns:c16="http://schemas.microsoft.com/office/drawing/2014/chart" uri="{C3380CC4-5D6E-409C-BE32-E72D297353CC}">
                <c16:uniqueId val="{00000003-C2C0-4236-A491-E02A29902E48}"/>
              </c:ext>
            </c:extLst>
          </c:dPt>
          <c:dPt>
            <c:idx val="2"/>
            <c:invertIfNegative val="0"/>
            <c:bubble3D val="0"/>
            <c:spPr>
              <a:solidFill>
                <a:srgbClr val="FFCC99"/>
              </a:solidFill>
            </c:spPr>
            <c:extLst>
              <c:ext xmlns:c16="http://schemas.microsoft.com/office/drawing/2014/chart" uri="{C3380CC4-5D6E-409C-BE32-E72D297353CC}">
                <c16:uniqueId val="{00000005-C2C0-4236-A491-E02A29902E48}"/>
              </c:ext>
            </c:extLst>
          </c:dPt>
          <c:dPt>
            <c:idx val="3"/>
            <c:invertIfNegative val="0"/>
            <c:bubble3D val="0"/>
            <c:spPr>
              <a:solidFill>
                <a:srgbClr val="00CCFF"/>
              </a:solidFill>
            </c:spPr>
            <c:extLst>
              <c:ext xmlns:c16="http://schemas.microsoft.com/office/drawing/2014/chart" uri="{C3380CC4-5D6E-409C-BE32-E72D297353CC}">
                <c16:uniqueId val="{00000007-C2C0-4236-A491-E02A29902E48}"/>
              </c:ext>
            </c:extLst>
          </c:dPt>
          <c:dPt>
            <c:idx val="4"/>
            <c:invertIfNegative val="0"/>
            <c:bubble3D val="0"/>
            <c:spPr>
              <a:solidFill>
                <a:srgbClr val="00CCFF"/>
              </a:solidFill>
            </c:spPr>
            <c:extLst>
              <c:ext xmlns:c16="http://schemas.microsoft.com/office/drawing/2014/chart" uri="{C3380CC4-5D6E-409C-BE32-E72D297353CC}">
                <c16:uniqueId val="{00000009-C2C0-4236-A491-E02A29902E48}"/>
              </c:ext>
            </c:extLst>
          </c:dPt>
          <c:dPt>
            <c:idx val="5"/>
            <c:invertIfNegative val="0"/>
            <c:bubble3D val="0"/>
            <c:spPr>
              <a:solidFill>
                <a:srgbClr val="FFCC99"/>
              </a:solidFill>
            </c:spPr>
            <c:extLst>
              <c:ext xmlns:c16="http://schemas.microsoft.com/office/drawing/2014/chart" uri="{C3380CC4-5D6E-409C-BE32-E72D297353CC}">
                <c16:uniqueId val="{0000000B-C2C0-4236-A491-E02A29902E48}"/>
              </c:ext>
            </c:extLst>
          </c:dPt>
          <c:dPt>
            <c:idx val="6"/>
            <c:invertIfNegative val="0"/>
            <c:bubble3D val="0"/>
            <c:spPr>
              <a:solidFill>
                <a:srgbClr val="FFCC99"/>
              </a:solidFill>
            </c:spPr>
            <c:extLst>
              <c:ext xmlns:c16="http://schemas.microsoft.com/office/drawing/2014/chart" uri="{C3380CC4-5D6E-409C-BE32-E72D297353CC}">
                <c16:uniqueId val="{0000000D-C2C0-4236-A491-E02A29902E48}"/>
              </c:ext>
            </c:extLst>
          </c:dPt>
          <c:dPt>
            <c:idx val="7"/>
            <c:invertIfNegative val="0"/>
            <c:bubble3D val="0"/>
            <c:spPr>
              <a:solidFill>
                <a:srgbClr val="00CCFF"/>
              </a:solidFill>
            </c:spPr>
            <c:extLst>
              <c:ext xmlns:c16="http://schemas.microsoft.com/office/drawing/2014/chart" uri="{C3380CC4-5D6E-409C-BE32-E72D297353CC}">
                <c16:uniqueId val="{0000000F-C2C0-4236-A491-E02A29902E48}"/>
              </c:ext>
            </c:extLst>
          </c:dPt>
          <c:dPt>
            <c:idx val="8"/>
            <c:invertIfNegative val="0"/>
            <c:bubble3D val="0"/>
            <c:spPr>
              <a:solidFill>
                <a:srgbClr val="FF0000"/>
              </a:solidFill>
            </c:spPr>
            <c:extLst>
              <c:ext xmlns:c16="http://schemas.microsoft.com/office/drawing/2014/chart" uri="{C3380CC4-5D6E-409C-BE32-E72D297353CC}">
                <c16:uniqueId val="{00000011-C2C0-4236-A491-E02A29902E48}"/>
              </c:ext>
            </c:extLst>
          </c:dPt>
          <c:dPt>
            <c:idx val="9"/>
            <c:invertIfNegative val="0"/>
            <c:bubble3D val="0"/>
            <c:spPr>
              <a:solidFill>
                <a:srgbClr val="00CCFF"/>
              </a:solidFill>
            </c:spPr>
            <c:extLst>
              <c:ext xmlns:c16="http://schemas.microsoft.com/office/drawing/2014/chart" uri="{C3380CC4-5D6E-409C-BE32-E72D297353CC}">
                <c16:uniqueId val="{00000013-C2C0-4236-A491-E02A29902E48}"/>
              </c:ext>
            </c:extLst>
          </c:dPt>
          <c:dPt>
            <c:idx val="10"/>
            <c:invertIfNegative val="0"/>
            <c:bubble3D val="0"/>
            <c:spPr>
              <a:solidFill>
                <a:srgbClr val="FFCC99"/>
              </a:solidFill>
            </c:spPr>
            <c:extLst>
              <c:ext xmlns:c16="http://schemas.microsoft.com/office/drawing/2014/chart" uri="{C3380CC4-5D6E-409C-BE32-E72D297353CC}">
                <c16:uniqueId val="{00000015-C2C0-4236-A491-E02A29902E48}"/>
              </c:ext>
            </c:extLst>
          </c:dPt>
          <c:dPt>
            <c:idx val="11"/>
            <c:invertIfNegative val="0"/>
            <c:bubble3D val="0"/>
            <c:spPr>
              <a:solidFill>
                <a:srgbClr val="FF0000"/>
              </a:solidFill>
            </c:spPr>
            <c:extLst>
              <c:ext xmlns:c16="http://schemas.microsoft.com/office/drawing/2014/chart" uri="{C3380CC4-5D6E-409C-BE32-E72D297353CC}">
                <c16:uniqueId val="{00000017-C2C0-4236-A491-E02A29902E48}"/>
              </c:ext>
            </c:extLst>
          </c:dPt>
          <c:dPt>
            <c:idx val="12"/>
            <c:invertIfNegative val="0"/>
            <c:bubble3D val="0"/>
            <c:spPr>
              <a:solidFill>
                <a:srgbClr val="00CCFF"/>
              </a:solidFill>
            </c:spPr>
            <c:extLst>
              <c:ext xmlns:c16="http://schemas.microsoft.com/office/drawing/2014/chart" uri="{C3380CC4-5D6E-409C-BE32-E72D297353CC}">
                <c16:uniqueId val="{00000019-C2C0-4236-A491-E02A29902E48}"/>
              </c:ext>
            </c:extLst>
          </c:dPt>
          <c:dPt>
            <c:idx val="13"/>
            <c:invertIfNegative val="0"/>
            <c:bubble3D val="0"/>
            <c:spPr>
              <a:solidFill>
                <a:srgbClr val="00CCFF"/>
              </a:solidFill>
            </c:spPr>
            <c:extLst>
              <c:ext xmlns:c16="http://schemas.microsoft.com/office/drawing/2014/chart" uri="{C3380CC4-5D6E-409C-BE32-E72D297353CC}">
                <c16:uniqueId val="{0000001B-C2C0-4236-A491-E02A29902E48}"/>
              </c:ext>
            </c:extLst>
          </c:dPt>
          <c:dPt>
            <c:idx val="14"/>
            <c:invertIfNegative val="0"/>
            <c:bubble3D val="0"/>
            <c:spPr>
              <a:solidFill>
                <a:srgbClr val="00CCFF"/>
              </a:solidFill>
            </c:spPr>
            <c:extLst>
              <c:ext xmlns:c16="http://schemas.microsoft.com/office/drawing/2014/chart" uri="{C3380CC4-5D6E-409C-BE32-E72D297353CC}">
                <c16:uniqueId val="{0000001D-C2C0-4236-A491-E02A29902E48}"/>
              </c:ext>
            </c:extLst>
          </c:dPt>
          <c:dPt>
            <c:idx val="15"/>
            <c:invertIfNegative val="0"/>
            <c:bubble3D val="0"/>
            <c:spPr>
              <a:solidFill>
                <a:srgbClr val="FF0000"/>
              </a:solidFill>
            </c:spPr>
            <c:extLst>
              <c:ext xmlns:c16="http://schemas.microsoft.com/office/drawing/2014/chart" uri="{C3380CC4-5D6E-409C-BE32-E72D297353CC}">
                <c16:uniqueId val="{0000001F-C2C0-4236-A491-E02A29902E48}"/>
              </c:ext>
            </c:extLst>
          </c:dPt>
          <c:dPt>
            <c:idx val="16"/>
            <c:invertIfNegative val="0"/>
            <c:bubble3D val="0"/>
            <c:spPr>
              <a:solidFill>
                <a:srgbClr val="FF0000"/>
              </a:solidFill>
            </c:spPr>
            <c:extLst>
              <c:ext xmlns:c16="http://schemas.microsoft.com/office/drawing/2014/chart" uri="{C3380CC4-5D6E-409C-BE32-E72D297353CC}">
                <c16:uniqueId val="{00000021-C2C0-4236-A491-E02A29902E48}"/>
              </c:ext>
            </c:extLst>
          </c:dPt>
          <c:dPt>
            <c:idx val="17"/>
            <c:invertIfNegative val="0"/>
            <c:bubble3D val="0"/>
            <c:spPr>
              <a:solidFill>
                <a:srgbClr val="00CCFF"/>
              </a:solidFill>
            </c:spPr>
            <c:extLst>
              <c:ext xmlns:c16="http://schemas.microsoft.com/office/drawing/2014/chart" uri="{C3380CC4-5D6E-409C-BE32-E72D297353CC}">
                <c16:uniqueId val="{00000023-C2C0-4236-A491-E02A29902E48}"/>
              </c:ext>
            </c:extLst>
          </c:dPt>
          <c:dPt>
            <c:idx val="18"/>
            <c:invertIfNegative val="0"/>
            <c:bubble3D val="0"/>
            <c:spPr>
              <a:solidFill>
                <a:srgbClr val="FFCC99"/>
              </a:solidFill>
            </c:spPr>
            <c:extLst>
              <c:ext xmlns:c16="http://schemas.microsoft.com/office/drawing/2014/chart" uri="{C3380CC4-5D6E-409C-BE32-E72D297353CC}">
                <c16:uniqueId val="{00000025-C2C0-4236-A491-E02A29902E48}"/>
              </c:ext>
            </c:extLst>
          </c:dPt>
          <c:dPt>
            <c:idx val="19"/>
            <c:invertIfNegative val="0"/>
            <c:bubble3D val="0"/>
            <c:spPr>
              <a:solidFill>
                <a:srgbClr val="00CCFF"/>
              </a:solidFill>
            </c:spPr>
            <c:extLst>
              <c:ext xmlns:c16="http://schemas.microsoft.com/office/drawing/2014/chart" uri="{C3380CC4-5D6E-409C-BE32-E72D297353CC}">
                <c16:uniqueId val="{00000027-C2C0-4236-A491-E02A29902E48}"/>
              </c:ext>
            </c:extLst>
          </c:dPt>
          <c:dPt>
            <c:idx val="20"/>
            <c:invertIfNegative val="0"/>
            <c:bubble3D val="0"/>
            <c:spPr>
              <a:solidFill>
                <a:srgbClr val="00CCFF"/>
              </a:solidFill>
            </c:spPr>
            <c:extLst>
              <c:ext xmlns:c16="http://schemas.microsoft.com/office/drawing/2014/chart" uri="{C3380CC4-5D6E-409C-BE32-E72D297353CC}">
                <c16:uniqueId val="{00000029-C2C0-4236-A491-E02A29902E48}"/>
              </c:ext>
            </c:extLst>
          </c:dPt>
          <c:dPt>
            <c:idx val="21"/>
            <c:invertIfNegative val="0"/>
            <c:bubble3D val="0"/>
            <c:spPr>
              <a:solidFill>
                <a:srgbClr val="FF0000"/>
              </a:solidFill>
            </c:spPr>
            <c:extLst>
              <c:ext xmlns:c16="http://schemas.microsoft.com/office/drawing/2014/chart" uri="{C3380CC4-5D6E-409C-BE32-E72D297353CC}">
                <c16:uniqueId val="{0000002B-C2C0-4236-A491-E02A29902E48}"/>
              </c:ext>
            </c:extLst>
          </c:dPt>
          <c:dPt>
            <c:idx val="22"/>
            <c:invertIfNegative val="0"/>
            <c:bubble3D val="0"/>
            <c:spPr>
              <a:solidFill>
                <a:srgbClr val="FF0000"/>
              </a:solidFill>
            </c:spPr>
            <c:extLst>
              <c:ext xmlns:c16="http://schemas.microsoft.com/office/drawing/2014/chart" uri="{C3380CC4-5D6E-409C-BE32-E72D297353CC}">
                <c16:uniqueId val="{0000002D-C2C0-4236-A491-E02A29902E48}"/>
              </c:ext>
            </c:extLst>
          </c:dPt>
          <c:dPt>
            <c:idx val="23"/>
            <c:invertIfNegative val="0"/>
            <c:bubble3D val="0"/>
            <c:spPr>
              <a:solidFill>
                <a:srgbClr val="00CCFF"/>
              </a:solidFill>
            </c:spPr>
            <c:extLst>
              <c:ext xmlns:c16="http://schemas.microsoft.com/office/drawing/2014/chart" uri="{C3380CC4-5D6E-409C-BE32-E72D297353CC}">
                <c16:uniqueId val="{0000002F-C2C0-4236-A491-E02A29902E48}"/>
              </c:ext>
            </c:extLst>
          </c:dPt>
          <c:dPt>
            <c:idx val="24"/>
            <c:invertIfNegative val="0"/>
            <c:bubble3D val="0"/>
            <c:spPr>
              <a:solidFill>
                <a:srgbClr val="00CCFF"/>
              </a:solidFill>
            </c:spPr>
            <c:extLst>
              <c:ext xmlns:c16="http://schemas.microsoft.com/office/drawing/2014/chart" uri="{C3380CC4-5D6E-409C-BE32-E72D297353CC}">
                <c16:uniqueId val="{00000031-C2C0-4236-A491-E02A29902E48}"/>
              </c:ext>
            </c:extLst>
          </c:dPt>
          <c:dPt>
            <c:idx val="25"/>
            <c:invertIfNegative val="0"/>
            <c:bubble3D val="0"/>
            <c:spPr>
              <a:solidFill>
                <a:srgbClr val="FF0000"/>
              </a:solidFill>
            </c:spPr>
            <c:extLst>
              <c:ext xmlns:c16="http://schemas.microsoft.com/office/drawing/2014/chart" uri="{C3380CC4-5D6E-409C-BE32-E72D297353CC}">
                <c16:uniqueId val="{00000033-C2C0-4236-A491-E02A29902E48}"/>
              </c:ext>
            </c:extLst>
          </c:dPt>
          <c:dPt>
            <c:idx val="26"/>
            <c:invertIfNegative val="0"/>
            <c:bubble3D val="0"/>
            <c:spPr>
              <a:solidFill>
                <a:srgbClr val="00CCFF"/>
              </a:solidFill>
            </c:spPr>
            <c:extLst>
              <c:ext xmlns:c16="http://schemas.microsoft.com/office/drawing/2014/chart" uri="{C3380CC4-5D6E-409C-BE32-E72D297353CC}">
                <c16:uniqueId val="{00000035-C2C0-4236-A491-E02A29902E48}"/>
              </c:ext>
            </c:extLst>
          </c:dPt>
          <c:dPt>
            <c:idx val="27"/>
            <c:invertIfNegative val="0"/>
            <c:bubble3D val="0"/>
            <c:spPr>
              <a:solidFill>
                <a:srgbClr val="FFCC99"/>
              </a:solidFill>
            </c:spPr>
            <c:extLst>
              <c:ext xmlns:c16="http://schemas.microsoft.com/office/drawing/2014/chart" uri="{C3380CC4-5D6E-409C-BE32-E72D297353CC}">
                <c16:uniqueId val="{00000037-C2C0-4236-A491-E02A29902E48}"/>
              </c:ext>
            </c:extLst>
          </c:dPt>
          <c:dPt>
            <c:idx val="28"/>
            <c:invertIfNegative val="0"/>
            <c:bubble3D val="0"/>
            <c:spPr>
              <a:solidFill>
                <a:srgbClr val="00CCFF"/>
              </a:solidFill>
            </c:spPr>
            <c:extLst>
              <c:ext xmlns:c16="http://schemas.microsoft.com/office/drawing/2014/chart" uri="{C3380CC4-5D6E-409C-BE32-E72D297353CC}">
                <c16:uniqueId val="{00000039-C2C0-4236-A491-E02A29902E48}"/>
              </c:ext>
            </c:extLst>
          </c:dPt>
          <c:dPt>
            <c:idx val="29"/>
            <c:invertIfNegative val="0"/>
            <c:bubble3D val="0"/>
            <c:spPr>
              <a:solidFill>
                <a:srgbClr val="00CCFF"/>
              </a:solidFill>
            </c:spPr>
            <c:extLst>
              <c:ext xmlns:c16="http://schemas.microsoft.com/office/drawing/2014/chart" uri="{C3380CC4-5D6E-409C-BE32-E72D297353CC}">
                <c16:uniqueId val="{0000003B-C2C0-4236-A491-E02A29902E48}"/>
              </c:ext>
            </c:extLst>
          </c:dPt>
          <c:dPt>
            <c:idx val="30"/>
            <c:invertIfNegative val="0"/>
            <c:bubble3D val="0"/>
            <c:spPr>
              <a:solidFill>
                <a:srgbClr val="00CCFF"/>
              </a:solidFill>
            </c:spPr>
            <c:extLst>
              <c:ext xmlns:c16="http://schemas.microsoft.com/office/drawing/2014/chart" uri="{C3380CC4-5D6E-409C-BE32-E72D297353CC}">
                <c16:uniqueId val="{0000003D-C2C0-4236-A491-E02A29902E48}"/>
              </c:ext>
            </c:extLst>
          </c:dPt>
          <c:dPt>
            <c:idx val="31"/>
            <c:invertIfNegative val="0"/>
            <c:bubble3D val="0"/>
            <c:spPr>
              <a:solidFill>
                <a:srgbClr val="00CCFF"/>
              </a:solidFill>
            </c:spPr>
            <c:extLst>
              <c:ext xmlns:c16="http://schemas.microsoft.com/office/drawing/2014/chart" uri="{C3380CC4-5D6E-409C-BE32-E72D297353CC}">
                <c16:uniqueId val="{0000003F-C2C0-4236-A491-E02A29902E48}"/>
              </c:ext>
            </c:extLst>
          </c:dPt>
          <c:dPt>
            <c:idx val="32"/>
            <c:invertIfNegative val="0"/>
            <c:bubble3D val="0"/>
            <c:spPr>
              <a:solidFill>
                <a:srgbClr val="FFCC99"/>
              </a:solidFill>
            </c:spPr>
            <c:extLst>
              <c:ext xmlns:c16="http://schemas.microsoft.com/office/drawing/2014/chart" uri="{C3380CC4-5D6E-409C-BE32-E72D297353CC}">
                <c16:uniqueId val="{00000041-C2C0-4236-A491-E02A29902E48}"/>
              </c:ext>
            </c:extLst>
          </c:dPt>
          <c:dPt>
            <c:idx val="33"/>
            <c:invertIfNegative val="0"/>
            <c:bubble3D val="0"/>
            <c:spPr>
              <a:solidFill>
                <a:srgbClr val="FFCC99"/>
              </a:solidFill>
            </c:spPr>
            <c:extLst>
              <c:ext xmlns:c16="http://schemas.microsoft.com/office/drawing/2014/chart" uri="{C3380CC4-5D6E-409C-BE32-E72D297353CC}">
                <c16:uniqueId val="{00000043-C2C0-4236-A491-E02A29902E48}"/>
              </c:ext>
            </c:extLst>
          </c:dPt>
          <c:dPt>
            <c:idx val="34"/>
            <c:invertIfNegative val="0"/>
            <c:bubble3D val="0"/>
            <c:spPr>
              <a:solidFill>
                <a:srgbClr val="00CCFF"/>
              </a:solidFill>
            </c:spPr>
            <c:extLst>
              <c:ext xmlns:c16="http://schemas.microsoft.com/office/drawing/2014/chart" uri="{C3380CC4-5D6E-409C-BE32-E72D297353CC}">
                <c16:uniqueId val="{00000045-C2C0-4236-A491-E02A29902E48}"/>
              </c:ext>
            </c:extLst>
          </c:dPt>
          <c:dPt>
            <c:idx val="35"/>
            <c:invertIfNegative val="0"/>
            <c:bubble3D val="0"/>
            <c:spPr>
              <a:solidFill>
                <a:srgbClr val="00CCFF"/>
              </a:solidFill>
            </c:spPr>
            <c:extLst>
              <c:ext xmlns:c16="http://schemas.microsoft.com/office/drawing/2014/chart" uri="{C3380CC4-5D6E-409C-BE32-E72D297353CC}">
                <c16:uniqueId val="{00000047-C2C0-4236-A491-E02A29902E48}"/>
              </c:ext>
            </c:extLst>
          </c:dPt>
          <c:dPt>
            <c:idx val="36"/>
            <c:invertIfNegative val="0"/>
            <c:bubble3D val="0"/>
            <c:spPr>
              <a:solidFill>
                <a:srgbClr val="FF0000"/>
              </a:solidFill>
            </c:spPr>
            <c:extLst>
              <c:ext xmlns:c16="http://schemas.microsoft.com/office/drawing/2014/chart" uri="{C3380CC4-5D6E-409C-BE32-E72D297353CC}">
                <c16:uniqueId val="{00000049-C2C0-4236-A491-E02A29902E48}"/>
              </c:ext>
            </c:extLst>
          </c:dPt>
          <c:dPt>
            <c:idx val="37"/>
            <c:invertIfNegative val="0"/>
            <c:bubble3D val="0"/>
            <c:spPr>
              <a:solidFill>
                <a:srgbClr val="00CCFF"/>
              </a:solidFill>
            </c:spPr>
            <c:extLst>
              <c:ext xmlns:c16="http://schemas.microsoft.com/office/drawing/2014/chart" uri="{C3380CC4-5D6E-409C-BE32-E72D297353CC}">
                <c16:uniqueId val="{0000004B-C2C0-4236-A491-E02A29902E48}"/>
              </c:ext>
            </c:extLst>
          </c:dPt>
          <c:dPt>
            <c:idx val="38"/>
            <c:invertIfNegative val="0"/>
            <c:bubble3D val="0"/>
            <c:spPr>
              <a:solidFill>
                <a:srgbClr val="00CCFF"/>
              </a:solidFill>
            </c:spPr>
            <c:extLst>
              <c:ext xmlns:c16="http://schemas.microsoft.com/office/drawing/2014/chart" uri="{C3380CC4-5D6E-409C-BE32-E72D297353CC}">
                <c16:uniqueId val="{0000004D-C2C0-4236-A491-E02A29902E48}"/>
              </c:ext>
            </c:extLst>
          </c:dPt>
          <c:dPt>
            <c:idx val="39"/>
            <c:invertIfNegative val="0"/>
            <c:bubble3D val="0"/>
            <c:spPr>
              <a:solidFill>
                <a:srgbClr val="00CCFF"/>
              </a:solidFill>
            </c:spPr>
            <c:extLst>
              <c:ext xmlns:c16="http://schemas.microsoft.com/office/drawing/2014/chart" uri="{C3380CC4-5D6E-409C-BE32-E72D297353CC}">
                <c16:uniqueId val="{0000004F-C2C0-4236-A491-E02A29902E48}"/>
              </c:ext>
            </c:extLst>
          </c:dPt>
          <c:dPt>
            <c:idx val="40"/>
            <c:invertIfNegative val="0"/>
            <c:bubble3D val="0"/>
            <c:spPr>
              <a:solidFill>
                <a:srgbClr val="00CCFF"/>
              </a:solidFill>
            </c:spPr>
            <c:extLst>
              <c:ext xmlns:c16="http://schemas.microsoft.com/office/drawing/2014/chart" uri="{C3380CC4-5D6E-409C-BE32-E72D297353CC}">
                <c16:uniqueId val="{00000051-C2C0-4236-A491-E02A29902E48}"/>
              </c:ext>
            </c:extLst>
          </c:dPt>
          <c:dPt>
            <c:idx val="41"/>
            <c:invertIfNegative val="0"/>
            <c:bubble3D val="0"/>
            <c:spPr>
              <a:solidFill>
                <a:srgbClr val="00CCFF"/>
              </a:solidFill>
            </c:spPr>
            <c:extLst>
              <c:ext xmlns:c16="http://schemas.microsoft.com/office/drawing/2014/chart" uri="{C3380CC4-5D6E-409C-BE32-E72D297353CC}">
                <c16:uniqueId val="{00000053-C2C0-4236-A491-E02A29902E48}"/>
              </c:ext>
            </c:extLst>
          </c:dPt>
          <c:dPt>
            <c:idx val="42"/>
            <c:invertIfNegative val="0"/>
            <c:bubble3D val="0"/>
            <c:spPr>
              <a:solidFill>
                <a:srgbClr val="00CCFF"/>
              </a:solidFill>
            </c:spPr>
            <c:extLst>
              <c:ext xmlns:c16="http://schemas.microsoft.com/office/drawing/2014/chart" uri="{C3380CC4-5D6E-409C-BE32-E72D297353CC}">
                <c16:uniqueId val="{00000055-C2C0-4236-A491-E02A29902E48}"/>
              </c:ext>
            </c:extLst>
          </c:dPt>
          <c:dPt>
            <c:idx val="43"/>
            <c:invertIfNegative val="0"/>
            <c:bubble3D val="0"/>
            <c:spPr>
              <a:solidFill>
                <a:srgbClr val="00CCFF"/>
              </a:solidFill>
            </c:spPr>
            <c:extLst>
              <c:ext xmlns:c16="http://schemas.microsoft.com/office/drawing/2014/chart" uri="{C3380CC4-5D6E-409C-BE32-E72D297353CC}">
                <c16:uniqueId val="{00000057-C2C0-4236-A491-E02A29902E48}"/>
              </c:ext>
            </c:extLst>
          </c:dPt>
          <c:dLbls>
            <c:spPr>
              <a:noFill/>
              <a:ln>
                <a:noFill/>
              </a:ln>
              <a:effectLst/>
            </c:spPr>
            <c:txPr>
              <a:bodyPr/>
              <a:lstStyle/>
              <a:p>
                <a:pPr>
                  <a:defRPr sz="1050" b="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[0]!ch_cats</c:f>
              <c:strCache>
                <c:ptCount val="40"/>
                <c:pt idx="0">
                  <c:v>General dissatisfaction</c:v>
                </c:pt>
                <c:pt idx="1">
                  <c:v>Store issues</c:v>
                </c:pt>
                <c:pt idx="2">
                  <c:v>Time to resolve</c:v>
                </c:pt>
                <c:pt idx="3">
                  <c:v>Warranty, exchange, return</c:v>
                </c:pt>
                <c:pt idx="4">
                  <c:v>Credits, refunds, discounts, price match</c:v>
                </c:pt>
                <c:pt idx="5">
                  <c:v>Follow-up, keeping promises</c:v>
                </c:pt>
                <c:pt idx="6">
                  <c:v>Resolution</c:v>
                </c:pt>
                <c:pt idx="7">
                  <c:v>Product/services</c:v>
                </c:pt>
                <c:pt idx="8">
                  <c:v>Soft skills</c:v>
                </c:pt>
                <c:pt idx="9">
                  <c:v>Escalations</c:v>
                </c:pt>
                <c:pt idx="10">
                  <c:v>Multiple contacts</c:v>
                </c:pt>
                <c:pt idx="11">
                  <c:v>Knowledge</c:v>
                </c:pt>
                <c:pt idx="12">
                  <c:v>Wait time</c:v>
                </c:pt>
                <c:pt idx="13">
                  <c:v>Shipping &amp; delivery</c:v>
                </c:pt>
                <c:pt idx="14">
                  <c:v>Loyalty issues</c:v>
                </c:pt>
                <c:pt idx="15">
                  <c:v>Ownership</c:v>
                </c:pt>
                <c:pt idx="16">
                  <c:v>Transfers, misroutes</c:v>
                </c:pt>
                <c:pt idx="17">
                  <c:v>Ordering, inventory</c:v>
                </c:pt>
                <c:pt idx="18">
                  <c:v>Misinformation</c:v>
                </c:pt>
                <c:pt idx="19">
                  <c:v>Policies</c:v>
                </c:pt>
                <c:pt idx="20">
                  <c:v>Phone/chat connectivity</c:v>
                </c:pt>
                <c:pt idx="21">
                  <c:v>Hang up</c:v>
                </c:pt>
                <c:pt idx="22">
                  <c:v>Language proficiency</c:v>
                </c:pt>
                <c:pt idx="23">
                  <c:v>Price of products and services</c:v>
                </c:pt>
                <c:pt idx="24">
                  <c:v>Web site</c:v>
                </c:pt>
                <c:pt idx="25">
                  <c:v>Professionalism</c:v>
                </c:pt>
                <c:pt idx="26">
                  <c:v>IVR</c:v>
                </c:pt>
                <c:pt idx="27">
                  <c:v>Effort, too hard to get resolution</c:v>
                </c:pt>
                <c:pt idx="28">
                  <c:v>Prefers phone support</c:v>
                </c:pt>
                <c:pt idx="29">
                  <c:v>Accessibility</c:v>
                </c:pt>
                <c:pt idx="30">
                  <c:v>Billing issues</c:v>
                </c:pt>
                <c:pt idx="31">
                  <c:v>Issue with getting parts</c:v>
                </c:pt>
                <c:pt idx="32">
                  <c:v>Sales related issues</c:v>
                </c:pt>
                <c:pt idx="33">
                  <c:v>Authority to resolve</c:v>
                </c:pt>
                <c:pt idx="34">
                  <c:v>Inventory isssue</c:v>
                </c:pt>
                <c:pt idx="35">
                  <c:v>Returns</c:v>
                </c:pt>
                <c:pt idx="36">
                  <c:v>Response times</c:v>
                </c:pt>
                <c:pt idx="37">
                  <c:v>Threats to sue</c:v>
                </c:pt>
                <c:pt idx="38">
                  <c:v>Notification issues</c:v>
                </c:pt>
                <c:pt idx="39">
                  <c:v>Dissatisfied with processes</c:v>
                </c:pt>
              </c:strCache>
            </c:strRef>
          </c:cat>
          <c:val>
            <c:numRef>
              <c:f>[0]!ch_surveyfreq</c:f>
              <c:numCache>
                <c:formatCode>0%</c:formatCode>
                <c:ptCount val="40"/>
                <c:pt idx="0">
                  <c:v>0.28609986504723345</c:v>
                </c:pt>
                <c:pt idx="1">
                  <c:v>0.2253711201079622</c:v>
                </c:pt>
                <c:pt idx="2">
                  <c:v>0.21862348178137653</c:v>
                </c:pt>
                <c:pt idx="3">
                  <c:v>0.18893387314439947</c:v>
                </c:pt>
                <c:pt idx="4">
                  <c:v>0.16599190283400811</c:v>
                </c:pt>
                <c:pt idx="5">
                  <c:v>0.14979757085020243</c:v>
                </c:pt>
                <c:pt idx="6">
                  <c:v>0.12550607287449392</c:v>
                </c:pt>
                <c:pt idx="7">
                  <c:v>0.1214574898785425</c:v>
                </c:pt>
                <c:pt idx="8">
                  <c:v>0.1106612685560054</c:v>
                </c:pt>
                <c:pt idx="9">
                  <c:v>9.9865047233468285E-2</c:v>
                </c:pt>
                <c:pt idx="10">
                  <c:v>9.4466936572199733E-2</c:v>
                </c:pt>
                <c:pt idx="11">
                  <c:v>8.6369770580296892E-2</c:v>
                </c:pt>
                <c:pt idx="12">
                  <c:v>8.0971659919028341E-2</c:v>
                </c:pt>
                <c:pt idx="13">
                  <c:v>6.6126855600539811E-2</c:v>
                </c:pt>
                <c:pt idx="14">
                  <c:v>4.8582995951417005E-2</c:v>
                </c:pt>
                <c:pt idx="15">
                  <c:v>2.9689608636977057E-2</c:v>
                </c:pt>
                <c:pt idx="16">
                  <c:v>2.9689608636977057E-2</c:v>
                </c:pt>
                <c:pt idx="17">
                  <c:v>2.8340080971659919E-2</c:v>
                </c:pt>
                <c:pt idx="18">
                  <c:v>2.564102564102564E-2</c:v>
                </c:pt>
                <c:pt idx="19">
                  <c:v>2.564102564102564E-2</c:v>
                </c:pt>
                <c:pt idx="20">
                  <c:v>1.8893387314439947E-2</c:v>
                </c:pt>
                <c:pt idx="21">
                  <c:v>1.8893387314439947E-2</c:v>
                </c:pt>
                <c:pt idx="22">
                  <c:v>1.7543859649122806E-2</c:v>
                </c:pt>
                <c:pt idx="23">
                  <c:v>1.6194331983805668E-2</c:v>
                </c:pt>
                <c:pt idx="24">
                  <c:v>1.4844804318488529E-2</c:v>
                </c:pt>
                <c:pt idx="25">
                  <c:v>1.3495276653171391E-2</c:v>
                </c:pt>
                <c:pt idx="26">
                  <c:v>8.0971659919028341E-3</c:v>
                </c:pt>
                <c:pt idx="27">
                  <c:v>6.7476383265856954E-3</c:v>
                </c:pt>
                <c:pt idx="28">
                  <c:v>6.7476383265856954E-3</c:v>
                </c:pt>
                <c:pt idx="29">
                  <c:v>5.3981106612685558E-3</c:v>
                </c:pt>
                <c:pt idx="30">
                  <c:v>5.3981106612685558E-3</c:v>
                </c:pt>
                <c:pt idx="31">
                  <c:v>5.3981106612685558E-3</c:v>
                </c:pt>
                <c:pt idx="32">
                  <c:v>4.048582995951417E-3</c:v>
                </c:pt>
                <c:pt idx="33">
                  <c:v>2.6990553306342779E-3</c:v>
                </c:pt>
                <c:pt idx="34">
                  <c:v>2.6990553306342779E-3</c:v>
                </c:pt>
                <c:pt idx="35">
                  <c:v>2.6990553306342779E-3</c:v>
                </c:pt>
                <c:pt idx="36">
                  <c:v>2.6990553306342779E-3</c:v>
                </c:pt>
                <c:pt idx="37">
                  <c:v>1.3495276653171389E-3</c:v>
                </c:pt>
                <c:pt idx="38">
                  <c:v>1.3495276653171389E-3</c:v>
                </c:pt>
                <c:pt idx="39">
                  <c:v>1.3495276653171389E-3</c:v>
                </c:pt>
              </c:numCache>
            </c:numRef>
          </c:val>
          <c:extLst>
            <c:ext xmlns:c16="http://schemas.microsoft.com/office/drawing/2014/chart" uri="{C3380CC4-5D6E-409C-BE32-E72D297353CC}">
              <c16:uniqueId val="{00000058-C2C0-4236-A491-E02A29902E48}"/>
            </c:ext>
          </c:extLst>
        </c:ser>
        <c:dLbls>
          <c:showLegendKey val="0"/>
          <c:showVal val="0"/>
          <c:showCatName val="0"/>
          <c:showSerName val="0"/>
          <c:showPercent val="0"/>
          <c:showBubbleSize val="0"/>
        </c:dLbls>
        <c:gapWidth val="150"/>
        <c:axId val="591849384"/>
        <c:axId val="591846640"/>
      </c:barChart>
      <c:catAx>
        <c:axId val="591849384"/>
        <c:scaling>
          <c:orientation val="maxMin"/>
        </c:scaling>
        <c:delete val="0"/>
        <c:axPos val="l"/>
        <c:numFmt formatCode="General" sourceLinked="0"/>
        <c:majorTickMark val="out"/>
        <c:minorTickMark val="none"/>
        <c:tickLblPos val="nextTo"/>
        <c:crossAx val="591846640"/>
        <c:crosses val="autoZero"/>
        <c:auto val="1"/>
        <c:lblAlgn val="ctr"/>
        <c:lblOffset val="100"/>
        <c:noMultiLvlLbl val="0"/>
      </c:catAx>
      <c:valAx>
        <c:axId val="591846640"/>
        <c:scaling>
          <c:orientation val="minMax"/>
        </c:scaling>
        <c:delete val="1"/>
        <c:axPos val="t"/>
        <c:numFmt formatCode="0%" sourceLinked="1"/>
        <c:majorTickMark val="out"/>
        <c:minorTickMark val="none"/>
        <c:tickLblPos val="nextTo"/>
        <c:crossAx val="591849384"/>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baseline="0"/>
              <a:t>Verbatim Distribution by  Top Box Impact Points and Survey Frequency %</a:t>
            </a:r>
            <a:endParaRPr lang="en-US" sz="1200"/>
          </a:p>
        </c:rich>
      </c:tx>
      <c:overlay val="0"/>
    </c:title>
    <c:autoTitleDeleted val="0"/>
    <c:plotArea>
      <c:layout>
        <c:manualLayout>
          <c:layoutTarget val="inner"/>
          <c:xMode val="edge"/>
          <c:yMode val="edge"/>
          <c:x val="8.0086855919325878E-2"/>
          <c:y val="9.7993337371290123E-2"/>
          <c:w val="0.8466647528433946"/>
          <c:h val="0.46454618172728407"/>
        </c:manualLayout>
      </c:layout>
      <c:areaChart>
        <c:grouping val="standard"/>
        <c:varyColors val="0"/>
        <c:ser>
          <c:idx val="1"/>
          <c:order val="1"/>
          <c:tx>
            <c:strRef>
              <c:f>Output!$H$13</c:f>
              <c:strCache>
                <c:ptCount val="1"/>
                <c:pt idx="0">
                  <c:v>Survey Frequency %</c:v>
                </c:pt>
              </c:strCache>
            </c:strRef>
          </c:tx>
          <c:spPr>
            <a:solidFill>
              <a:schemeClr val="bg1">
                <a:lumMod val="65000"/>
              </a:schemeClr>
            </a:solidFill>
          </c:spPr>
          <c:cat>
            <c:strRef>
              <c:f>[0]!ch_cats</c:f>
              <c:strCache>
                <c:ptCount val="40"/>
                <c:pt idx="0">
                  <c:v>General dissatisfaction</c:v>
                </c:pt>
                <c:pt idx="1">
                  <c:v>Store issues</c:v>
                </c:pt>
                <c:pt idx="2">
                  <c:v>Time to resolve</c:v>
                </c:pt>
                <c:pt idx="3">
                  <c:v>Warranty, exchange, return</c:v>
                </c:pt>
                <c:pt idx="4">
                  <c:v>Credits, refunds, discounts, price match</c:v>
                </c:pt>
                <c:pt idx="5">
                  <c:v>Follow-up, keeping promises</c:v>
                </c:pt>
                <c:pt idx="6">
                  <c:v>Resolution</c:v>
                </c:pt>
                <c:pt idx="7">
                  <c:v>Product/services</c:v>
                </c:pt>
                <c:pt idx="8">
                  <c:v>Soft skills</c:v>
                </c:pt>
                <c:pt idx="9">
                  <c:v>Escalations</c:v>
                </c:pt>
                <c:pt idx="10">
                  <c:v>Multiple contacts</c:v>
                </c:pt>
                <c:pt idx="11">
                  <c:v>Knowledge</c:v>
                </c:pt>
                <c:pt idx="12">
                  <c:v>Wait time</c:v>
                </c:pt>
                <c:pt idx="13">
                  <c:v>Shipping &amp; delivery</c:v>
                </c:pt>
                <c:pt idx="14">
                  <c:v>Loyalty issues</c:v>
                </c:pt>
                <c:pt idx="15">
                  <c:v>Ownership</c:v>
                </c:pt>
                <c:pt idx="16">
                  <c:v>Transfers, misroutes</c:v>
                </c:pt>
                <c:pt idx="17">
                  <c:v>Ordering, inventory</c:v>
                </c:pt>
                <c:pt idx="18">
                  <c:v>Misinformation</c:v>
                </c:pt>
                <c:pt idx="19">
                  <c:v>Policies</c:v>
                </c:pt>
                <c:pt idx="20">
                  <c:v>Phone/chat connectivity</c:v>
                </c:pt>
                <c:pt idx="21">
                  <c:v>Hang up</c:v>
                </c:pt>
                <c:pt idx="22">
                  <c:v>Language proficiency</c:v>
                </c:pt>
                <c:pt idx="23">
                  <c:v>Price of products and services</c:v>
                </c:pt>
                <c:pt idx="24">
                  <c:v>Web site</c:v>
                </c:pt>
                <c:pt idx="25">
                  <c:v>Professionalism</c:v>
                </c:pt>
                <c:pt idx="26">
                  <c:v>IVR</c:v>
                </c:pt>
                <c:pt idx="27">
                  <c:v>Effort, too hard to get resolution</c:v>
                </c:pt>
                <c:pt idx="28">
                  <c:v>Prefers phone support</c:v>
                </c:pt>
                <c:pt idx="29">
                  <c:v>Accessibility</c:v>
                </c:pt>
                <c:pt idx="30">
                  <c:v>Billing issues</c:v>
                </c:pt>
                <c:pt idx="31">
                  <c:v>Issue with getting parts</c:v>
                </c:pt>
                <c:pt idx="32">
                  <c:v>Sales related issues</c:v>
                </c:pt>
                <c:pt idx="33">
                  <c:v>Authority to resolve</c:v>
                </c:pt>
                <c:pt idx="34">
                  <c:v>Inventory isssue</c:v>
                </c:pt>
                <c:pt idx="35">
                  <c:v>Returns</c:v>
                </c:pt>
                <c:pt idx="36">
                  <c:v>Response times</c:v>
                </c:pt>
                <c:pt idx="37">
                  <c:v>Threats to sue</c:v>
                </c:pt>
                <c:pt idx="38">
                  <c:v>Notification issues</c:v>
                </c:pt>
                <c:pt idx="39">
                  <c:v>Dissatisfied with processes</c:v>
                </c:pt>
              </c:strCache>
            </c:strRef>
          </c:cat>
          <c:val>
            <c:numRef>
              <c:f>[0]!ch_surveyfreq</c:f>
              <c:numCache>
                <c:formatCode>0%</c:formatCode>
                <c:ptCount val="40"/>
                <c:pt idx="0">
                  <c:v>0.28609986504723345</c:v>
                </c:pt>
                <c:pt idx="1">
                  <c:v>0.2253711201079622</c:v>
                </c:pt>
                <c:pt idx="2">
                  <c:v>0.21862348178137653</c:v>
                </c:pt>
                <c:pt idx="3">
                  <c:v>0.18893387314439947</c:v>
                </c:pt>
                <c:pt idx="4">
                  <c:v>0.16599190283400811</c:v>
                </c:pt>
                <c:pt idx="5">
                  <c:v>0.14979757085020243</c:v>
                </c:pt>
                <c:pt idx="6">
                  <c:v>0.12550607287449392</c:v>
                </c:pt>
                <c:pt idx="7">
                  <c:v>0.1214574898785425</c:v>
                </c:pt>
                <c:pt idx="8">
                  <c:v>0.1106612685560054</c:v>
                </c:pt>
                <c:pt idx="9">
                  <c:v>9.9865047233468285E-2</c:v>
                </c:pt>
                <c:pt idx="10">
                  <c:v>9.4466936572199733E-2</c:v>
                </c:pt>
                <c:pt idx="11">
                  <c:v>8.6369770580296892E-2</c:v>
                </c:pt>
                <c:pt idx="12">
                  <c:v>8.0971659919028341E-2</c:v>
                </c:pt>
                <c:pt idx="13">
                  <c:v>6.6126855600539811E-2</c:v>
                </c:pt>
                <c:pt idx="14">
                  <c:v>4.8582995951417005E-2</c:v>
                </c:pt>
                <c:pt idx="15">
                  <c:v>2.9689608636977057E-2</c:v>
                </c:pt>
                <c:pt idx="16">
                  <c:v>2.9689608636977057E-2</c:v>
                </c:pt>
                <c:pt idx="17">
                  <c:v>2.8340080971659919E-2</c:v>
                </c:pt>
                <c:pt idx="18">
                  <c:v>2.564102564102564E-2</c:v>
                </c:pt>
                <c:pt idx="19">
                  <c:v>2.564102564102564E-2</c:v>
                </c:pt>
                <c:pt idx="20">
                  <c:v>1.8893387314439947E-2</c:v>
                </c:pt>
                <c:pt idx="21">
                  <c:v>1.8893387314439947E-2</c:v>
                </c:pt>
                <c:pt idx="22">
                  <c:v>1.7543859649122806E-2</c:v>
                </c:pt>
                <c:pt idx="23">
                  <c:v>1.6194331983805668E-2</c:v>
                </c:pt>
                <c:pt idx="24">
                  <c:v>1.4844804318488529E-2</c:v>
                </c:pt>
                <c:pt idx="25">
                  <c:v>1.3495276653171391E-2</c:v>
                </c:pt>
                <c:pt idx="26">
                  <c:v>8.0971659919028341E-3</c:v>
                </c:pt>
                <c:pt idx="27">
                  <c:v>6.7476383265856954E-3</c:v>
                </c:pt>
                <c:pt idx="28">
                  <c:v>6.7476383265856954E-3</c:v>
                </c:pt>
                <c:pt idx="29">
                  <c:v>5.3981106612685558E-3</c:v>
                </c:pt>
                <c:pt idx="30">
                  <c:v>5.3981106612685558E-3</c:v>
                </c:pt>
                <c:pt idx="31">
                  <c:v>5.3981106612685558E-3</c:v>
                </c:pt>
                <c:pt idx="32">
                  <c:v>4.048582995951417E-3</c:v>
                </c:pt>
                <c:pt idx="33">
                  <c:v>2.6990553306342779E-3</c:v>
                </c:pt>
                <c:pt idx="34">
                  <c:v>2.6990553306342779E-3</c:v>
                </c:pt>
                <c:pt idx="35">
                  <c:v>2.6990553306342779E-3</c:v>
                </c:pt>
                <c:pt idx="36">
                  <c:v>2.6990553306342779E-3</c:v>
                </c:pt>
                <c:pt idx="37">
                  <c:v>1.3495276653171389E-3</c:v>
                </c:pt>
                <c:pt idx="38">
                  <c:v>1.3495276653171389E-3</c:v>
                </c:pt>
                <c:pt idx="39">
                  <c:v>1.3495276653171389E-3</c:v>
                </c:pt>
              </c:numCache>
            </c:numRef>
          </c:val>
          <c:extLst>
            <c:ext xmlns:c16="http://schemas.microsoft.com/office/drawing/2014/chart" uri="{C3380CC4-5D6E-409C-BE32-E72D297353CC}">
              <c16:uniqueId val="{00000000-B674-4BCC-A2A8-6454619FE4C1}"/>
            </c:ext>
          </c:extLst>
        </c:ser>
        <c:dLbls>
          <c:showLegendKey val="0"/>
          <c:showVal val="0"/>
          <c:showCatName val="0"/>
          <c:showSerName val="0"/>
          <c:showPercent val="0"/>
          <c:showBubbleSize val="0"/>
        </c:dLbls>
        <c:axId val="591838408"/>
        <c:axId val="591843504"/>
      </c:areaChart>
      <c:barChart>
        <c:barDir val="col"/>
        <c:grouping val="clustered"/>
        <c:varyColors val="0"/>
        <c:ser>
          <c:idx val="0"/>
          <c:order val="0"/>
          <c:tx>
            <c:v>Top Box Pts.</c:v>
          </c:tx>
          <c:spPr>
            <a:solidFill>
              <a:schemeClr val="tx1"/>
            </a:solidFill>
          </c:spPr>
          <c:invertIfNegative val="0"/>
          <c:dPt>
            <c:idx val="0"/>
            <c:invertIfNegative val="0"/>
            <c:bubble3D val="0"/>
            <c:spPr>
              <a:solidFill>
                <a:srgbClr val="FFCC99"/>
              </a:solidFill>
            </c:spPr>
            <c:extLst>
              <c:ext xmlns:c16="http://schemas.microsoft.com/office/drawing/2014/chart" uri="{C3380CC4-5D6E-409C-BE32-E72D297353CC}">
                <c16:uniqueId val="{00000002-B674-4BCC-A2A8-6454619FE4C1}"/>
              </c:ext>
            </c:extLst>
          </c:dPt>
          <c:dPt>
            <c:idx val="1"/>
            <c:invertIfNegative val="0"/>
            <c:bubble3D val="0"/>
            <c:spPr>
              <a:solidFill>
                <a:srgbClr val="00CCFF"/>
              </a:solidFill>
            </c:spPr>
            <c:extLst>
              <c:ext xmlns:c16="http://schemas.microsoft.com/office/drawing/2014/chart" uri="{C3380CC4-5D6E-409C-BE32-E72D297353CC}">
                <c16:uniqueId val="{00000004-B674-4BCC-A2A8-6454619FE4C1}"/>
              </c:ext>
            </c:extLst>
          </c:dPt>
          <c:dPt>
            <c:idx val="2"/>
            <c:invertIfNegative val="0"/>
            <c:bubble3D val="0"/>
            <c:spPr>
              <a:solidFill>
                <a:srgbClr val="FFCC99"/>
              </a:solidFill>
            </c:spPr>
            <c:extLst>
              <c:ext xmlns:c16="http://schemas.microsoft.com/office/drawing/2014/chart" uri="{C3380CC4-5D6E-409C-BE32-E72D297353CC}">
                <c16:uniqueId val="{00000006-B674-4BCC-A2A8-6454619FE4C1}"/>
              </c:ext>
            </c:extLst>
          </c:dPt>
          <c:dPt>
            <c:idx val="3"/>
            <c:invertIfNegative val="0"/>
            <c:bubble3D val="0"/>
            <c:spPr>
              <a:solidFill>
                <a:srgbClr val="00CCFF"/>
              </a:solidFill>
            </c:spPr>
            <c:extLst>
              <c:ext xmlns:c16="http://schemas.microsoft.com/office/drawing/2014/chart" uri="{C3380CC4-5D6E-409C-BE32-E72D297353CC}">
                <c16:uniqueId val="{00000008-B674-4BCC-A2A8-6454619FE4C1}"/>
              </c:ext>
            </c:extLst>
          </c:dPt>
          <c:dPt>
            <c:idx val="4"/>
            <c:invertIfNegative val="0"/>
            <c:bubble3D val="0"/>
            <c:spPr>
              <a:solidFill>
                <a:srgbClr val="00CCFF"/>
              </a:solidFill>
            </c:spPr>
            <c:extLst>
              <c:ext xmlns:c16="http://schemas.microsoft.com/office/drawing/2014/chart" uri="{C3380CC4-5D6E-409C-BE32-E72D297353CC}">
                <c16:uniqueId val="{0000000A-B674-4BCC-A2A8-6454619FE4C1}"/>
              </c:ext>
            </c:extLst>
          </c:dPt>
          <c:dPt>
            <c:idx val="5"/>
            <c:invertIfNegative val="0"/>
            <c:bubble3D val="0"/>
            <c:spPr>
              <a:solidFill>
                <a:srgbClr val="FFCC99"/>
              </a:solidFill>
            </c:spPr>
            <c:extLst>
              <c:ext xmlns:c16="http://schemas.microsoft.com/office/drawing/2014/chart" uri="{C3380CC4-5D6E-409C-BE32-E72D297353CC}">
                <c16:uniqueId val="{0000000C-B674-4BCC-A2A8-6454619FE4C1}"/>
              </c:ext>
            </c:extLst>
          </c:dPt>
          <c:dPt>
            <c:idx val="6"/>
            <c:invertIfNegative val="0"/>
            <c:bubble3D val="0"/>
            <c:spPr>
              <a:solidFill>
                <a:srgbClr val="FFCC99"/>
              </a:solidFill>
            </c:spPr>
            <c:extLst>
              <c:ext xmlns:c16="http://schemas.microsoft.com/office/drawing/2014/chart" uri="{C3380CC4-5D6E-409C-BE32-E72D297353CC}">
                <c16:uniqueId val="{0000000E-B674-4BCC-A2A8-6454619FE4C1}"/>
              </c:ext>
            </c:extLst>
          </c:dPt>
          <c:dPt>
            <c:idx val="7"/>
            <c:invertIfNegative val="0"/>
            <c:bubble3D val="0"/>
            <c:spPr>
              <a:solidFill>
                <a:srgbClr val="00CCFF"/>
              </a:solidFill>
            </c:spPr>
            <c:extLst>
              <c:ext xmlns:c16="http://schemas.microsoft.com/office/drawing/2014/chart" uri="{C3380CC4-5D6E-409C-BE32-E72D297353CC}">
                <c16:uniqueId val="{00000010-B674-4BCC-A2A8-6454619FE4C1}"/>
              </c:ext>
            </c:extLst>
          </c:dPt>
          <c:dPt>
            <c:idx val="8"/>
            <c:invertIfNegative val="0"/>
            <c:bubble3D val="0"/>
            <c:spPr>
              <a:solidFill>
                <a:srgbClr val="FF0000"/>
              </a:solidFill>
            </c:spPr>
            <c:extLst>
              <c:ext xmlns:c16="http://schemas.microsoft.com/office/drawing/2014/chart" uri="{C3380CC4-5D6E-409C-BE32-E72D297353CC}">
                <c16:uniqueId val="{00000012-B674-4BCC-A2A8-6454619FE4C1}"/>
              </c:ext>
            </c:extLst>
          </c:dPt>
          <c:dPt>
            <c:idx val="9"/>
            <c:invertIfNegative val="0"/>
            <c:bubble3D val="0"/>
            <c:spPr>
              <a:solidFill>
                <a:srgbClr val="00CCFF"/>
              </a:solidFill>
            </c:spPr>
            <c:extLst>
              <c:ext xmlns:c16="http://schemas.microsoft.com/office/drawing/2014/chart" uri="{C3380CC4-5D6E-409C-BE32-E72D297353CC}">
                <c16:uniqueId val="{00000014-B674-4BCC-A2A8-6454619FE4C1}"/>
              </c:ext>
            </c:extLst>
          </c:dPt>
          <c:dPt>
            <c:idx val="10"/>
            <c:invertIfNegative val="0"/>
            <c:bubble3D val="0"/>
            <c:spPr>
              <a:solidFill>
                <a:srgbClr val="FFCC99"/>
              </a:solidFill>
            </c:spPr>
            <c:extLst>
              <c:ext xmlns:c16="http://schemas.microsoft.com/office/drawing/2014/chart" uri="{C3380CC4-5D6E-409C-BE32-E72D297353CC}">
                <c16:uniqueId val="{00000016-B674-4BCC-A2A8-6454619FE4C1}"/>
              </c:ext>
            </c:extLst>
          </c:dPt>
          <c:dPt>
            <c:idx val="11"/>
            <c:invertIfNegative val="0"/>
            <c:bubble3D val="0"/>
            <c:spPr>
              <a:solidFill>
                <a:srgbClr val="FF0000"/>
              </a:solidFill>
            </c:spPr>
            <c:extLst>
              <c:ext xmlns:c16="http://schemas.microsoft.com/office/drawing/2014/chart" uri="{C3380CC4-5D6E-409C-BE32-E72D297353CC}">
                <c16:uniqueId val="{00000018-B674-4BCC-A2A8-6454619FE4C1}"/>
              </c:ext>
            </c:extLst>
          </c:dPt>
          <c:dPt>
            <c:idx val="12"/>
            <c:invertIfNegative val="0"/>
            <c:bubble3D val="0"/>
            <c:spPr>
              <a:solidFill>
                <a:srgbClr val="00CCFF"/>
              </a:solidFill>
            </c:spPr>
            <c:extLst>
              <c:ext xmlns:c16="http://schemas.microsoft.com/office/drawing/2014/chart" uri="{C3380CC4-5D6E-409C-BE32-E72D297353CC}">
                <c16:uniqueId val="{0000001A-B674-4BCC-A2A8-6454619FE4C1}"/>
              </c:ext>
            </c:extLst>
          </c:dPt>
          <c:dPt>
            <c:idx val="13"/>
            <c:invertIfNegative val="0"/>
            <c:bubble3D val="0"/>
            <c:spPr>
              <a:solidFill>
                <a:srgbClr val="00CCFF"/>
              </a:solidFill>
            </c:spPr>
            <c:extLst>
              <c:ext xmlns:c16="http://schemas.microsoft.com/office/drawing/2014/chart" uri="{C3380CC4-5D6E-409C-BE32-E72D297353CC}">
                <c16:uniqueId val="{0000001C-B674-4BCC-A2A8-6454619FE4C1}"/>
              </c:ext>
            </c:extLst>
          </c:dPt>
          <c:dPt>
            <c:idx val="14"/>
            <c:invertIfNegative val="0"/>
            <c:bubble3D val="0"/>
            <c:spPr>
              <a:solidFill>
                <a:srgbClr val="00CCFF"/>
              </a:solidFill>
            </c:spPr>
            <c:extLst>
              <c:ext xmlns:c16="http://schemas.microsoft.com/office/drawing/2014/chart" uri="{C3380CC4-5D6E-409C-BE32-E72D297353CC}">
                <c16:uniqueId val="{0000001E-B674-4BCC-A2A8-6454619FE4C1}"/>
              </c:ext>
            </c:extLst>
          </c:dPt>
          <c:dPt>
            <c:idx val="15"/>
            <c:invertIfNegative val="0"/>
            <c:bubble3D val="0"/>
            <c:spPr>
              <a:solidFill>
                <a:srgbClr val="FF0000"/>
              </a:solidFill>
            </c:spPr>
            <c:extLst>
              <c:ext xmlns:c16="http://schemas.microsoft.com/office/drawing/2014/chart" uri="{C3380CC4-5D6E-409C-BE32-E72D297353CC}">
                <c16:uniqueId val="{00000020-B674-4BCC-A2A8-6454619FE4C1}"/>
              </c:ext>
            </c:extLst>
          </c:dPt>
          <c:dPt>
            <c:idx val="16"/>
            <c:invertIfNegative val="0"/>
            <c:bubble3D val="0"/>
            <c:spPr>
              <a:solidFill>
                <a:srgbClr val="FF0000"/>
              </a:solidFill>
            </c:spPr>
            <c:extLst>
              <c:ext xmlns:c16="http://schemas.microsoft.com/office/drawing/2014/chart" uri="{C3380CC4-5D6E-409C-BE32-E72D297353CC}">
                <c16:uniqueId val="{00000022-B674-4BCC-A2A8-6454619FE4C1}"/>
              </c:ext>
            </c:extLst>
          </c:dPt>
          <c:dPt>
            <c:idx val="17"/>
            <c:invertIfNegative val="0"/>
            <c:bubble3D val="0"/>
            <c:spPr>
              <a:solidFill>
                <a:srgbClr val="00CCFF"/>
              </a:solidFill>
            </c:spPr>
            <c:extLst>
              <c:ext xmlns:c16="http://schemas.microsoft.com/office/drawing/2014/chart" uri="{C3380CC4-5D6E-409C-BE32-E72D297353CC}">
                <c16:uniqueId val="{00000024-B674-4BCC-A2A8-6454619FE4C1}"/>
              </c:ext>
            </c:extLst>
          </c:dPt>
          <c:dPt>
            <c:idx val="18"/>
            <c:invertIfNegative val="0"/>
            <c:bubble3D val="0"/>
            <c:spPr>
              <a:solidFill>
                <a:srgbClr val="FFCC99"/>
              </a:solidFill>
            </c:spPr>
            <c:extLst>
              <c:ext xmlns:c16="http://schemas.microsoft.com/office/drawing/2014/chart" uri="{C3380CC4-5D6E-409C-BE32-E72D297353CC}">
                <c16:uniqueId val="{00000026-B674-4BCC-A2A8-6454619FE4C1}"/>
              </c:ext>
            </c:extLst>
          </c:dPt>
          <c:dPt>
            <c:idx val="19"/>
            <c:invertIfNegative val="0"/>
            <c:bubble3D val="0"/>
            <c:spPr>
              <a:solidFill>
                <a:srgbClr val="00CCFF"/>
              </a:solidFill>
            </c:spPr>
            <c:extLst>
              <c:ext xmlns:c16="http://schemas.microsoft.com/office/drawing/2014/chart" uri="{C3380CC4-5D6E-409C-BE32-E72D297353CC}">
                <c16:uniqueId val="{00000028-B674-4BCC-A2A8-6454619FE4C1}"/>
              </c:ext>
            </c:extLst>
          </c:dPt>
          <c:dPt>
            <c:idx val="20"/>
            <c:invertIfNegative val="0"/>
            <c:bubble3D val="0"/>
            <c:spPr>
              <a:solidFill>
                <a:srgbClr val="00CCFF"/>
              </a:solidFill>
            </c:spPr>
            <c:extLst>
              <c:ext xmlns:c16="http://schemas.microsoft.com/office/drawing/2014/chart" uri="{C3380CC4-5D6E-409C-BE32-E72D297353CC}">
                <c16:uniqueId val="{0000002A-B674-4BCC-A2A8-6454619FE4C1}"/>
              </c:ext>
            </c:extLst>
          </c:dPt>
          <c:dPt>
            <c:idx val="21"/>
            <c:invertIfNegative val="0"/>
            <c:bubble3D val="0"/>
            <c:spPr>
              <a:solidFill>
                <a:srgbClr val="FF0000"/>
              </a:solidFill>
            </c:spPr>
            <c:extLst>
              <c:ext xmlns:c16="http://schemas.microsoft.com/office/drawing/2014/chart" uri="{C3380CC4-5D6E-409C-BE32-E72D297353CC}">
                <c16:uniqueId val="{0000002C-B674-4BCC-A2A8-6454619FE4C1}"/>
              </c:ext>
            </c:extLst>
          </c:dPt>
          <c:dPt>
            <c:idx val="22"/>
            <c:invertIfNegative val="0"/>
            <c:bubble3D val="0"/>
            <c:spPr>
              <a:solidFill>
                <a:srgbClr val="FF0000"/>
              </a:solidFill>
            </c:spPr>
            <c:extLst>
              <c:ext xmlns:c16="http://schemas.microsoft.com/office/drawing/2014/chart" uri="{C3380CC4-5D6E-409C-BE32-E72D297353CC}">
                <c16:uniqueId val="{0000002E-B674-4BCC-A2A8-6454619FE4C1}"/>
              </c:ext>
            </c:extLst>
          </c:dPt>
          <c:dPt>
            <c:idx val="23"/>
            <c:invertIfNegative val="0"/>
            <c:bubble3D val="0"/>
            <c:spPr>
              <a:solidFill>
                <a:srgbClr val="00CCFF"/>
              </a:solidFill>
            </c:spPr>
            <c:extLst>
              <c:ext xmlns:c16="http://schemas.microsoft.com/office/drawing/2014/chart" uri="{C3380CC4-5D6E-409C-BE32-E72D297353CC}">
                <c16:uniqueId val="{00000030-B674-4BCC-A2A8-6454619FE4C1}"/>
              </c:ext>
            </c:extLst>
          </c:dPt>
          <c:dPt>
            <c:idx val="24"/>
            <c:invertIfNegative val="0"/>
            <c:bubble3D val="0"/>
            <c:spPr>
              <a:solidFill>
                <a:srgbClr val="00CCFF"/>
              </a:solidFill>
            </c:spPr>
            <c:extLst>
              <c:ext xmlns:c16="http://schemas.microsoft.com/office/drawing/2014/chart" uri="{C3380CC4-5D6E-409C-BE32-E72D297353CC}">
                <c16:uniqueId val="{00000032-B674-4BCC-A2A8-6454619FE4C1}"/>
              </c:ext>
            </c:extLst>
          </c:dPt>
          <c:dPt>
            <c:idx val="25"/>
            <c:invertIfNegative val="0"/>
            <c:bubble3D val="0"/>
            <c:spPr>
              <a:solidFill>
                <a:srgbClr val="FF0000"/>
              </a:solidFill>
            </c:spPr>
            <c:extLst>
              <c:ext xmlns:c16="http://schemas.microsoft.com/office/drawing/2014/chart" uri="{C3380CC4-5D6E-409C-BE32-E72D297353CC}">
                <c16:uniqueId val="{00000034-B674-4BCC-A2A8-6454619FE4C1}"/>
              </c:ext>
            </c:extLst>
          </c:dPt>
          <c:dPt>
            <c:idx val="26"/>
            <c:invertIfNegative val="0"/>
            <c:bubble3D val="0"/>
            <c:spPr>
              <a:solidFill>
                <a:srgbClr val="00CCFF"/>
              </a:solidFill>
            </c:spPr>
            <c:extLst>
              <c:ext xmlns:c16="http://schemas.microsoft.com/office/drawing/2014/chart" uri="{C3380CC4-5D6E-409C-BE32-E72D297353CC}">
                <c16:uniqueId val="{00000036-B674-4BCC-A2A8-6454619FE4C1}"/>
              </c:ext>
            </c:extLst>
          </c:dPt>
          <c:dPt>
            <c:idx val="27"/>
            <c:invertIfNegative val="0"/>
            <c:bubble3D val="0"/>
            <c:spPr>
              <a:solidFill>
                <a:srgbClr val="FFCC99"/>
              </a:solidFill>
            </c:spPr>
            <c:extLst>
              <c:ext xmlns:c16="http://schemas.microsoft.com/office/drawing/2014/chart" uri="{C3380CC4-5D6E-409C-BE32-E72D297353CC}">
                <c16:uniqueId val="{00000038-B674-4BCC-A2A8-6454619FE4C1}"/>
              </c:ext>
            </c:extLst>
          </c:dPt>
          <c:dPt>
            <c:idx val="28"/>
            <c:invertIfNegative val="0"/>
            <c:bubble3D val="0"/>
            <c:spPr>
              <a:solidFill>
                <a:srgbClr val="00CCFF"/>
              </a:solidFill>
            </c:spPr>
            <c:extLst>
              <c:ext xmlns:c16="http://schemas.microsoft.com/office/drawing/2014/chart" uri="{C3380CC4-5D6E-409C-BE32-E72D297353CC}">
                <c16:uniqueId val="{0000003A-B674-4BCC-A2A8-6454619FE4C1}"/>
              </c:ext>
            </c:extLst>
          </c:dPt>
          <c:dPt>
            <c:idx val="29"/>
            <c:invertIfNegative val="0"/>
            <c:bubble3D val="0"/>
            <c:spPr>
              <a:solidFill>
                <a:srgbClr val="00CCFF"/>
              </a:solidFill>
            </c:spPr>
            <c:extLst>
              <c:ext xmlns:c16="http://schemas.microsoft.com/office/drawing/2014/chart" uri="{C3380CC4-5D6E-409C-BE32-E72D297353CC}">
                <c16:uniqueId val="{0000003C-B674-4BCC-A2A8-6454619FE4C1}"/>
              </c:ext>
            </c:extLst>
          </c:dPt>
          <c:dPt>
            <c:idx val="30"/>
            <c:invertIfNegative val="0"/>
            <c:bubble3D val="0"/>
            <c:spPr>
              <a:solidFill>
                <a:srgbClr val="00CCFF"/>
              </a:solidFill>
            </c:spPr>
            <c:extLst>
              <c:ext xmlns:c16="http://schemas.microsoft.com/office/drawing/2014/chart" uri="{C3380CC4-5D6E-409C-BE32-E72D297353CC}">
                <c16:uniqueId val="{0000003E-B674-4BCC-A2A8-6454619FE4C1}"/>
              </c:ext>
            </c:extLst>
          </c:dPt>
          <c:dPt>
            <c:idx val="31"/>
            <c:invertIfNegative val="0"/>
            <c:bubble3D val="0"/>
            <c:spPr>
              <a:solidFill>
                <a:srgbClr val="00CCFF"/>
              </a:solidFill>
            </c:spPr>
            <c:extLst>
              <c:ext xmlns:c16="http://schemas.microsoft.com/office/drawing/2014/chart" uri="{C3380CC4-5D6E-409C-BE32-E72D297353CC}">
                <c16:uniqueId val="{00000040-B674-4BCC-A2A8-6454619FE4C1}"/>
              </c:ext>
            </c:extLst>
          </c:dPt>
          <c:dPt>
            <c:idx val="32"/>
            <c:invertIfNegative val="0"/>
            <c:bubble3D val="0"/>
            <c:spPr>
              <a:solidFill>
                <a:srgbClr val="FFCC99"/>
              </a:solidFill>
            </c:spPr>
            <c:extLst>
              <c:ext xmlns:c16="http://schemas.microsoft.com/office/drawing/2014/chart" uri="{C3380CC4-5D6E-409C-BE32-E72D297353CC}">
                <c16:uniqueId val="{00000042-B674-4BCC-A2A8-6454619FE4C1}"/>
              </c:ext>
            </c:extLst>
          </c:dPt>
          <c:dPt>
            <c:idx val="33"/>
            <c:invertIfNegative val="0"/>
            <c:bubble3D val="0"/>
            <c:spPr>
              <a:solidFill>
                <a:srgbClr val="FFCC99"/>
              </a:solidFill>
            </c:spPr>
            <c:extLst>
              <c:ext xmlns:c16="http://schemas.microsoft.com/office/drawing/2014/chart" uri="{C3380CC4-5D6E-409C-BE32-E72D297353CC}">
                <c16:uniqueId val="{00000044-B674-4BCC-A2A8-6454619FE4C1}"/>
              </c:ext>
            </c:extLst>
          </c:dPt>
          <c:dPt>
            <c:idx val="34"/>
            <c:invertIfNegative val="0"/>
            <c:bubble3D val="0"/>
            <c:spPr>
              <a:solidFill>
                <a:srgbClr val="00CCFF"/>
              </a:solidFill>
            </c:spPr>
            <c:extLst>
              <c:ext xmlns:c16="http://schemas.microsoft.com/office/drawing/2014/chart" uri="{C3380CC4-5D6E-409C-BE32-E72D297353CC}">
                <c16:uniqueId val="{00000046-B674-4BCC-A2A8-6454619FE4C1}"/>
              </c:ext>
            </c:extLst>
          </c:dPt>
          <c:dPt>
            <c:idx val="35"/>
            <c:invertIfNegative val="0"/>
            <c:bubble3D val="0"/>
            <c:spPr>
              <a:solidFill>
                <a:srgbClr val="00CCFF"/>
              </a:solidFill>
            </c:spPr>
            <c:extLst>
              <c:ext xmlns:c16="http://schemas.microsoft.com/office/drawing/2014/chart" uri="{C3380CC4-5D6E-409C-BE32-E72D297353CC}">
                <c16:uniqueId val="{00000048-B674-4BCC-A2A8-6454619FE4C1}"/>
              </c:ext>
            </c:extLst>
          </c:dPt>
          <c:dPt>
            <c:idx val="36"/>
            <c:invertIfNegative val="0"/>
            <c:bubble3D val="0"/>
            <c:spPr>
              <a:solidFill>
                <a:srgbClr val="FF0000"/>
              </a:solidFill>
            </c:spPr>
            <c:extLst>
              <c:ext xmlns:c16="http://schemas.microsoft.com/office/drawing/2014/chart" uri="{C3380CC4-5D6E-409C-BE32-E72D297353CC}">
                <c16:uniqueId val="{0000004A-B674-4BCC-A2A8-6454619FE4C1}"/>
              </c:ext>
            </c:extLst>
          </c:dPt>
          <c:dPt>
            <c:idx val="37"/>
            <c:invertIfNegative val="0"/>
            <c:bubble3D val="0"/>
            <c:spPr>
              <a:solidFill>
                <a:srgbClr val="00CCFF"/>
              </a:solidFill>
            </c:spPr>
            <c:extLst>
              <c:ext xmlns:c16="http://schemas.microsoft.com/office/drawing/2014/chart" uri="{C3380CC4-5D6E-409C-BE32-E72D297353CC}">
                <c16:uniqueId val="{0000004C-B674-4BCC-A2A8-6454619FE4C1}"/>
              </c:ext>
            </c:extLst>
          </c:dPt>
          <c:dPt>
            <c:idx val="38"/>
            <c:invertIfNegative val="0"/>
            <c:bubble3D val="0"/>
            <c:spPr>
              <a:solidFill>
                <a:srgbClr val="00CCFF"/>
              </a:solidFill>
            </c:spPr>
            <c:extLst>
              <c:ext xmlns:c16="http://schemas.microsoft.com/office/drawing/2014/chart" uri="{C3380CC4-5D6E-409C-BE32-E72D297353CC}">
                <c16:uniqueId val="{0000004E-B674-4BCC-A2A8-6454619FE4C1}"/>
              </c:ext>
            </c:extLst>
          </c:dPt>
          <c:dPt>
            <c:idx val="39"/>
            <c:invertIfNegative val="0"/>
            <c:bubble3D val="0"/>
            <c:spPr>
              <a:solidFill>
                <a:srgbClr val="00CCFF"/>
              </a:solidFill>
            </c:spPr>
            <c:extLst>
              <c:ext xmlns:c16="http://schemas.microsoft.com/office/drawing/2014/chart" uri="{C3380CC4-5D6E-409C-BE32-E72D297353CC}">
                <c16:uniqueId val="{00000050-B674-4BCC-A2A8-6454619FE4C1}"/>
              </c:ext>
            </c:extLst>
          </c:dPt>
          <c:dPt>
            <c:idx val="40"/>
            <c:invertIfNegative val="0"/>
            <c:bubble3D val="0"/>
            <c:spPr>
              <a:solidFill>
                <a:srgbClr val="00CCFF"/>
              </a:solidFill>
            </c:spPr>
            <c:extLst>
              <c:ext xmlns:c16="http://schemas.microsoft.com/office/drawing/2014/chart" uri="{C3380CC4-5D6E-409C-BE32-E72D297353CC}">
                <c16:uniqueId val="{00000052-B674-4BCC-A2A8-6454619FE4C1}"/>
              </c:ext>
            </c:extLst>
          </c:dPt>
          <c:dPt>
            <c:idx val="41"/>
            <c:invertIfNegative val="0"/>
            <c:bubble3D val="0"/>
            <c:spPr>
              <a:solidFill>
                <a:srgbClr val="00CCFF"/>
              </a:solidFill>
            </c:spPr>
            <c:extLst>
              <c:ext xmlns:c16="http://schemas.microsoft.com/office/drawing/2014/chart" uri="{C3380CC4-5D6E-409C-BE32-E72D297353CC}">
                <c16:uniqueId val="{00000054-B674-4BCC-A2A8-6454619FE4C1}"/>
              </c:ext>
            </c:extLst>
          </c:dPt>
          <c:dPt>
            <c:idx val="42"/>
            <c:invertIfNegative val="0"/>
            <c:bubble3D val="0"/>
            <c:spPr>
              <a:solidFill>
                <a:srgbClr val="00CCFF"/>
              </a:solidFill>
            </c:spPr>
            <c:extLst>
              <c:ext xmlns:c16="http://schemas.microsoft.com/office/drawing/2014/chart" uri="{C3380CC4-5D6E-409C-BE32-E72D297353CC}">
                <c16:uniqueId val="{00000056-B674-4BCC-A2A8-6454619FE4C1}"/>
              </c:ext>
            </c:extLst>
          </c:dPt>
          <c:dPt>
            <c:idx val="43"/>
            <c:invertIfNegative val="0"/>
            <c:bubble3D val="0"/>
            <c:spPr>
              <a:solidFill>
                <a:srgbClr val="00CCFF"/>
              </a:solidFill>
            </c:spPr>
            <c:extLst>
              <c:ext xmlns:c16="http://schemas.microsoft.com/office/drawing/2014/chart" uri="{C3380CC4-5D6E-409C-BE32-E72D297353CC}">
                <c16:uniqueId val="{00000058-B674-4BCC-A2A8-6454619FE4C1}"/>
              </c:ext>
            </c:extLst>
          </c:dPt>
          <c:dLbls>
            <c:numFmt formatCode="0.0;\-0.0;" sourceLinked="0"/>
            <c:spPr>
              <a:noFill/>
              <a:ln>
                <a:noFill/>
              </a:ln>
              <a:effectLst/>
            </c:spPr>
            <c:txPr>
              <a:bodyPr/>
              <a:lstStyle/>
              <a:p>
                <a:pPr>
                  <a:defRPr sz="1050" b="0">
                    <a:solidFill>
                      <a:schemeClr val="tx1"/>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[0]!ch_cats</c:f>
              <c:strCache>
                <c:ptCount val="40"/>
                <c:pt idx="0">
                  <c:v>General dissatisfaction</c:v>
                </c:pt>
                <c:pt idx="1">
                  <c:v>Store issues</c:v>
                </c:pt>
                <c:pt idx="2">
                  <c:v>Time to resolve</c:v>
                </c:pt>
                <c:pt idx="3">
                  <c:v>Warranty, exchange, return</c:v>
                </c:pt>
                <c:pt idx="4">
                  <c:v>Credits, refunds, discounts, price match</c:v>
                </c:pt>
                <c:pt idx="5">
                  <c:v>Follow-up, keeping promises</c:v>
                </c:pt>
                <c:pt idx="6">
                  <c:v>Resolution</c:v>
                </c:pt>
                <c:pt idx="7">
                  <c:v>Product/services</c:v>
                </c:pt>
                <c:pt idx="8">
                  <c:v>Soft skills</c:v>
                </c:pt>
                <c:pt idx="9">
                  <c:v>Escalations</c:v>
                </c:pt>
                <c:pt idx="10">
                  <c:v>Multiple contacts</c:v>
                </c:pt>
                <c:pt idx="11">
                  <c:v>Knowledge</c:v>
                </c:pt>
                <c:pt idx="12">
                  <c:v>Wait time</c:v>
                </c:pt>
                <c:pt idx="13">
                  <c:v>Shipping &amp; delivery</c:v>
                </c:pt>
                <c:pt idx="14">
                  <c:v>Loyalty issues</c:v>
                </c:pt>
                <c:pt idx="15">
                  <c:v>Ownership</c:v>
                </c:pt>
                <c:pt idx="16">
                  <c:v>Transfers, misroutes</c:v>
                </c:pt>
                <c:pt idx="17">
                  <c:v>Ordering, inventory</c:v>
                </c:pt>
                <c:pt idx="18">
                  <c:v>Misinformation</c:v>
                </c:pt>
                <c:pt idx="19">
                  <c:v>Policies</c:v>
                </c:pt>
                <c:pt idx="20">
                  <c:v>Phone/chat connectivity</c:v>
                </c:pt>
                <c:pt idx="21">
                  <c:v>Hang up</c:v>
                </c:pt>
                <c:pt idx="22">
                  <c:v>Language proficiency</c:v>
                </c:pt>
                <c:pt idx="23">
                  <c:v>Price of products and services</c:v>
                </c:pt>
                <c:pt idx="24">
                  <c:v>Web site</c:v>
                </c:pt>
                <c:pt idx="25">
                  <c:v>Professionalism</c:v>
                </c:pt>
                <c:pt idx="26">
                  <c:v>IVR</c:v>
                </c:pt>
                <c:pt idx="27">
                  <c:v>Effort, too hard to get resolution</c:v>
                </c:pt>
                <c:pt idx="28">
                  <c:v>Prefers phone support</c:v>
                </c:pt>
                <c:pt idx="29">
                  <c:v>Accessibility</c:v>
                </c:pt>
                <c:pt idx="30">
                  <c:v>Billing issues</c:v>
                </c:pt>
                <c:pt idx="31">
                  <c:v>Issue with getting parts</c:v>
                </c:pt>
                <c:pt idx="32">
                  <c:v>Sales related issues</c:v>
                </c:pt>
                <c:pt idx="33">
                  <c:v>Authority to resolve</c:v>
                </c:pt>
                <c:pt idx="34">
                  <c:v>Inventory isssue</c:v>
                </c:pt>
                <c:pt idx="35">
                  <c:v>Returns</c:v>
                </c:pt>
                <c:pt idx="36">
                  <c:v>Response times</c:v>
                </c:pt>
                <c:pt idx="37">
                  <c:v>Threats to sue</c:v>
                </c:pt>
                <c:pt idx="38">
                  <c:v>Notification issues</c:v>
                </c:pt>
                <c:pt idx="39">
                  <c:v>Dissatisfied with processes</c:v>
                </c:pt>
              </c:strCache>
            </c:strRef>
          </c:cat>
          <c:val>
            <c:numRef>
              <c:f>[0]!ch_tb</c:f>
              <c:numCache>
                <c:formatCode>0.0</c:formatCode>
                <c:ptCount val="40"/>
              </c:numCache>
            </c:numRef>
          </c:val>
          <c:extLst>
            <c:ext xmlns:c16="http://schemas.microsoft.com/office/drawing/2014/chart" uri="{C3380CC4-5D6E-409C-BE32-E72D297353CC}">
              <c16:uniqueId val="{00000059-B674-4BCC-A2A8-6454619FE4C1}"/>
            </c:ext>
          </c:extLst>
        </c:ser>
        <c:dLbls>
          <c:showLegendKey val="0"/>
          <c:showVal val="0"/>
          <c:showCatName val="0"/>
          <c:showSerName val="0"/>
          <c:showPercent val="0"/>
          <c:showBubbleSize val="0"/>
        </c:dLbls>
        <c:gapWidth val="65"/>
        <c:axId val="591839584"/>
        <c:axId val="591843112"/>
      </c:barChart>
      <c:catAx>
        <c:axId val="591838408"/>
        <c:scaling>
          <c:orientation val="minMax"/>
        </c:scaling>
        <c:delete val="0"/>
        <c:axPos val="b"/>
        <c:numFmt formatCode="General" sourceLinked="0"/>
        <c:majorTickMark val="out"/>
        <c:minorTickMark val="none"/>
        <c:tickLblPos val="nextTo"/>
        <c:crossAx val="591843504"/>
        <c:crosses val="autoZero"/>
        <c:auto val="1"/>
        <c:lblAlgn val="ctr"/>
        <c:lblOffset val="100"/>
        <c:noMultiLvlLbl val="0"/>
      </c:catAx>
      <c:valAx>
        <c:axId val="591843504"/>
        <c:scaling>
          <c:orientation val="minMax"/>
        </c:scaling>
        <c:delete val="0"/>
        <c:axPos val="l"/>
        <c:numFmt formatCode="0%" sourceLinked="0"/>
        <c:majorTickMark val="out"/>
        <c:minorTickMark val="none"/>
        <c:tickLblPos val="nextTo"/>
        <c:txPr>
          <a:bodyPr/>
          <a:lstStyle/>
          <a:p>
            <a:pPr>
              <a:defRPr>
                <a:solidFill>
                  <a:schemeClr val="bg1">
                    <a:lumMod val="50000"/>
                  </a:schemeClr>
                </a:solidFill>
              </a:defRPr>
            </a:pPr>
            <a:endParaRPr lang="en-US"/>
          </a:p>
        </c:txPr>
        <c:crossAx val="591838408"/>
        <c:crosses val="autoZero"/>
        <c:crossBetween val="between"/>
      </c:valAx>
      <c:valAx>
        <c:axId val="591843112"/>
        <c:scaling>
          <c:orientation val="minMax"/>
        </c:scaling>
        <c:delete val="0"/>
        <c:axPos val="r"/>
        <c:numFmt formatCode="0.0" sourceLinked="1"/>
        <c:majorTickMark val="none"/>
        <c:minorTickMark val="none"/>
        <c:tickLblPos val="none"/>
        <c:spPr>
          <a:ln>
            <a:noFill/>
          </a:ln>
        </c:spPr>
        <c:crossAx val="591839584"/>
        <c:crosses val="max"/>
        <c:crossBetween val="between"/>
      </c:valAx>
      <c:catAx>
        <c:axId val="591839584"/>
        <c:scaling>
          <c:orientation val="minMax"/>
        </c:scaling>
        <c:delete val="1"/>
        <c:axPos val="b"/>
        <c:numFmt formatCode="General" sourceLinked="1"/>
        <c:majorTickMark val="out"/>
        <c:minorTickMark val="none"/>
        <c:tickLblPos val="nextTo"/>
        <c:crossAx val="591843112"/>
        <c:crosses val="autoZero"/>
        <c:auto val="1"/>
        <c:lblAlgn val="ctr"/>
        <c:lblOffset val="100"/>
        <c:noMultiLvlLbl val="0"/>
      </c:catAx>
    </c:plotArea>
    <c:legend>
      <c:legendPos val="b"/>
      <c:legendEntry>
        <c:idx val="1"/>
        <c:delete val="1"/>
      </c:legendEntry>
      <c:layout>
        <c:manualLayout>
          <c:xMode val="edge"/>
          <c:yMode val="edge"/>
          <c:x val="0.65645645856767909"/>
          <c:y val="0.94850535029275185"/>
          <c:w val="0.33055352455943005"/>
          <c:h val="4.6366444579043008E-2"/>
        </c:manualLayout>
      </c:layout>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Verbatim</a:t>
            </a:r>
            <a:r>
              <a:rPr lang="en-US" sz="1200" baseline="0"/>
              <a:t> Category by </a:t>
            </a:r>
            <a:r>
              <a:rPr lang="en-US" sz="1200"/>
              <a:t>Cumulative Frequency %</a:t>
            </a:r>
          </a:p>
        </c:rich>
      </c:tx>
      <c:overlay val="0"/>
    </c:title>
    <c:autoTitleDeleted val="0"/>
    <c:plotArea>
      <c:layout>
        <c:manualLayout>
          <c:layoutTarget val="inner"/>
          <c:xMode val="edge"/>
          <c:yMode val="edge"/>
          <c:x val="0.10593285214348207"/>
          <c:y val="0.12475476653562897"/>
          <c:w val="0.77056112614046568"/>
          <c:h val="0.41186574769391854"/>
        </c:manualLayout>
      </c:layout>
      <c:lineChart>
        <c:grouping val="standard"/>
        <c:varyColors val="0"/>
        <c:ser>
          <c:idx val="0"/>
          <c:order val="0"/>
          <c:spPr>
            <a:ln>
              <a:solidFill>
                <a:srgbClr val="C00000"/>
              </a:solidFill>
            </a:ln>
          </c:spPr>
          <c:marker>
            <c:symbol val="circle"/>
            <c:size val="7"/>
            <c:spPr>
              <a:solidFill>
                <a:schemeClr val="bg1"/>
              </a:solidFill>
              <a:ln>
                <a:solidFill>
                  <a:srgbClr val="C00000"/>
                </a:solidFill>
              </a:ln>
            </c:spPr>
          </c:marker>
          <c:dLbls>
            <c:spPr>
              <a:noFill/>
              <a:ln>
                <a:noFill/>
              </a:ln>
              <a:effectLst/>
            </c:spPr>
            <c:txPr>
              <a:bodyPr/>
              <a:lstStyle/>
              <a:p>
                <a:pPr>
                  <a:defRPr>
                    <a:solidFill>
                      <a:schemeClr val="accent2"/>
                    </a:solidFill>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[0]!ch_cats</c:f>
              <c:strCache>
                <c:ptCount val="40"/>
                <c:pt idx="0">
                  <c:v>General dissatisfaction</c:v>
                </c:pt>
                <c:pt idx="1">
                  <c:v>Store issues</c:v>
                </c:pt>
                <c:pt idx="2">
                  <c:v>Time to resolve</c:v>
                </c:pt>
                <c:pt idx="3">
                  <c:v>Warranty, exchange, return</c:v>
                </c:pt>
                <c:pt idx="4">
                  <c:v>Credits, refunds, discounts, price match</c:v>
                </c:pt>
                <c:pt idx="5">
                  <c:v>Follow-up, keeping promises</c:v>
                </c:pt>
                <c:pt idx="6">
                  <c:v>Resolution</c:v>
                </c:pt>
                <c:pt idx="7">
                  <c:v>Product/services</c:v>
                </c:pt>
                <c:pt idx="8">
                  <c:v>Soft skills</c:v>
                </c:pt>
                <c:pt idx="9">
                  <c:v>Escalations</c:v>
                </c:pt>
                <c:pt idx="10">
                  <c:v>Multiple contacts</c:v>
                </c:pt>
                <c:pt idx="11">
                  <c:v>Knowledge</c:v>
                </c:pt>
                <c:pt idx="12">
                  <c:v>Wait time</c:v>
                </c:pt>
                <c:pt idx="13">
                  <c:v>Shipping &amp; delivery</c:v>
                </c:pt>
                <c:pt idx="14">
                  <c:v>Loyalty issues</c:v>
                </c:pt>
                <c:pt idx="15">
                  <c:v>Ownership</c:v>
                </c:pt>
                <c:pt idx="16">
                  <c:v>Transfers, misroutes</c:v>
                </c:pt>
                <c:pt idx="17">
                  <c:v>Ordering, inventory</c:v>
                </c:pt>
                <c:pt idx="18">
                  <c:v>Misinformation</c:v>
                </c:pt>
                <c:pt idx="19">
                  <c:v>Policies</c:v>
                </c:pt>
                <c:pt idx="20">
                  <c:v>Phone/chat connectivity</c:v>
                </c:pt>
                <c:pt idx="21">
                  <c:v>Hang up</c:v>
                </c:pt>
                <c:pt idx="22">
                  <c:v>Language proficiency</c:v>
                </c:pt>
                <c:pt idx="23">
                  <c:v>Price of products and services</c:v>
                </c:pt>
                <c:pt idx="24">
                  <c:v>Web site</c:v>
                </c:pt>
                <c:pt idx="25">
                  <c:v>Professionalism</c:v>
                </c:pt>
                <c:pt idx="26">
                  <c:v>IVR</c:v>
                </c:pt>
                <c:pt idx="27">
                  <c:v>Effort, too hard to get resolution</c:v>
                </c:pt>
                <c:pt idx="28">
                  <c:v>Prefers phone support</c:v>
                </c:pt>
                <c:pt idx="29">
                  <c:v>Accessibility</c:v>
                </c:pt>
                <c:pt idx="30">
                  <c:v>Billing issues</c:v>
                </c:pt>
                <c:pt idx="31">
                  <c:v>Issue with getting parts</c:v>
                </c:pt>
                <c:pt idx="32">
                  <c:v>Sales related issues</c:v>
                </c:pt>
                <c:pt idx="33">
                  <c:v>Authority to resolve</c:v>
                </c:pt>
                <c:pt idx="34">
                  <c:v>Inventory isssue</c:v>
                </c:pt>
                <c:pt idx="35">
                  <c:v>Returns</c:v>
                </c:pt>
                <c:pt idx="36">
                  <c:v>Response times</c:v>
                </c:pt>
                <c:pt idx="37">
                  <c:v>Threats to sue</c:v>
                </c:pt>
                <c:pt idx="38">
                  <c:v>Notification issues</c:v>
                </c:pt>
                <c:pt idx="39">
                  <c:v>Dissatisfied with processes</c:v>
                </c:pt>
              </c:strCache>
            </c:strRef>
          </c:cat>
          <c:val>
            <c:numRef>
              <c:f>[0]!ch_cumfreq</c:f>
              <c:numCache>
                <c:formatCode>0%</c:formatCode>
                <c:ptCount val="40"/>
                <c:pt idx="0">
                  <c:v>0.12100456621004566</c:v>
                </c:pt>
                <c:pt idx="1">
                  <c:v>0.216324200913242</c:v>
                </c:pt>
                <c:pt idx="2">
                  <c:v>0.30878995433789952</c:v>
                </c:pt>
                <c:pt idx="3">
                  <c:v>0.38869863013698625</c:v>
                </c:pt>
                <c:pt idx="4">
                  <c:v>0.45890410958904104</c:v>
                </c:pt>
                <c:pt idx="5">
                  <c:v>0.52226027397260266</c:v>
                </c:pt>
                <c:pt idx="6">
                  <c:v>0.57534246575342463</c:v>
                </c:pt>
                <c:pt idx="7">
                  <c:v>0.62671232876712324</c:v>
                </c:pt>
                <c:pt idx="8">
                  <c:v>0.67351598173515981</c:v>
                </c:pt>
                <c:pt idx="9">
                  <c:v>0.71575342465753422</c:v>
                </c:pt>
                <c:pt idx="10">
                  <c:v>0.75570776255707761</c:v>
                </c:pt>
                <c:pt idx="11">
                  <c:v>0.79223744292237441</c:v>
                </c:pt>
                <c:pt idx="12">
                  <c:v>0.82648401826484019</c:v>
                </c:pt>
                <c:pt idx="13">
                  <c:v>0.85445205479452058</c:v>
                </c:pt>
                <c:pt idx="14">
                  <c:v>0.875</c:v>
                </c:pt>
                <c:pt idx="15">
                  <c:v>0.88755707762557079</c:v>
                </c:pt>
                <c:pt idx="16">
                  <c:v>0.90011415525114158</c:v>
                </c:pt>
                <c:pt idx="17">
                  <c:v>0.91210045662100458</c:v>
                </c:pt>
                <c:pt idx="18">
                  <c:v>0.92294520547945202</c:v>
                </c:pt>
                <c:pt idx="19">
                  <c:v>0.93378995433789946</c:v>
                </c:pt>
                <c:pt idx="20">
                  <c:v>0.9417808219178081</c:v>
                </c:pt>
                <c:pt idx="21">
                  <c:v>0.94977168949771673</c:v>
                </c:pt>
                <c:pt idx="22">
                  <c:v>0.95719178082191769</c:v>
                </c:pt>
                <c:pt idx="23">
                  <c:v>0.96404109589041087</c:v>
                </c:pt>
                <c:pt idx="24">
                  <c:v>0.97031963470319627</c:v>
                </c:pt>
                <c:pt idx="25">
                  <c:v>0.97602739726027388</c:v>
                </c:pt>
                <c:pt idx="26">
                  <c:v>0.97945205479452047</c:v>
                </c:pt>
                <c:pt idx="27">
                  <c:v>0.98230593607305927</c:v>
                </c:pt>
                <c:pt idx="28">
                  <c:v>0.98515981735159808</c:v>
                </c:pt>
                <c:pt idx="29">
                  <c:v>0.9874429223744291</c:v>
                </c:pt>
                <c:pt idx="30">
                  <c:v>0.98972602739726012</c:v>
                </c:pt>
                <c:pt idx="31">
                  <c:v>0.99200913242009114</c:v>
                </c:pt>
                <c:pt idx="32">
                  <c:v>0.99372146118721438</c:v>
                </c:pt>
                <c:pt idx="33">
                  <c:v>0.99486301369862995</c:v>
                </c:pt>
                <c:pt idx="34">
                  <c:v>0.99600456621004552</c:v>
                </c:pt>
                <c:pt idx="35">
                  <c:v>0.99714611872146108</c:v>
                </c:pt>
                <c:pt idx="36">
                  <c:v>0.99828767123287665</c:v>
                </c:pt>
                <c:pt idx="37">
                  <c:v>0.99885844748858443</c:v>
                </c:pt>
                <c:pt idx="38">
                  <c:v>0.99942922374429222</c:v>
                </c:pt>
                <c:pt idx="39">
                  <c:v>1</c:v>
                </c:pt>
              </c:numCache>
            </c:numRef>
          </c:val>
          <c:smooth val="0"/>
          <c:extLst>
            <c:ext xmlns:c16="http://schemas.microsoft.com/office/drawing/2014/chart" uri="{C3380CC4-5D6E-409C-BE32-E72D297353CC}">
              <c16:uniqueId val="{00000000-5EB8-4BFA-A066-B056194EDD3F}"/>
            </c:ext>
          </c:extLst>
        </c:ser>
        <c:dLbls>
          <c:showLegendKey val="0"/>
          <c:showVal val="0"/>
          <c:showCatName val="0"/>
          <c:showSerName val="0"/>
          <c:showPercent val="0"/>
          <c:showBubbleSize val="0"/>
        </c:dLbls>
        <c:marker val="1"/>
        <c:smooth val="0"/>
        <c:axId val="591841152"/>
        <c:axId val="591841544"/>
      </c:lineChart>
      <c:catAx>
        <c:axId val="591841152"/>
        <c:scaling>
          <c:orientation val="minMax"/>
        </c:scaling>
        <c:delete val="0"/>
        <c:axPos val="b"/>
        <c:numFmt formatCode="General" sourceLinked="0"/>
        <c:majorTickMark val="out"/>
        <c:minorTickMark val="none"/>
        <c:tickLblPos val="nextTo"/>
        <c:crossAx val="591841544"/>
        <c:crosses val="autoZero"/>
        <c:auto val="1"/>
        <c:lblAlgn val="ctr"/>
        <c:lblOffset val="100"/>
        <c:noMultiLvlLbl val="0"/>
      </c:catAx>
      <c:valAx>
        <c:axId val="591841544"/>
        <c:scaling>
          <c:orientation val="minMax"/>
          <c:max val="1.1000000000000001"/>
          <c:min val="0"/>
        </c:scaling>
        <c:delete val="0"/>
        <c:axPos val="l"/>
        <c:majorGridlines>
          <c:spPr>
            <a:ln>
              <a:solidFill>
                <a:schemeClr val="bg1">
                  <a:lumMod val="75000"/>
                </a:schemeClr>
              </a:solidFill>
            </a:ln>
          </c:spPr>
        </c:majorGridlines>
        <c:numFmt formatCode="0%" sourceLinked="1"/>
        <c:majorTickMark val="out"/>
        <c:minorTickMark val="none"/>
        <c:tickLblPos val="nextTo"/>
        <c:spPr>
          <a:ln>
            <a:noFill/>
          </a:ln>
        </c:spPr>
        <c:txPr>
          <a:bodyPr/>
          <a:lstStyle/>
          <a:p>
            <a:pPr>
              <a:defRPr>
                <a:solidFill>
                  <a:schemeClr val="bg1">
                    <a:lumMod val="65000"/>
                  </a:schemeClr>
                </a:solidFill>
              </a:defRPr>
            </a:pPr>
            <a:endParaRPr lang="en-US"/>
          </a:p>
        </c:txPr>
        <c:crossAx val="591841152"/>
        <c:crosses val="autoZero"/>
        <c:crossBetween val="between"/>
        <c:majorUnit val="0.2"/>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Verbatim</a:t>
            </a:r>
            <a:r>
              <a:rPr lang="en-US" sz="1200" baseline="0"/>
              <a:t> Category by </a:t>
            </a:r>
            <a:r>
              <a:rPr lang="en-US" sz="1200"/>
              <a:t>Cumulative Impact %</a:t>
            </a:r>
          </a:p>
        </c:rich>
      </c:tx>
      <c:overlay val="0"/>
    </c:title>
    <c:autoTitleDeleted val="0"/>
    <c:plotArea>
      <c:layout>
        <c:manualLayout>
          <c:layoutTarget val="inner"/>
          <c:xMode val="edge"/>
          <c:yMode val="edge"/>
          <c:x val="0.10593285214348207"/>
          <c:y val="0.12475476653562897"/>
          <c:w val="0.77056112614046568"/>
          <c:h val="0.41186574769391854"/>
        </c:manualLayout>
      </c:layout>
      <c:lineChart>
        <c:grouping val="standard"/>
        <c:varyColors val="0"/>
        <c:ser>
          <c:idx val="0"/>
          <c:order val="0"/>
          <c:spPr>
            <a:ln>
              <a:solidFill>
                <a:srgbClr val="C00000"/>
              </a:solidFill>
            </a:ln>
          </c:spPr>
          <c:marker>
            <c:symbol val="circle"/>
            <c:size val="7"/>
            <c:spPr>
              <a:solidFill>
                <a:schemeClr val="bg1"/>
              </a:solidFill>
              <a:ln>
                <a:solidFill>
                  <a:srgbClr val="C00000"/>
                </a:solidFill>
              </a:ln>
            </c:spPr>
          </c:marker>
          <c:dLbls>
            <c:spPr>
              <a:noFill/>
              <a:ln>
                <a:noFill/>
              </a:ln>
              <a:effectLst/>
            </c:spPr>
            <c:txPr>
              <a:bodyPr/>
              <a:lstStyle/>
              <a:p>
                <a:pPr>
                  <a:defRPr>
                    <a:solidFill>
                      <a:schemeClr val="accent2"/>
                    </a:solidFill>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[0]!ch_cats</c:f>
              <c:strCache>
                <c:ptCount val="40"/>
                <c:pt idx="0">
                  <c:v>General dissatisfaction</c:v>
                </c:pt>
                <c:pt idx="1">
                  <c:v>Store issues</c:v>
                </c:pt>
                <c:pt idx="2">
                  <c:v>Time to resolve</c:v>
                </c:pt>
                <c:pt idx="3">
                  <c:v>Warranty, exchange, return</c:v>
                </c:pt>
                <c:pt idx="4">
                  <c:v>Credits, refunds, discounts, price match</c:v>
                </c:pt>
                <c:pt idx="5">
                  <c:v>Follow-up, keeping promises</c:v>
                </c:pt>
                <c:pt idx="6">
                  <c:v>Resolution</c:v>
                </c:pt>
                <c:pt idx="7">
                  <c:v>Product/services</c:v>
                </c:pt>
                <c:pt idx="8">
                  <c:v>Soft skills</c:v>
                </c:pt>
                <c:pt idx="9">
                  <c:v>Escalations</c:v>
                </c:pt>
                <c:pt idx="10">
                  <c:v>Multiple contacts</c:v>
                </c:pt>
                <c:pt idx="11">
                  <c:v>Knowledge</c:v>
                </c:pt>
                <c:pt idx="12">
                  <c:v>Wait time</c:v>
                </c:pt>
                <c:pt idx="13">
                  <c:v>Shipping &amp; delivery</c:v>
                </c:pt>
                <c:pt idx="14">
                  <c:v>Loyalty issues</c:v>
                </c:pt>
                <c:pt idx="15">
                  <c:v>Ownership</c:v>
                </c:pt>
                <c:pt idx="16">
                  <c:v>Transfers, misroutes</c:v>
                </c:pt>
                <c:pt idx="17">
                  <c:v>Ordering, inventory</c:v>
                </c:pt>
                <c:pt idx="18">
                  <c:v>Misinformation</c:v>
                </c:pt>
                <c:pt idx="19">
                  <c:v>Policies</c:v>
                </c:pt>
                <c:pt idx="20">
                  <c:v>Phone/chat connectivity</c:v>
                </c:pt>
                <c:pt idx="21">
                  <c:v>Hang up</c:v>
                </c:pt>
                <c:pt idx="22">
                  <c:v>Language proficiency</c:v>
                </c:pt>
                <c:pt idx="23">
                  <c:v>Price of products and services</c:v>
                </c:pt>
                <c:pt idx="24">
                  <c:v>Web site</c:v>
                </c:pt>
                <c:pt idx="25">
                  <c:v>Professionalism</c:v>
                </c:pt>
                <c:pt idx="26">
                  <c:v>IVR</c:v>
                </c:pt>
                <c:pt idx="27">
                  <c:v>Effort, too hard to get resolution</c:v>
                </c:pt>
                <c:pt idx="28">
                  <c:v>Prefers phone support</c:v>
                </c:pt>
                <c:pt idx="29">
                  <c:v>Accessibility</c:v>
                </c:pt>
                <c:pt idx="30">
                  <c:v>Billing issues</c:v>
                </c:pt>
                <c:pt idx="31">
                  <c:v>Issue with getting parts</c:v>
                </c:pt>
                <c:pt idx="32">
                  <c:v>Sales related issues</c:v>
                </c:pt>
                <c:pt idx="33">
                  <c:v>Authority to resolve</c:v>
                </c:pt>
                <c:pt idx="34">
                  <c:v>Inventory isssue</c:v>
                </c:pt>
                <c:pt idx="35">
                  <c:v>Returns</c:v>
                </c:pt>
                <c:pt idx="36">
                  <c:v>Response times</c:v>
                </c:pt>
                <c:pt idx="37">
                  <c:v>Threats to sue</c:v>
                </c:pt>
                <c:pt idx="38">
                  <c:v>Notification issues</c:v>
                </c:pt>
                <c:pt idx="39">
                  <c:v>Dissatisfied with processes</c:v>
                </c:pt>
              </c:strCache>
            </c:strRef>
          </c:cat>
          <c:val>
            <c:numRef>
              <c:f>[0]!ch_cumimp</c:f>
              <c:numCache>
                <c:formatCode>0%</c:formatCode>
                <c:ptCount val="40"/>
              </c:numCache>
            </c:numRef>
          </c:val>
          <c:smooth val="0"/>
          <c:extLst>
            <c:ext xmlns:c16="http://schemas.microsoft.com/office/drawing/2014/chart" uri="{C3380CC4-5D6E-409C-BE32-E72D297353CC}">
              <c16:uniqueId val="{00000000-7F53-4DC1-9C9D-044D644CAB17}"/>
            </c:ext>
          </c:extLst>
        </c:ser>
        <c:dLbls>
          <c:showLegendKey val="0"/>
          <c:showVal val="0"/>
          <c:showCatName val="0"/>
          <c:showSerName val="0"/>
          <c:showPercent val="0"/>
          <c:showBubbleSize val="0"/>
        </c:dLbls>
        <c:marker val="1"/>
        <c:smooth val="0"/>
        <c:axId val="591846248"/>
        <c:axId val="591842328"/>
      </c:lineChart>
      <c:catAx>
        <c:axId val="591846248"/>
        <c:scaling>
          <c:orientation val="minMax"/>
        </c:scaling>
        <c:delete val="0"/>
        <c:axPos val="b"/>
        <c:numFmt formatCode="General" sourceLinked="0"/>
        <c:majorTickMark val="out"/>
        <c:minorTickMark val="none"/>
        <c:tickLblPos val="nextTo"/>
        <c:crossAx val="591842328"/>
        <c:crosses val="autoZero"/>
        <c:auto val="1"/>
        <c:lblAlgn val="ctr"/>
        <c:lblOffset val="100"/>
        <c:noMultiLvlLbl val="0"/>
      </c:catAx>
      <c:valAx>
        <c:axId val="591842328"/>
        <c:scaling>
          <c:orientation val="minMax"/>
          <c:max val="1.1000000000000001"/>
          <c:min val="0"/>
        </c:scaling>
        <c:delete val="0"/>
        <c:axPos val="l"/>
        <c:majorGridlines>
          <c:spPr>
            <a:ln>
              <a:solidFill>
                <a:schemeClr val="bg1">
                  <a:lumMod val="75000"/>
                </a:schemeClr>
              </a:solidFill>
            </a:ln>
          </c:spPr>
        </c:majorGridlines>
        <c:numFmt formatCode="0%" sourceLinked="1"/>
        <c:majorTickMark val="out"/>
        <c:minorTickMark val="none"/>
        <c:tickLblPos val="nextTo"/>
        <c:spPr>
          <a:ln>
            <a:noFill/>
          </a:ln>
        </c:spPr>
        <c:txPr>
          <a:bodyPr/>
          <a:lstStyle/>
          <a:p>
            <a:pPr>
              <a:defRPr>
                <a:solidFill>
                  <a:schemeClr val="bg1">
                    <a:lumMod val="65000"/>
                  </a:schemeClr>
                </a:solidFill>
              </a:defRPr>
            </a:pPr>
            <a:endParaRPr lang="en-US"/>
          </a:p>
        </c:txPr>
        <c:crossAx val="591846248"/>
        <c:crosses val="autoZero"/>
        <c:crossBetween val="between"/>
        <c:majorUnit val="0.2"/>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baseline="0"/>
              <a:t>Verbatim Distribution by  Bottom Box Impact Points and Survey Frequency %</a:t>
            </a:r>
            <a:endParaRPr lang="en-US" sz="1200"/>
          </a:p>
        </c:rich>
      </c:tx>
      <c:layout>
        <c:manualLayout>
          <c:xMode val="edge"/>
          <c:yMode val="edge"/>
          <c:x val="0.17837379702537182"/>
          <c:y val="0.86153846153846159"/>
        </c:manualLayout>
      </c:layout>
      <c:overlay val="0"/>
    </c:title>
    <c:autoTitleDeleted val="0"/>
    <c:plotArea>
      <c:layout>
        <c:manualLayout>
          <c:layoutTarget val="inner"/>
          <c:xMode val="edge"/>
          <c:yMode val="edge"/>
          <c:x val="8.7762294515817102E-2"/>
          <c:y val="0.32598606904906119"/>
          <c:w val="0.8466647528433946"/>
          <c:h val="0.46454618172728407"/>
        </c:manualLayout>
      </c:layout>
      <c:areaChart>
        <c:grouping val="standard"/>
        <c:varyColors val="0"/>
        <c:ser>
          <c:idx val="1"/>
          <c:order val="1"/>
          <c:tx>
            <c:strRef>
              <c:f>Output!$H$13</c:f>
              <c:strCache>
                <c:ptCount val="1"/>
                <c:pt idx="0">
                  <c:v>Survey Frequency %</c:v>
                </c:pt>
              </c:strCache>
            </c:strRef>
          </c:tx>
          <c:spPr>
            <a:solidFill>
              <a:schemeClr val="bg1">
                <a:lumMod val="65000"/>
              </a:schemeClr>
            </a:solidFill>
          </c:spPr>
          <c:cat>
            <c:strRef>
              <c:f>[0]!ch_cats</c:f>
              <c:strCache>
                <c:ptCount val="40"/>
                <c:pt idx="0">
                  <c:v>General dissatisfaction</c:v>
                </c:pt>
                <c:pt idx="1">
                  <c:v>Store issues</c:v>
                </c:pt>
                <c:pt idx="2">
                  <c:v>Time to resolve</c:v>
                </c:pt>
                <c:pt idx="3">
                  <c:v>Warranty, exchange, return</c:v>
                </c:pt>
                <c:pt idx="4">
                  <c:v>Credits, refunds, discounts, price match</c:v>
                </c:pt>
                <c:pt idx="5">
                  <c:v>Follow-up, keeping promises</c:v>
                </c:pt>
                <c:pt idx="6">
                  <c:v>Resolution</c:v>
                </c:pt>
                <c:pt idx="7">
                  <c:v>Product/services</c:v>
                </c:pt>
                <c:pt idx="8">
                  <c:v>Soft skills</c:v>
                </c:pt>
                <c:pt idx="9">
                  <c:v>Escalations</c:v>
                </c:pt>
                <c:pt idx="10">
                  <c:v>Multiple contacts</c:v>
                </c:pt>
                <c:pt idx="11">
                  <c:v>Knowledge</c:v>
                </c:pt>
                <c:pt idx="12">
                  <c:v>Wait time</c:v>
                </c:pt>
                <c:pt idx="13">
                  <c:v>Shipping &amp; delivery</c:v>
                </c:pt>
                <c:pt idx="14">
                  <c:v>Loyalty issues</c:v>
                </c:pt>
                <c:pt idx="15">
                  <c:v>Ownership</c:v>
                </c:pt>
                <c:pt idx="16">
                  <c:v>Transfers, misroutes</c:v>
                </c:pt>
                <c:pt idx="17">
                  <c:v>Ordering, inventory</c:v>
                </c:pt>
                <c:pt idx="18">
                  <c:v>Misinformation</c:v>
                </c:pt>
                <c:pt idx="19">
                  <c:v>Policies</c:v>
                </c:pt>
                <c:pt idx="20">
                  <c:v>Phone/chat connectivity</c:v>
                </c:pt>
                <c:pt idx="21">
                  <c:v>Hang up</c:v>
                </c:pt>
                <c:pt idx="22">
                  <c:v>Language proficiency</c:v>
                </c:pt>
                <c:pt idx="23">
                  <c:v>Price of products and services</c:v>
                </c:pt>
                <c:pt idx="24">
                  <c:v>Web site</c:v>
                </c:pt>
                <c:pt idx="25">
                  <c:v>Professionalism</c:v>
                </c:pt>
                <c:pt idx="26">
                  <c:v>IVR</c:v>
                </c:pt>
                <c:pt idx="27">
                  <c:v>Effort, too hard to get resolution</c:v>
                </c:pt>
                <c:pt idx="28">
                  <c:v>Prefers phone support</c:v>
                </c:pt>
                <c:pt idx="29">
                  <c:v>Accessibility</c:v>
                </c:pt>
                <c:pt idx="30">
                  <c:v>Billing issues</c:v>
                </c:pt>
                <c:pt idx="31">
                  <c:v>Issue with getting parts</c:v>
                </c:pt>
                <c:pt idx="32">
                  <c:v>Sales related issues</c:v>
                </c:pt>
                <c:pt idx="33">
                  <c:v>Authority to resolve</c:v>
                </c:pt>
                <c:pt idx="34">
                  <c:v>Inventory isssue</c:v>
                </c:pt>
                <c:pt idx="35">
                  <c:v>Returns</c:v>
                </c:pt>
                <c:pt idx="36">
                  <c:v>Response times</c:v>
                </c:pt>
                <c:pt idx="37">
                  <c:v>Threats to sue</c:v>
                </c:pt>
                <c:pt idx="38">
                  <c:v>Notification issues</c:v>
                </c:pt>
                <c:pt idx="39">
                  <c:v>Dissatisfied with processes</c:v>
                </c:pt>
              </c:strCache>
            </c:strRef>
          </c:cat>
          <c:val>
            <c:numRef>
              <c:f>[0]!ch_surveyfreq</c:f>
              <c:numCache>
                <c:formatCode>0%</c:formatCode>
                <c:ptCount val="40"/>
                <c:pt idx="0">
                  <c:v>0.28609986504723345</c:v>
                </c:pt>
                <c:pt idx="1">
                  <c:v>0.2253711201079622</c:v>
                </c:pt>
                <c:pt idx="2">
                  <c:v>0.21862348178137653</c:v>
                </c:pt>
                <c:pt idx="3">
                  <c:v>0.18893387314439947</c:v>
                </c:pt>
                <c:pt idx="4">
                  <c:v>0.16599190283400811</c:v>
                </c:pt>
                <c:pt idx="5">
                  <c:v>0.14979757085020243</c:v>
                </c:pt>
                <c:pt idx="6">
                  <c:v>0.12550607287449392</c:v>
                </c:pt>
                <c:pt idx="7">
                  <c:v>0.1214574898785425</c:v>
                </c:pt>
                <c:pt idx="8">
                  <c:v>0.1106612685560054</c:v>
                </c:pt>
                <c:pt idx="9">
                  <c:v>9.9865047233468285E-2</c:v>
                </c:pt>
                <c:pt idx="10">
                  <c:v>9.4466936572199733E-2</c:v>
                </c:pt>
                <c:pt idx="11">
                  <c:v>8.6369770580296892E-2</c:v>
                </c:pt>
                <c:pt idx="12">
                  <c:v>8.0971659919028341E-2</c:v>
                </c:pt>
                <c:pt idx="13">
                  <c:v>6.6126855600539811E-2</c:v>
                </c:pt>
                <c:pt idx="14">
                  <c:v>4.8582995951417005E-2</c:v>
                </c:pt>
                <c:pt idx="15">
                  <c:v>2.9689608636977057E-2</c:v>
                </c:pt>
                <c:pt idx="16">
                  <c:v>2.9689608636977057E-2</c:v>
                </c:pt>
                <c:pt idx="17">
                  <c:v>2.8340080971659919E-2</c:v>
                </c:pt>
                <c:pt idx="18">
                  <c:v>2.564102564102564E-2</c:v>
                </c:pt>
                <c:pt idx="19">
                  <c:v>2.564102564102564E-2</c:v>
                </c:pt>
                <c:pt idx="20">
                  <c:v>1.8893387314439947E-2</c:v>
                </c:pt>
                <c:pt idx="21">
                  <c:v>1.8893387314439947E-2</c:v>
                </c:pt>
                <c:pt idx="22">
                  <c:v>1.7543859649122806E-2</c:v>
                </c:pt>
                <c:pt idx="23">
                  <c:v>1.6194331983805668E-2</c:v>
                </c:pt>
                <c:pt idx="24">
                  <c:v>1.4844804318488529E-2</c:v>
                </c:pt>
                <c:pt idx="25">
                  <c:v>1.3495276653171391E-2</c:v>
                </c:pt>
                <c:pt idx="26">
                  <c:v>8.0971659919028341E-3</c:v>
                </c:pt>
                <c:pt idx="27">
                  <c:v>6.7476383265856954E-3</c:v>
                </c:pt>
                <c:pt idx="28">
                  <c:v>6.7476383265856954E-3</c:v>
                </c:pt>
                <c:pt idx="29">
                  <c:v>5.3981106612685558E-3</c:v>
                </c:pt>
                <c:pt idx="30">
                  <c:v>5.3981106612685558E-3</c:v>
                </c:pt>
                <c:pt idx="31">
                  <c:v>5.3981106612685558E-3</c:v>
                </c:pt>
                <c:pt idx="32">
                  <c:v>4.048582995951417E-3</c:v>
                </c:pt>
                <c:pt idx="33">
                  <c:v>2.6990553306342779E-3</c:v>
                </c:pt>
                <c:pt idx="34">
                  <c:v>2.6990553306342779E-3</c:v>
                </c:pt>
                <c:pt idx="35">
                  <c:v>2.6990553306342779E-3</c:v>
                </c:pt>
                <c:pt idx="36">
                  <c:v>2.6990553306342779E-3</c:v>
                </c:pt>
                <c:pt idx="37">
                  <c:v>1.3495276653171389E-3</c:v>
                </c:pt>
                <c:pt idx="38">
                  <c:v>1.3495276653171389E-3</c:v>
                </c:pt>
                <c:pt idx="39">
                  <c:v>1.3495276653171389E-3</c:v>
                </c:pt>
              </c:numCache>
            </c:numRef>
          </c:val>
          <c:extLst>
            <c:ext xmlns:c16="http://schemas.microsoft.com/office/drawing/2014/chart" uri="{C3380CC4-5D6E-409C-BE32-E72D297353CC}">
              <c16:uniqueId val="{00000000-5D91-4566-8C23-F2EA5974E15D}"/>
            </c:ext>
          </c:extLst>
        </c:ser>
        <c:dLbls>
          <c:showLegendKey val="0"/>
          <c:showVal val="0"/>
          <c:showCatName val="0"/>
          <c:showSerName val="0"/>
          <c:showPercent val="0"/>
          <c:showBubbleSize val="0"/>
        </c:dLbls>
        <c:axId val="591844680"/>
        <c:axId val="591845072"/>
      </c:areaChart>
      <c:barChart>
        <c:barDir val="col"/>
        <c:grouping val="clustered"/>
        <c:varyColors val="0"/>
        <c:ser>
          <c:idx val="0"/>
          <c:order val="0"/>
          <c:tx>
            <c:strRef>
              <c:f>Output!$L$13</c:f>
              <c:strCache>
                <c:ptCount val="1"/>
                <c:pt idx="0">
                  <c:v>Bot. Box Impact Pts.</c:v>
                </c:pt>
              </c:strCache>
            </c:strRef>
          </c:tx>
          <c:spPr>
            <a:solidFill>
              <a:schemeClr val="tx1"/>
            </a:solidFill>
          </c:spPr>
          <c:invertIfNegative val="0"/>
          <c:dPt>
            <c:idx val="0"/>
            <c:invertIfNegative val="0"/>
            <c:bubble3D val="0"/>
            <c:spPr>
              <a:solidFill>
                <a:srgbClr val="FFCC99"/>
              </a:solidFill>
            </c:spPr>
            <c:extLst>
              <c:ext xmlns:c16="http://schemas.microsoft.com/office/drawing/2014/chart" uri="{C3380CC4-5D6E-409C-BE32-E72D297353CC}">
                <c16:uniqueId val="{00000002-5D91-4566-8C23-F2EA5974E15D}"/>
              </c:ext>
            </c:extLst>
          </c:dPt>
          <c:dPt>
            <c:idx val="1"/>
            <c:invertIfNegative val="0"/>
            <c:bubble3D val="0"/>
            <c:spPr>
              <a:solidFill>
                <a:srgbClr val="00CCFF"/>
              </a:solidFill>
            </c:spPr>
            <c:extLst>
              <c:ext xmlns:c16="http://schemas.microsoft.com/office/drawing/2014/chart" uri="{C3380CC4-5D6E-409C-BE32-E72D297353CC}">
                <c16:uniqueId val="{00000004-5D91-4566-8C23-F2EA5974E15D}"/>
              </c:ext>
            </c:extLst>
          </c:dPt>
          <c:dPt>
            <c:idx val="2"/>
            <c:invertIfNegative val="0"/>
            <c:bubble3D val="0"/>
            <c:spPr>
              <a:solidFill>
                <a:srgbClr val="FFCC99"/>
              </a:solidFill>
            </c:spPr>
            <c:extLst>
              <c:ext xmlns:c16="http://schemas.microsoft.com/office/drawing/2014/chart" uri="{C3380CC4-5D6E-409C-BE32-E72D297353CC}">
                <c16:uniqueId val="{00000006-5D91-4566-8C23-F2EA5974E15D}"/>
              </c:ext>
            </c:extLst>
          </c:dPt>
          <c:dPt>
            <c:idx val="3"/>
            <c:invertIfNegative val="0"/>
            <c:bubble3D val="0"/>
            <c:spPr>
              <a:solidFill>
                <a:srgbClr val="00CCFF"/>
              </a:solidFill>
            </c:spPr>
            <c:extLst>
              <c:ext xmlns:c16="http://schemas.microsoft.com/office/drawing/2014/chart" uri="{C3380CC4-5D6E-409C-BE32-E72D297353CC}">
                <c16:uniqueId val="{00000008-5D91-4566-8C23-F2EA5974E15D}"/>
              </c:ext>
            </c:extLst>
          </c:dPt>
          <c:dPt>
            <c:idx val="4"/>
            <c:invertIfNegative val="0"/>
            <c:bubble3D val="0"/>
            <c:spPr>
              <a:solidFill>
                <a:srgbClr val="00CCFF"/>
              </a:solidFill>
            </c:spPr>
            <c:extLst>
              <c:ext xmlns:c16="http://schemas.microsoft.com/office/drawing/2014/chart" uri="{C3380CC4-5D6E-409C-BE32-E72D297353CC}">
                <c16:uniqueId val="{0000000A-5D91-4566-8C23-F2EA5974E15D}"/>
              </c:ext>
            </c:extLst>
          </c:dPt>
          <c:dPt>
            <c:idx val="5"/>
            <c:invertIfNegative val="0"/>
            <c:bubble3D val="0"/>
            <c:spPr>
              <a:solidFill>
                <a:srgbClr val="FFCC99"/>
              </a:solidFill>
            </c:spPr>
            <c:extLst>
              <c:ext xmlns:c16="http://schemas.microsoft.com/office/drawing/2014/chart" uri="{C3380CC4-5D6E-409C-BE32-E72D297353CC}">
                <c16:uniqueId val="{0000000C-5D91-4566-8C23-F2EA5974E15D}"/>
              </c:ext>
            </c:extLst>
          </c:dPt>
          <c:dPt>
            <c:idx val="6"/>
            <c:invertIfNegative val="0"/>
            <c:bubble3D val="0"/>
            <c:spPr>
              <a:solidFill>
                <a:srgbClr val="FFCC99"/>
              </a:solidFill>
            </c:spPr>
            <c:extLst>
              <c:ext xmlns:c16="http://schemas.microsoft.com/office/drawing/2014/chart" uri="{C3380CC4-5D6E-409C-BE32-E72D297353CC}">
                <c16:uniqueId val="{0000000E-5D91-4566-8C23-F2EA5974E15D}"/>
              </c:ext>
            </c:extLst>
          </c:dPt>
          <c:dPt>
            <c:idx val="7"/>
            <c:invertIfNegative val="0"/>
            <c:bubble3D val="0"/>
            <c:spPr>
              <a:solidFill>
                <a:srgbClr val="00CCFF"/>
              </a:solidFill>
            </c:spPr>
            <c:extLst>
              <c:ext xmlns:c16="http://schemas.microsoft.com/office/drawing/2014/chart" uri="{C3380CC4-5D6E-409C-BE32-E72D297353CC}">
                <c16:uniqueId val="{00000010-5D91-4566-8C23-F2EA5974E15D}"/>
              </c:ext>
            </c:extLst>
          </c:dPt>
          <c:dPt>
            <c:idx val="8"/>
            <c:invertIfNegative val="0"/>
            <c:bubble3D val="0"/>
            <c:spPr>
              <a:solidFill>
                <a:srgbClr val="FF0000"/>
              </a:solidFill>
            </c:spPr>
            <c:extLst>
              <c:ext xmlns:c16="http://schemas.microsoft.com/office/drawing/2014/chart" uri="{C3380CC4-5D6E-409C-BE32-E72D297353CC}">
                <c16:uniqueId val="{00000012-5D91-4566-8C23-F2EA5974E15D}"/>
              </c:ext>
            </c:extLst>
          </c:dPt>
          <c:dPt>
            <c:idx val="9"/>
            <c:invertIfNegative val="0"/>
            <c:bubble3D val="0"/>
            <c:spPr>
              <a:solidFill>
                <a:srgbClr val="00CCFF"/>
              </a:solidFill>
            </c:spPr>
            <c:extLst>
              <c:ext xmlns:c16="http://schemas.microsoft.com/office/drawing/2014/chart" uri="{C3380CC4-5D6E-409C-BE32-E72D297353CC}">
                <c16:uniqueId val="{00000014-5D91-4566-8C23-F2EA5974E15D}"/>
              </c:ext>
            </c:extLst>
          </c:dPt>
          <c:dPt>
            <c:idx val="10"/>
            <c:invertIfNegative val="0"/>
            <c:bubble3D val="0"/>
            <c:spPr>
              <a:solidFill>
                <a:srgbClr val="FFCC99"/>
              </a:solidFill>
            </c:spPr>
            <c:extLst>
              <c:ext xmlns:c16="http://schemas.microsoft.com/office/drawing/2014/chart" uri="{C3380CC4-5D6E-409C-BE32-E72D297353CC}">
                <c16:uniqueId val="{00000016-5D91-4566-8C23-F2EA5974E15D}"/>
              </c:ext>
            </c:extLst>
          </c:dPt>
          <c:dPt>
            <c:idx val="11"/>
            <c:invertIfNegative val="0"/>
            <c:bubble3D val="0"/>
            <c:spPr>
              <a:solidFill>
                <a:srgbClr val="FF0000"/>
              </a:solidFill>
            </c:spPr>
            <c:extLst>
              <c:ext xmlns:c16="http://schemas.microsoft.com/office/drawing/2014/chart" uri="{C3380CC4-5D6E-409C-BE32-E72D297353CC}">
                <c16:uniqueId val="{00000018-5D91-4566-8C23-F2EA5974E15D}"/>
              </c:ext>
            </c:extLst>
          </c:dPt>
          <c:dPt>
            <c:idx val="12"/>
            <c:invertIfNegative val="0"/>
            <c:bubble3D val="0"/>
            <c:spPr>
              <a:solidFill>
                <a:srgbClr val="00CCFF"/>
              </a:solidFill>
            </c:spPr>
            <c:extLst>
              <c:ext xmlns:c16="http://schemas.microsoft.com/office/drawing/2014/chart" uri="{C3380CC4-5D6E-409C-BE32-E72D297353CC}">
                <c16:uniqueId val="{0000001A-5D91-4566-8C23-F2EA5974E15D}"/>
              </c:ext>
            </c:extLst>
          </c:dPt>
          <c:dPt>
            <c:idx val="13"/>
            <c:invertIfNegative val="0"/>
            <c:bubble3D val="0"/>
            <c:spPr>
              <a:solidFill>
                <a:srgbClr val="00CCFF"/>
              </a:solidFill>
            </c:spPr>
            <c:extLst>
              <c:ext xmlns:c16="http://schemas.microsoft.com/office/drawing/2014/chart" uri="{C3380CC4-5D6E-409C-BE32-E72D297353CC}">
                <c16:uniqueId val="{0000001C-5D91-4566-8C23-F2EA5974E15D}"/>
              </c:ext>
            </c:extLst>
          </c:dPt>
          <c:dPt>
            <c:idx val="14"/>
            <c:invertIfNegative val="0"/>
            <c:bubble3D val="0"/>
            <c:spPr>
              <a:solidFill>
                <a:srgbClr val="00CCFF"/>
              </a:solidFill>
            </c:spPr>
            <c:extLst>
              <c:ext xmlns:c16="http://schemas.microsoft.com/office/drawing/2014/chart" uri="{C3380CC4-5D6E-409C-BE32-E72D297353CC}">
                <c16:uniqueId val="{0000001E-5D91-4566-8C23-F2EA5974E15D}"/>
              </c:ext>
            </c:extLst>
          </c:dPt>
          <c:dPt>
            <c:idx val="15"/>
            <c:invertIfNegative val="0"/>
            <c:bubble3D val="0"/>
            <c:spPr>
              <a:solidFill>
                <a:srgbClr val="FF0000"/>
              </a:solidFill>
            </c:spPr>
            <c:extLst>
              <c:ext xmlns:c16="http://schemas.microsoft.com/office/drawing/2014/chart" uri="{C3380CC4-5D6E-409C-BE32-E72D297353CC}">
                <c16:uniqueId val="{00000020-5D91-4566-8C23-F2EA5974E15D}"/>
              </c:ext>
            </c:extLst>
          </c:dPt>
          <c:dPt>
            <c:idx val="16"/>
            <c:invertIfNegative val="0"/>
            <c:bubble3D val="0"/>
            <c:spPr>
              <a:solidFill>
                <a:srgbClr val="FF0000"/>
              </a:solidFill>
            </c:spPr>
            <c:extLst>
              <c:ext xmlns:c16="http://schemas.microsoft.com/office/drawing/2014/chart" uri="{C3380CC4-5D6E-409C-BE32-E72D297353CC}">
                <c16:uniqueId val="{00000022-5D91-4566-8C23-F2EA5974E15D}"/>
              </c:ext>
            </c:extLst>
          </c:dPt>
          <c:dPt>
            <c:idx val="17"/>
            <c:invertIfNegative val="0"/>
            <c:bubble3D val="0"/>
            <c:spPr>
              <a:solidFill>
                <a:srgbClr val="00CCFF"/>
              </a:solidFill>
            </c:spPr>
            <c:extLst>
              <c:ext xmlns:c16="http://schemas.microsoft.com/office/drawing/2014/chart" uri="{C3380CC4-5D6E-409C-BE32-E72D297353CC}">
                <c16:uniqueId val="{00000024-5D91-4566-8C23-F2EA5974E15D}"/>
              </c:ext>
            </c:extLst>
          </c:dPt>
          <c:dPt>
            <c:idx val="18"/>
            <c:invertIfNegative val="0"/>
            <c:bubble3D val="0"/>
            <c:spPr>
              <a:solidFill>
                <a:srgbClr val="FFCC99"/>
              </a:solidFill>
            </c:spPr>
            <c:extLst>
              <c:ext xmlns:c16="http://schemas.microsoft.com/office/drawing/2014/chart" uri="{C3380CC4-5D6E-409C-BE32-E72D297353CC}">
                <c16:uniqueId val="{00000026-5D91-4566-8C23-F2EA5974E15D}"/>
              </c:ext>
            </c:extLst>
          </c:dPt>
          <c:dPt>
            <c:idx val="19"/>
            <c:invertIfNegative val="0"/>
            <c:bubble3D val="0"/>
            <c:spPr>
              <a:solidFill>
                <a:srgbClr val="00CCFF"/>
              </a:solidFill>
            </c:spPr>
            <c:extLst>
              <c:ext xmlns:c16="http://schemas.microsoft.com/office/drawing/2014/chart" uri="{C3380CC4-5D6E-409C-BE32-E72D297353CC}">
                <c16:uniqueId val="{00000028-5D91-4566-8C23-F2EA5974E15D}"/>
              </c:ext>
            </c:extLst>
          </c:dPt>
          <c:dPt>
            <c:idx val="20"/>
            <c:invertIfNegative val="0"/>
            <c:bubble3D val="0"/>
            <c:spPr>
              <a:solidFill>
                <a:srgbClr val="00CCFF"/>
              </a:solidFill>
            </c:spPr>
            <c:extLst>
              <c:ext xmlns:c16="http://schemas.microsoft.com/office/drawing/2014/chart" uri="{C3380CC4-5D6E-409C-BE32-E72D297353CC}">
                <c16:uniqueId val="{0000002A-5D91-4566-8C23-F2EA5974E15D}"/>
              </c:ext>
            </c:extLst>
          </c:dPt>
          <c:dPt>
            <c:idx val="21"/>
            <c:invertIfNegative val="0"/>
            <c:bubble3D val="0"/>
            <c:spPr>
              <a:solidFill>
                <a:srgbClr val="FF0000"/>
              </a:solidFill>
            </c:spPr>
            <c:extLst>
              <c:ext xmlns:c16="http://schemas.microsoft.com/office/drawing/2014/chart" uri="{C3380CC4-5D6E-409C-BE32-E72D297353CC}">
                <c16:uniqueId val="{0000002C-5D91-4566-8C23-F2EA5974E15D}"/>
              </c:ext>
            </c:extLst>
          </c:dPt>
          <c:dPt>
            <c:idx val="22"/>
            <c:invertIfNegative val="0"/>
            <c:bubble3D val="0"/>
            <c:spPr>
              <a:solidFill>
                <a:srgbClr val="FF0000"/>
              </a:solidFill>
            </c:spPr>
            <c:extLst>
              <c:ext xmlns:c16="http://schemas.microsoft.com/office/drawing/2014/chart" uri="{C3380CC4-5D6E-409C-BE32-E72D297353CC}">
                <c16:uniqueId val="{0000002E-5D91-4566-8C23-F2EA5974E15D}"/>
              </c:ext>
            </c:extLst>
          </c:dPt>
          <c:dPt>
            <c:idx val="23"/>
            <c:invertIfNegative val="0"/>
            <c:bubble3D val="0"/>
            <c:spPr>
              <a:solidFill>
                <a:srgbClr val="00CCFF"/>
              </a:solidFill>
            </c:spPr>
            <c:extLst>
              <c:ext xmlns:c16="http://schemas.microsoft.com/office/drawing/2014/chart" uri="{C3380CC4-5D6E-409C-BE32-E72D297353CC}">
                <c16:uniqueId val="{00000030-5D91-4566-8C23-F2EA5974E15D}"/>
              </c:ext>
            </c:extLst>
          </c:dPt>
          <c:dPt>
            <c:idx val="24"/>
            <c:invertIfNegative val="0"/>
            <c:bubble3D val="0"/>
            <c:spPr>
              <a:solidFill>
                <a:srgbClr val="00CCFF"/>
              </a:solidFill>
            </c:spPr>
            <c:extLst>
              <c:ext xmlns:c16="http://schemas.microsoft.com/office/drawing/2014/chart" uri="{C3380CC4-5D6E-409C-BE32-E72D297353CC}">
                <c16:uniqueId val="{00000032-5D91-4566-8C23-F2EA5974E15D}"/>
              </c:ext>
            </c:extLst>
          </c:dPt>
          <c:dPt>
            <c:idx val="25"/>
            <c:invertIfNegative val="0"/>
            <c:bubble3D val="0"/>
            <c:spPr>
              <a:solidFill>
                <a:srgbClr val="FF0000"/>
              </a:solidFill>
            </c:spPr>
            <c:extLst>
              <c:ext xmlns:c16="http://schemas.microsoft.com/office/drawing/2014/chart" uri="{C3380CC4-5D6E-409C-BE32-E72D297353CC}">
                <c16:uniqueId val="{00000034-5D91-4566-8C23-F2EA5974E15D}"/>
              </c:ext>
            </c:extLst>
          </c:dPt>
          <c:dPt>
            <c:idx val="26"/>
            <c:invertIfNegative val="0"/>
            <c:bubble3D val="0"/>
            <c:spPr>
              <a:solidFill>
                <a:srgbClr val="00CCFF"/>
              </a:solidFill>
            </c:spPr>
            <c:extLst>
              <c:ext xmlns:c16="http://schemas.microsoft.com/office/drawing/2014/chart" uri="{C3380CC4-5D6E-409C-BE32-E72D297353CC}">
                <c16:uniqueId val="{00000036-5D91-4566-8C23-F2EA5974E15D}"/>
              </c:ext>
            </c:extLst>
          </c:dPt>
          <c:dPt>
            <c:idx val="27"/>
            <c:invertIfNegative val="0"/>
            <c:bubble3D val="0"/>
            <c:spPr>
              <a:solidFill>
                <a:srgbClr val="FFCC99"/>
              </a:solidFill>
            </c:spPr>
            <c:extLst>
              <c:ext xmlns:c16="http://schemas.microsoft.com/office/drawing/2014/chart" uri="{C3380CC4-5D6E-409C-BE32-E72D297353CC}">
                <c16:uniqueId val="{00000038-5D91-4566-8C23-F2EA5974E15D}"/>
              </c:ext>
            </c:extLst>
          </c:dPt>
          <c:dPt>
            <c:idx val="28"/>
            <c:invertIfNegative val="0"/>
            <c:bubble3D val="0"/>
            <c:spPr>
              <a:solidFill>
                <a:srgbClr val="00CCFF"/>
              </a:solidFill>
            </c:spPr>
            <c:extLst>
              <c:ext xmlns:c16="http://schemas.microsoft.com/office/drawing/2014/chart" uri="{C3380CC4-5D6E-409C-BE32-E72D297353CC}">
                <c16:uniqueId val="{0000003A-5D91-4566-8C23-F2EA5974E15D}"/>
              </c:ext>
            </c:extLst>
          </c:dPt>
          <c:dPt>
            <c:idx val="29"/>
            <c:invertIfNegative val="0"/>
            <c:bubble3D val="0"/>
            <c:spPr>
              <a:solidFill>
                <a:srgbClr val="00CCFF"/>
              </a:solidFill>
            </c:spPr>
            <c:extLst>
              <c:ext xmlns:c16="http://schemas.microsoft.com/office/drawing/2014/chart" uri="{C3380CC4-5D6E-409C-BE32-E72D297353CC}">
                <c16:uniqueId val="{0000003C-5D91-4566-8C23-F2EA5974E15D}"/>
              </c:ext>
            </c:extLst>
          </c:dPt>
          <c:dPt>
            <c:idx val="30"/>
            <c:invertIfNegative val="0"/>
            <c:bubble3D val="0"/>
            <c:spPr>
              <a:solidFill>
                <a:srgbClr val="00CCFF"/>
              </a:solidFill>
            </c:spPr>
            <c:extLst>
              <c:ext xmlns:c16="http://schemas.microsoft.com/office/drawing/2014/chart" uri="{C3380CC4-5D6E-409C-BE32-E72D297353CC}">
                <c16:uniqueId val="{0000003E-5D91-4566-8C23-F2EA5974E15D}"/>
              </c:ext>
            </c:extLst>
          </c:dPt>
          <c:dPt>
            <c:idx val="31"/>
            <c:invertIfNegative val="0"/>
            <c:bubble3D val="0"/>
            <c:spPr>
              <a:solidFill>
                <a:srgbClr val="00CCFF"/>
              </a:solidFill>
            </c:spPr>
            <c:extLst>
              <c:ext xmlns:c16="http://schemas.microsoft.com/office/drawing/2014/chart" uri="{C3380CC4-5D6E-409C-BE32-E72D297353CC}">
                <c16:uniqueId val="{00000040-5D91-4566-8C23-F2EA5974E15D}"/>
              </c:ext>
            </c:extLst>
          </c:dPt>
          <c:dPt>
            <c:idx val="32"/>
            <c:invertIfNegative val="0"/>
            <c:bubble3D val="0"/>
            <c:spPr>
              <a:solidFill>
                <a:srgbClr val="FFCC99"/>
              </a:solidFill>
            </c:spPr>
            <c:extLst>
              <c:ext xmlns:c16="http://schemas.microsoft.com/office/drawing/2014/chart" uri="{C3380CC4-5D6E-409C-BE32-E72D297353CC}">
                <c16:uniqueId val="{00000042-5D91-4566-8C23-F2EA5974E15D}"/>
              </c:ext>
            </c:extLst>
          </c:dPt>
          <c:dPt>
            <c:idx val="33"/>
            <c:invertIfNegative val="0"/>
            <c:bubble3D val="0"/>
            <c:spPr>
              <a:solidFill>
                <a:srgbClr val="FFCC99"/>
              </a:solidFill>
            </c:spPr>
            <c:extLst>
              <c:ext xmlns:c16="http://schemas.microsoft.com/office/drawing/2014/chart" uri="{C3380CC4-5D6E-409C-BE32-E72D297353CC}">
                <c16:uniqueId val="{00000044-5D91-4566-8C23-F2EA5974E15D}"/>
              </c:ext>
            </c:extLst>
          </c:dPt>
          <c:dPt>
            <c:idx val="34"/>
            <c:invertIfNegative val="0"/>
            <c:bubble3D val="0"/>
            <c:spPr>
              <a:solidFill>
                <a:srgbClr val="00CCFF"/>
              </a:solidFill>
            </c:spPr>
            <c:extLst>
              <c:ext xmlns:c16="http://schemas.microsoft.com/office/drawing/2014/chart" uri="{C3380CC4-5D6E-409C-BE32-E72D297353CC}">
                <c16:uniqueId val="{00000046-5D91-4566-8C23-F2EA5974E15D}"/>
              </c:ext>
            </c:extLst>
          </c:dPt>
          <c:dPt>
            <c:idx val="35"/>
            <c:invertIfNegative val="0"/>
            <c:bubble3D val="0"/>
            <c:spPr>
              <a:solidFill>
                <a:srgbClr val="00CCFF"/>
              </a:solidFill>
            </c:spPr>
            <c:extLst>
              <c:ext xmlns:c16="http://schemas.microsoft.com/office/drawing/2014/chart" uri="{C3380CC4-5D6E-409C-BE32-E72D297353CC}">
                <c16:uniqueId val="{00000048-5D91-4566-8C23-F2EA5974E15D}"/>
              </c:ext>
            </c:extLst>
          </c:dPt>
          <c:dPt>
            <c:idx val="36"/>
            <c:invertIfNegative val="0"/>
            <c:bubble3D val="0"/>
            <c:spPr>
              <a:solidFill>
                <a:srgbClr val="FF0000"/>
              </a:solidFill>
            </c:spPr>
            <c:extLst>
              <c:ext xmlns:c16="http://schemas.microsoft.com/office/drawing/2014/chart" uri="{C3380CC4-5D6E-409C-BE32-E72D297353CC}">
                <c16:uniqueId val="{0000004A-5D91-4566-8C23-F2EA5974E15D}"/>
              </c:ext>
            </c:extLst>
          </c:dPt>
          <c:dPt>
            <c:idx val="37"/>
            <c:invertIfNegative val="0"/>
            <c:bubble3D val="0"/>
            <c:spPr>
              <a:solidFill>
                <a:srgbClr val="00CCFF"/>
              </a:solidFill>
            </c:spPr>
            <c:extLst>
              <c:ext xmlns:c16="http://schemas.microsoft.com/office/drawing/2014/chart" uri="{C3380CC4-5D6E-409C-BE32-E72D297353CC}">
                <c16:uniqueId val="{0000004C-5D91-4566-8C23-F2EA5974E15D}"/>
              </c:ext>
            </c:extLst>
          </c:dPt>
          <c:dPt>
            <c:idx val="38"/>
            <c:invertIfNegative val="0"/>
            <c:bubble3D val="0"/>
            <c:spPr>
              <a:solidFill>
                <a:srgbClr val="00CCFF"/>
              </a:solidFill>
            </c:spPr>
            <c:extLst>
              <c:ext xmlns:c16="http://schemas.microsoft.com/office/drawing/2014/chart" uri="{C3380CC4-5D6E-409C-BE32-E72D297353CC}">
                <c16:uniqueId val="{0000004E-5D91-4566-8C23-F2EA5974E15D}"/>
              </c:ext>
            </c:extLst>
          </c:dPt>
          <c:dPt>
            <c:idx val="39"/>
            <c:invertIfNegative val="0"/>
            <c:bubble3D val="0"/>
            <c:spPr>
              <a:solidFill>
                <a:srgbClr val="00CCFF"/>
              </a:solidFill>
            </c:spPr>
            <c:extLst>
              <c:ext xmlns:c16="http://schemas.microsoft.com/office/drawing/2014/chart" uri="{C3380CC4-5D6E-409C-BE32-E72D297353CC}">
                <c16:uniqueId val="{00000050-5D91-4566-8C23-F2EA5974E15D}"/>
              </c:ext>
            </c:extLst>
          </c:dPt>
          <c:dPt>
            <c:idx val="40"/>
            <c:invertIfNegative val="0"/>
            <c:bubble3D val="0"/>
            <c:spPr>
              <a:solidFill>
                <a:srgbClr val="00CCFF"/>
              </a:solidFill>
            </c:spPr>
            <c:extLst>
              <c:ext xmlns:c16="http://schemas.microsoft.com/office/drawing/2014/chart" uri="{C3380CC4-5D6E-409C-BE32-E72D297353CC}">
                <c16:uniqueId val="{00000052-5D91-4566-8C23-F2EA5974E15D}"/>
              </c:ext>
            </c:extLst>
          </c:dPt>
          <c:dPt>
            <c:idx val="41"/>
            <c:invertIfNegative val="0"/>
            <c:bubble3D val="0"/>
            <c:spPr>
              <a:solidFill>
                <a:srgbClr val="00CCFF"/>
              </a:solidFill>
            </c:spPr>
            <c:extLst>
              <c:ext xmlns:c16="http://schemas.microsoft.com/office/drawing/2014/chart" uri="{C3380CC4-5D6E-409C-BE32-E72D297353CC}">
                <c16:uniqueId val="{00000054-5D91-4566-8C23-F2EA5974E15D}"/>
              </c:ext>
            </c:extLst>
          </c:dPt>
          <c:dPt>
            <c:idx val="42"/>
            <c:invertIfNegative val="0"/>
            <c:bubble3D val="0"/>
            <c:spPr>
              <a:solidFill>
                <a:srgbClr val="00CCFF"/>
              </a:solidFill>
            </c:spPr>
            <c:extLst>
              <c:ext xmlns:c16="http://schemas.microsoft.com/office/drawing/2014/chart" uri="{C3380CC4-5D6E-409C-BE32-E72D297353CC}">
                <c16:uniqueId val="{00000056-5D91-4566-8C23-F2EA5974E15D}"/>
              </c:ext>
            </c:extLst>
          </c:dPt>
          <c:dPt>
            <c:idx val="43"/>
            <c:invertIfNegative val="0"/>
            <c:bubble3D val="0"/>
            <c:spPr>
              <a:solidFill>
                <a:srgbClr val="00CCFF"/>
              </a:solidFill>
            </c:spPr>
            <c:extLst>
              <c:ext xmlns:c16="http://schemas.microsoft.com/office/drawing/2014/chart" uri="{C3380CC4-5D6E-409C-BE32-E72D297353CC}">
                <c16:uniqueId val="{00000058-5D91-4566-8C23-F2EA5974E15D}"/>
              </c:ext>
            </c:extLst>
          </c:dPt>
          <c:dLbls>
            <c:numFmt formatCode="0.0;\-0.0;" sourceLinked="0"/>
            <c:spPr>
              <a:noFill/>
              <a:ln>
                <a:noFill/>
              </a:ln>
              <a:effectLst/>
            </c:spPr>
            <c:txPr>
              <a:bodyPr/>
              <a:lstStyle/>
              <a:p>
                <a:pPr>
                  <a:defRPr sz="1050" b="0">
                    <a:solidFill>
                      <a:schemeClr val="tx1"/>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[0]!ch_cats</c:f>
              <c:strCache>
                <c:ptCount val="40"/>
                <c:pt idx="0">
                  <c:v>General dissatisfaction</c:v>
                </c:pt>
                <c:pt idx="1">
                  <c:v>Store issues</c:v>
                </c:pt>
                <c:pt idx="2">
                  <c:v>Time to resolve</c:v>
                </c:pt>
                <c:pt idx="3">
                  <c:v>Warranty, exchange, return</c:v>
                </c:pt>
                <c:pt idx="4">
                  <c:v>Credits, refunds, discounts, price match</c:v>
                </c:pt>
                <c:pt idx="5">
                  <c:v>Follow-up, keeping promises</c:v>
                </c:pt>
                <c:pt idx="6">
                  <c:v>Resolution</c:v>
                </c:pt>
                <c:pt idx="7">
                  <c:v>Product/services</c:v>
                </c:pt>
                <c:pt idx="8">
                  <c:v>Soft skills</c:v>
                </c:pt>
                <c:pt idx="9">
                  <c:v>Escalations</c:v>
                </c:pt>
                <c:pt idx="10">
                  <c:v>Multiple contacts</c:v>
                </c:pt>
                <c:pt idx="11">
                  <c:v>Knowledge</c:v>
                </c:pt>
                <c:pt idx="12">
                  <c:v>Wait time</c:v>
                </c:pt>
                <c:pt idx="13">
                  <c:v>Shipping &amp; delivery</c:v>
                </c:pt>
                <c:pt idx="14">
                  <c:v>Loyalty issues</c:v>
                </c:pt>
                <c:pt idx="15">
                  <c:v>Ownership</c:v>
                </c:pt>
                <c:pt idx="16">
                  <c:v>Transfers, misroutes</c:v>
                </c:pt>
                <c:pt idx="17">
                  <c:v>Ordering, inventory</c:v>
                </c:pt>
                <c:pt idx="18">
                  <c:v>Misinformation</c:v>
                </c:pt>
                <c:pt idx="19">
                  <c:v>Policies</c:v>
                </c:pt>
                <c:pt idx="20">
                  <c:v>Phone/chat connectivity</c:v>
                </c:pt>
                <c:pt idx="21">
                  <c:v>Hang up</c:v>
                </c:pt>
                <c:pt idx="22">
                  <c:v>Language proficiency</c:v>
                </c:pt>
                <c:pt idx="23">
                  <c:v>Price of products and services</c:v>
                </c:pt>
                <c:pt idx="24">
                  <c:v>Web site</c:v>
                </c:pt>
                <c:pt idx="25">
                  <c:v>Professionalism</c:v>
                </c:pt>
                <c:pt idx="26">
                  <c:v>IVR</c:v>
                </c:pt>
                <c:pt idx="27">
                  <c:v>Effort, too hard to get resolution</c:v>
                </c:pt>
                <c:pt idx="28">
                  <c:v>Prefers phone support</c:v>
                </c:pt>
                <c:pt idx="29">
                  <c:v>Accessibility</c:v>
                </c:pt>
                <c:pt idx="30">
                  <c:v>Billing issues</c:v>
                </c:pt>
                <c:pt idx="31">
                  <c:v>Issue with getting parts</c:v>
                </c:pt>
                <c:pt idx="32">
                  <c:v>Sales related issues</c:v>
                </c:pt>
                <c:pt idx="33">
                  <c:v>Authority to resolve</c:v>
                </c:pt>
                <c:pt idx="34">
                  <c:v>Inventory isssue</c:v>
                </c:pt>
                <c:pt idx="35">
                  <c:v>Returns</c:v>
                </c:pt>
                <c:pt idx="36">
                  <c:v>Response times</c:v>
                </c:pt>
                <c:pt idx="37">
                  <c:v>Threats to sue</c:v>
                </c:pt>
                <c:pt idx="38">
                  <c:v>Notification issues</c:v>
                </c:pt>
                <c:pt idx="39">
                  <c:v>Dissatisfied with processes</c:v>
                </c:pt>
              </c:strCache>
            </c:strRef>
          </c:cat>
          <c:val>
            <c:numRef>
              <c:f>[0]!ch_bb</c:f>
              <c:numCache>
                <c:formatCode>0.0</c:formatCode>
                <c:ptCount val="40"/>
              </c:numCache>
            </c:numRef>
          </c:val>
          <c:extLst>
            <c:ext xmlns:c16="http://schemas.microsoft.com/office/drawing/2014/chart" uri="{C3380CC4-5D6E-409C-BE32-E72D297353CC}">
              <c16:uniqueId val="{00000059-5D91-4566-8C23-F2EA5974E15D}"/>
            </c:ext>
          </c:extLst>
        </c:ser>
        <c:dLbls>
          <c:showLegendKey val="0"/>
          <c:showVal val="0"/>
          <c:showCatName val="0"/>
          <c:showSerName val="0"/>
          <c:showPercent val="0"/>
          <c:showBubbleSize val="0"/>
        </c:dLbls>
        <c:gapWidth val="65"/>
        <c:axId val="305503520"/>
        <c:axId val="591850560"/>
      </c:barChart>
      <c:catAx>
        <c:axId val="591844680"/>
        <c:scaling>
          <c:orientation val="minMax"/>
        </c:scaling>
        <c:delete val="0"/>
        <c:axPos val="t"/>
        <c:numFmt formatCode="General" sourceLinked="0"/>
        <c:majorTickMark val="out"/>
        <c:minorTickMark val="none"/>
        <c:tickLblPos val="nextTo"/>
        <c:crossAx val="591845072"/>
        <c:crosses val="autoZero"/>
        <c:auto val="1"/>
        <c:lblAlgn val="ctr"/>
        <c:lblOffset val="100"/>
        <c:noMultiLvlLbl val="0"/>
      </c:catAx>
      <c:valAx>
        <c:axId val="591845072"/>
        <c:scaling>
          <c:orientation val="maxMin"/>
        </c:scaling>
        <c:delete val="0"/>
        <c:axPos val="l"/>
        <c:numFmt formatCode="0%" sourceLinked="0"/>
        <c:majorTickMark val="out"/>
        <c:minorTickMark val="none"/>
        <c:tickLblPos val="nextTo"/>
        <c:txPr>
          <a:bodyPr/>
          <a:lstStyle/>
          <a:p>
            <a:pPr>
              <a:defRPr>
                <a:solidFill>
                  <a:schemeClr val="bg1">
                    <a:lumMod val="50000"/>
                  </a:schemeClr>
                </a:solidFill>
              </a:defRPr>
            </a:pPr>
            <a:endParaRPr lang="en-US"/>
          </a:p>
        </c:txPr>
        <c:crossAx val="591844680"/>
        <c:crosses val="autoZero"/>
        <c:crossBetween val="between"/>
      </c:valAx>
      <c:valAx>
        <c:axId val="591850560"/>
        <c:scaling>
          <c:orientation val="minMax"/>
        </c:scaling>
        <c:delete val="0"/>
        <c:axPos val="r"/>
        <c:numFmt formatCode="0.0" sourceLinked="1"/>
        <c:majorTickMark val="none"/>
        <c:minorTickMark val="none"/>
        <c:tickLblPos val="none"/>
        <c:spPr>
          <a:ln>
            <a:noFill/>
          </a:ln>
        </c:spPr>
        <c:crossAx val="305503520"/>
        <c:crosses val="max"/>
        <c:crossBetween val="between"/>
      </c:valAx>
      <c:catAx>
        <c:axId val="305503520"/>
        <c:scaling>
          <c:orientation val="minMax"/>
        </c:scaling>
        <c:delete val="1"/>
        <c:axPos val="b"/>
        <c:numFmt formatCode="General" sourceLinked="1"/>
        <c:majorTickMark val="out"/>
        <c:minorTickMark val="none"/>
        <c:tickLblPos val="nextTo"/>
        <c:crossAx val="591850560"/>
        <c:crosses val="autoZero"/>
        <c:auto val="1"/>
        <c:lblAlgn val="ctr"/>
        <c:lblOffset val="100"/>
        <c:noMultiLvlLbl val="0"/>
      </c:catAx>
    </c:plotArea>
    <c:legend>
      <c:legendPos val="b"/>
      <c:legendEntry>
        <c:idx val="1"/>
        <c:delete val="1"/>
      </c:legendEntry>
      <c:layout>
        <c:manualLayout>
          <c:xMode val="edge"/>
          <c:yMode val="edge"/>
          <c:x val="0.51062312523434572"/>
          <c:y val="0.9510694528568544"/>
          <c:w val="0.34340668353955756"/>
          <c:h val="4.6366444579043008E-2"/>
        </c:manualLayout>
      </c:layout>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741732283464565"/>
          <c:y val="5.3429152956712009E-2"/>
          <c:w val="0.60353679636550683"/>
          <c:h val="0.95492750099485224"/>
        </c:manualLayout>
      </c:layout>
      <c:radarChart>
        <c:radarStyle val="marker"/>
        <c:varyColors val="0"/>
        <c:ser>
          <c:idx val="0"/>
          <c:order val="0"/>
          <c:spPr>
            <a:ln>
              <a:noFill/>
            </a:ln>
          </c:spPr>
          <c:marker>
            <c:symbol val="circle"/>
            <c:size val="13"/>
            <c:spPr>
              <a:solidFill>
                <a:schemeClr val="bg1">
                  <a:lumMod val="50000"/>
                </a:schemeClr>
              </a:solidFill>
              <a:ln>
                <a:solidFill>
                  <a:schemeClr val="tx1"/>
                </a:solidFill>
              </a:ln>
            </c:spPr>
          </c:marker>
          <c:dPt>
            <c:idx val="0"/>
            <c:bubble3D val="0"/>
            <c:extLst>
              <c:ext xmlns:c16="http://schemas.microsoft.com/office/drawing/2014/chart" uri="{C3380CC4-5D6E-409C-BE32-E72D297353CC}">
                <c16:uniqueId val="{00000000-3D2D-4B93-BD08-1EAFC3D94974}"/>
              </c:ext>
            </c:extLst>
          </c:dPt>
          <c:dPt>
            <c:idx val="1"/>
            <c:bubble3D val="0"/>
            <c:extLst>
              <c:ext xmlns:c16="http://schemas.microsoft.com/office/drawing/2014/chart" uri="{C3380CC4-5D6E-409C-BE32-E72D297353CC}">
                <c16:uniqueId val="{00000001-3D2D-4B93-BD08-1EAFC3D94974}"/>
              </c:ext>
            </c:extLst>
          </c:dPt>
          <c:dPt>
            <c:idx val="2"/>
            <c:marker>
              <c:spPr>
                <a:solidFill>
                  <a:srgbClr val="C00000"/>
                </a:solidFill>
                <a:ln>
                  <a:solidFill>
                    <a:schemeClr val="tx1"/>
                  </a:solidFill>
                </a:ln>
              </c:spPr>
            </c:marker>
            <c:bubble3D val="0"/>
            <c:extLst>
              <c:ext xmlns:c16="http://schemas.microsoft.com/office/drawing/2014/chart" uri="{C3380CC4-5D6E-409C-BE32-E72D297353CC}">
                <c16:uniqueId val="{00000002-3D2D-4B93-BD08-1EAFC3D94974}"/>
              </c:ext>
            </c:extLst>
          </c:dPt>
          <c:dPt>
            <c:idx val="3"/>
            <c:marker>
              <c:spPr>
                <a:solidFill>
                  <a:srgbClr val="C00000"/>
                </a:solidFill>
                <a:ln>
                  <a:solidFill>
                    <a:schemeClr val="tx1"/>
                  </a:solidFill>
                </a:ln>
              </c:spPr>
            </c:marker>
            <c:bubble3D val="0"/>
            <c:extLst>
              <c:ext xmlns:c16="http://schemas.microsoft.com/office/drawing/2014/chart" uri="{C3380CC4-5D6E-409C-BE32-E72D297353CC}">
                <c16:uniqueId val="{00000003-3D2D-4B93-BD08-1EAFC3D94974}"/>
              </c:ext>
            </c:extLst>
          </c:dPt>
          <c:dPt>
            <c:idx val="4"/>
            <c:marker>
              <c:spPr>
                <a:pattFill prst="wdUpDiag">
                  <a:fgClr>
                    <a:schemeClr val="accent2">
                      <a:lumMod val="75000"/>
                    </a:schemeClr>
                  </a:fgClr>
                  <a:bgClr>
                    <a:schemeClr val="bg1"/>
                  </a:bgClr>
                </a:pattFill>
                <a:ln>
                  <a:solidFill>
                    <a:schemeClr val="tx1"/>
                  </a:solidFill>
                </a:ln>
              </c:spPr>
            </c:marker>
            <c:bubble3D val="0"/>
            <c:extLst>
              <c:ext xmlns:c16="http://schemas.microsoft.com/office/drawing/2014/chart" uri="{C3380CC4-5D6E-409C-BE32-E72D297353CC}">
                <c16:uniqueId val="{00000004-3D2D-4B93-BD08-1EAFC3D94974}"/>
              </c:ext>
            </c:extLst>
          </c:dPt>
          <c:dPt>
            <c:idx val="5"/>
            <c:bubble3D val="0"/>
            <c:extLst>
              <c:ext xmlns:c16="http://schemas.microsoft.com/office/drawing/2014/chart" uri="{C3380CC4-5D6E-409C-BE32-E72D297353CC}">
                <c16:uniqueId val="{00000005-3D2D-4B93-BD08-1EAFC3D94974}"/>
              </c:ext>
            </c:extLst>
          </c:dPt>
          <c:dPt>
            <c:idx val="6"/>
            <c:marker>
              <c:spPr>
                <a:solidFill>
                  <a:srgbClr val="C00000"/>
                </a:solidFill>
                <a:ln>
                  <a:solidFill>
                    <a:schemeClr val="tx1"/>
                  </a:solidFill>
                </a:ln>
              </c:spPr>
            </c:marker>
            <c:bubble3D val="0"/>
            <c:extLst>
              <c:ext xmlns:c16="http://schemas.microsoft.com/office/drawing/2014/chart" uri="{C3380CC4-5D6E-409C-BE32-E72D297353CC}">
                <c16:uniqueId val="{00000006-3D2D-4B93-BD08-1EAFC3D94974}"/>
              </c:ext>
            </c:extLst>
          </c:dPt>
          <c:dPt>
            <c:idx val="7"/>
            <c:bubble3D val="0"/>
            <c:extLst>
              <c:ext xmlns:c16="http://schemas.microsoft.com/office/drawing/2014/chart" uri="{C3380CC4-5D6E-409C-BE32-E72D297353CC}">
                <c16:uniqueId val="{00000007-3D2D-4B93-BD08-1EAFC3D94974}"/>
              </c:ext>
            </c:extLst>
          </c:dPt>
          <c:dPt>
            <c:idx val="8"/>
            <c:marker>
              <c:spPr>
                <a:solidFill>
                  <a:srgbClr val="C00000"/>
                </a:solidFill>
                <a:ln>
                  <a:solidFill>
                    <a:schemeClr val="tx1"/>
                  </a:solidFill>
                </a:ln>
              </c:spPr>
            </c:marker>
            <c:bubble3D val="0"/>
            <c:extLst>
              <c:ext xmlns:c16="http://schemas.microsoft.com/office/drawing/2014/chart" uri="{C3380CC4-5D6E-409C-BE32-E72D297353CC}">
                <c16:uniqueId val="{00000008-3D2D-4B93-BD08-1EAFC3D94974}"/>
              </c:ext>
            </c:extLst>
          </c:dPt>
          <c:dLbls>
            <c:dLbl>
              <c:idx val="0"/>
              <c:layout>
                <c:manualLayout>
                  <c:x val="-9.61177866465322E-2"/>
                  <c:y val="9.9801048777426724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D2D-4B93-BD08-1EAFC3D94974}"/>
                </c:ext>
              </c:extLst>
            </c:dLbl>
            <c:dLbl>
              <c:idx val="1"/>
              <c:layout>
                <c:manualLayout>
                  <c:x val="5.2968036529680365E-2"/>
                  <c:y val="7.5198843094721621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D2D-4B93-BD08-1EAFC3D94974}"/>
                </c:ext>
              </c:extLst>
            </c:dLbl>
            <c:dLbl>
              <c:idx val="2"/>
              <c:layout>
                <c:manualLayout>
                  <c:x val="9.1324200913242004E-3"/>
                  <c:y val="8.3875632682574114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D2D-4B93-BD08-1EAFC3D94974}"/>
                </c:ext>
              </c:extLst>
            </c:dLbl>
            <c:dLbl>
              <c:idx val="3"/>
              <c:layout>
                <c:manualLayout>
                  <c:x val="-2.5570776255707764E-2"/>
                  <c:y val="3.759942154736081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D2D-4B93-BD08-1EAFC3D94974}"/>
                </c:ext>
              </c:extLst>
            </c:dLbl>
            <c:dLbl>
              <c:idx val="4"/>
              <c:layout>
                <c:manualLayout>
                  <c:x val="4.2009132420091327E-2"/>
                  <c:y val="-8.9660159074475776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D2D-4B93-BD08-1EAFC3D94974}"/>
                </c:ext>
              </c:extLst>
            </c:dLbl>
            <c:dLbl>
              <c:idx val="5"/>
              <c:layout>
                <c:manualLayout>
                  <c:x val="8.9497716894977167E-2"/>
                  <c:y val="-6.6522053506869017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D2D-4B93-BD08-1EAFC3D94974}"/>
                </c:ext>
              </c:extLst>
            </c:dLbl>
            <c:dLbl>
              <c:idx val="7"/>
              <c:layout>
                <c:manualLayout>
                  <c:x val="-4.5662100456621002E-2"/>
                  <c:y val="3.4707158351409979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D2D-4B93-BD08-1EAFC3D94974}"/>
                </c:ext>
              </c:extLst>
            </c:dLbl>
            <c:spPr>
              <a:noFill/>
            </c:spPr>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cat>
            <c:strRef>
              <c:f>Proximity!$G$3:$G$11</c:f>
              <c:strCache>
                <c:ptCount val="9"/>
                <c:pt idx="0">
                  <c:v>Multiple contacts</c:v>
                </c:pt>
                <c:pt idx="1">
                  <c:v>Resolution</c:v>
                </c:pt>
                <c:pt idx="2">
                  <c:v>Soft skills</c:v>
                </c:pt>
                <c:pt idx="3">
                  <c:v>Knowledge</c:v>
                </c:pt>
                <c:pt idx="4">
                  <c:v>Wait time</c:v>
                </c:pt>
                <c:pt idx="5">
                  <c:v>Time to resolve</c:v>
                </c:pt>
                <c:pt idx="6">
                  <c:v>Product/services</c:v>
                </c:pt>
                <c:pt idx="7">
                  <c:v>Billing issues</c:v>
                </c:pt>
                <c:pt idx="8">
                  <c:v>Promise not kept</c:v>
                </c:pt>
              </c:strCache>
            </c:strRef>
          </c:cat>
          <c:val>
            <c:numRef>
              <c:f>Proximity!$H$3:$H$11</c:f>
              <c:numCache>
                <c:formatCode>0%</c:formatCode>
                <c:ptCount val="9"/>
                <c:pt idx="0">
                  <c:v>0.13131313131313133</c:v>
                </c:pt>
                <c:pt idx="1">
                  <c:v>0.13131313131313133</c:v>
                </c:pt>
                <c:pt idx="2">
                  <c:v>0.10101010101010101</c:v>
                </c:pt>
                <c:pt idx="3">
                  <c:v>9.0909090909090912E-2</c:v>
                </c:pt>
                <c:pt idx="4">
                  <c:v>7.0707070707070704E-2</c:v>
                </c:pt>
                <c:pt idx="5">
                  <c:v>6.0606060606060608E-2</c:v>
                </c:pt>
                <c:pt idx="6">
                  <c:v>5.0505050505050504E-2</c:v>
                </c:pt>
                <c:pt idx="7">
                  <c:v>4.0404040404040407E-2</c:v>
                </c:pt>
                <c:pt idx="8">
                  <c:v>4.0404040404040407E-2</c:v>
                </c:pt>
              </c:numCache>
            </c:numRef>
          </c:val>
          <c:extLst>
            <c:ext xmlns:c16="http://schemas.microsoft.com/office/drawing/2014/chart" uri="{C3380CC4-5D6E-409C-BE32-E72D297353CC}">
              <c16:uniqueId val="{00000009-3D2D-4B93-BD08-1EAFC3D94974}"/>
            </c:ext>
          </c:extLst>
        </c:ser>
        <c:ser>
          <c:idx val="1"/>
          <c:order val="1"/>
          <c:spPr>
            <a:ln w="495300">
              <a:solidFill>
                <a:srgbClr val="FF0000">
                  <a:alpha val="25000"/>
                </a:srgbClr>
              </a:solidFill>
            </a:ln>
          </c:spPr>
          <c:marker>
            <c:symbol val="none"/>
          </c:marker>
          <c:cat>
            <c:strRef>
              <c:f>Proximity!$G$3:$G$11</c:f>
              <c:strCache>
                <c:ptCount val="9"/>
                <c:pt idx="0">
                  <c:v>Multiple contacts</c:v>
                </c:pt>
                <c:pt idx="1">
                  <c:v>Resolution</c:v>
                </c:pt>
                <c:pt idx="2">
                  <c:v>Soft skills</c:v>
                </c:pt>
                <c:pt idx="3">
                  <c:v>Knowledge</c:v>
                </c:pt>
                <c:pt idx="4">
                  <c:v>Wait time</c:v>
                </c:pt>
                <c:pt idx="5">
                  <c:v>Time to resolve</c:v>
                </c:pt>
                <c:pt idx="6">
                  <c:v>Product/services</c:v>
                </c:pt>
                <c:pt idx="7">
                  <c:v>Billing issues</c:v>
                </c:pt>
                <c:pt idx="8">
                  <c:v>Promise not kept</c:v>
                </c:pt>
              </c:strCache>
            </c:strRef>
          </c:cat>
          <c:val>
            <c:numRef>
              <c:f>Proximity!$I$3:$I$11</c:f>
              <c:numCache>
                <c:formatCode>0%</c:formatCode>
                <c:ptCount val="9"/>
                <c:pt idx="0">
                  <c:v>0.15</c:v>
                </c:pt>
                <c:pt idx="1">
                  <c:v>0.15</c:v>
                </c:pt>
                <c:pt idx="2">
                  <c:v>0.15</c:v>
                </c:pt>
                <c:pt idx="3">
                  <c:v>0.15</c:v>
                </c:pt>
                <c:pt idx="4">
                  <c:v>0.15</c:v>
                </c:pt>
                <c:pt idx="5">
                  <c:v>0.15</c:v>
                </c:pt>
                <c:pt idx="6">
                  <c:v>0.15</c:v>
                </c:pt>
                <c:pt idx="7">
                  <c:v>0.15</c:v>
                </c:pt>
                <c:pt idx="8">
                  <c:v>0.15</c:v>
                </c:pt>
              </c:numCache>
            </c:numRef>
          </c:val>
          <c:extLst>
            <c:ext xmlns:c16="http://schemas.microsoft.com/office/drawing/2014/chart" uri="{C3380CC4-5D6E-409C-BE32-E72D297353CC}">
              <c16:uniqueId val="{0000000A-3D2D-4B93-BD08-1EAFC3D94974}"/>
            </c:ext>
          </c:extLst>
        </c:ser>
        <c:ser>
          <c:idx val="2"/>
          <c:order val="2"/>
          <c:spPr>
            <a:ln w="533400">
              <a:solidFill>
                <a:schemeClr val="accent2">
                  <a:lumMod val="75000"/>
                  <a:alpha val="32000"/>
                </a:schemeClr>
              </a:solidFill>
            </a:ln>
          </c:spPr>
          <c:marker>
            <c:symbol val="none"/>
          </c:marker>
          <c:cat>
            <c:strRef>
              <c:f>Proximity!$G$3:$G$11</c:f>
              <c:strCache>
                <c:ptCount val="9"/>
                <c:pt idx="0">
                  <c:v>Multiple contacts</c:v>
                </c:pt>
                <c:pt idx="1">
                  <c:v>Resolution</c:v>
                </c:pt>
                <c:pt idx="2">
                  <c:v>Soft skills</c:v>
                </c:pt>
                <c:pt idx="3">
                  <c:v>Knowledge</c:v>
                </c:pt>
                <c:pt idx="4">
                  <c:v>Wait time</c:v>
                </c:pt>
                <c:pt idx="5">
                  <c:v>Time to resolve</c:v>
                </c:pt>
                <c:pt idx="6">
                  <c:v>Product/services</c:v>
                </c:pt>
                <c:pt idx="7">
                  <c:v>Billing issues</c:v>
                </c:pt>
                <c:pt idx="8">
                  <c:v>Promise not kept</c:v>
                </c:pt>
              </c:strCache>
            </c:strRef>
          </c:cat>
          <c:val>
            <c:numRef>
              <c:f>Proximity!$J$3:$J$11</c:f>
              <c:numCache>
                <c:formatCode>0%</c:formatCode>
                <c:ptCount val="9"/>
                <c:pt idx="0">
                  <c:v>0.1</c:v>
                </c:pt>
                <c:pt idx="1">
                  <c:v>0.1</c:v>
                </c:pt>
                <c:pt idx="2">
                  <c:v>0.1</c:v>
                </c:pt>
                <c:pt idx="3">
                  <c:v>0.1</c:v>
                </c:pt>
                <c:pt idx="4">
                  <c:v>0.1</c:v>
                </c:pt>
                <c:pt idx="5">
                  <c:v>0.1</c:v>
                </c:pt>
                <c:pt idx="6">
                  <c:v>0.1</c:v>
                </c:pt>
                <c:pt idx="7">
                  <c:v>0.1</c:v>
                </c:pt>
                <c:pt idx="8">
                  <c:v>0.1</c:v>
                </c:pt>
              </c:numCache>
            </c:numRef>
          </c:val>
          <c:extLst>
            <c:ext xmlns:c16="http://schemas.microsoft.com/office/drawing/2014/chart" uri="{C3380CC4-5D6E-409C-BE32-E72D297353CC}">
              <c16:uniqueId val="{0000000B-3D2D-4B93-BD08-1EAFC3D94974}"/>
            </c:ext>
          </c:extLst>
        </c:ser>
        <c:ser>
          <c:idx val="3"/>
          <c:order val="3"/>
          <c:spPr>
            <a:ln w="495300">
              <a:solidFill>
                <a:schemeClr val="accent2">
                  <a:lumMod val="20000"/>
                  <a:lumOff val="80000"/>
                  <a:alpha val="48000"/>
                </a:schemeClr>
              </a:solidFill>
            </a:ln>
          </c:spPr>
          <c:marker>
            <c:symbol val="none"/>
          </c:marker>
          <c:cat>
            <c:strRef>
              <c:f>Proximity!$G$3:$G$11</c:f>
              <c:strCache>
                <c:ptCount val="9"/>
                <c:pt idx="0">
                  <c:v>Multiple contacts</c:v>
                </c:pt>
                <c:pt idx="1">
                  <c:v>Resolution</c:v>
                </c:pt>
                <c:pt idx="2">
                  <c:v>Soft skills</c:v>
                </c:pt>
                <c:pt idx="3">
                  <c:v>Knowledge</c:v>
                </c:pt>
                <c:pt idx="4">
                  <c:v>Wait time</c:v>
                </c:pt>
                <c:pt idx="5">
                  <c:v>Time to resolve</c:v>
                </c:pt>
                <c:pt idx="6">
                  <c:v>Product/services</c:v>
                </c:pt>
                <c:pt idx="7">
                  <c:v>Billing issues</c:v>
                </c:pt>
                <c:pt idx="8">
                  <c:v>Promise not kept</c:v>
                </c:pt>
              </c:strCache>
            </c:strRef>
          </c:cat>
          <c:val>
            <c:numRef>
              <c:f>Proximity!$K$3:$K$11</c:f>
              <c:numCache>
                <c:formatCode>0%</c:formatCode>
                <c:ptCount val="9"/>
                <c:pt idx="0">
                  <c:v>0.05</c:v>
                </c:pt>
                <c:pt idx="1">
                  <c:v>0.05</c:v>
                </c:pt>
                <c:pt idx="2">
                  <c:v>0.05</c:v>
                </c:pt>
                <c:pt idx="3">
                  <c:v>0.05</c:v>
                </c:pt>
                <c:pt idx="4">
                  <c:v>0.05</c:v>
                </c:pt>
                <c:pt idx="5">
                  <c:v>0.05</c:v>
                </c:pt>
                <c:pt idx="6">
                  <c:v>0.05</c:v>
                </c:pt>
                <c:pt idx="7">
                  <c:v>0.05</c:v>
                </c:pt>
                <c:pt idx="8">
                  <c:v>0.05</c:v>
                </c:pt>
              </c:numCache>
            </c:numRef>
          </c:val>
          <c:extLst>
            <c:ext xmlns:c16="http://schemas.microsoft.com/office/drawing/2014/chart" uri="{C3380CC4-5D6E-409C-BE32-E72D297353CC}">
              <c16:uniqueId val="{0000000C-3D2D-4B93-BD08-1EAFC3D94974}"/>
            </c:ext>
          </c:extLst>
        </c:ser>
        <c:dLbls>
          <c:showLegendKey val="0"/>
          <c:showVal val="0"/>
          <c:showCatName val="0"/>
          <c:showSerName val="0"/>
          <c:showPercent val="0"/>
          <c:showBubbleSize val="0"/>
        </c:dLbls>
        <c:axId val="422801496"/>
        <c:axId val="422799144"/>
      </c:radarChart>
      <c:catAx>
        <c:axId val="422801496"/>
        <c:scaling>
          <c:orientation val="minMax"/>
        </c:scaling>
        <c:delete val="0"/>
        <c:axPos val="b"/>
        <c:majorGridlines>
          <c:spPr>
            <a:ln w="28575">
              <a:solidFill>
                <a:schemeClr val="accent2">
                  <a:lumMod val="75000"/>
                </a:schemeClr>
              </a:solidFill>
            </a:ln>
          </c:spPr>
        </c:majorGridlines>
        <c:numFmt formatCode="General" sourceLinked="1"/>
        <c:majorTickMark val="out"/>
        <c:minorTickMark val="none"/>
        <c:tickLblPos val="none"/>
        <c:txPr>
          <a:bodyPr rot="0" vert="horz"/>
          <a:lstStyle/>
          <a:p>
            <a:pPr>
              <a:defRPr sz="1000" b="0" i="0" u="none" strike="noStrike" baseline="0">
                <a:solidFill>
                  <a:srgbClr val="000000"/>
                </a:solidFill>
                <a:latin typeface="Calibri"/>
                <a:ea typeface="Calibri"/>
                <a:cs typeface="Calibri"/>
              </a:defRPr>
            </a:pPr>
            <a:endParaRPr lang="en-US"/>
          </a:p>
        </c:txPr>
        <c:crossAx val="422799144"/>
        <c:crosses val="autoZero"/>
        <c:auto val="0"/>
        <c:lblAlgn val="ctr"/>
        <c:lblOffset val="100"/>
        <c:noMultiLvlLbl val="0"/>
      </c:catAx>
      <c:valAx>
        <c:axId val="422799144"/>
        <c:scaling>
          <c:orientation val="maxMin"/>
          <c:max val="0.2"/>
          <c:min val="0"/>
        </c:scaling>
        <c:delete val="0"/>
        <c:axPos val="l"/>
        <c:majorGridlines>
          <c:spPr>
            <a:ln>
              <a:solidFill>
                <a:schemeClr val="accent2">
                  <a:lumMod val="20000"/>
                  <a:lumOff val="80000"/>
                </a:schemeClr>
              </a:solidFill>
            </a:ln>
          </c:spPr>
        </c:majorGridlines>
        <c:numFmt formatCode="0%" sourceLinked="1"/>
        <c:majorTickMark val="out"/>
        <c:minorTickMark val="none"/>
        <c:tickLblPos val="none"/>
        <c:spPr>
          <a:ln w="28575">
            <a:solidFill>
              <a:schemeClr val="accent2">
                <a:lumMod val="75000"/>
              </a:schemeClr>
            </a:solidFill>
          </a:ln>
        </c:spPr>
        <c:crossAx val="422801496"/>
        <c:crosses val="autoZero"/>
        <c:crossBetween val="between"/>
        <c:majorUnit val="5.000000000000001E-2"/>
      </c:valAx>
      <c:spPr>
        <a:noFill/>
        <a:ln w="25400">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CheckBox" checked="Checked" fmlaLink="Dictionary!$E$22" lockText="1"/>
</file>

<file path=xl/ctrlProps/ctrlProp2.xml><?xml version="1.0" encoding="utf-8"?>
<formControlPr xmlns="http://schemas.microsoft.com/office/spreadsheetml/2009/9/main" objectType="CheckBox" checked="Checked" fmlaLink="Dictionary!$E$19" lockText="1"/>
</file>

<file path=xl/ctrlProps/ctrlProp3.xml><?xml version="1.0" encoding="utf-8"?>
<formControlPr xmlns="http://schemas.microsoft.com/office/spreadsheetml/2009/9/main" objectType="CheckBox" fmlaLink="Table!$AC$1" lockText="1"/>
</file>

<file path=xl/ctrlProps/ctrlProp4.xml><?xml version="1.0" encoding="utf-8"?>
<formControlPr xmlns="http://schemas.microsoft.com/office/spreadsheetml/2009/9/main" objectType="CheckBox" fmlaLink="Dictionary!$E$32" lockText="1"/>
</file>

<file path=xl/ctrlProps/ctrlProp5.xml><?xml version="1.0" encoding="utf-8"?>
<formControlPr xmlns="http://schemas.microsoft.com/office/spreadsheetml/2009/9/main" objectType="CheckBox" fmlaLink="Dictionary!$E$29" lockText="1"/>
</file>

<file path=xl/ctrlProps/ctrlProp6.xml><?xml version="1.0" encoding="utf-8"?>
<formControlPr xmlns="http://schemas.microsoft.com/office/spreadsheetml/2009/9/main" objectType="CheckBox" fmlaLink="Dictionary!$E$35" lockText="1" noThreeD="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chart" Target="../charts/chart5.xml"/><Relationship Id="rId4" Type="http://schemas.openxmlformats.org/officeDocument/2006/relationships/chart" Target="../charts/chart4.xml"/></Relationships>
</file>

<file path=xl/drawings/_rels/drawing8.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3" Type="http://schemas.openxmlformats.org/officeDocument/2006/relationships/image" Target="../media/image5.png"/><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image" Target="../media/image4.png"/><Relationship Id="rId16" Type="http://schemas.openxmlformats.org/officeDocument/2006/relationships/image" Target="../media/image18.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5" Type="http://schemas.openxmlformats.org/officeDocument/2006/relationships/image" Target="../media/image7.png"/><Relationship Id="rId15" Type="http://schemas.openxmlformats.org/officeDocument/2006/relationships/image" Target="../media/image17.png"/><Relationship Id="rId10" Type="http://schemas.openxmlformats.org/officeDocument/2006/relationships/image" Target="../media/image12.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7.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11</xdr:col>
      <xdr:colOff>182479</xdr:colOff>
      <xdr:row>0</xdr:row>
      <xdr:rowOff>59267</xdr:rowOff>
    </xdr:from>
    <xdr:to>
      <xdr:col>36</xdr:col>
      <xdr:colOff>180975</xdr:colOff>
      <xdr:row>0</xdr:row>
      <xdr:rowOff>1830917</xdr:rowOff>
    </xdr:to>
    <xdr:sp macro="" textlink="">
      <xdr:nvSpPr>
        <xdr:cNvPr id="2" name="Rounded Rectangle 1">
          <a:extLst>
            <a:ext uri="{FF2B5EF4-FFF2-40B4-BE49-F238E27FC236}">
              <a16:creationId xmlns:a16="http://schemas.microsoft.com/office/drawing/2014/main" id="{00000000-0008-0000-0000-000002000000}"/>
            </a:ext>
          </a:extLst>
        </xdr:cNvPr>
        <xdr:cNvSpPr/>
      </xdr:nvSpPr>
      <xdr:spPr>
        <a:xfrm>
          <a:off x="3915856" y="59267"/>
          <a:ext cx="7905733" cy="1771650"/>
        </a:xfrm>
        <a:prstGeom prst="roundRect">
          <a:avLst/>
        </a:prstGeom>
        <a:solidFill>
          <a:schemeClr val="accent6">
            <a:lumMod val="40000"/>
            <a:lumOff val="60000"/>
          </a:schemeClr>
        </a:solidFill>
        <a:ln>
          <a:noFill/>
        </a:ln>
        <a:effectLst>
          <a:outerShdw blurRad="63500" sx="102000" sy="102000" algn="ctr" rotWithShape="0">
            <a:prstClr val="black">
              <a:alpha val="40000"/>
            </a:prstClr>
          </a:outerShdw>
        </a:effectLst>
        <a:scene3d>
          <a:camera prst="orthographicFront">
            <a:rot lat="0" lon="0" rev="0"/>
          </a:camera>
          <a:lightRig rig="threePt" dir="t"/>
        </a:scene3d>
        <a:sp3d prstMaterial="matte">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100126</xdr:colOff>
      <xdr:row>0</xdr:row>
      <xdr:rowOff>115357</xdr:rowOff>
    </xdr:from>
    <xdr:to>
      <xdr:col>27</xdr:col>
      <xdr:colOff>345652</xdr:colOff>
      <xdr:row>0</xdr:row>
      <xdr:rowOff>412748</xdr:rowOff>
    </xdr:to>
    <xdr:sp macro="" textlink="Status">
      <xdr:nvSpPr>
        <xdr:cNvPr id="3" name="Rectangle 2">
          <a:extLst>
            <a:ext uri="{FF2B5EF4-FFF2-40B4-BE49-F238E27FC236}">
              <a16:creationId xmlns:a16="http://schemas.microsoft.com/office/drawing/2014/main" id="{00000000-0008-0000-0000-000003000000}"/>
            </a:ext>
          </a:extLst>
        </xdr:cNvPr>
        <xdr:cNvSpPr/>
      </xdr:nvSpPr>
      <xdr:spPr>
        <a:xfrm>
          <a:off x="6434675" y="115357"/>
          <a:ext cx="2889257" cy="297391"/>
        </a:xfrm>
        <a:prstGeom prst="rect">
          <a:avLst/>
        </a:prstGeom>
        <a:solidFill>
          <a:schemeClr val="accent6">
            <a:lumMod val="7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94993CA-1AD6-4FF2-8DE1-1B559F4D31A9}" type="TxLink">
            <a:rPr lang="en-US" sz="1100" b="1"/>
            <a:pPr algn="ctr"/>
            <a:t>887 records, 0 pending, 100% coded.</a:t>
          </a:fld>
          <a:endParaRPr lang="en-US" sz="1100" b="1"/>
        </a:p>
      </xdr:txBody>
    </xdr:sp>
    <xdr:clientData/>
  </xdr:twoCellAnchor>
  <xdr:twoCellAnchor editAs="absolute">
    <xdr:from>
      <xdr:col>12</xdr:col>
      <xdr:colOff>190713</xdr:colOff>
      <xdr:row>0</xdr:row>
      <xdr:rowOff>529169</xdr:rowOff>
    </xdr:from>
    <xdr:to>
      <xdr:col>15</xdr:col>
      <xdr:colOff>436253</xdr:colOff>
      <xdr:row>0</xdr:row>
      <xdr:rowOff>1050377</xdr:rowOff>
    </xdr:to>
    <xdr:sp macro="[0]!categorize" textlink="">
      <xdr:nvSpPr>
        <xdr:cNvPr id="9" name="Rounded Rectangle 8">
          <a:extLst>
            <a:ext uri="{FF2B5EF4-FFF2-40B4-BE49-F238E27FC236}">
              <a16:creationId xmlns:a16="http://schemas.microsoft.com/office/drawing/2014/main" id="{00000000-0008-0000-0000-000009000000}"/>
            </a:ext>
          </a:extLst>
        </xdr:cNvPr>
        <xdr:cNvSpPr/>
      </xdr:nvSpPr>
      <xdr:spPr>
        <a:xfrm>
          <a:off x="4572002" y="529169"/>
          <a:ext cx="857256" cy="521208"/>
        </a:xfrm>
        <a:prstGeom prst="roundRect">
          <a:avLst/>
        </a:prstGeom>
        <a:solidFill>
          <a:schemeClr val="accent2"/>
        </a:solidFill>
        <a:effectLst>
          <a:outerShdw blurRad="50800" dist="38100" algn="l" rotWithShape="0">
            <a:prstClr val="black">
              <a:alpha val="40000"/>
            </a:prstClr>
          </a:outerShdw>
        </a:effectLst>
        <a:scene3d>
          <a:camera prst="orthographicFront"/>
          <a:lightRig rig="threePt" dir="t"/>
        </a:scene3d>
        <a:sp3d>
          <a:bevelT prst="angle"/>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n-US" sz="1100"/>
            <a:t>Code Verbatim</a:t>
          </a:r>
        </a:p>
      </xdr:txBody>
    </xdr:sp>
    <xdr:clientData/>
  </xdr:twoCellAnchor>
  <xdr:twoCellAnchor editAs="absolute">
    <xdr:from>
      <xdr:col>20</xdr:col>
      <xdr:colOff>100974</xdr:colOff>
      <xdr:row>0</xdr:row>
      <xdr:rowOff>1174749</xdr:rowOff>
    </xdr:from>
    <xdr:to>
      <xdr:col>23</xdr:col>
      <xdr:colOff>313267</xdr:colOff>
      <xdr:row>0</xdr:row>
      <xdr:rowOff>1695957</xdr:rowOff>
    </xdr:to>
    <xdr:sp macro="[0]!selectall" textlink="">
      <xdr:nvSpPr>
        <xdr:cNvPr id="10" name="Rounded Rectangle 9">
          <a:extLst>
            <a:ext uri="{FF2B5EF4-FFF2-40B4-BE49-F238E27FC236}">
              <a16:creationId xmlns:a16="http://schemas.microsoft.com/office/drawing/2014/main" id="{00000000-0008-0000-0000-00000A000000}"/>
            </a:ext>
          </a:extLst>
        </xdr:cNvPr>
        <xdr:cNvSpPr/>
      </xdr:nvSpPr>
      <xdr:spPr>
        <a:xfrm>
          <a:off x="7418926" y="1174749"/>
          <a:ext cx="836089" cy="521208"/>
        </a:xfrm>
        <a:prstGeom prst="roundRect">
          <a:avLst/>
        </a:prstGeom>
        <a:effectLst>
          <a:outerShdw blurRad="50800" dist="38100" algn="l" rotWithShape="0">
            <a:prstClr val="black">
              <a:alpha val="40000"/>
            </a:prstClr>
          </a:outerShdw>
        </a:effectLst>
        <a:scene3d>
          <a:camera prst="orthographicFront"/>
          <a:lightRig rig="threePt" dir="t"/>
        </a:scene3d>
        <a:sp3d>
          <a:bevelT prst="angle"/>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n-US" sz="1100"/>
            <a:t>Select</a:t>
          </a:r>
        </a:p>
        <a:p>
          <a:pPr algn="ctr"/>
          <a:r>
            <a:rPr lang="en-US" sz="1100"/>
            <a:t>All</a:t>
          </a:r>
        </a:p>
      </xdr:txBody>
    </xdr:sp>
    <xdr:clientData/>
  </xdr:twoCellAnchor>
  <xdr:twoCellAnchor editAs="absolute">
    <xdr:from>
      <xdr:col>28</xdr:col>
      <xdr:colOff>333375</xdr:colOff>
      <xdr:row>0</xdr:row>
      <xdr:rowOff>1174749</xdr:rowOff>
    </xdr:from>
    <xdr:to>
      <xdr:col>32</xdr:col>
      <xdr:colOff>111770</xdr:colOff>
      <xdr:row>0</xdr:row>
      <xdr:rowOff>1695957</xdr:rowOff>
    </xdr:to>
    <xdr:sp macro="[0]!report_impact" textlink="">
      <xdr:nvSpPr>
        <xdr:cNvPr id="11" name="Rounded Rectangle 10">
          <a:extLst>
            <a:ext uri="{FF2B5EF4-FFF2-40B4-BE49-F238E27FC236}">
              <a16:creationId xmlns:a16="http://schemas.microsoft.com/office/drawing/2014/main" id="{00000000-0008-0000-0000-00000B000000}"/>
            </a:ext>
          </a:extLst>
        </xdr:cNvPr>
        <xdr:cNvSpPr/>
      </xdr:nvSpPr>
      <xdr:spPr>
        <a:xfrm>
          <a:off x="9768418" y="1174749"/>
          <a:ext cx="836091" cy="521208"/>
        </a:xfrm>
        <a:prstGeom prst="roundRect">
          <a:avLst/>
        </a:prstGeom>
        <a:solidFill>
          <a:schemeClr val="accent3">
            <a:lumMod val="50000"/>
          </a:schemeClr>
        </a:solidFill>
        <a:ln>
          <a:solidFill>
            <a:schemeClr val="accent3">
              <a:lumMod val="75000"/>
            </a:schemeClr>
          </a:solidFill>
        </a:ln>
        <a:effectLst>
          <a:outerShdw blurRad="50800" dist="38100" algn="l" rotWithShape="0">
            <a:prstClr val="black">
              <a:alpha val="40000"/>
            </a:prstClr>
          </a:outerShdw>
        </a:effectLst>
        <a:scene3d>
          <a:camera prst="orthographicFront"/>
          <a:lightRig rig="threePt" dir="t"/>
        </a:scene3d>
        <a:sp3d>
          <a:bevelT prst="angle"/>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a:t>Impact</a:t>
          </a:r>
        </a:p>
        <a:p>
          <a:pPr algn="ctr"/>
          <a:r>
            <a:rPr lang="en-US" sz="1100"/>
            <a:t>Report</a:t>
          </a:r>
        </a:p>
      </xdr:txBody>
    </xdr:sp>
    <xdr:clientData/>
  </xdr:twoCellAnchor>
  <xdr:twoCellAnchor editAs="absolute">
    <xdr:from>
      <xdr:col>20</xdr:col>
      <xdr:colOff>100974</xdr:colOff>
      <xdr:row>0</xdr:row>
      <xdr:rowOff>529169</xdr:rowOff>
    </xdr:from>
    <xdr:to>
      <xdr:col>23</xdr:col>
      <xdr:colOff>313267</xdr:colOff>
      <xdr:row>0</xdr:row>
      <xdr:rowOff>1050377</xdr:rowOff>
    </xdr:to>
    <xdr:sp macro="[0]!upd_criteria" textlink="">
      <xdr:nvSpPr>
        <xdr:cNvPr id="12" name="Rounded Rectangle 11">
          <a:extLst>
            <a:ext uri="{FF2B5EF4-FFF2-40B4-BE49-F238E27FC236}">
              <a16:creationId xmlns:a16="http://schemas.microsoft.com/office/drawing/2014/main" id="{00000000-0008-0000-0000-00000C000000}"/>
            </a:ext>
          </a:extLst>
        </xdr:cNvPr>
        <xdr:cNvSpPr/>
      </xdr:nvSpPr>
      <xdr:spPr>
        <a:xfrm>
          <a:off x="7418926" y="529169"/>
          <a:ext cx="836089" cy="521208"/>
        </a:xfrm>
        <a:prstGeom prst="roundRect">
          <a:avLst/>
        </a:prstGeom>
        <a:effectLst>
          <a:outerShdw blurRad="50800" dist="38100" algn="l" rotWithShape="0">
            <a:prstClr val="black">
              <a:alpha val="40000"/>
            </a:prstClr>
          </a:outerShdw>
        </a:effectLst>
        <a:scene3d>
          <a:camera prst="orthographicFront"/>
          <a:lightRig rig="threePt" dir="t"/>
        </a:scene3d>
        <a:sp3d>
          <a:bevelT prst="angle"/>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n-US" sz="1100"/>
            <a:t>Update</a:t>
          </a:r>
        </a:p>
        <a:p>
          <a:pPr algn="ctr"/>
          <a:r>
            <a:rPr lang="en-US" sz="1100"/>
            <a:t>Criteria</a:t>
          </a:r>
        </a:p>
      </xdr:txBody>
    </xdr:sp>
    <xdr:clientData/>
  </xdr:twoCellAnchor>
  <xdr:twoCellAnchor editAs="absolute">
    <xdr:from>
      <xdr:col>11</xdr:col>
      <xdr:colOff>382075</xdr:colOff>
      <xdr:row>0</xdr:row>
      <xdr:rowOff>1174749</xdr:rowOff>
    </xdr:from>
    <xdr:to>
      <xdr:col>14</xdr:col>
      <xdr:colOff>72203</xdr:colOff>
      <xdr:row>0</xdr:row>
      <xdr:rowOff>1695957</xdr:rowOff>
    </xdr:to>
    <xdr:sp macro="[0]!show_uncoded" textlink="">
      <xdr:nvSpPr>
        <xdr:cNvPr id="8" name="Rounded Rectangle 7">
          <a:extLst>
            <a:ext uri="{FF2B5EF4-FFF2-40B4-BE49-F238E27FC236}">
              <a16:creationId xmlns:a16="http://schemas.microsoft.com/office/drawing/2014/main" id="{00000000-0008-0000-0000-000008000000}"/>
            </a:ext>
          </a:extLst>
        </xdr:cNvPr>
        <xdr:cNvSpPr/>
      </xdr:nvSpPr>
      <xdr:spPr>
        <a:xfrm>
          <a:off x="4095767" y="1174749"/>
          <a:ext cx="836090" cy="521208"/>
        </a:xfrm>
        <a:prstGeom prst="roundRect">
          <a:avLst/>
        </a:prstGeom>
        <a:solidFill>
          <a:schemeClr val="bg1">
            <a:lumMod val="65000"/>
          </a:schemeClr>
        </a:solidFill>
        <a:ln>
          <a:solidFill>
            <a:schemeClr val="bg1">
              <a:lumMod val="50000"/>
            </a:schemeClr>
          </a:solidFill>
        </a:ln>
        <a:effectLst>
          <a:outerShdw blurRad="50800" dist="38100" algn="l" rotWithShape="0">
            <a:prstClr val="black">
              <a:alpha val="40000"/>
            </a:prstClr>
          </a:outerShdw>
        </a:effectLst>
        <a:scene3d>
          <a:camera prst="orthographicFront"/>
          <a:lightRig rig="threePt" dir="t"/>
        </a:scene3d>
        <a:sp3d>
          <a:bevelT prst="angle"/>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a:t>Show Uncoded</a:t>
          </a:r>
          <a:r>
            <a:rPr lang="en-US" sz="1100" baseline="0"/>
            <a:t> Verbatim</a:t>
          </a:r>
          <a:endParaRPr lang="en-US" sz="1100"/>
        </a:p>
      </xdr:txBody>
    </xdr:sp>
    <xdr:clientData/>
  </xdr:twoCellAnchor>
  <xdr:twoCellAnchor editAs="absolute">
    <xdr:from>
      <xdr:col>15</xdr:col>
      <xdr:colOff>1105959</xdr:colOff>
      <xdr:row>0</xdr:row>
      <xdr:rowOff>1174749</xdr:rowOff>
    </xdr:from>
    <xdr:to>
      <xdr:col>19</xdr:col>
      <xdr:colOff>21802</xdr:colOff>
      <xdr:row>0</xdr:row>
      <xdr:rowOff>1695957</xdr:rowOff>
    </xdr:to>
    <xdr:sp macro="[0]!show_all" textlink="">
      <xdr:nvSpPr>
        <xdr:cNvPr id="13" name="Rounded Rectangle 12">
          <a:extLst>
            <a:ext uri="{FF2B5EF4-FFF2-40B4-BE49-F238E27FC236}">
              <a16:creationId xmlns:a16="http://schemas.microsoft.com/office/drawing/2014/main" id="{00000000-0008-0000-0000-00000D000000}"/>
            </a:ext>
          </a:extLst>
        </xdr:cNvPr>
        <xdr:cNvSpPr/>
      </xdr:nvSpPr>
      <xdr:spPr>
        <a:xfrm>
          <a:off x="6074853" y="1174749"/>
          <a:ext cx="836089" cy="521208"/>
        </a:xfrm>
        <a:prstGeom prst="roundRect">
          <a:avLst/>
        </a:prstGeom>
        <a:solidFill>
          <a:schemeClr val="bg1">
            <a:lumMod val="65000"/>
          </a:schemeClr>
        </a:solidFill>
        <a:ln>
          <a:solidFill>
            <a:schemeClr val="bg1">
              <a:lumMod val="50000"/>
            </a:schemeClr>
          </a:solidFill>
        </a:ln>
        <a:effectLst>
          <a:outerShdw blurRad="50800" dist="38100" algn="l" rotWithShape="0">
            <a:prstClr val="black">
              <a:alpha val="40000"/>
            </a:prstClr>
          </a:outerShdw>
        </a:effectLst>
        <a:scene3d>
          <a:camera prst="orthographicFront"/>
          <a:lightRig rig="threePt" dir="t"/>
        </a:scene3d>
        <a:sp3d>
          <a:bevelT prst="angle"/>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a:t>Show All</a:t>
          </a:r>
        </a:p>
      </xdr:txBody>
    </xdr:sp>
    <xdr:clientData/>
  </xdr:twoCellAnchor>
  <xdr:twoCellAnchor editAs="absolute">
    <xdr:from>
      <xdr:col>15</xdr:col>
      <xdr:colOff>594572</xdr:colOff>
      <xdr:row>0</xdr:row>
      <xdr:rowOff>529169</xdr:rowOff>
    </xdr:from>
    <xdr:to>
      <xdr:col>16</xdr:col>
      <xdr:colOff>57794</xdr:colOff>
      <xdr:row>0</xdr:row>
      <xdr:rowOff>1050377</xdr:rowOff>
    </xdr:to>
    <xdr:sp macro="[0]!fill_uncoded2" textlink="">
      <xdr:nvSpPr>
        <xdr:cNvPr id="14" name="Rounded Rectangle 13">
          <a:extLst>
            <a:ext uri="{FF2B5EF4-FFF2-40B4-BE49-F238E27FC236}">
              <a16:creationId xmlns:a16="http://schemas.microsoft.com/office/drawing/2014/main" id="{00000000-0008-0000-0000-00000E000000}"/>
            </a:ext>
          </a:extLst>
        </xdr:cNvPr>
        <xdr:cNvSpPr/>
      </xdr:nvSpPr>
      <xdr:spPr>
        <a:xfrm>
          <a:off x="5545671" y="529169"/>
          <a:ext cx="846672" cy="521208"/>
        </a:xfrm>
        <a:prstGeom prst="roundRect">
          <a:avLst/>
        </a:prstGeom>
        <a:solidFill>
          <a:schemeClr val="accent2">
            <a:lumMod val="60000"/>
            <a:lumOff val="40000"/>
          </a:schemeClr>
        </a:solidFill>
        <a:effectLst>
          <a:outerShdw blurRad="50800" dist="38100" algn="l" rotWithShape="0">
            <a:prstClr val="black">
              <a:alpha val="40000"/>
            </a:prstClr>
          </a:outerShdw>
        </a:effectLst>
        <a:scene3d>
          <a:camera prst="orthographicFront"/>
          <a:lightRig rig="threePt" dir="t"/>
        </a:scene3d>
        <a:sp3d>
          <a:bevelT prst="angle"/>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a:t>Code as Unknown </a:t>
          </a:r>
        </a:p>
      </xdr:txBody>
    </xdr:sp>
    <xdr:clientData/>
  </xdr:twoCellAnchor>
  <xdr:twoCellAnchor editAs="absolute">
    <xdr:from>
      <xdr:col>15</xdr:col>
      <xdr:colOff>147975</xdr:colOff>
      <xdr:row>0</xdr:row>
      <xdr:rowOff>1174749</xdr:rowOff>
    </xdr:from>
    <xdr:to>
      <xdr:col>15</xdr:col>
      <xdr:colOff>934110</xdr:colOff>
      <xdr:row>0</xdr:row>
      <xdr:rowOff>1695957</xdr:rowOff>
    </xdr:to>
    <xdr:sp macro="[0]!show_UNK" textlink="">
      <xdr:nvSpPr>
        <xdr:cNvPr id="15" name="Rounded Rectangle 14">
          <a:extLst>
            <a:ext uri="{FF2B5EF4-FFF2-40B4-BE49-F238E27FC236}">
              <a16:creationId xmlns:a16="http://schemas.microsoft.com/office/drawing/2014/main" id="{00000000-0008-0000-0000-00000F000000}"/>
            </a:ext>
          </a:extLst>
        </xdr:cNvPr>
        <xdr:cNvSpPr/>
      </xdr:nvSpPr>
      <xdr:spPr>
        <a:xfrm>
          <a:off x="5080019" y="1174749"/>
          <a:ext cx="836089" cy="521208"/>
        </a:xfrm>
        <a:prstGeom prst="roundRect">
          <a:avLst/>
        </a:prstGeom>
        <a:solidFill>
          <a:schemeClr val="bg1">
            <a:lumMod val="65000"/>
          </a:schemeClr>
        </a:solidFill>
        <a:ln>
          <a:solidFill>
            <a:schemeClr val="bg1">
              <a:lumMod val="50000"/>
            </a:schemeClr>
          </a:solidFill>
        </a:ln>
        <a:effectLst>
          <a:outerShdw blurRad="50800" dist="38100" algn="l" rotWithShape="0">
            <a:prstClr val="black">
              <a:alpha val="40000"/>
            </a:prstClr>
          </a:outerShdw>
        </a:effectLst>
        <a:scene3d>
          <a:camera prst="orthographicFront"/>
          <a:lightRig rig="threePt" dir="t"/>
        </a:scene3d>
        <a:sp3d>
          <a:bevelT prst="angle"/>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a:t>Show Unknown</a:t>
          </a:r>
        </a:p>
      </xdr:txBody>
    </xdr:sp>
    <xdr:clientData/>
  </xdr:twoCellAnchor>
  <xdr:twoCellAnchor>
    <xdr:from>
      <xdr:col>0</xdr:col>
      <xdr:colOff>10584</xdr:colOff>
      <xdr:row>0</xdr:row>
      <xdr:rowOff>10584</xdr:rowOff>
    </xdr:from>
    <xdr:to>
      <xdr:col>7</xdr:col>
      <xdr:colOff>306916</xdr:colOff>
      <xdr:row>0</xdr:row>
      <xdr:rowOff>751419</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10584" y="10584"/>
          <a:ext cx="2730499" cy="7408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i="1">
              <a:solidFill>
                <a:schemeClr val="bg1">
                  <a:lumMod val="50000"/>
                </a:schemeClr>
              </a:solidFill>
            </a:rPr>
            <a:t>Developed</a:t>
          </a:r>
          <a:r>
            <a:rPr lang="en-US" i="1" baseline="0">
              <a:solidFill>
                <a:schemeClr val="bg1">
                  <a:lumMod val="50000"/>
                </a:schemeClr>
              </a:solidFill>
            </a:rPr>
            <a:t> by Convergys Analytics Solutions</a:t>
          </a:r>
        </a:p>
        <a:p>
          <a:pPr algn="l"/>
          <a:r>
            <a:rPr lang="en-US" i="1" baseline="0">
              <a:solidFill>
                <a:schemeClr val="bg1">
                  <a:lumMod val="50000"/>
                </a:schemeClr>
              </a:solidFill>
            </a:rPr>
            <a:t>Convergys Proprietary &amp; Confidential</a:t>
          </a:r>
        </a:p>
        <a:p>
          <a:pPr algn="l"/>
          <a:r>
            <a:rPr lang="en-US" i="1" baseline="0">
              <a:solidFill>
                <a:schemeClr val="bg1">
                  <a:lumMod val="50000"/>
                </a:schemeClr>
              </a:solidFill>
            </a:rPr>
            <a:t>Do not distribute without permission</a:t>
          </a:r>
        </a:p>
      </xdr:txBody>
    </xdr:sp>
    <xdr:clientData/>
  </xdr:twoCellAnchor>
  <mc:AlternateContent xmlns:mc="http://schemas.openxmlformats.org/markup-compatibility/2006">
    <mc:Choice xmlns:a14="http://schemas.microsoft.com/office/drawing/2010/main" Requires="a14">
      <xdr:twoCellAnchor editAs="absolute">
        <xdr:from>
          <xdr:col>32</xdr:col>
          <xdr:colOff>314325</xdr:colOff>
          <xdr:row>0</xdr:row>
          <xdr:rowOff>1238250</xdr:rowOff>
        </xdr:from>
        <xdr:to>
          <xdr:col>36</xdr:col>
          <xdr:colOff>142875</xdr:colOff>
          <xdr:row>0</xdr:row>
          <xdr:rowOff>1466850</xdr:rowOff>
        </xdr:to>
        <xdr:sp macro="" textlink="">
          <xdr:nvSpPr>
            <xdr:cNvPr id="1025" name="cbUNK"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Exclude UNK</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32</xdr:col>
          <xdr:colOff>314325</xdr:colOff>
          <xdr:row>0</xdr:row>
          <xdr:rowOff>1428750</xdr:rowOff>
        </xdr:from>
        <xdr:to>
          <xdr:col>36</xdr:col>
          <xdr:colOff>142875</xdr:colOff>
          <xdr:row>0</xdr:row>
          <xdr:rowOff>1657350</xdr:rowOff>
        </xdr:to>
        <xdr:sp macro="" textlink="">
          <xdr:nvSpPr>
            <xdr:cNvPr id="1026" name="cbUNC"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Exclude UNC</a:t>
              </a:r>
            </a:p>
          </xdr:txBody>
        </xdr:sp>
        <xdr:clientData/>
      </xdr:twoCellAnchor>
    </mc:Choice>
    <mc:Fallback/>
  </mc:AlternateContent>
  <xdr:twoCellAnchor editAs="absolute">
    <xdr:from>
      <xdr:col>27</xdr:col>
      <xdr:colOff>248303</xdr:colOff>
      <xdr:row>0</xdr:row>
      <xdr:rowOff>571500</xdr:rowOff>
    </xdr:from>
    <xdr:to>
      <xdr:col>31</xdr:col>
      <xdr:colOff>84666</xdr:colOff>
      <xdr:row>0</xdr:row>
      <xdr:rowOff>1092708</xdr:rowOff>
    </xdr:to>
    <xdr:sp macro="[0]!report_freq" textlink="">
      <xdr:nvSpPr>
        <xdr:cNvPr id="17" name="Rounded Rectangle 16">
          <a:extLst>
            <a:ext uri="{FF2B5EF4-FFF2-40B4-BE49-F238E27FC236}">
              <a16:creationId xmlns:a16="http://schemas.microsoft.com/office/drawing/2014/main" id="{00000000-0008-0000-0000-000011000000}"/>
            </a:ext>
          </a:extLst>
        </xdr:cNvPr>
        <xdr:cNvSpPr/>
      </xdr:nvSpPr>
      <xdr:spPr>
        <a:xfrm>
          <a:off x="9192278" y="571500"/>
          <a:ext cx="832104" cy="521208"/>
        </a:xfrm>
        <a:prstGeom prst="roundRect">
          <a:avLst/>
        </a:prstGeom>
        <a:solidFill>
          <a:schemeClr val="accent3"/>
        </a:solidFill>
        <a:ln>
          <a:solidFill>
            <a:schemeClr val="accent3">
              <a:lumMod val="75000"/>
            </a:schemeClr>
          </a:solidFill>
        </a:ln>
        <a:effectLst>
          <a:outerShdw blurRad="50800" dist="38100" algn="l" rotWithShape="0">
            <a:prstClr val="black">
              <a:alpha val="40000"/>
            </a:prstClr>
          </a:outerShdw>
        </a:effectLst>
        <a:scene3d>
          <a:camera prst="orthographicFront"/>
          <a:lightRig rig="threePt" dir="t"/>
        </a:scene3d>
        <a:sp3d>
          <a:bevelT prst="angle"/>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a:t>Frequency</a:t>
          </a:r>
        </a:p>
        <a:p>
          <a:pPr algn="ctr"/>
          <a:r>
            <a:rPr lang="en-US" sz="1100"/>
            <a:t>Report</a:t>
          </a:r>
        </a:p>
      </xdr:txBody>
    </xdr:sp>
    <xdr:clientData/>
  </xdr:twoCellAnchor>
  <xdr:twoCellAnchor editAs="absolute">
    <xdr:from>
      <xdr:col>24</xdr:col>
      <xdr:colOff>353271</xdr:colOff>
      <xdr:row>0</xdr:row>
      <xdr:rowOff>1174749</xdr:rowOff>
    </xdr:from>
    <xdr:to>
      <xdr:col>28</xdr:col>
      <xdr:colOff>180975</xdr:colOff>
      <xdr:row>0</xdr:row>
      <xdr:rowOff>1695957</xdr:rowOff>
    </xdr:to>
    <xdr:sp macro="[0]!report_period" textlink="">
      <xdr:nvSpPr>
        <xdr:cNvPr id="18" name="Rounded Rectangle 17">
          <a:extLst>
            <a:ext uri="{FF2B5EF4-FFF2-40B4-BE49-F238E27FC236}">
              <a16:creationId xmlns:a16="http://schemas.microsoft.com/office/drawing/2014/main" id="{00000000-0008-0000-0000-000012000000}"/>
            </a:ext>
          </a:extLst>
        </xdr:cNvPr>
        <xdr:cNvSpPr/>
      </xdr:nvSpPr>
      <xdr:spPr>
        <a:xfrm>
          <a:off x="8741833" y="1174749"/>
          <a:ext cx="836091" cy="521208"/>
        </a:xfrm>
        <a:prstGeom prst="roundRect">
          <a:avLst/>
        </a:prstGeom>
        <a:solidFill>
          <a:schemeClr val="accent3">
            <a:lumMod val="75000"/>
          </a:schemeClr>
        </a:solidFill>
        <a:ln>
          <a:solidFill>
            <a:schemeClr val="accent3">
              <a:lumMod val="75000"/>
            </a:schemeClr>
          </a:solidFill>
        </a:ln>
        <a:effectLst>
          <a:outerShdw blurRad="50800" dist="38100" algn="l" rotWithShape="0">
            <a:prstClr val="black">
              <a:alpha val="40000"/>
            </a:prstClr>
          </a:outerShdw>
        </a:effectLst>
        <a:scene3d>
          <a:camera prst="orthographicFront"/>
          <a:lightRig rig="threePt" dir="t"/>
        </a:scene3d>
        <a:sp3d>
          <a:bevelT prst="angle"/>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a:t>Trend</a:t>
          </a:r>
        </a:p>
        <a:p>
          <a:pPr algn="ctr"/>
          <a:r>
            <a:rPr lang="en-US" sz="1100"/>
            <a:t>Report</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4</xdr:col>
      <xdr:colOff>191885</xdr:colOff>
      <xdr:row>3</xdr:row>
      <xdr:rowOff>66675</xdr:rowOff>
    </xdr:from>
    <xdr:to>
      <xdr:col>6</xdr:col>
      <xdr:colOff>112568</xdr:colOff>
      <xdr:row>5</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4495800" y="638175"/>
          <a:ext cx="23241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META CATEGORY DISTRIBUTION</a:t>
          </a:r>
        </a:p>
      </xdr:txBody>
    </xdr:sp>
    <xdr:clientData/>
  </xdr:twoCellAnchor>
  <xdr:twoCellAnchor editAs="absolute">
    <xdr:from>
      <xdr:col>4</xdr:col>
      <xdr:colOff>191884</xdr:colOff>
      <xdr:row>10</xdr:row>
      <xdr:rowOff>85725</xdr:rowOff>
    </xdr:from>
    <xdr:to>
      <xdr:col>6</xdr:col>
      <xdr:colOff>380854</xdr:colOff>
      <xdr:row>12</xdr:row>
      <xdr:rowOff>9525</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4448174" y="1990725"/>
          <a:ext cx="28098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VERBATIM CATEGORY DISTRIBUTION</a:t>
          </a:r>
        </a:p>
      </xdr:txBody>
    </xdr:sp>
    <xdr:clientData/>
  </xdr:twoCellAnchor>
  <xdr:twoCellAnchor editAs="absolute">
    <xdr:from>
      <xdr:col>13</xdr:col>
      <xdr:colOff>0</xdr:colOff>
      <xdr:row>1</xdr:row>
      <xdr:rowOff>0</xdr:rowOff>
    </xdr:from>
    <xdr:to>
      <xdr:col>22</xdr:col>
      <xdr:colOff>0</xdr:colOff>
      <xdr:row>40</xdr:row>
      <xdr:rowOff>0</xdr:rowOff>
    </xdr:to>
    <xdr:graphicFrame macro="Chart1_Click">
      <xdr:nvGraphicFramePr>
        <xdr:cNvPr id="5" name="Ch_CatFreq">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409573</xdr:colOff>
      <xdr:row>8</xdr:row>
      <xdr:rowOff>190498</xdr:rowOff>
    </xdr:from>
    <xdr:to>
      <xdr:col>8</xdr:col>
      <xdr:colOff>0</xdr:colOff>
      <xdr:row>11</xdr:row>
      <xdr:rowOff>114299</xdr:rowOff>
    </xdr:to>
    <xdr:sp macro="[0]!sort_freq" textlink="">
      <xdr:nvSpPr>
        <xdr:cNvPr id="6" name="b_freq" hidden="1">
          <a:extLst>
            <a:ext uri="{FF2B5EF4-FFF2-40B4-BE49-F238E27FC236}">
              <a16:creationId xmlns:a16="http://schemas.microsoft.com/office/drawing/2014/main" id="{00000000-0008-0000-0200-000006000000}"/>
            </a:ext>
          </a:extLst>
        </xdr:cNvPr>
        <xdr:cNvSpPr/>
      </xdr:nvSpPr>
      <xdr:spPr>
        <a:xfrm>
          <a:off x="7067548" y="1714498"/>
          <a:ext cx="1057277" cy="495301"/>
        </a:xfrm>
        <a:prstGeom prst="roundRect">
          <a:avLst/>
        </a:prstGeom>
        <a:solidFill>
          <a:schemeClr val="bg1">
            <a:lumMod val="65000"/>
          </a:schemeClr>
        </a:solidFill>
        <a:ln>
          <a:solidFill>
            <a:schemeClr val="bg1">
              <a:lumMod val="50000"/>
            </a:schemeClr>
          </a:solidFill>
        </a:ln>
        <a:effectLst>
          <a:outerShdw blurRad="50800" dist="38100" algn="l" rotWithShape="0">
            <a:prstClr val="black">
              <a:alpha val="40000"/>
            </a:prstClr>
          </a:outerShdw>
        </a:effectLst>
        <a:scene3d>
          <a:camera prst="orthographicFront"/>
          <a:lightRig rig="threePt" dir="t"/>
        </a:scene3d>
        <a:sp3d>
          <a:bevelT w="44450" prst="angle"/>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a:t>Sort</a:t>
          </a:r>
          <a:r>
            <a:rPr lang="en-US" sz="1100" baseline="0"/>
            <a:t> by</a:t>
          </a:r>
        </a:p>
        <a:p>
          <a:pPr algn="ctr"/>
          <a:r>
            <a:rPr lang="en-US" sz="1100" baseline="0"/>
            <a:t>Frequency</a:t>
          </a:r>
          <a:endParaRPr lang="en-US" sz="1100"/>
        </a:p>
      </xdr:txBody>
    </xdr:sp>
    <xdr:clientData/>
  </xdr:twoCellAnchor>
  <xdr:twoCellAnchor editAs="absolute">
    <xdr:from>
      <xdr:col>13</xdr:col>
      <xdr:colOff>0</xdr:colOff>
      <xdr:row>41</xdr:row>
      <xdr:rowOff>0</xdr:rowOff>
    </xdr:from>
    <xdr:to>
      <xdr:col>22</xdr:col>
      <xdr:colOff>0</xdr:colOff>
      <xdr:row>80</xdr:row>
      <xdr:rowOff>0</xdr:rowOff>
    </xdr:to>
    <xdr:graphicFrame macro="Chart2_Click">
      <xdr:nvGraphicFramePr>
        <xdr:cNvPr id="8" name="Ch_survey">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42</xdr:col>
      <xdr:colOff>0</xdr:colOff>
      <xdr:row>1</xdr:row>
      <xdr:rowOff>0</xdr:rowOff>
    </xdr:from>
    <xdr:to>
      <xdr:col>61</xdr:col>
      <xdr:colOff>0</xdr:colOff>
      <xdr:row>27</xdr:row>
      <xdr:rowOff>0</xdr:rowOff>
    </xdr:to>
    <xdr:graphicFrame macro="Chart6_Click">
      <xdr:nvGraphicFramePr>
        <xdr:cNvPr id="10" name="ch_tb" hidden="1">
          <a:extLst>
            <a:ext uri="{FF2B5EF4-FFF2-40B4-BE49-F238E27FC236}">
              <a16:creationId xmlns:a16="http://schemas.microsoft.com/office/drawing/2014/main" id="{00000000-0008-0000-0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23</xdr:col>
      <xdr:colOff>0</xdr:colOff>
      <xdr:row>1</xdr:row>
      <xdr:rowOff>0</xdr:rowOff>
    </xdr:from>
    <xdr:to>
      <xdr:col>41</xdr:col>
      <xdr:colOff>0</xdr:colOff>
      <xdr:row>17</xdr:row>
      <xdr:rowOff>0</xdr:rowOff>
    </xdr:to>
    <xdr:graphicFrame macro="Chart3_Click">
      <xdr:nvGraphicFramePr>
        <xdr:cNvPr id="3" name="ch_cumfreq">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23</xdr:col>
      <xdr:colOff>0</xdr:colOff>
      <xdr:row>18</xdr:row>
      <xdr:rowOff>0</xdr:rowOff>
    </xdr:from>
    <xdr:to>
      <xdr:col>41</xdr:col>
      <xdr:colOff>0</xdr:colOff>
      <xdr:row>34</xdr:row>
      <xdr:rowOff>0</xdr:rowOff>
    </xdr:to>
    <xdr:graphicFrame macro="[0]!Chart4_Click">
      <xdr:nvGraphicFramePr>
        <xdr:cNvPr id="11" name="ch_cum_imp" hidden="1">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11</xdr:col>
      <xdr:colOff>228600</xdr:colOff>
      <xdr:row>4</xdr:row>
      <xdr:rowOff>104775</xdr:rowOff>
    </xdr:from>
    <xdr:to>
      <xdr:col>12</xdr:col>
      <xdr:colOff>3346</xdr:colOff>
      <xdr:row>9</xdr:row>
      <xdr:rowOff>18942</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6"/>
        <a:stretch>
          <a:fillRect/>
        </a:stretch>
      </xdr:blipFill>
      <xdr:spPr>
        <a:xfrm>
          <a:off x="12820650" y="866775"/>
          <a:ext cx="952381" cy="866667"/>
        </a:xfrm>
        <a:prstGeom prst="rect">
          <a:avLst/>
        </a:prstGeom>
      </xdr:spPr>
    </xdr:pic>
    <xdr:clientData/>
  </xdr:twoCellAnchor>
  <xdr:twoCellAnchor editAs="absolute">
    <xdr:from>
      <xdr:col>0</xdr:col>
      <xdr:colOff>285750</xdr:colOff>
      <xdr:row>10</xdr:row>
      <xdr:rowOff>161924</xdr:rowOff>
    </xdr:from>
    <xdr:to>
      <xdr:col>2</xdr:col>
      <xdr:colOff>719917</xdr:colOff>
      <xdr:row>12</xdr:row>
      <xdr:rowOff>38099</xdr:rowOff>
    </xdr:to>
    <xdr:sp macro="" textlink="$L$2">
      <xdr:nvSpPr>
        <xdr:cNvPr id="9" name="TextBox 8">
          <a:extLst>
            <a:ext uri="{FF2B5EF4-FFF2-40B4-BE49-F238E27FC236}">
              <a16:creationId xmlns:a16="http://schemas.microsoft.com/office/drawing/2014/main" id="{00000000-0008-0000-0200-000009000000}"/>
            </a:ext>
          </a:extLst>
        </xdr:cNvPr>
        <xdr:cNvSpPr txBox="1"/>
      </xdr:nvSpPr>
      <xdr:spPr>
        <a:xfrm>
          <a:off x="285750" y="2066924"/>
          <a:ext cx="15240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4D86EF5B-A71F-493A-8BD0-678E2D58EA03}" type="TxLink">
            <a:rPr lang="en-US" sz="1000" i="1">
              <a:solidFill>
                <a:schemeClr val="bg1">
                  <a:lumMod val="50000"/>
                </a:schemeClr>
              </a:solidFill>
            </a:rPr>
            <a:pPr algn="l"/>
            <a:t>Total Categories: 40</a:t>
          </a:fld>
          <a:endParaRPr lang="en-US" sz="1000" i="1">
            <a:solidFill>
              <a:schemeClr val="bg1">
                <a:lumMod val="50000"/>
              </a:schemeClr>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11</xdr:row>
          <xdr:rowOff>180975</xdr:rowOff>
        </xdr:from>
        <xdr:to>
          <xdr:col>0</xdr:col>
          <xdr:colOff>295275</xdr:colOff>
          <xdr:row>13</xdr:row>
          <xdr:rowOff>9525</xdr:rowOff>
        </xdr:to>
        <xdr:sp macro="" textlink="">
          <xdr:nvSpPr>
            <xdr:cNvPr id="2142" name="cb_all" hidden="1">
              <a:extLst>
                <a:ext uri="{63B3BB69-23CF-44E3-9099-C40C66FF867C}">
                  <a14:compatExt spid="_x0000_s2142"/>
                </a:ext>
                <a:ext uri="{FF2B5EF4-FFF2-40B4-BE49-F238E27FC236}">
                  <a16:creationId xmlns:a16="http://schemas.microsoft.com/office/drawing/2014/main" id="{00000000-0008-0000-0200-00005E080000}"/>
                </a:ext>
              </a:extLst>
            </xdr:cNvPr>
            <xdr:cNvSpPr/>
          </xdr:nvSpPr>
          <xdr:spPr bwMode="auto">
            <a:xfrm>
              <a:off x="0" y="0"/>
              <a:ext cx="0" cy="0"/>
            </a:xfrm>
            <a:prstGeom prst="rect">
              <a:avLst/>
            </a:prstGeom>
            <a:solidFill>
              <a:srgbClr val="F79646"/>
            </a:solidFill>
            <a:ln>
              <a:noFill/>
            </a:ln>
            <a:extLs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xdr:from>
      <xdr:col>1</xdr:col>
      <xdr:colOff>19050</xdr:colOff>
      <xdr:row>5</xdr:row>
      <xdr:rowOff>9524</xdr:rowOff>
    </xdr:from>
    <xdr:to>
      <xdr:col>2</xdr:col>
      <xdr:colOff>666750</xdr:colOff>
      <xdr:row>9</xdr:row>
      <xdr:rowOff>161925</xdr:rowOff>
    </xdr:to>
    <xdr:grpSp>
      <xdr:nvGrpSpPr>
        <xdr:cNvPr id="16" name="groupbox" hidden="1">
          <a:extLst>
            <a:ext uri="{FF2B5EF4-FFF2-40B4-BE49-F238E27FC236}">
              <a16:creationId xmlns:a16="http://schemas.microsoft.com/office/drawing/2014/main" id="{00000000-0008-0000-0200-000010000000}"/>
            </a:ext>
          </a:extLst>
        </xdr:cNvPr>
        <xdr:cNvGrpSpPr/>
      </xdr:nvGrpSpPr>
      <xdr:grpSpPr>
        <a:xfrm>
          <a:off x="392113" y="962024"/>
          <a:ext cx="1377950" cy="914401"/>
          <a:chOff x="1504950" y="352424"/>
          <a:chExt cx="1381125" cy="914401"/>
        </a:xfrm>
      </xdr:grpSpPr>
      <xdr:sp macro="" textlink="">
        <xdr:nvSpPr>
          <xdr:cNvPr id="12" name="TextBox 11" hidden="1">
            <a:extLst>
              <a:ext uri="{FF2B5EF4-FFF2-40B4-BE49-F238E27FC236}">
                <a16:creationId xmlns:a16="http://schemas.microsoft.com/office/drawing/2014/main" id="{00000000-0008-0000-0200-00000C000000}"/>
              </a:ext>
            </a:extLst>
          </xdr:cNvPr>
          <xdr:cNvSpPr txBox="1"/>
        </xdr:nvSpPr>
        <xdr:spPr>
          <a:xfrm>
            <a:off x="1514474" y="752475"/>
            <a:ext cx="64008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t>Top</a:t>
            </a:r>
            <a:r>
              <a:rPr lang="en-US" sz="1000" b="1" baseline="0"/>
              <a:t> Box</a:t>
            </a:r>
            <a:endParaRPr lang="en-US" sz="1000" b="1"/>
          </a:p>
        </xdr:txBody>
      </xdr:sp>
      <xdr:sp macro="" textlink="">
        <xdr:nvSpPr>
          <xdr:cNvPr id="77" name="TextBox 76" hidden="1">
            <a:extLst>
              <a:ext uri="{FF2B5EF4-FFF2-40B4-BE49-F238E27FC236}">
                <a16:creationId xmlns:a16="http://schemas.microsoft.com/office/drawing/2014/main" id="{00000000-0008-0000-0200-00004D000000}"/>
              </a:ext>
            </a:extLst>
          </xdr:cNvPr>
          <xdr:cNvSpPr txBox="1"/>
        </xdr:nvSpPr>
        <xdr:spPr>
          <a:xfrm>
            <a:off x="2238374" y="752475"/>
            <a:ext cx="64008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t>Bot. Box</a:t>
            </a:r>
          </a:p>
        </xdr:txBody>
      </xdr:sp>
      <xdr:sp macro="" textlink="">
        <xdr:nvSpPr>
          <xdr:cNvPr id="78" name="TextBox 77" hidden="1">
            <a:extLst>
              <a:ext uri="{FF2B5EF4-FFF2-40B4-BE49-F238E27FC236}">
                <a16:creationId xmlns:a16="http://schemas.microsoft.com/office/drawing/2014/main" id="{00000000-0008-0000-0200-00004E000000}"/>
              </a:ext>
            </a:extLst>
          </xdr:cNvPr>
          <xdr:cNvSpPr txBox="1"/>
        </xdr:nvSpPr>
        <xdr:spPr>
          <a:xfrm>
            <a:off x="1514475" y="352424"/>
            <a:ext cx="1371600" cy="457200"/>
          </a:xfrm>
          <a:prstGeom prst="rect">
            <a:avLst/>
          </a:prstGeom>
          <a:solidFill>
            <a:schemeClr val="accent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solidFill>
                  <a:schemeClr val="bg1"/>
                </a:solidFill>
              </a:rPr>
              <a:t>Impact</a:t>
            </a:r>
            <a:r>
              <a:rPr lang="en-US" sz="1000" b="1" baseline="0">
                <a:solidFill>
                  <a:schemeClr val="bg1"/>
                </a:solidFill>
              </a:rPr>
              <a:t> Pts.</a:t>
            </a:r>
          </a:p>
          <a:p>
            <a:pPr algn="ctr"/>
            <a:r>
              <a:rPr lang="en-US" sz="1000" b="0" baseline="0">
                <a:solidFill>
                  <a:schemeClr val="bg1"/>
                </a:solidFill>
              </a:rPr>
              <a:t>(Selected Categories)</a:t>
            </a:r>
          </a:p>
        </xdr:txBody>
      </xdr:sp>
      <xdr:sp macro="" textlink="">
        <xdr:nvSpPr>
          <xdr:cNvPr id="13" name="Rectangle 12" hidden="1">
            <a:extLst>
              <a:ext uri="{FF2B5EF4-FFF2-40B4-BE49-F238E27FC236}">
                <a16:creationId xmlns:a16="http://schemas.microsoft.com/office/drawing/2014/main" id="{00000000-0008-0000-0200-00000D000000}"/>
              </a:ext>
            </a:extLst>
          </xdr:cNvPr>
          <xdr:cNvSpPr/>
        </xdr:nvSpPr>
        <xdr:spPr>
          <a:xfrm>
            <a:off x="1504950" y="809625"/>
            <a:ext cx="1371600" cy="457200"/>
          </a:xfrm>
          <a:prstGeom prst="rect">
            <a:avLst/>
          </a:prstGeom>
          <a:noFill/>
          <a:ln w="6350">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Table!D16">
        <xdr:nvSpPr>
          <xdr:cNvPr id="15" name="TextBox 14" hidden="1">
            <a:extLst>
              <a:ext uri="{FF2B5EF4-FFF2-40B4-BE49-F238E27FC236}">
                <a16:creationId xmlns:a16="http://schemas.microsoft.com/office/drawing/2014/main" id="{00000000-0008-0000-0200-00000F000000}"/>
              </a:ext>
            </a:extLst>
          </xdr:cNvPr>
          <xdr:cNvSpPr txBox="1"/>
        </xdr:nvSpPr>
        <xdr:spPr>
          <a:xfrm>
            <a:off x="1514474" y="952500"/>
            <a:ext cx="64008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A83CA5-1FE2-48A9-931C-9992FF0356C2}" type="TxLink">
              <a:rPr lang="en-US" sz="1400" b="1"/>
              <a:pPr algn="ctr"/>
              <a:t>0.0</a:t>
            </a:fld>
            <a:endParaRPr lang="en-US" sz="1400" b="1"/>
          </a:p>
        </xdr:txBody>
      </xdr:sp>
      <xdr:sp macro="" textlink="Table!E16">
        <xdr:nvSpPr>
          <xdr:cNvPr id="81" name="TextBox 80" hidden="1">
            <a:extLst>
              <a:ext uri="{FF2B5EF4-FFF2-40B4-BE49-F238E27FC236}">
                <a16:creationId xmlns:a16="http://schemas.microsoft.com/office/drawing/2014/main" id="{00000000-0008-0000-0200-000051000000}"/>
              </a:ext>
            </a:extLst>
          </xdr:cNvPr>
          <xdr:cNvSpPr txBox="1"/>
        </xdr:nvSpPr>
        <xdr:spPr>
          <a:xfrm>
            <a:off x="2171698" y="952500"/>
            <a:ext cx="704851"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7817906-37B1-41D3-845D-04014998F4E9}" type="TxLink">
              <a:rPr lang="en-US" sz="1400" b="1"/>
              <a:pPr algn="ctr"/>
              <a:t>0.0</a:t>
            </a:fld>
            <a:endParaRPr lang="en-US" sz="1400" b="1"/>
          </a:p>
        </xdr:txBody>
      </xdr:sp>
    </xdr:grpSp>
    <xdr:clientData/>
  </xdr:twoCellAnchor>
  <xdr:twoCellAnchor editAs="absolute">
    <xdr:from>
      <xdr:col>42</xdr:col>
      <xdr:colOff>0</xdr:colOff>
      <xdr:row>28</xdr:row>
      <xdr:rowOff>0</xdr:rowOff>
    </xdr:from>
    <xdr:to>
      <xdr:col>61</xdr:col>
      <xdr:colOff>0</xdr:colOff>
      <xdr:row>54</xdr:row>
      <xdr:rowOff>0</xdr:rowOff>
    </xdr:to>
    <xdr:graphicFrame macro="Chart7_Click">
      <xdr:nvGraphicFramePr>
        <xdr:cNvPr id="80" name="ch_bb" hidden="1">
          <a:extLst>
            <a:ext uri="{FF2B5EF4-FFF2-40B4-BE49-F238E27FC236}">
              <a16:creationId xmlns:a16="http://schemas.microsoft.com/office/drawing/2014/main" id="{00000000-0008-0000-0200-00005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9</xdr:row>
          <xdr:rowOff>180975</xdr:rowOff>
        </xdr:from>
        <xdr:to>
          <xdr:col>2</xdr:col>
          <xdr:colOff>209550</xdr:colOff>
          <xdr:row>11</xdr:row>
          <xdr:rowOff>19050</xdr:rowOff>
        </xdr:to>
        <xdr:sp macro="" textlink="">
          <xdr:nvSpPr>
            <xdr:cNvPr id="2146" name="Check Box 98" hidden="1">
              <a:extLst>
                <a:ext uri="{63B3BB69-23CF-44E3-9099-C40C66FF867C}">
                  <a14:compatExt spid="_x0000_s2146"/>
                </a:ext>
                <a:ext uri="{FF2B5EF4-FFF2-40B4-BE49-F238E27FC236}">
                  <a16:creationId xmlns:a16="http://schemas.microsoft.com/office/drawing/2014/main" id="{00000000-0008-0000-0200-00006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Variation Factor</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132292</xdr:colOff>
      <xdr:row>0</xdr:row>
      <xdr:rowOff>120651</xdr:rowOff>
    </xdr:from>
    <xdr:to>
      <xdr:col>4</xdr:col>
      <xdr:colOff>476251</xdr:colOff>
      <xdr:row>0</xdr:row>
      <xdr:rowOff>406401</xdr:rowOff>
    </xdr:to>
    <xdr:sp macro="" textlink="Dictionary!AR1">
      <xdr:nvSpPr>
        <xdr:cNvPr id="2" name="TextBox 1">
          <a:extLst>
            <a:ext uri="{FF2B5EF4-FFF2-40B4-BE49-F238E27FC236}">
              <a16:creationId xmlns:a16="http://schemas.microsoft.com/office/drawing/2014/main" id="{00000000-0008-0000-0300-000002000000}"/>
            </a:ext>
          </a:extLst>
        </xdr:cNvPr>
        <xdr:cNvSpPr txBox="1"/>
      </xdr:nvSpPr>
      <xdr:spPr>
        <a:xfrm>
          <a:off x="132292" y="120651"/>
          <a:ext cx="2883958" cy="285750"/>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55F648-3918-45AE-8E22-0FCC85079FD0}" type="TxLink">
            <a:rPr lang="en-US" sz="1100" b="1" i="1"/>
            <a:pPr algn="ctr"/>
            <a:t>Showing -1 records coded with </a:t>
          </a:fld>
          <a:endParaRPr lang="en-US" sz="1100" b="1" i="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126998</xdr:colOff>
      <xdr:row>2</xdr:row>
      <xdr:rowOff>137586</xdr:rowOff>
    </xdr:from>
    <xdr:to>
      <xdr:col>0</xdr:col>
      <xdr:colOff>2571751</xdr:colOff>
      <xdr:row>17</xdr:row>
      <xdr:rowOff>63506</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126998" y="518586"/>
          <a:ext cx="2444753" cy="2783420"/>
          <a:chOff x="126998" y="518586"/>
          <a:chExt cx="2444753" cy="2783420"/>
        </a:xfrm>
      </xdr:grpSpPr>
      <xdr:sp macro="" textlink="">
        <xdr:nvSpPr>
          <xdr:cNvPr id="6" name="Rounded Rectangle 5">
            <a:extLst>
              <a:ext uri="{FF2B5EF4-FFF2-40B4-BE49-F238E27FC236}">
                <a16:creationId xmlns:a16="http://schemas.microsoft.com/office/drawing/2014/main" id="{00000000-0008-0000-0500-000006000000}"/>
              </a:ext>
            </a:extLst>
          </xdr:cNvPr>
          <xdr:cNvSpPr/>
        </xdr:nvSpPr>
        <xdr:spPr>
          <a:xfrm>
            <a:off x="126998" y="518586"/>
            <a:ext cx="2444753" cy="2783420"/>
          </a:xfrm>
          <a:prstGeom prst="roundRect">
            <a:avLst/>
          </a:prstGeom>
          <a:solidFill>
            <a:schemeClr val="accent6">
              <a:lumMod val="40000"/>
              <a:lumOff val="60000"/>
            </a:schemeClr>
          </a:solidFill>
          <a:ln>
            <a:noFill/>
          </a:ln>
          <a:effectLst>
            <a:outerShdw blurRad="63500" sx="102000" sy="102000" algn="ctr" rotWithShape="0">
              <a:prstClr val="black">
                <a:alpha val="40000"/>
              </a:prstClr>
            </a:outerShdw>
          </a:effectLst>
          <a:scene3d>
            <a:camera prst="orthographicFront">
              <a:rot lat="0" lon="0" rev="0"/>
            </a:camera>
            <a:lightRig rig="threePt" dir="t"/>
          </a:scene3d>
          <a:sp3d prstMaterial="matte">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lear_import" textlink="">
        <xdr:nvSpPr>
          <xdr:cNvPr id="5" name="Rounded Rectangle 4">
            <a:extLst>
              <a:ext uri="{FF2B5EF4-FFF2-40B4-BE49-F238E27FC236}">
                <a16:creationId xmlns:a16="http://schemas.microsoft.com/office/drawing/2014/main" id="{00000000-0008-0000-0500-000005000000}"/>
              </a:ext>
            </a:extLst>
          </xdr:cNvPr>
          <xdr:cNvSpPr/>
        </xdr:nvSpPr>
        <xdr:spPr>
          <a:xfrm>
            <a:off x="811746" y="1468972"/>
            <a:ext cx="914400" cy="714375"/>
          </a:xfrm>
          <a:prstGeom prst="roundRect">
            <a:avLst/>
          </a:prstGeom>
          <a:solidFill>
            <a:schemeClr val="accent2"/>
          </a:solidFill>
          <a:ln>
            <a:solidFill>
              <a:schemeClr val="accent2">
                <a:lumMod val="75000"/>
              </a:schemeClr>
            </a:solidFill>
          </a:ln>
          <a:effectLst>
            <a:outerShdw blurRad="50800" dist="38100" algn="l" rotWithShape="0">
              <a:prstClr val="black">
                <a:alpha val="40000"/>
              </a:prstClr>
            </a:outerShdw>
          </a:effectLst>
          <a:scene3d>
            <a:camera prst="orthographicFront"/>
            <a:lightRig rig="threePt" dir="t"/>
          </a:scene3d>
          <a:sp3d>
            <a:bevelT prst="angle"/>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n-US" sz="1100"/>
              <a:t>Clear Survey Data tab</a:t>
            </a:r>
            <a:r>
              <a:rPr lang="en-US" sz="1100" baseline="0"/>
              <a:t> </a:t>
            </a:r>
            <a:endParaRPr lang="en-US" sz="1100"/>
          </a:p>
        </xdr:txBody>
      </xdr:sp>
      <xdr:sp macro="[0]!import_fields" textlink="">
        <xdr:nvSpPr>
          <xdr:cNvPr id="9" name="Rounded Rectangle 8">
            <a:extLst>
              <a:ext uri="{FF2B5EF4-FFF2-40B4-BE49-F238E27FC236}">
                <a16:creationId xmlns:a16="http://schemas.microsoft.com/office/drawing/2014/main" id="{00000000-0008-0000-0500-000009000000}"/>
              </a:ext>
            </a:extLst>
          </xdr:cNvPr>
          <xdr:cNvSpPr/>
        </xdr:nvSpPr>
        <xdr:spPr>
          <a:xfrm>
            <a:off x="1428746" y="635004"/>
            <a:ext cx="914400" cy="714375"/>
          </a:xfrm>
          <a:prstGeom prst="roundRect">
            <a:avLst/>
          </a:prstGeom>
          <a:solidFill>
            <a:schemeClr val="tx2">
              <a:lumMod val="40000"/>
              <a:lumOff val="60000"/>
            </a:schemeClr>
          </a:solidFill>
          <a:ln>
            <a:solidFill>
              <a:schemeClr val="tx2">
                <a:lumMod val="20000"/>
                <a:lumOff val="80000"/>
              </a:schemeClr>
            </a:solidFill>
          </a:ln>
          <a:effectLst>
            <a:outerShdw blurRad="50800" dist="38100" algn="l" rotWithShape="0">
              <a:prstClr val="black">
                <a:alpha val="40000"/>
              </a:prstClr>
            </a:outerShdw>
          </a:effectLst>
          <a:scene3d>
            <a:camera prst="orthographicFront"/>
            <a:lightRig rig="threePt" dir="t"/>
          </a:scene3d>
          <a:sp3d>
            <a:bevelT prst="angle"/>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n-US" sz="1100"/>
              <a:t>Add</a:t>
            </a:r>
          </a:p>
          <a:p>
            <a:pPr algn="ctr"/>
            <a:r>
              <a:rPr lang="en-US" sz="1100"/>
              <a:t>Field(s)</a:t>
            </a:r>
            <a:r>
              <a:rPr lang="en-US" sz="1100" baseline="0"/>
              <a:t> to Data</a:t>
            </a:r>
            <a:endParaRPr lang="en-US" sz="1100"/>
          </a:p>
        </xdr:txBody>
      </xdr:sp>
      <xdr:sp macro="[0]!import" textlink="">
        <xdr:nvSpPr>
          <xdr:cNvPr id="10" name="Rounded Rectangle 9">
            <a:extLst>
              <a:ext uri="{FF2B5EF4-FFF2-40B4-BE49-F238E27FC236}">
                <a16:creationId xmlns:a16="http://schemas.microsoft.com/office/drawing/2014/main" id="{00000000-0008-0000-0500-00000A000000}"/>
              </a:ext>
            </a:extLst>
          </xdr:cNvPr>
          <xdr:cNvSpPr/>
        </xdr:nvSpPr>
        <xdr:spPr>
          <a:xfrm>
            <a:off x="310108" y="645591"/>
            <a:ext cx="914400" cy="714375"/>
          </a:xfrm>
          <a:prstGeom prst="roundRect">
            <a:avLst/>
          </a:prstGeom>
          <a:solidFill>
            <a:schemeClr val="tx2">
              <a:lumMod val="60000"/>
              <a:lumOff val="40000"/>
            </a:schemeClr>
          </a:solidFill>
          <a:ln>
            <a:solidFill>
              <a:schemeClr val="tx2">
                <a:lumMod val="20000"/>
                <a:lumOff val="80000"/>
              </a:schemeClr>
            </a:solidFill>
          </a:ln>
          <a:effectLst>
            <a:outerShdw blurRad="50800" dist="38100" algn="l" rotWithShape="0">
              <a:prstClr val="black">
                <a:alpha val="40000"/>
              </a:prstClr>
            </a:outerShdw>
          </a:effectLst>
          <a:scene3d>
            <a:camera prst="orthographicFront"/>
            <a:lightRig rig="threePt" dir="t"/>
          </a:scene3d>
          <a:sp3d>
            <a:bevelT prst="angle"/>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n-US" sz="1100"/>
              <a:t>Import</a:t>
            </a:r>
          </a:p>
          <a:p>
            <a:pPr algn="ctr"/>
            <a:r>
              <a:rPr lang="en-US" sz="1100"/>
              <a:t>Survey</a:t>
            </a:r>
          </a:p>
          <a:p>
            <a:pPr algn="ctr"/>
            <a:r>
              <a:rPr lang="en-US" sz="1100"/>
              <a:t>Data</a:t>
            </a:r>
          </a:p>
        </xdr:txBody>
      </xdr:sp>
      <xdr:sp macro="[0]!reset_userprompt" textlink="">
        <xdr:nvSpPr>
          <xdr:cNvPr id="7" name="Rounded Rectangle 6">
            <a:extLst>
              <a:ext uri="{FF2B5EF4-FFF2-40B4-BE49-F238E27FC236}">
                <a16:creationId xmlns:a16="http://schemas.microsoft.com/office/drawing/2014/main" id="{00000000-0008-0000-0500-000007000000}"/>
              </a:ext>
            </a:extLst>
          </xdr:cNvPr>
          <xdr:cNvSpPr/>
        </xdr:nvSpPr>
        <xdr:spPr>
          <a:xfrm>
            <a:off x="867853" y="2357972"/>
            <a:ext cx="914400" cy="714375"/>
          </a:xfrm>
          <a:prstGeom prst="roundRect">
            <a:avLst/>
          </a:prstGeom>
          <a:solidFill>
            <a:srgbClr val="FF0000"/>
          </a:solidFill>
          <a:ln>
            <a:solidFill>
              <a:schemeClr val="accent2">
                <a:lumMod val="75000"/>
              </a:schemeClr>
            </a:solidFill>
          </a:ln>
          <a:effectLst>
            <a:outerShdw blurRad="50800" dist="38100" algn="l" rotWithShape="0">
              <a:prstClr val="black">
                <a:alpha val="40000"/>
              </a:prstClr>
            </a:outerShdw>
          </a:effectLst>
          <a:scene3d>
            <a:camera prst="orthographicFront"/>
            <a:lightRig rig="threePt" dir="t"/>
          </a:scene3d>
          <a:sp3d>
            <a:bevelT prst="angle"/>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600" b="1"/>
              <a:t>RESET</a:t>
            </a:r>
          </a:p>
          <a:p>
            <a:pPr algn="ctr"/>
            <a:r>
              <a:rPr lang="en-US" sz="1600" b="1"/>
              <a:t>VAT</a:t>
            </a:r>
          </a:p>
        </xdr:txBody>
      </xdr:sp>
    </xdr:grp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1143000</xdr:colOff>
          <xdr:row>0</xdr:row>
          <xdr:rowOff>800100</xdr:rowOff>
        </xdr:from>
        <xdr:to>
          <xdr:col>2</xdr:col>
          <xdr:colOff>1819275</xdr:colOff>
          <xdr:row>0</xdr:row>
          <xdr:rowOff>1019175</xdr:rowOff>
        </xdr:to>
        <xdr:sp macro="" textlink="">
          <xdr:nvSpPr>
            <xdr:cNvPr id="14464" name="Check Box 128" hidden="1">
              <a:extLst>
                <a:ext uri="{63B3BB69-23CF-44E3-9099-C40C66FF867C}">
                  <a14:compatExt spid="_x0000_s14464"/>
                </a:ext>
                <a:ext uri="{FF2B5EF4-FFF2-40B4-BE49-F238E27FC236}">
                  <a16:creationId xmlns:a16="http://schemas.microsoft.com/office/drawing/2014/main" id="{00000000-0008-0000-0600-000080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Edit Mode</a:t>
              </a:r>
            </a:p>
          </xdr:txBody>
        </xdr:sp>
        <xdr:clientData/>
      </xdr:twoCellAnchor>
    </mc:Choice>
    <mc:Fallback/>
  </mc:AlternateContent>
  <xdr:twoCellAnchor editAs="absolute">
    <xdr:from>
      <xdr:col>0</xdr:col>
      <xdr:colOff>423335</xdr:colOff>
      <xdr:row>0</xdr:row>
      <xdr:rowOff>1246717</xdr:rowOff>
    </xdr:from>
    <xdr:to>
      <xdr:col>3</xdr:col>
      <xdr:colOff>687920</xdr:colOff>
      <xdr:row>0</xdr:row>
      <xdr:rowOff>1475317</xdr:rowOff>
    </xdr:to>
    <xdr:sp macro="" textlink="">
      <xdr:nvSpPr>
        <xdr:cNvPr id="4" name="tb_kw">
          <a:extLst>
            <a:ext uri="{FF2B5EF4-FFF2-40B4-BE49-F238E27FC236}">
              <a16:creationId xmlns:a16="http://schemas.microsoft.com/office/drawing/2014/main" id="{00000000-0008-0000-0600-0000B8000000}"/>
            </a:ext>
          </a:extLst>
        </xdr:cNvPr>
        <xdr:cNvSpPr txBox="1"/>
      </xdr:nvSpPr>
      <xdr:spPr>
        <a:xfrm>
          <a:off x="423335" y="1246717"/>
          <a:ext cx="3360210" cy="228600"/>
        </a:xfrm>
        <a:prstGeom prst="rect">
          <a:avLst/>
        </a:prstGeom>
        <a:solidFill>
          <a:schemeClr val="accent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solidFill>
            </a:rPr>
            <a:t>KEY WORDS</a:t>
          </a:r>
        </a:p>
      </xdr:txBody>
    </xdr:sp>
    <xdr:clientData/>
  </xdr:twoCellAnchor>
  <xdr:twoCellAnchor>
    <xdr:from>
      <xdr:col>2</xdr:col>
      <xdr:colOff>510100</xdr:colOff>
      <xdr:row>0</xdr:row>
      <xdr:rowOff>129120</xdr:rowOff>
    </xdr:from>
    <xdr:to>
      <xdr:col>2</xdr:col>
      <xdr:colOff>2432456</xdr:colOff>
      <xdr:row>0</xdr:row>
      <xdr:rowOff>1158905</xdr:rowOff>
    </xdr:to>
    <xdr:grpSp>
      <xdr:nvGrpSpPr>
        <xdr:cNvPr id="2" name="Group 1">
          <a:extLst>
            <a:ext uri="{FF2B5EF4-FFF2-40B4-BE49-F238E27FC236}">
              <a16:creationId xmlns:a16="http://schemas.microsoft.com/office/drawing/2014/main" id="{00000000-0008-0000-0600-000002000000}"/>
            </a:ext>
          </a:extLst>
        </xdr:cNvPr>
        <xdr:cNvGrpSpPr/>
      </xdr:nvGrpSpPr>
      <xdr:grpSpPr>
        <a:xfrm>
          <a:off x="986350" y="129120"/>
          <a:ext cx="1922356" cy="1029785"/>
          <a:chOff x="2203449" y="213785"/>
          <a:chExt cx="1922356" cy="1180106"/>
        </a:xfrm>
      </xdr:grpSpPr>
      <xdr:sp macro="[0]!kw_dupe_ck" textlink="">
        <xdr:nvSpPr>
          <xdr:cNvPr id="197" name="TextBox 196">
            <a:extLst>
              <a:ext uri="{FF2B5EF4-FFF2-40B4-BE49-F238E27FC236}">
                <a16:creationId xmlns:a16="http://schemas.microsoft.com/office/drawing/2014/main" id="{00000000-0008-0000-0600-0000C5000000}"/>
              </a:ext>
            </a:extLst>
          </xdr:cNvPr>
          <xdr:cNvSpPr txBox="1"/>
        </xdr:nvSpPr>
        <xdr:spPr>
          <a:xfrm>
            <a:off x="3570794" y="869952"/>
            <a:ext cx="548640" cy="523939"/>
          </a:xfrm>
          <a:prstGeom prst="rect">
            <a:avLst/>
          </a:prstGeom>
          <a:solidFill>
            <a:schemeClr val="lt1"/>
          </a:solidFill>
          <a:ln w="9525" cmpd="sng">
            <a:solidFill>
              <a:schemeClr val="lt1">
                <a:shade val="50000"/>
              </a:schemeClr>
            </a:solidFill>
          </a:ln>
          <a:effectLst>
            <a:outerShdw blurRad="50800" dist="38100" dir="2700000" sx="99000" sy="99000" algn="tl" rotWithShape="0">
              <a:schemeClr val="accent6">
                <a:lumMod val="40000"/>
                <a:lumOff val="60000"/>
                <a:alpha val="55000"/>
              </a:scheme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Dupe</a:t>
            </a:r>
            <a:r>
              <a:rPr lang="en-US" sz="1100" baseline="0"/>
              <a:t> Check</a:t>
            </a:r>
            <a:endParaRPr lang="en-US" sz="1100"/>
          </a:p>
        </xdr:txBody>
      </xdr:sp>
      <xdr:sp macro="[0]!kw_sort_kw" textlink="">
        <xdr:nvSpPr>
          <xdr:cNvPr id="199" name="TextBox 198">
            <a:extLst>
              <a:ext uri="{FF2B5EF4-FFF2-40B4-BE49-F238E27FC236}">
                <a16:creationId xmlns:a16="http://schemas.microsoft.com/office/drawing/2014/main" id="{00000000-0008-0000-0600-0000C7000000}"/>
              </a:ext>
            </a:extLst>
          </xdr:cNvPr>
          <xdr:cNvSpPr txBox="1"/>
        </xdr:nvSpPr>
        <xdr:spPr>
          <a:xfrm>
            <a:off x="2893482" y="213785"/>
            <a:ext cx="548640" cy="523939"/>
          </a:xfrm>
          <a:prstGeom prst="rect">
            <a:avLst/>
          </a:prstGeom>
          <a:solidFill>
            <a:schemeClr val="accent6">
              <a:lumMod val="20000"/>
              <a:lumOff val="80000"/>
            </a:schemeClr>
          </a:solidFill>
          <a:ln w="9525" cmpd="sng">
            <a:solidFill>
              <a:schemeClr val="lt1">
                <a:shade val="50000"/>
              </a:schemeClr>
            </a:solidFill>
          </a:ln>
          <a:effectLst>
            <a:outerShdw blurRad="50800" dist="38100" dir="2700000" sx="99000" sy="99000" algn="tl" rotWithShape="0">
              <a:schemeClr val="accent6">
                <a:lumMod val="40000"/>
                <a:lumOff val="60000"/>
                <a:alpha val="55000"/>
              </a:scheme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Sort</a:t>
            </a:r>
          </a:p>
          <a:p>
            <a:pPr algn="ctr"/>
            <a:r>
              <a:rPr lang="en-US" sz="1100"/>
              <a:t>KW</a:t>
            </a:r>
          </a:p>
        </xdr:txBody>
      </xdr:sp>
      <xdr:sp macro="[0]!insert_keyword" textlink="">
        <xdr:nvSpPr>
          <xdr:cNvPr id="200" name="TextBox 199">
            <a:extLst>
              <a:ext uri="{FF2B5EF4-FFF2-40B4-BE49-F238E27FC236}">
                <a16:creationId xmlns:a16="http://schemas.microsoft.com/office/drawing/2014/main" id="{00000000-0008-0000-0600-0000C8000000}"/>
              </a:ext>
            </a:extLst>
          </xdr:cNvPr>
          <xdr:cNvSpPr txBox="1"/>
        </xdr:nvSpPr>
        <xdr:spPr>
          <a:xfrm>
            <a:off x="2214032" y="869952"/>
            <a:ext cx="548640" cy="523939"/>
          </a:xfrm>
          <a:prstGeom prst="rect">
            <a:avLst/>
          </a:prstGeom>
          <a:solidFill>
            <a:schemeClr val="accent6">
              <a:lumMod val="40000"/>
              <a:lumOff val="60000"/>
            </a:schemeClr>
          </a:solidFill>
          <a:ln w="9525" cmpd="sng">
            <a:solidFill>
              <a:schemeClr val="lt1">
                <a:shade val="50000"/>
              </a:schemeClr>
            </a:solidFill>
          </a:ln>
          <a:effectLst>
            <a:outerShdw blurRad="50800" dist="38100" dir="2700000" sx="99000" sy="99000" algn="tl" rotWithShape="0">
              <a:schemeClr val="accent6">
                <a:lumMod val="40000"/>
                <a:lumOff val="60000"/>
                <a:alpha val="55000"/>
              </a:scheme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Insert</a:t>
            </a:r>
          </a:p>
          <a:p>
            <a:pPr algn="ctr"/>
            <a:r>
              <a:rPr lang="en-US" sz="1100"/>
              <a:t>KW</a:t>
            </a:r>
          </a:p>
        </xdr:txBody>
      </xdr:sp>
      <xdr:sp macro="[0]!kw_sort_cat" textlink="">
        <xdr:nvSpPr>
          <xdr:cNvPr id="201" name="TextBox 200">
            <a:extLst>
              <a:ext uri="{FF2B5EF4-FFF2-40B4-BE49-F238E27FC236}">
                <a16:creationId xmlns:a16="http://schemas.microsoft.com/office/drawing/2014/main" id="{00000000-0008-0000-0600-0000C9000000}"/>
              </a:ext>
            </a:extLst>
          </xdr:cNvPr>
          <xdr:cNvSpPr txBox="1"/>
        </xdr:nvSpPr>
        <xdr:spPr>
          <a:xfrm>
            <a:off x="2203449" y="213785"/>
            <a:ext cx="548640" cy="523939"/>
          </a:xfrm>
          <a:prstGeom prst="rect">
            <a:avLst/>
          </a:prstGeom>
          <a:solidFill>
            <a:schemeClr val="accent6">
              <a:lumMod val="20000"/>
              <a:lumOff val="80000"/>
            </a:schemeClr>
          </a:solidFill>
          <a:ln w="9525" cmpd="sng">
            <a:solidFill>
              <a:schemeClr val="lt1">
                <a:shade val="50000"/>
              </a:schemeClr>
            </a:solidFill>
          </a:ln>
          <a:effectLst>
            <a:outerShdw blurRad="50800" dist="38100" dir="2700000" sx="99000" sy="99000" algn="tl" rotWithShape="0">
              <a:schemeClr val="accent6">
                <a:lumMod val="40000"/>
                <a:lumOff val="60000"/>
                <a:alpha val="55000"/>
              </a:scheme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Sort</a:t>
            </a:r>
          </a:p>
          <a:p>
            <a:pPr algn="ctr"/>
            <a:r>
              <a:rPr lang="en-US" sz="1100"/>
              <a:t>Cat.</a:t>
            </a:r>
          </a:p>
        </xdr:txBody>
      </xdr:sp>
      <xdr:sp macro="[0]!kw_sort_rcnt" textlink="">
        <xdr:nvSpPr>
          <xdr:cNvPr id="203" name="TextBox 202">
            <a:extLst>
              <a:ext uri="{FF2B5EF4-FFF2-40B4-BE49-F238E27FC236}">
                <a16:creationId xmlns:a16="http://schemas.microsoft.com/office/drawing/2014/main" id="{00000000-0008-0000-0600-0000CB000000}"/>
              </a:ext>
            </a:extLst>
          </xdr:cNvPr>
          <xdr:cNvSpPr txBox="1"/>
        </xdr:nvSpPr>
        <xdr:spPr>
          <a:xfrm>
            <a:off x="3577165" y="213785"/>
            <a:ext cx="548640" cy="523939"/>
          </a:xfrm>
          <a:prstGeom prst="rect">
            <a:avLst/>
          </a:prstGeom>
          <a:solidFill>
            <a:schemeClr val="accent6">
              <a:lumMod val="20000"/>
              <a:lumOff val="80000"/>
            </a:schemeClr>
          </a:solidFill>
          <a:ln w="9525" cmpd="sng">
            <a:solidFill>
              <a:schemeClr val="lt1">
                <a:shade val="50000"/>
              </a:schemeClr>
            </a:solidFill>
          </a:ln>
          <a:effectLst>
            <a:outerShdw blurRad="50800" dist="38100" dir="2700000" sx="99000" sy="99000" algn="tl" rotWithShape="0">
              <a:schemeClr val="accent6">
                <a:lumMod val="40000"/>
                <a:lumOff val="60000"/>
                <a:alpha val="55000"/>
              </a:scheme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Sort</a:t>
            </a:r>
          </a:p>
          <a:p>
            <a:pPr algn="ctr"/>
            <a:r>
              <a:rPr lang="en-US" sz="1100"/>
              <a:t>Rcnt.</a:t>
            </a:r>
          </a:p>
        </xdr:txBody>
      </xdr:sp>
    </xdr:grpSp>
    <xdr:clientData/>
  </xdr:twoCellAnchor>
  <xdr:twoCellAnchor editAs="absolute">
    <xdr:from>
      <xdr:col>22</xdr:col>
      <xdr:colOff>1036097</xdr:colOff>
      <xdr:row>0</xdr:row>
      <xdr:rowOff>1246717</xdr:rowOff>
    </xdr:from>
    <xdr:to>
      <xdr:col>27</xdr:col>
      <xdr:colOff>28575</xdr:colOff>
      <xdr:row>0</xdr:row>
      <xdr:rowOff>1475317</xdr:rowOff>
    </xdr:to>
    <xdr:sp macro="" textlink="">
      <xdr:nvSpPr>
        <xdr:cNvPr id="198" name="tb_sp">
          <a:extLst>
            <a:ext uri="{FF2B5EF4-FFF2-40B4-BE49-F238E27FC236}">
              <a16:creationId xmlns:a16="http://schemas.microsoft.com/office/drawing/2014/main" id="{00000000-0008-0000-0600-0000C6000000}"/>
            </a:ext>
          </a:extLst>
        </xdr:cNvPr>
        <xdr:cNvSpPr txBox="1"/>
      </xdr:nvSpPr>
      <xdr:spPr>
        <a:xfrm>
          <a:off x="9560972" y="1246717"/>
          <a:ext cx="3373978" cy="228600"/>
        </a:xfrm>
        <a:prstGeom prst="rect">
          <a:avLst/>
        </a:prstGeom>
        <a:solidFill>
          <a:schemeClr val="accent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SPELLCHECK</a:t>
          </a:r>
        </a:p>
      </xdr:txBody>
    </xdr:sp>
    <xdr:clientData/>
  </xdr:twoCellAnchor>
  <xdr:twoCellAnchor editAs="absolute">
    <xdr:from>
      <xdr:col>28</xdr:col>
      <xdr:colOff>1266825</xdr:colOff>
      <xdr:row>0</xdr:row>
      <xdr:rowOff>1246717</xdr:rowOff>
    </xdr:from>
    <xdr:to>
      <xdr:col>29</xdr:col>
      <xdr:colOff>1771650</xdr:colOff>
      <xdr:row>0</xdr:row>
      <xdr:rowOff>1449917</xdr:rowOff>
    </xdr:to>
    <xdr:sp macro="" textlink="">
      <xdr:nvSpPr>
        <xdr:cNvPr id="202" name="tb_excl">
          <a:extLst>
            <a:ext uri="{FF2B5EF4-FFF2-40B4-BE49-F238E27FC236}">
              <a16:creationId xmlns:a16="http://schemas.microsoft.com/office/drawing/2014/main" id="{00000000-0008-0000-0600-0000CA000000}"/>
            </a:ext>
          </a:extLst>
        </xdr:cNvPr>
        <xdr:cNvSpPr txBox="1"/>
      </xdr:nvSpPr>
      <xdr:spPr>
        <a:xfrm>
          <a:off x="14478000" y="1246717"/>
          <a:ext cx="2286000" cy="203200"/>
        </a:xfrm>
        <a:prstGeom prst="rect">
          <a:avLst/>
        </a:prstGeom>
        <a:solidFill>
          <a:schemeClr val="accent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EXCLUDE</a:t>
          </a:r>
        </a:p>
      </xdr:txBody>
    </xdr:sp>
    <xdr:clientData/>
  </xdr:twoCellAnchor>
  <xdr:twoCellAnchor>
    <xdr:from>
      <xdr:col>23</xdr:col>
      <xdr:colOff>95254</xdr:colOff>
      <xdr:row>0</xdr:row>
      <xdr:rowOff>690031</xdr:rowOff>
    </xdr:from>
    <xdr:to>
      <xdr:col>23</xdr:col>
      <xdr:colOff>643894</xdr:colOff>
      <xdr:row>0</xdr:row>
      <xdr:rowOff>1147231</xdr:rowOff>
    </xdr:to>
    <xdr:sp macro="[0]!insert_spck" textlink="">
      <xdr:nvSpPr>
        <xdr:cNvPr id="205" name="TextBox 204">
          <a:extLst>
            <a:ext uri="{FF2B5EF4-FFF2-40B4-BE49-F238E27FC236}">
              <a16:creationId xmlns:a16="http://schemas.microsoft.com/office/drawing/2014/main" id="{00000000-0008-0000-0600-0000CD000000}"/>
            </a:ext>
          </a:extLst>
        </xdr:cNvPr>
        <xdr:cNvSpPr txBox="1"/>
      </xdr:nvSpPr>
      <xdr:spPr>
        <a:xfrm>
          <a:off x="4709587" y="690031"/>
          <a:ext cx="548640" cy="457200"/>
        </a:xfrm>
        <a:prstGeom prst="rect">
          <a:avLst/>
        </a:prstGeom>
        <a:solidFill>
          <a:schemeClr val="accent6">
            <a:lumMod val="40000"/>
            <a:lumOff val="60000"/>
          </a:schemeClr>
        </a:solidFill>
        <a:ln w="9525" cmpd="sng">
          <a:solidFill>
            <a:schemeClr val="lt1">
              <a:shade val="50000"/>
            </a:schemeClr>
          </a:solidFill>
        </a:ln>
        <a:effectLst>
          <a:outerShdw blurRad="50800" dist="38100" dir="2700000" sx="99000" sy="99000" algn="tl" rotWithShape="0">
            <a:schemeClr val="accent6">
              <a:lumMod val="40000"/>
              <a:lumOff val="60000"/>
              <a:alpha val="55000"/>
            </a:scheme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Insert</a:t>
          </a:r>
        </a:p>
        <a:p>
          <a:pPr algn="ctr"/>
          <a:r>
            <a:rPr lang="en-US" sz="1100"/>
            <a:t>SPCK</a:t>
          </a:r>
        </a:p>
      </xdr:txBody>
    </xdr:sp>
    <xdr:clientData/>
  </xdr:twoCellAnchor>
  <xdr:twoCellAnchor>
    <xdr:from>
      <xdr:col>29</xdr:col>
      <xdr:colOff>5</xdr:colOff>
      <xdr:row>0</xdr:row>
      <xdr:rowOff>680506</xdr:rowOff>
    </xdr:from>
    <xdr:to>
      <xdr:col>29</xdr:col>
      <xdr:colOff>548645</xdr:colOff>
      <xdr:row>0</xdr:row>
      <xdr:rowOff>1137706</xdr:rowOff>
    </xdr:to>
    <xdr:sp macro="[0]!insert_excl" textlink="">
      <xdr:nvSpPr>
        <xdr:cNvPr id="206" name="TextBox 205">
          <a:extLst>
            <a:ext uri="{FF2B5EF4-FFF2-40B4-BE49-F238E27FC236}">
              <a16:creationId xmlns:a16="http://schemas.microsoft.com/office/drawing/2014/main" id="{00000000-0008-0000-0600-0000CE000000}"/>
            </a:ext>
          </a:extLst>
        </xdr:cNvPr>
        <xdr:cNvSpPr txBox="1"/>
      </xdr:nvSpPr>
      <xdr:spPr>
        <a:xfrm>
          <a:off x="9662588" y="680506"/>
          <a:ext cx="548640" cy="457200"/>
        </a:xfrm>
        <a:prstGeom prst="rect">
          <a:avLst/>
        </a:prstGeom>
        <a:solidFill>
          <a:schemeClr val="accent6">
            <a:lumMod val="40000"/>
            <a:lumOff val="60000"/>
          </a:schemeClr>
        </a:solidFill>
        <a:ln w="9525" cmpd="sng">
          <a:solidFill>
            <a:schemeClr val="lt1">
              <a:shade val="50000"/>
            </a:schemeClr>
          </a:solidFill>
        </a:ln>
        <a:effectLst>
          <a:outerShdw blurRad="50800" dist="38100" dir="2700000" sx="99000" sy="99000" algn="tl" rotWithShape="0">
            <a:schemeClr val="accent6">
              <a:lumMod val="40000"/>
              <a:lumOff val="60000"/>
              <a:alpha val="55000"/>
            </a:scheme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Insert</a:t>
          </a:r>
        </a:p>
        <a:p>
          <a:pPr algn="ctr"/>
          <a:r>
            <a:rPr lang="en-US" sz="1100"/>
            <a:t>EXCL</a:t>
          </a:r>
        </a:p>
      </xdr:txBody>
    </xdr:sp>
    <xdr:clientData/>
  </xdr:twoCellAnchor>
  <mc:AlternateContent xmlns:mc="http://schemas.openxmlformats.org/markup-compatibility/2006">
    <mc:Choice xmlns:a14="http://schemas.microsoft.com/office/drawing/2010/main" Requires="a14">
      <xdr:twoCellAnchor editAs="oneCell">
        <xdr:from>
          <xdr:col>2</xdr:col>
          <xdr:colOff>1428750</xdr:colOff>
          <xdr:row>0</xdr:row>
          <xdr:rowOff>876300</xdr:rowOff>
        </xdr:from>
        <xdr:to>
          <xdr:col>2</xdr:col>
          <xdr:colOff>1524000</xdr:colOff>
          <xdr:row>0</xdr:row>
          <xdr:rowOff>962025</xdr:rowOff>
        </xdr:to>
        <xdr:sp macro="" textlink="">
          <xdr:nvSpPr>
            <xdr:cNvPr id="14466" name="Label1" hidden="1">
              <a:extLst>
                <a:ext uri="{63B3BB69-23CF-44E3-9099-C40C66FF867C}">
                  <a14:compatExt spid="_x0000_s14466"/>
                </a:ext>
                <a:ext uri="{FF2B5EF4-FFF2-40B4-BE49-F238E27FC236}">
                  <a16:creationId xmlns:a16="http://schemas.microsoft.com/office/drawing/2014/main" id="{00000000-0008-0000-0600-00008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47</xdr:col>
      <xdr:colOff>158747</xdr:colOff>
      <xdr:row>0</xdr:row>
      <xdr:rowOff>402166</xdr:rowOff>
    </xdr:from>
    <xdr:to>
      <xdr:col>51</xdr:col>
      <xdr:colOff>560913</xdr:colOff>
      <xdr:row>0</xdr:row>
      <xdr:rowOff>1492249</xdr:rowOff>
    </xdr:to>
    <xdr:sp macro="" textlink="">
      <xdr:nvSpPr>
        <xdr:cNvPr id="3" name="tt_edit" hidden="1">
          <a:extLst>
            <a:ext uri="{FF2B5EF4-FFF2-40B4-BE49-F238E27FC236}">
              <a16:creationId xmlns:a16="http://schemas.microsoft.com/office/drawing/2014/main" id="{00000000-0008-0000-0600-000003000000}"/>
            </a:ext>
          </a:extLst>
        </xdr:cNvPr>
        <xdr:cNvSpPr txBox="1"/>
      </xdr:nvSpPr>
      <xdr:spPr>
        <a:xfrm>
          <a:off x="9757830" y="402166"/>
          <a:ext cx="2857500" cy="1090083"/>
        </a:xfrm>
        <a:prstGeom prst="rect">
          <a:avLst/>
        </a:prstGeom>
        <a:solidFill>
          <a:schemeClr val="accent6">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TIP</a:t>
          </a:r>
        </a:p>
        <a:p>
          <a:endParaRPr lang="en-US" sz="1100"/>
        </a:p>
        <a:p>
          <a:r>
            <a:rPr lang="en-US" sz="1100"/>
            <a:t>Checking</a:t>
          </a:r>
          <a:r>
            <a:rPr lang="en-US" sz="1100" baseline="0"/>
            <a:t> "Edit Mode" will prevent the Data tab window from resetting (auto-scrolling to the top left corner) and the Key Words table on this tab from auto-sorting.</a:t>
          </a:r>
          <a:endParaRPr lang="en-US" sz="1100"/>
        </a:p>
      </xdr:txBody>
    </xdr:sp>
    <xdr:clientData/>
  </xdr:twoCellAnchor>
  <xdr:twoCellAnchor editAs="absolute">
    <xdr:from>
      <xdr:col>0</xdr:col>
      <xdr:colOff>423335</xdr:colOff>
      <xdr:row>0</xdr:row>
      <xdr:rowOff>1267884</xdr:rowOff>
    </xdr:from>
    <xdr:to>
      <xdr:col>3</xdr:col>
      <xdr:colOff>687920</xdr:colOff>
      <xdr:row>0</xdr:row>
      <xdr:rowOff>1496484</xdr:rowOff>
    </xdr:to>
    <xdr:sp macro="" textlink="">
      <xdr:nvSpPr>
        <xdr:cNvPr id="5" name="tb_kw_red" hidden="1">
          <a:extLst>
            <a:ext uri="{FF2B5EF4-FFF2-40B4-BE49-F238E27FC236}">
              <a16:creationId xmlns:a16="http://schemas.microsoft.com/office/drawing/2014/main" id="{00000000-0008-0000-0600-000011000000}"/>
            </a:ext>
          </a:extLst>
        </xdr:cNvPr>
        <xdr:cNvSpPr txBox="1"/>
      </xdr:nvSpPr>
      <xdr:spPr>
        <a:xfrm>
          <a:off x="423335" y="1267884"/>
          <a:ext cx="3365502" cy="228600"/>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solidFill>
            </a:rPr>
            <a:t>KEY WORDS</a:t>
          </a:r>
        </a:p>
      </xdr:txBody>
    </xdr:sp>
    <xdr:clientData/>
  </xdr:twoCellAnchor>
  <xdr:twoCellAnchor>
    <xdr:from>
      <xdr:col>21</xdr:col>
      <xdr:colOff>550323</xdr:colOff>
      <xdr:row>0</xdr:row>
      <xdr:rowOff>1267884</xdr:rowOff>
    </xdr:from>
    <xdr:to>
      <xdr:col>24</xdr:col>
      <xdr:colOff>1396989</xdr:colOff>
      <xdr:row>0</xdr:row>
      <xdr:rowOff>1496484</xdr:rowOff>
    </xdr:to>
    <xdr:sp macro="" textlink="">
      <xdr:nvSpPr>
        <xdr:cNvPr id="18" name="tb_sp_red" hidden="1">
          <a:extLst>
            <a:ext uri="{FF2B5EF4-FFF2-40B4-BE49-F238E27FC236}">
              <a16:creationId xmlns:a16="http://schemas.microsoft.com/office/drawing/2014/main" id="{00000000-0008-0000-0600-000012000000}"/>
            </a:ext>
          </a:extLst>
        </xdr:cNvPr>
        <xdr:cNvSpPr txBox="1"/>
      </xdr:nvSpPr>
      <xdr:spPr>
        <a:xfrm>
          <a:off x="4466156" y="1267884"/>
          <a:ext cx="2910416" cy="228600"/>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SPELLCHECK</a:t>
          </a:r>
        </a:p>
      </xdr:txBody>
    </xdr:sp>
    <xdr:clientData/>
  </xdr:twoCellAnchor>
  <xdr:twoCellAnchor editAs="absolute">
    <xdr:from>
      <xdr:col>12</xdr:col>
      <xdr:colOff>504825</xdr:colOff>
      <xdr:row>0</xdr:row>
      <xdr:rowOff>1246717</xdr:rowOff>
    </xdr:from>
    <xdr:to>
      <xdr:col>15</xdr:col>
      <xdr:colOff>809625</xdr:colOff>
      <xdr:row>0</xdr:row>
      <xdr:rowOff>1475317</xdr:rowOff>
    </xdr:to>
    <xdr:sp macro="" textlink="">
      <xdr:nvSpPr>
        <xdr:cNvPr id="19" name="tb_kw">
          <a:extLst>
            <a:ext uri="{FF2B5EF4-FFF2-40B4-BE49-F238E27FC236}">
              <a16:creationId xmlns:a16="http://schemas.microsoft.com/office/drawing/2014/main" id="{00000000-0008-0000-0600-000013000000}"/>
            </a:ext>
          </a:extLst>
        </xdr:cNvPr>
        <xdr:cNvSpPr txBox="1"/>
      </xdr:nvSpPr>
      <xdr:spPr>
        <a:xfrm>
          <a:off x="4419600" y="1246717"/>
          <a:ext cx="3657600" cy="228600"/>
        </a:xfrm>
        <a:prstGeom prst="rect">
          <a:avLst/>
        </a:prstGeom>
        <a:solidFill>
          <a:schemeClr val="accent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solidFill>
            </a:rPr>
            <a:t>PARENT KEY WORDS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28576</xdr:colOff>
      <xdr:row>1</xdr:row>
      <xdr:rowOff>38100</xdr:rowOff>
    </xdr:from>
    <xdr:to>
      <xdr:col>9</xdr:col>
      <xdr:colOff>457201</xdr:colOff>
      <xdr:row>8</xdr:row>
      <xdr:rowOff>161925</xdr:rowOff>
    </xdr:to>
    <xdr:sp macro="[0]!hide_survey_tip" textlink="">
      <xdr:nvSpPr>
        <xdr:cNvPr id="2" name="tip_2" hidden="1">
          <a:extLst>
            <a:ext uri="{FF2B5EF4-FFF2-40B4-BE49-F238E27FC236}">
              <a16:creationId xmlns:a16="http://schemas.microsoft.com/office/drawing/2014/main" id="{00000000-0008-0000-0700-000002000000}"/>
            </a:ext>
          </a:extLst>
        </xdr:cNvPr>
        <xdr:cNvSpPr txBox="1"/>
      </xdr:nvSpPr>
      <xdr:spPr>
        <a:xfrm>
          <a:off x="28576" y="228600"/>
          <a:ext cx="5867400" cy="1457325"/>
        </a:xfrm>
        <a:prstGeom prst="rect">
          <a:avLst/>
        </a:prstGeom>
        <a:solidFill>
          <a:schemeClr val="accent6">
            <a:lumMod val="20000"/>
            <a:lumOff val="80000"/>
            <a:alpha val="7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u="sng"/>
            <a:t>TIPS </a:t>
          </a:r>
        </a:p>
        <a:p>
          <a:pPr algn="ctr"/>
          <a:r>
            <a:rPr lang="en-US" sz="1100" b="0" u="none"/>
            <a:t>(click to dismiss)</a:t>
          </a:r>
        </a:p>
        <a:p>
          <a:endParaRPr lang="en-US" sz="1100"/>
        </a:p>
        <a:p>
          <a:r>
            <a:rPr lang="en-US" sz="1100"/>
            <a:t>Past</a:t>
          </a:r>
          <a:r>
            <a:rPr lang="en-US" sz="1100" baseline="0"/>
            <a:t>e survey data into this tab starting with cell A1 (field names must be in Row 1).</a:t>
          </a:r>
        </a:p>
        <a:p>
          <a:endParaRPr lang="en-US" sz="1100" baseline="0"/>
        </a:p>
        <a:p>
          <a:r>
            <a:rPr lang="en-US" sz="1100" baseline="0"/>
            <a:t>Pasting values will minimize file size.</a:t>
          </a:r>
        </a:p>
        <a:p>
          <a:endParaRPr lang="en-US" sz="1100" baseline="0"/>
        </a:p>
        <a:p>
          <a:r>
            <a:rPr lang="en-US" sz="1100" baseline="0"/>
            <a:t>To further minimize file  size, paste only those fields that you plan to use in your analysis.</a:t>
          </a:r>
        </a:p>
        <a:p>
          <a:endParaRPr lang="en-US" sz="1100" baseline="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20</xdr:col>
      <xdr:colOff>704850</xdr:colOff>
      <xdr:row>3</xdr:row>
      <xdr:rowOff>57150</xdr:rowOff>
    </xdr:from>
    <xdr:to>
      <xdr:col>20</xdr:col>
      <xdr:colOff>823722</xdr:colOff>
      <xdr:row>3</xdr:row>
      <xdr:rowOff>171450</xdr:rowOff>
    </xdr:to>
    <xdr:sp macro="" textlink="">
      <xdr:nvSpPr>
        <xdr:cNvPr id="2" name="Rectangle 1">
          <a:extLst>
            <a:ext uri="{FF2B5EF4-FFF2-40B4-BE49-F238E27FC236}">
              <a16:creationId xmlns:a16="http://schemas.microsoft.com/office/drawing/2014/main" id="{00000000-0008-0000-0900-000002000000}"/>
            </a:ext>
          </a:extLst>
        </xdr:cNvPr>
        <xdr:cNvSpPr/>
      </xdr:nvSpPr>
      <xdr:spPr>
        <a:xfrm>
          <a:off x="23631525" y="628650"/>
          <a:ext cx="118872" cy="114300"/>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704850</xdr:colOff>
      <xdr:row>4</xdr:row>
      <xdr:rowOff>25400</xdr:rowOff>
    </xdr:from>
    <xdr:to>
      <xdr:col>20</xdr:col>
      <xdr:colOff>823722</xdr:colOff>
      <xdr:row>4</xdr:row>
      <xdr:rowOff>139700</xdr:rowOff>
    </xdr:to>
    <xdr:sp macro="" textlink="">
      <xdr:nvSpPr>
        <xdr:cNvPr id="3" name="Rectangle 2">
          <a:extLst>
            <a:ext uri="{FF2B5EF4-FFF2-40B4-BE49-F238E27FC236}">
              <a16:creationId xmlns:a16="http://schemas.microsoft.com/office/drawing/2014/main" id="{00000000-0008-0000-0900-000003000000}"/>
            </a:ext>
          </a:extLst>
        </xdr:cNvPr>
        <xdr:cNvSpPr/>
      </xdr:nvSpPr>
      <xdr:spPr>
        <a:xfrm>
          <a:off x="23631525" y="787400"/>
          <a:ext cx="118872" cy="11430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704850</xdr:colOff>
      <xdr:row>4</xdr:row>
      <xdr:rowOff>184150</xdr:rowOff>
    </xdr:from>
    <xdr:to>
      <xdr:col>20</xdr:col>
      <xdr:colOff>823722</xdr:colOff>
      <xdr:row>5</xdr:row>
      <xdr:rowOff>107950</xdr:rowOff>
    </xdr:to>
    <xdr:sp macro="" textlink="">
      <xdr:nvSpPr>
        <xdr:cNvPr id="4" name="Rectangle 3">
          <a:extLst>
            <a:ext uri="{FF2B5EF4-FFF2-40B4-BE49-F238E27FC236}">
              <a16:creationId xmlns:a16="http://schemas.microsoft.com/office/drawing/2014/main" id="{00000000-0008-0000-0900-000004000000}"/>
            </a:ext>
          </a:extLst>
        </xdr:cNvPr>
        <xdr:cNvSpPr/>
      </xdr:nvSpPr>
      <xdr:spPr>
        <a:xfrm>
          <a:off x="23631525" y="946150"/>
          <a:ext cx="118872" cy="114300"/>
        </a:xfrm>
        <a:prstGeom prst="rect">
          <a:avLst/>
        </a:prstGeom>
        <a:solidFill>
          <a:schemeClr val="accent6">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704850</xdr:colOff>
      <xdr:row>5</xdr:row>
      <xdr:rowOff>152400</xdr:rowOff>
    </xdr:from>
    <xdr:to>
      <xdr:col>20</xdr:col>
      <xdr:colOff>823722</xdr:colOff>
      <xdr:row>6</xdr:row>
      <xdr:rowOff>76200</xdr:rowOff>
    </xdr:to>
    <xdr:sp macro="" textlink="">
      <xdr:nvSpPr>
        <xdr:cNvPr id="5" name="Rectangle 4">
          <a:extLst>
            <a:ext uri="{FF2B5EF4-FFF2-40B4-BE49-F238E27FC236}">
              <a16:creationId xmlns:a16="http://schemas.microsoft.com/office/drawing/2014/main" id="{00000000-0008-0000-0900-000005000000}"/>
            </a:ext>
          </a:extLst>
        </xdr:cNvPr>
        <xdr:cNvSpPr/>
      </xdr:nvSpPr>
      <xdr:spPr>
        <a:xfrm>
          <a:off x="23631525" y="1104900"/>
          <a:ext cx="118872" cy="114300"/>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819150</xdr:colOff>
      <xdr:row>2</xdr:row>
      <xdr:rowOff>180975</xdr:rowOff>
    </xdr:from>
    <xdr:to>
      <xdr:col>20</xdr:col>
      <xdr:colOff>1390650</xdr:colOff>
      <xdr:row>4</xdr:row>
      <xdr:rowOff>19050</xdr:rowOff>
    </xdr:to>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23745825" y="561975"/>
          <a:ext cx="571500"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00"/>
            <a:t>Agent</a:t>
          </a:r>
        </a:p>
      </xdr:txBody>
    </xdr:sp>
    <xdr:clientData/>
  </xdr:twoCellAnchor>
  <xdr:twoCellAnchor>
    <xdr:from>
      <xdr:col>20</xdr:col>
      <xdr:colOff>819150</xdr:colOff>
      <xdr:row>3</xdr:row>
      <xdr:rowOff>158750</xdr:rowOff>
    </xdr:from>
    <xdr:to>
      <xdr:col>20</xdr:col>
      <xdr:colOff>1600200</xdr:colOff>
      <xdr:row>4</xdr:row>
      <xdr:rowOff>168275</xdr:rowOff>
    </xdr:to>
    <xdr:sp macro="" textlink="">
      <xdr:nvSpPr>
        <xdr:cNvPr id="8" name="TextBox 7">
          <a:extLst>
            <a:ext uri="{FF2B5EF4-FFF2-40B4-BE49-F238E27FC236}">
              <a16:creationId xmlns:a16="http://schemas.microsoft.com/office/drawing/2014/main" id="{00000000-0008-0000-0900-000008000000}"/>
            </a:ext>
          </a:extLst>
        </xdr:cNvPr>
        <xdr:cNvSpPr txBox="1"/>
      </xdr:nvSpPr>
      <xdr:spPr>
        <a:xfrm>
          <a:off x="23745825" y="730250"/>
          <a:ext cx="78105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00"/>
            <a:t>Non-agent</a:t>
          </a:r>
        </a:p>
      </xdr:txBody>
    </xdr:sp>
    <xdr:clientData/>
  </xdr:twoCellAnchor>
  <xdr:twoCellAnchor>
    <xdr:from>
      <xdr:col>20</xdr:col>
      <xdr:colOff>819150</xdr:colOff>
      <xdr:row>4</xdr:row>
      <xdr:rowOff>117475</xdr:rowOff>
    </xdr:from>
    <xdr:to>
      <xdr:col>20</xdr:col>
      <xdr:colOff>1600200</xdr:colOff>
      <xdr:row>5</xdr:row>
      <xdr:rowOff>127000</xdr:rowOff>
    </xdr:to>
    <xdr:sp macro="" textlink="">
      <xdr:nvSpPr>
        <xdr:cNvPr id="9" name="TextBox 8">
          <a:extLst>
            <a:ext uri="{FF2B5EF4-FFF2-40B4-BE49-F238E27FC236}">
              <a16:creationId xmlns:a16="http://schemas.microsoft.com/office/drawing/2014/main" id="{00000000-0008-0000-0900-000009000000}"/>
            </a:ext>
          </a:extLst>
        </xdr:cNvPr>
        <xdr:cNvSpPr txBox="1"/>
      </xdr:nvSpPr>
      <xdr:spPr>
        <a:xfrm>
          <a:off x="23745825" y="879475"/>
          <a:ext cx="78105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00"/>
            <a:t>Shared</a:t>
          </a:r>
        </a:p>
      </xdr:txBody>
    </xdr:sp>
    <xdr:clientData/>
  </xdr:twoCellAnchor>
  <xdr:twoCellAnchor>
    <xdr:from>
      <xdr:col>20</xdr:col>
      <xdr:colOff>819150</xdr:colOff>
      <xdr:row>5</xdr:row>
      <xdr:rowOff>76200</xdr:rowOff>
    </xdr:from>
    <xdr:to>
      <xdr:col>20</xdr:col>
      <xdr:colOff>1600200</xdr:colOff>
      <xdr:row>6</xdr:row>
      <xdr:rowOff>85725</xdr:rowOff>
    </xdr:to>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23745825" y="1028700"/>
          <a:ext cx="78105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00"/>
            <a:t>Unknown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19050</xdr:colOff>
      <xdr:row>0</xdr:row>
      <xdr:rowOff>28575</xdr:rowOff>
    </xdr:from>
    <xdr:to>
      <xdr:col>2</xdr:col>
      <xdr:colOff>466725</xdr:colOff>
      <xdr:row>2</xdr:row>
      <xdr:rowOff>9525</xdr:rowOff>
    </xdr:to>
    <xdr:sp macro="[0]!help_code" textlink="">
      <xdr:nvSpPr>
        <xdr:cNvPr id="3" name="h_lbl_1">
          <a:extLst>
            <a:ext uri="{FF2B5EF4-FFF2-40B4-BE49-F238E27FC236}">
              <a16:creationId xmlns:a16="http://schemas.microsoft.com/office/drawing/2014/main" id="{00000000-0008-0000-0C00-000003000000}"/>
            </a:ext>
          </a:extLst>
        </xdr:cNvPr>
        <xdr:cNvSpPr txBox="1"/>
      </xdr:nvSpPr>
      <xdr:spPr>
        <a:xfrm>
          <a:off x="628650" y="28575"/>
          <a:ext cx="1057275"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u="sng">
              <a:solidFill>
                <a:srgbClr val="0070C0"/>
              </a:solidFill>
            </a:rPr>
            <a:t>Overview</a:t>
          </a:r>
        </a:p>
      </xdr:txBody>
    </xdr:sp>
    <xdr:clientData/>
  </xdr:twoCellAnchor>
  <xdr:oneCellAnchor>
    <xdr:from>
      <xdr:col>1</xdr:col>
      <xdr:colOff>57150</xdr:colOff>
      <xdr:row>3</xdr:row>
      <xdr:rowOff>57150</xdr:rowOff>
    </xdr:from>
    <xdr:ext cx="8686800" cy="11631517"/>
    <xdr:sp macro="" textlink="">
      <xdr:nvSpPr>
        <xdr:cNvPr id="5" name="help_2" hidden="1">
          <a:extLst>
            <a:ext uri="{FF2B5EF4-FFF2-40B4-BE49-F238E27FC236}">
              <a16:creationId xmlns:a16="http://schemas.microsoft.com/office/drawing/2014/main" id="{00000000-0008-0000-0C00-000005000000}"/>
            </a:ext>
          </a:extLst>
        </xdr:cNvPr>
        <xdr:cNvSpPr txBox="1"/>
      </xdr:nvSpPr>
      <xdr:spPr>
        <a:xfrm>
          <a:off x="666750" y="628650"/>
          <a:ext cx="8686800" cy="116315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pPr algn="ctr"/>
          <a:r>
            <a:rPr lang="en-US" sz="1100" b="1" u="sng" baseline="0"/>
            <a:t>CONFIGURING VAT</a:t>
          </a:r>
        </a:p>
        <a:p>
          <a:pPr algn="ctr"/>
          <a:endParaRPr lang="en-US" sz="1100" b="0" u="none" baseline="0"/>
        </a:p>
        <a:p>
          <a:pPr algn="l"/>
          <a:r>
            <a:rPr lang="en-US" sz="1100" b="0" i="1" u="none" baseline="0">
              <a:solidFill>
                <a:schemeClr val="tx1"/>
              </a:solidFill>
            </a:rPr>
            <a:t>Configuration</a:t>
          </a:r>
          <a:r>
            <a:rPr lang="en-US" sz="1100" b="0" u="none" baseline="0">
              <a:solidFill>
                <a:schemeClr val="tx1"/>
              </a:solidFill>
            </a:rPr>
            <a:t> </a:t>
          </a:r>
          <a:r>
            <a:rPr lang="en-US" sz="1100" b="0" u="none" baseline="0"/>
            <a:t>tab: </a:t>
          </a:r>
        </a:p>
        <a:p>
          <a:pPr algn="l"/>
          <a:r>
            <a:rPr lang="en-US" sz="1100" b="0" u="none" baseline="0">
              <a:solidFill>
                <a:srgbClr val="FF0000"/>
              </a:solidFill>
            </a:rPr>
            <a:t>1. </a:t>
          </a:r>
        </a:p>
        <a:p>
          <a:pPr algn="l"/>
          <a:r>
            <a:rPr lang="en-US" sz="1100" b="0" u="none" baseline="0"/>
            <a:t>Complete the Category Description Table.  A sample table has been included.  Modify as needed.  </a:t>
          </a:r>
        </a:p>
        <a:p>
          <a:pPr algn="l"/>
          <a:r>
            <a:rPr lang="en-US" sz="1100" b="0" u="none" baseline="0"/>
            <a:t>Ensure category abbreviations are unique. </a:t>
          </a:r>
        </a:p>
        <a:p>
          <a:pPr algn="l"/>
          <a:r>
            <a:rPr lang="en-US" sz="1100" b="0" u="none" baseline="0"/>
            <a:t>A maximum of 100 categories can be specified. </a:t>
          </a:r>
        </a:p>
        <a:p>
          <a:pPr algn="l"/>
          <a:endParaRPr lang="en-US" sz="1100" b="0" u="none" baseline="0"/>
        </a:p>
        <a:p>
          <a:pPr algn="l"/>
          <a:r>
            <a:rPr lang="en-US" sz="1100" b="0" u="none" baseline="0"/>
            <a:t>Two categories are auto-added by default.  These are the UNK (Unknown) and UNC (Unclear) categories.</a:t>
          </a:r>
        </a:p>
        <a:p>
          <a:pPr algn="l"/>
          <a:r>
            <a:rPr lang="en-US" sz="1100" b="0" u="none" baseline="0"/>
            <a:t>The UNK category is utilized to code verbatim that VAT was unable to categorize because the verbatim did not have any key words.</a:t>
          </a:r>
        </a:p>
        <a:p>
          <a:pPr algn="l"/>
          <a:r>
            <a:rPr lang="en-US" sz="1100" b="0" u="none" baseline="0"/>
            <a:t>The UNC category is auto-assigned to verbatim that have less than 10 characters (including surveys with no verbatim).</a:t>
          </a:r>
        </a:p>
        <a:p>
          <a:pPr algn="l"/>
          <a:endParaRPr lang="en-US" sz="1100" b="0" u="none" baseline="0"/>
        </a:p>
        <a:p>
          <a:pPr algn="l"/>
          <a:r>
            <a:rPr lang="en-US" sz="1100" b="0" i="1" u="none" baseline="0"/>
            <a:t>Word Lists </a:t>
          </a:r>
          <a:r>
            <a:rPr lang="en-US" sz="1100" b="0" u="none" baseline="0"/>
            <a:t>tab:</a:t>
          </a:r>
        </a:p>
        <a:p>
          <a:pPr algn="l"/>
          <a:r>
            <a:rPr lang="en-US" sz="1100" b="0" u="none" baseline="0">
              <a:solidFill>
                <a:srgbClr val="FF0000"/>
              </a:solidFill>
            </a:rPr>
            <a:t>2. </a:t>
          </a:r>
        </a:p>
        <a:p>
          <a:pPr algn="l"/>
          <a:r>
            <a:rPr lang="en-US" sz="1100" b="0" u="none" baseline="0"/>
            <a:t>In the Key Words table, specify the key words and their categories.</a:t>
          </a:r>
        </a:p>
        <a:p>
          <a:pPr algn="l"/>
          <a:r>
            <a:rPr lang="en-US" sz="1100" b="0" u="none" baseline="0"/>
            <a:t>Sample key words have been provided.  Modify as needed.</a:t>
          </a:r>
        </a:p>
        <a:p>
          <a:pPr algn="l"/>
          <a:r>
            <a:rPr lang="en-US" sz="1100" b="0" u="none" baseline="0"/>
            <a:t>Key words specified should have enough context so as to minimize false positives.  E.g.,  "call back" as a key word could  generate a false positive, i.e., the associated verbatim could be wrongly categorized, if the customer was merely indicating </a:t>
          </a:r>
          <a:r>
            <a:rPr lang="en-US" sz="1100" b="0" i="1" u="none" baseline="0"/>
            <a:t>he</a:t>
          </a:r>
          <a:r>
            <a:rPr lang="en-US" sz="1100" b="0" u="none" baseline="0"/>
            <a:t> would </a:t>
          </a:r>
          <a:r>
            <a:rPr lang="en-US" sz="1100" b="0" i="1" u="none" baseline="0"/>
            <a:t>call back </a:t>
          </a:r>
          <a:r>
            <a:rPr lang="en-US" sz="1100" b="0" u="none" baseline="0"/>
            <a:t>later.  Specifying " </a:t>
          </a:r>
          <a:r>
            <a:rPr lang="en-US" sz="1100" b="0" i="1" u="none" baseline="0"/>
            <a:t>no</a:t>
          </a:r>
          <a:r>
            <a:rPr lang="en-US" sz="1100" b="0" u="none" baseline="0"/>
            <a:t> </a:t>
          </a:r>
          <a:r>
            <a:rPr lang="en-US" sz="1100" b="0" i="1" u="none" baseline="0"/>
            <a:t>call back</a:t>
          </a:r>
          <a:r>
            <a:rPr lang="en-US" sz="1100" b="0" u="none" baseline="0"/>
            <a:t>" would eliminate this problem.  </a:t>
          </a:r>
        </a:p>
        <a:p>
          <a:pPr algn="l"/>
          <a:endParaRPr lang="en-US" sz="1100" b="0" u="none" baseline="0"/>
        </a:p>
        <a:p>
          <a:pPr algn="l"/>
          <a:r>
            <a:rPr lang="en-US" sz="1100" b="0" u="none" baseline="0"/>
            <a:t>In the Parent Key Words table, specify key words that will need to be categorized by the tool FIRST so as to eliminate false positives.  E.g., the key word "language" is typically used to categorize applicable verbatim with the  Lanugage ("LANG") category.  However, if a customer states "check the language of your messages" where they are most likely referring to the content of the message (not helpful, scripted, etc.)  and not the agent's language proficiency, the tool will  miscategorize that comment as a Language issue instead of say, Scripting which would be more accurate.</a:t>
          </a:r>
        </a:p>
        <a:p>
          <a:pPr algn="l"/>
          <a:endParaRPr lang="en-US" sz="1100" b="0" u="none" baseline="0"/>
        </a:p>
        <a:p>
          <a:pPr algn="l"/>
          <a:r>
            <a:rPr lang="en-US" sz="1100" b="0" u="none" baseline="0"/>
            <a:t>Verbatim that are not classified by VAT should be analyzed periodically for potential key words that could improve the tool's coding ratio.</a:t>
          </a:r>
        </a:p>
        <a:p>
          <a:pPr algn="l"/>
          <a:endParaRPr lang="en-US" sz="1100" b="0" u="none" baseline="0"/>
        </a:p>
        <a:p>
          <a:pPr algn="l"/>
          <a:r>
            <a:rPr lang="en-US" sz="1100" b="0" u="none" baseline="0"/>
            <a:t>The  Spellcheck table allows for corrections to be made to verbatim.  Corrections can include not only spelling errors but also modifications of words so they can be more reliably analyzed.  E.g., the word "call back" could be altered to "callback" to minimize the need to of specifying those variations in the Key Words table.</a:t>
          </a:r>
        </a:p>
        <a:p>
          <a:pPr algn="l"/>
          <a:endParaRPr lang="en-US" sz="1100" b="0" u="none" baseline="0"/>
        </a:p>
        <a:p>
          <a:pPr algn="l"/>
          <a:r>
            <a:rPr lang="en-US" sz="1100" b="0" u="none" baseline="0"/>
            <a:t>The Exclude table is used to list words/phrases that are known to generate false positives.  Words in this table are automatically excluded from the analysis.  E.g.,  if "hung up" has been specified as a key word for the Hang Up category, the specifying "I hung up" in the Exclude table will prevent the verbatim with that phrase from being categorized under the Hang Up category.</a:t>
          </a:r>
        </a:p>
        <a:p>
          <a:pPr algn="l"/>
          <a:endParaRPr lang="en-US" sz="1100" b="0" u="none" baseline="0"/>
        </a:p>
        <a:p>
          <a:pPr algn="l"/>
          <a:r>
            <a:rPr lang="en-US" sz="1100" b="0" i="1" u="none" baseline="0"/>
            <a:t>Survey Data </a:t>
          </a:r>
          <a:r>
            <a:rPr lang="en-US" sz="1100" b="0" u="none" baseline="0"/>
            <a:t>tab:</a:t>
          </a:r>
        </a:p>
        <a:p>
          <a:pPr algn="l"/>
          <a:r>
            <a:rPr lang="en-US" sz="1100" b="0" u="none" baseline="0">
              <a:solidFill>
                <a:srgbClr val="FF0000"/>
              </a:solidFill>
            </a:rPr>
            <a:t>3. </a:t>
          </a:r>
        </a:p>
        <a:p>
          <a:pPr algn="l"/>
          <a:r>
            <a:rPr lang="en-US" sz="1100" b="0" u="none" baseline="0"/>
            <a:t>Copy the fields that will be analyzed into this tab.</a:t>
          </a:r>
        </a:p>
        <a:p>
          <a:pPr algn="l"/>
          <a:r>
            <a:rPr lang="en-US" sz="1100" b="0" u="none" baseline="0"/>
            <a:t>Paste data starting with the first cell (A1).</a:t>
          </a:r>
        </a:p>
        <a:p>
          <a:pPr algn="l"/>
          <a:r>
            <a:rPr lang="en-US" sz="1100" b="0" u="none" baseline="0"/>
            <a:t>A minimum of 3 fields (Satisfaction rating, Verbatim, and Period) are required.  </a:t>
          </a:r>
        </a:p>
        <a:p>
          <a:pPr algn="l"/>
          <a:r>
            <a:rPr lang="en-US" sz="1100" b="0" u="none" baseline="0"/>
            <a:t>The record field (used by VAT to identify individual survey records) is automatically generated.</a:t>
          </a:r>
        </a:p>
        <a:p>
          <a:pPr algn="l"/>
          <a:r>
            <a:rPr lang="en-US" sz="1100" b="0" u="none" baseline="0"/>
            <a:t>The Agent ID and Resolution fields are optional.</a:t>
          </a:r>
        </a:p>
        <a:p>
          <a:pPr algn="l"/>
          <a:r>
            <a:rPr lang="en-US" sz="1100" b="0" u="none" baseline="0"/>
            <a:t>An additional 10 fields (e.g., tenure, cluster, etc.) can be specified for analyzing subsets of data.</a:t>
          </a:r>
        </a:p>
        <a:p>
          <a:pPr algn="l"/>
          <a:endParaRPr lang="en-US" sz="1100" b="0" u="none" baseline="0"/>
        </a:p>
        <a:p>
          <a:pPr algn="l"/>
          <a:r>
            <a:rPr lang="en-US" sz="1100" b="0" u="none" baseline="0"/>
            <a:t>Since VAT is designed to analyze verbatim for surveys with non-optimal ratings, </a:t>
          </a:r>
          <a:r>
            <a:rPr lang="en-US" sz="1100" b="1" u="sng" baseline="0">
              <a:solidFill>
                <a:srgbClr val="FF0000"/>
              </a:solidFill>
            </a:rPr>
            <a:t>do not include </a:t>
          </a:r>
          <a:r>
            <a:rPr lang="en-US" sz="1100" b="0" u="none" baseline="0"/>
            <a:t>surveys with Satisfied or Promoter ratings.</a:t>
          </a:r>
        </a:p>
        <a:p>
          <a:pPr algn="l"/>
          <a:endParaRPr lang="en-US" sz="1100" b="0" u="none" baseline="0"/>
        </a:p>
        <a:p>
          <a:pPr algn="l"/>
          <a:r>
            <a:rPr lang="en-US" sz="1100" b="0" i="1" u="none" baseline="0"/>
            <a:t>Configuration</a:t>
          </a:r>
          <a:r>
            <a:rPr lang="en-US" sz="1100" b="0" u="none" baseline="0"/>
            <a:t> tab:</a:t>
          </a:r>
        </a:p>
        <a:p>
          <a:pPr algn="l"/>
          <a:r>
            <a:rPr lang="en-US" sz="1100" b="0" u="none" baseline="0">
              <a:solidFill>
                <a:srgbClr val="FF0000"/>
              </a:solidFill>
            </a:rPr>
            <a:t>4. </a:t>
          </a:r>
        </a:p>
        <a:p>
          <a:pPr algn="l"/>
          <a:r>
            <a:rPr lang="en-US" sz="1100" b="0" u="none" baseline="0"/>
            <a:t>After the Survey Data tab has been populated, the Field Map table must be completed.</a:t>
          </a:r>
        </a:p>
        <a:p>
          <a:pPr algn="l"/>
          <a:r>
            <a:rPr lang="en-US" sz="1100" b="0" u="none" baseline="0"/>
            <a:t>Specify the Real Name for each field you want included in the analysis.  The  Real Name is the name of the field as it appears in the Survey Data tab.</a:t>
          </a:r>
        </a:p>
        <a:p>
          <a:pPr algn="l"/>
          <a:r>
            <a:rPr lang="en-US" sz="1100" b="0" u="none" baseline="0"/>
            <a:t>If a Real Name has been specified, you must also specify it's Friendly Name.  The Friendly Name is the name assigned to that field in the Data tab (where the verbatim is actually analyzed).</a:t>
          </a:r>
        </a:p>
        <a:p>
          <a:pPr marL="0" marR="0" indent="0" algn="l"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The mandatory 3 fields (Satisfaction rating, Verbatim, and Period) will require their Friendly Names to be specified.</a:t>
          </a:r>
        </a:p>
        <a:p>
          <a:pPr marL="0" marR="0" indent="0" algn="l" defTabSz="914400" eaLnBrk="1" fontAlgn="auto" latinLnBrk="0" hangingPunct="1">
            <a:lnSpc>
              <a:spcPct val="100000"/>
            </a:lnSpc>
            <a:spcBef>
              <a:spcPts val="0"/>
            </a:spcBef>
            <a:spcAft>
              <a:spcPts val="0"/>
            </a:spcAft>
            <a:buClrTx/>
            <a:buSzTx/>
            <a:buFontTx/>
            <a:buNone/>
            <a:tabLst/>
            <a:defRPr/>
          </a:pPr>
          <a:endParaRPr lang="en-US" sz="1100" b="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Fields 5 and below will need to have their format specified.  This is the format that will be applied to the field after it has been imported into the Data tab.  </a:t>
          </a:r>
        </a:p>
        <a:p>
          <a:pPr marL="0" marR="0" indent="0" algn="l" defTabSz="914400" eaLnBrk="1" fontAlgn="auto" latinLnBrk="0" hangingPunct="1">
            <a:lnSpc>
              <a:spcPct val="100000"/>
            </a:lnSpc>
            <a:spcBef>
              <a:spcPts val="0"/>
            </a:spcBef>
            <a:spcAft>
              <a:spcPts val="0"/>
            </a:spcAft>
            <a:buClrTx/>
            <a:buSzTx/>
            <a:buFontTx/>
            <a:buNone/>
            <a:tabLst/>
            <a:defRPr/>
          </a:pPr>
          <a:r>
            <a:rPr lang="en-US" sz="1100" b="1" baseline="0">
              <a:solidFill>
                <a:srgbClr val="FF0000"/>
              </a:solidFill>
              <a:effectLst/>
              <a:latin typeface="+mn-lt"/>
              <a:ea typeface="+mn-ea"/>
              <a:cs typeface="+mn-cs"/>
            </a:rPr>
            <a:t>IMPORTANT</a:t>
          </a:r>
          <a:r>
            <a:rPr lang="en-US" sz="1100" b="0" baseline="0">
              <a:solidFill>
                <a:schemeClr val="dk1"/>
              </a:solidFill>
              <a:effectLst/>
              <a:latin typeface="+mn-lt"/>
              <a:ea typeface="+mn-ea"/>
              <a:cs typeface="+mn-cs"/>
            </a:rPr>
            <a:t>: Ensure you are correctly specifying the format or the tool will produce an error.</a:t>
          </a:r>
        </a:p>
        <a:p>
          <a:pPr marL="0" marR="0" indent="0" algn="l"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The Period field has two format options available: "mmm 'yy" for survey month and "mm/dd/yy" for survey week. </a:t>
          </a:r>
        </a:p>
        <a:p>
          <a:pPr marL="0" marR="0" indent="0" algn="l" defTabSz="914400" eaLnBrk="1" fontAlgn="auto" latinLnBrk="0" hangingPunct="1">
            <a:lnSpc>
              <a:spcPct val="100000"/>
            </a:lnSpc>
            <a:spcBef>
              <a:spcPts val="0"/>
            </a:spcBef>
            <a:spcAft>
              <a:spcPts val="0"/>
            </a:spcAft>
            <a:buClrTx/>
            <a:buSzTx/>
            <a:buFontTx/>
            <a:buNone/>
            <a:tabLst/>
            <a:defRPr/>
          </a:pPr>
          <a:r>
            <a:rPr lang="en-US" sz="1100" b="1" baseline="0">
              <a:solidFill>
                <a:srgbClr val="FF0000"/>
              </a:solidFill>
              <a:effectLst/>
              <a:latin typeface="+mn-lt"/>
              <a:ea typeface="+mn-ea"/>
              <a:cs typeface="+mn-cs"/>
            </a:rPr>
            <a:t>IMPORTANT</a:t>
          </a:r>
          <a:r>
            <a:rPr lang="en-US" sz="1100" b="0" baseline="0">
              <a:solidFill>
                <a:schemeClr val="dk1"/>
              </a:solidFill>
              <a:effectLst/>
              <a:latin typeface="+mn-lt"/>
              <a:ea typeface="+mn-ea"/>
              <a:cs typeface="+mn-cs"/>
            </a:rPr>
            <a:t>: If the Period field in your raw data is not grouped on a weekly/monthly basis, convert it so that it is.</a:t>
          </a:r>
        </a:p>
        <a:p>
          <a:pPr marL="0" marR="0" indent="0" algn="l" defTabSz="914400" eaLnBrk="1" fontAlgn="auto" latinLnBrk="0" hangingPunct="1">
            <a:lnSpc>
              <a:spcPct val="100000"/>
            </a:lnSpc>
            <a:spcBef>
              <a:spcPts val="0"/>
            </a:spcBef>
            <a:spcAft>
              <a:spcPts val="0"/>
            </a:spcAft>
            <a:buClrTx/>
            <a:buSzTx/>
            <a:buFontTx/>
            <a:buNone/>
            <a:tabLst/>
            <a:defRPr/>
          </a:pPr>
          <a:endParaRPr lang="en-US" sz="1100" b="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If the Resolution field is being included in the analysis and the field has values other than "Yes" or "No", complete the Resolution Field Map table.</a:t>
          </a:r>
        </a:p>
        <a:p>
          <a:pPr marL="0" marR="0" indent="0" algn="l" defTabSz="914400" eaLnBrk="1" fontAlgn="auto" latinLnBrk="0" hangingPunct="1">
            <a:lnSpc>
              <a:spcPct val="100000"/>
            </a:lnSpc>
            <a:spcBef>
              <a:spcPts val="0"/>
            </a:spcBef>
            <a:spcAft>
              <a:spcPts val="0"/>
            </a:spcAft>
            <a:buClrTx/>
            <a:buSzTx/>
            <a:buFontTx/>
            <a:buNone/>
            <a:tabLst/>
            <a:defRPr/>
          </a:pPr>
          <a:endParaRPr lang="en-US" sz="1100" b="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_______________</a:t>
          </a:r>
        </a:p>
        <a:p>
          <a:pPr marL="0" marR="0" indent="0" algn="l" defTabSz="914400" eaLnBrk="1" fontAlgn="auto" latinLnBrk="0" hangingPunct="1">
            <a:lnSpc>
              <a:spcPct val="100000"/>
            </a:lnSpc>
            <a:spcBef>
              <a:spcPts val="0"/>
            </a:spcBef>
            <a:spcAft>
              <a:spcPts val="0"/>
            </a:spcAft>
            <a:buClrTx/>
            <a:buSzTx/>
            <a:buFontTx/>
            <a:buNone/>
            <a:tabLst/>
            <a:defRPr/>
          </a:pPr>
          <a:endParaRPr lang="en-US" sz="1100" b="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The above steps </a:t>
          </a:r>
          <a:r>
            <a:rPr lang="en-US" sz="1100" b="0" u="sng" baseline="0">
              <a:solidFill>
                <a:schemeClr val="dk1"/>
              </a:solidFill>
              <a:effectLst/>
              <a:latin typeface="+mn-lt"/>
              <a:ea typeface="+mn-ea"/>
              <a:cs typeface="+mn-cs"/>
            </a:rPr>
            <a:t>must</a:t>
          </a:r>
          <a:r>
            <a:rPr lang="en-US" sz="1100" b="0" baseline="0">
              <a:solidFill>
                <a:schemeClr val="dk1"/>
              </a:solidFill>
              <a:effectLst/>
              <a:latin typeface="+mn-lt"/>
              <a:ea typeface="+mn-ea"/>
              <a:cs typeface="+mn-cs"/>
            </a:rPr>
            <a:t> be completed before data from the Survey Data tab can be imported into the Data tab for analysis.</a:t>
          </a:r>
          <a:endParaRPr lang="en-US">
            <a:effectLst/>
          </a:endParaRPr>
        </a:p>
        <a:p>
          <a:pPr algn="l"/>
          <a:endParaRPr lang="en-US" sz="1100" b="0" u="none" baseline="0"/>
        </a:p>
        <a:p>
          <a:pPr algn="l"/>
          <a:endParaRPr lang="en-US" sz="1100" b="0" u="none" baseline="0"/>
        </a:p>
      </xdr:txBody>
    </xdr:sp>
    <xdr:clientData/>
  </xdr:oneCellAnchor>
  <xdr:twoCellAnchor>
    <xdr:from>
      <xdr:col>2</xdr:col>
      <xdr:colOff>266700</xdr:colOff>
      <xdr:row>0</xdr:row>
      <xdr:rowOff>28575</xdr:rowOff>
    </xdr:from>
    <xdr:to>
      <xdr:col>4</xdr:col>
      <xdr:colOff>438150</xdr:colOff>
      <xdr:row>2</xdr:row>
      <xdr:rowOff>9525</xdr:rowOff>
    </xdr:to>
    <xdr:sp macro="[0]!help_code" textlink="">
      <xdr:nvSpPr>
        <xdr:cNvPr id="6" name="h_lbl_2">
          <a:extLst>
            <a:ext uri="{FF2B5EF4-FFF2-40B4-BE49-F238E27FC236}">
              <a16:creationId xmlns:a16="http://schemas.microsoft.com/office/drawing/2014/main" id="{00000000-0008-0000-0C00-000006000000}"/>
            </a:ext>
          </a:extLst>
        </xdr:cNvPr>
        <xdr:cNvSpPr txBox="1"/>
      </xdr:nvSpPr>
      <xdr:spPr>
        <a:xfrm>
          <a:off x="1485900" y="28575"/>
          <a:ext cx="139065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u="sng">
              <a:solidFill>
                <a:srgbClr val="0070C0"/>
              </a:solidFill>
            </a:rPr>
            <a:t>Configuring</a:t>
          </a:r>
          <a:r>
            <a:rPr lang="en-US" sz="1100" b="1" u="sng" baseline="0">
              <a:solidFill>
                <a:srgbClr val="0070C0"/>
              </a:solidFill>
            </a:rPr>
            <a:t> VAT</a:t>
          </a:r>
          <a:endParaRPr lang="en-US" sz="1100" b="1" u="sng">
            <a:solidFill>
              <a:srgbClr val="0070C0"/>
            </a:solidFill>
          </a:endParaRPr>
        </a:p>
      </xdr:txBody>
    </xdr:sp>
    <xdr:clientData/>
  </xdr:twoCellAnchor>
  <xdr:twoCellAnchor>
    <xdr:from>
      <xdr:col>1</xdr:col>
      <xdr:colOff>57149</xdr:colOff>
      <xdr:row>3</xdr:row>
      <xdr:rowOff>57151</xdr:rowOff>
    </xdr:from>
    <xdr:to>
      <xdr:col>15</xdr:col>
      <xdr:colOff>200024</xdr:colOff>
      <xdr:row>15</xdr:row>
      <xdr:rowOff>66675</xdr:rowOff>
    </xdr:to>
    <xdr:sp macro="" textlink="">
      <xdr:nvSpPr>
        <xdr:cNvPr id="2" name="help_1">
          <a:extLst>
            <a:ext uri="{FF2B5EF4-FFF2-40B4-BE49-F238E27FC236}">
              <a16:creationId xmlns:a16="http://schemas.microsoft.com/office/drawing/2014/main" id="{00000000-0008-0000-0C00-000002000000}"/>
            </a:ext>
          </a:extLst>
        </xdr:cNvPr>
        <xdr:cNvSpPr txBox="1"/>
      </xdr:nvSpPr>
      <xdr:spPr>
        <a:xfrm>
          <a:off x="666749" y="628651"/>
          <a:ext cx="8677275" cy="22955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ctr"/>
          <a:r>
            <a:rPr lang="en-US" sz="1100" b="1" u="sng"/>
            <a:t>OVERVIEW (What is VAT?)</a:t>
          </a:r>
        </a:p>
        <a:p>
          <a:pPr algn="ctr"/>
          <a:endParaRPr lang="en-US" sz="1100" b="1" u="sng"/>
        </a:p>
        <a:p>
          <a:pPr algn="l"/>
          <a:r>
            <a:rPr lang="en-US" sz="1100" b="0" u="none"/>
            <a:t>The</a:t>
          </a:r>
          <a:r>
            <a:rPr lang="en-US" sz="1100" b="0" u="none" baseline="0"/>
            <a:t> Verbatim Analyzer Tool (VAT) is designed to analyze customer verbatim comments by categorizing key words and phrases based on supplied word lists.   A maximum of 100,000 survey verbatim can be analyzed.  Coding speeds average 50 records/second.</a:t>
          </a:r>
        </a:p>
        <a:p>
          <a:pPr algn="l"/>
          <a:endParaRPr lang="en-US" sz="1100" b="0" u="none" baseline="0"/>
        </a:p>
        <a:p>
          <a:pPr algn="l"/>
          <a:r>
            <a:rPr lang="en-US" sz="1100" b="0" u="none" baseline="0"/>
            <a:t>The coding algorithm, while requiring an exact match for key words/phrases, is not case sensitive and can use wild characters. Coding accuracy can be improved by specifying words to be excluded and correcting spelling errors in verbatim.</a:t>
          </a:r>
        </a:p>
        <a:p>
          <a:pPr algn="l"/>
          <a:endParaRPr lang="en-US" sz="1100" b="0" u="none" baseline="0"/>
        </a:p>
        <a:p>
          <a:pPr marL="0" marR="0" indent="0" algn="l"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VAT includes built-in reporting capabilities and dynamic charts.  It also </a:t>
          </a:r>
          <a:r>
            <a:rPr lang="en-US" sz="1100" b="0" u="none" baseline="0"/>
            <a:t>analyzes verbatim category impact.  Impacts can be assessed for individual or multiple categories.  </a:t>
          </a:r>
        </a:p>
        <a:p>
          <a:pPr algn="l"/>
          <a:endParaRPr lang="en-US" sz="1100" b="0" u="none" baseline="0"/>
        </a:p>
        <a:p>
          <a:pPr algn="l"/>
          <a:r>
            <a:rPr lang="en-US" sz="1100" b="0" u="none" baseline="0"/>
            <a:t>Note: Cells in blue fill can be edited by the user.</a:t>
          </a:r>
        </a:p>
      </xdr:txBody>
    </xdr:sp>
    <xdr:clientData/>
  </xdr:twoCellAnchor>
  <xdr:twoCellAnchor>
    <xdr:from>
      <xdr:col>4</xdr:col>
      <xdr:colOff>304800</xdr:colOff>
      <xdr:row>0</xdr:row>
      <xdr:rowOff>19050</xdr:rowOff>
    </xdr:from>
    <xdr:to>
      <xdr:col>6</xdr:col>
      <xdr:colOff>476250</xdr:colOff>
      <xdr:row>2</xdr:row>
      <xdr:rowOff>0</xdr:rowOff>
    </xdr:to>
    <xdr:sp macro="[0]!help_code" textlink="">
      <xdr:nvSpPr>
        <xdr:cNvPr id="7" name="h_lbl_3">
          <a:extLst>
            <a:ext uri="{FF2B5EF4-FFF2-40B4-BE49-F238E27FC236}">
              <a16:creationId xmlns:a16="http://schemas.microsoft.com/office/drawing/2014/main" id="{00000000-0008-0000-0C00-000007000000}"/>
            </a:ext>
          </a:extLst>
        </xdr:cNvPr>
        <xdr:cNvSpPr txBox="1"/>
      </xdr:nvSpPr>
      <xdr:spPr>
        <a:xfrm>
          <a:off x="2743200" y="19050"/>
          <a:ext cx="139065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u="sng">
              <a:solidFill>
                <a:srgbClr val="0070C0"/>
              </a:solidFill>
            </a:rPr>
            <a:t>Importing</a:t>
          </a:r>
          <a:r>
            <a:rPr lang="en-US" sz="1100" b="1" u="sng" baseline="0">
              <a:solidFill>
                <a:srgbClr val="0070C0"/>
              </a:solidFill>
            </a:rPr>
            <a:t> Data</a:t>
          </a:r>
          <a:endParaRPr lang="en-US" sz="1100" b="1" u="sng">
            <a:solidFill>
              <a:srgbClr val="0070C0"/>
            </a:solidFill>
          </a:endParaRPr>
        </a:p>
      </xdr:txBody>
    </xdr:sp>
    <xdr:clientData/>
  </xdr:twoCellAnchor>
  <xdr:twoCellAnchor>
    <xdr:from>
      <xdr:col>6</xdr:col>
      <xdr:colOff>238125</xdr:colOff>
      <xdr:row>0</xdr:row>
      <xdr:rowOff>19050</xdr:rowOff>
    </xdr:from>
    <xdr:to>
      <xdr:col>8</xdr:col>
      <xdr:colOff>409575</xdr:colOff>
      <xdr:row>2</xdr:row>
      <xdr:rowOff>0</xdr:rowOff>
    </xdr:to>
    <xdr:sp macro="[0]!help_code" textlink="">
      <xdr:nvSpPr>
        <xdr:cNvPr id="13" name="h_lbl_4">
          <a:extLst>
            <a:ext uri="{FF2B5EF4-FFF2-40B4-BE49-F238E27FC236}">
              <a16:creationId xmlns:a16="http://schemas.microsoft.com/office/drawing/2014/main" id="{00000000-0008-0000-0C00-00000D000000}"/>
            </a:ext>
          </a:extLst>
        </xdr:cNvPr>
        <xdr:cNvSpPr txBox="1"/>
      </xdr:nvSpPr>
      <xdr:spPr>
        <a:xfrm>
          <a:off x="3895725" y="19050"/>
          <a:ext cx="139065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u="sng">
              <a:solidFill>
                <a:srgbClr val="0070C0"/>
              </a:solidFill>
            </a:rPr>
            <a:t>Analyzing Verbatim</a:t>
          </a:r>
        </a:p>
      </xdr:txBody>
    </xdr:sp>
    <xdr:clientData/>
  </xdr:twoCellAnchor>
  <xdr:twoCellAnchor>
    <xdr:from>
      <xdr:col>1</xdr:col>
      <xdr:colOff>57150</xdr:colOff>
      <xdr:row>3</xdr:row>
      <xdr:rowOff>57150</xdr:rowOff>
    </xdr:from>
    <xdr:to>
      <xdr:col>15</xdr:col>
      <xdr:colOff>200025</xdr:colOff>
      <xdr:row>29</xdr:row>
      <xdr:rowOff>19049</xdr:rowOff>
    </xdr:to>
    <xdr:grpSp>
      <xdr:nvGrpSpPr>
        <xdr:cNvPr id="22" name="help_4" hidden="1">
          <a:extLst>
            <a:ext uri="{FF2B5EF4-FFF2-40B4-BE49-F238E27FC236}">
              <a16:creationId xmlns:a16="http://schemas.microsoft.com/office/drawing/2014/main" id="{00000000-0008-0000-0C00-000016000000}"/>
            </a:ext>
          </a:extLst>
        </xdr:cNvPr>
        <xdr:cNvGrpSpPr/>
      </xdr:nvGrpSpPr>
      <xdr:grpSpPr>
        <a:xfrm>
          <a:off x="666750" y="628650"/>
          <a:ext cx="8677275" cy="4914899"/>
          <a:chOff x="666750" y="628650"/>
          <a:chExt cx="8677275" cy="4914899"/>
        </a:xfrm>
      </xdr:grpSpPr>
      <xdr:sp macro="" textlink="">
        <xdr:nvSpPr>
          <xdr:cNvPr id="15" name="help_4" hidden="1">
            <a:extLst>
              <a:ext uri="{FF2B5EF4-FFF2-40B4-BE49-F238E27FC236}">
                <a16:creationId xmlns:a16="http://schemas.microsoft.com/office/drawing/2014/main" id="{00000000-0008-0000-0C00-00000F000000}"/>
              </a:ext>
            </a:extLst>
          </xdr:cNvPr>
          <xdr:cNvSpPr txBox="1"/>
        </xdr:nvSpPr>
        <xdr:spPr>
          <a:xfrm>
            <a:off x="666750" y="628650"/>
            <a:ext cx="8677275" cy="49148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ctr"/>
            <a:r>
              <a:rPr lang="en-US" sz="1100" b="1" u="sng"/>
              <a:t>ANALYZING</a:t>
            </a:r>
            <a:r>
              <a:rPr lang="en-US" sz="1100" b="1" u="sng" baseline="0"/>
              <a:t> VERBATIM</a:t>
            </a:r>
            <a:endParaRPr lang="en-US" sz="1100" b="1" u="sng"/>
          </a:p>
          <a:p>
            <a:pPr algn="ctr"/>
            <a:endParaRPr lang="en-US" sz="1100" b="1" u="sng"/>
          </a:p>
          <a:p>
            <a:pPr algn="l"/>
            <a:r>
              <a:rPr lang="en-US" sz="1100" b="0" i="1" u="none" baseline="0"/>
              <a:t>Dashboard</a:t>
            </a:r>
            <a:r>
              <a:rPr lang="en-US" sz="1100" b="0" u="none" baseline="0"/>
              <a:t> tab:</a:t>
            </a:r>
          </a:p>
          <a:p>
            <a:pPr algn="l"/>
            <a:r>
              <a:rPr lang="en-US" sz="1100" b="0" u="none" baseline="0">
                <a:solidFill>
                  <a:srgbClr val="FF0000"/>
                </a:solidFill>
              </a:rPr>
              <a:t>1. </a:t>
            </a:r>
          </a:p>
          <a:p>
            <a:pPr algn="l"/>
            <a:r>
              <a:rPr lang="en-US" sz="1100" b="0" u="none" baseline="0"/>
              <a:t>Click the Code Verbatim button.  </a:t>
            </a:r>
          </a:p>
          <a:p>
            <a:pPr algn="l"/>
            <a:endParaRPr lang="en-US" sz="1100" b="0" u="none" baseline="0"/>
          </a:p>
          <a:p>
            <a:pPr algn="l"/>
            <a:r>
              <a:rPr lang="en-US" sz="1100" b="0" u="none" baseline="0">
                <a:solidFill>
                  <a:srgbClr val="FF0000"/>
                </a:solidFill>
              </a:rPr>
              <a:t>2.</a:t>
            </a:r>
          </a:p>
          <a:p>
            <a:pPr algn="l"/>
            <a:r>
              <a:rPr lang="en-US" sz="1100" b="0" u="none" baseline="0"/>
              <a:t>VAT will analyze the verbatim.</a:t>
            </a:r>
          </a:p>
          <a:p>
            <a:pPr algn="l"/>
            <a:r>
              <a:rPr lang="en-US" sz="1100" b="0" u="none" baseline="0"/>
              <a:t>The status of the analysis will be displayed on the left side of the status bar (if visible).</a:t>
            </a:r>
          </a:p>
          <a:p>
            <a:pPr algn="l"/>
            <a:endParaRPr lang="en-US" sz="1100" b="0" u="none" baseline="0"/>
          </a:p>
          <a:p>
            <a:pPr algn="l"/>
            <a:r>
              <a:rPr lang="en-US" sz="1100" b="0" u="none" baseline="0">
                <a:solidFill>
                  <a:srgbClr val="FF0000"/>
                </a:solidFill>
              </a:rPr>
              <a:t>3.</a:t>
            </a:r>
          </a:p>
          <a:p>
            <a:pPr algn="l"/>
            <a:r>
              <a:rPr lang="en-US" sz="1100" b="0" u="none" baseline="0"/>
              <a:t>After coding has been completed, the Dashboard will display the coding status (% of surveys coded).</a:t>
            </a:r>
          </a:p>
          <a:p>
            <a:pPr algn="l"/>
            <a:r>
              <a:rPr lang="en-US" sz="1100" b="0" u="none" baseline="0"/>
              <a:t>A coding ratio of 80% or above is generally considered acceptable. </a:t>
            </a:r>
          </a:p>
          <a:p>
            <a:pPr algn="l"/>
            <a:r>
              <a:rPr lang="en-US" sz="1100" b="0" u="none" baseline="0"/>
              <a:t>Note: This is not the </a:t>
            </a:r>
            <a:r>
              <a:rPr lang="en-US" sz="1100" b="0" i="1" u="none" baseline="0"/>
              <a:t>coding</a:t>
            </a:r>
            <a:r>
              <a:rPr lang="en-US" sz="1100" b="0" u="none" baseline="0"/>
              <a:t> accuracy which is a function of the information supplied in the Word Lists tab.</a:t>
            </a:r>
          </a:p>
          <a:p>
            <a:pPr algn="l"/>
            <a:endParaRPr lang="en-US" sz="1100" b="0" u="none" baseline="0"/>
          </a:p>
          <a:p>
            <a:pPr algn="l"/>
            <a:r>
              <a:rPr lang="en-US" sz="1100" b="0" u="none" baseline="0"/>
              <a:t>If the displayed coding ratio is deemed acceptable, uncoded surveys can be assigned the UNK (Unknown) category by clicking on the Code as Unknown button.</a:t>
            </a:r>
          </a:p>
          <a:p>
            <a:pPr algn="l"/>
            <a:endParaRPr lang="en-US" sz="1100" b="0" u="none" baseline="0"/>
          </a:p>
          <a:p>
            <a:pPr algn="l"/>
            <a:endParaRPr lang="en-US" sz="1100" b="0" u="none" baseline="0"/>
          </a:p>
          <a:p>
            <a:pPr algn="l"/>
            <a:r>
              <a:rPr lang="en-US" sz="1100" b="0" u="none" baseline="0"/>
              <a:t>Note that ALL verbatim have to be coded before any reports can be run.</a:t>
            </a:r>
          </a:p>
          <a:p>
            <a:pPr algn="l"/>
            <a:endParaRPr lang="en-US" sz="1100" b="0" u="none" baseline="0"/>
          </a:p>
          <a:p>
            <a:pPr algn="l"/>
            <a:r>
              <a:rPr lang="en-US" sz="1100" b="0" u="none" baseline="0">
                <a:solidFill>
                  <a:srgbClr val="FF0000"/>
                </a:solidFill>
              </a:rPr>
              <a:t>4.</a:t>
            </a:r>
          </a:p>
          <a:p>
            <a:pPr algn="l"/>
            <a:r>
              <a:rPr lang="en-US" sz="1100" b="0" u="none" baseline="0"/>
              <a:t>The coding ratio can be improved by visually inspecting uncoded surveys.  </a:t>
            </a:r>
          </a:p>
          <a:p>
            <a:pPr algn="l"/>
            <a:r>
              <a:rPr lang="en-US" sz="1100" b="0" u="none" baseline="0"/>
              <a:t>Clicking on the Show Uncoded button                         or the Show Unknown button                         (if uncategorized verbatim have already been coded </a:t>
            </a:r>
          </a:p>
          <a:p>
            <a:pPr algn="l"/>
            <a:endParaRPr lang="en-US" sz="1100" b="0" u="none" baseline="0"/>
          </a:p>
          <a:p>
            <a:pPr algn="l"/>
            <a:r>
              <a:rPr lang="en-US" sz="1100" b="0" u="none" baseline="0"/>
              <a:t>as UNK) will displayed a filtered list of uncategorized surveys or surveys coded with the UNK category.</a:t>
            </a:r>
          </a:p>
          <a:p>
            <a:pPr algn="l"/>
            <a:r>
              <a:rPr lang="en-US" sz="1100" b="0" u="none" baseline="0"/>
              <a:t>Identify key words and add them to the Word List tab.</a:t>
            </a:r>
          </a:p>
          <a:p>
            <a:pPr algn="l"/>
            <a:r>
              <a:rPr lang="en-US" sz="1100" b="0" u="none" baseline="0"/>
              <a:t>Re-do the analysis by clicking the Code Verbatim button.  Repeat as necessary.</a:t>
            </a:r>
          </a:p>
          <a:p>
            <a:pPr algn="l"/>
            <a:endParaRPr lang="en-US" sz="1100" b="0" u="none" baseline="0"/>
          </a:p>
        </xdr:txBody>
      </xdr:sp>
      <xdr:pic>
        <xdr:nvPicPr>
          <xdr:cNvPr id="16" name="Picture 15" hidden="1">
            <a:extLst>
              <a:ext uri="{FF2B5EF4-FFF2-40B4-BE49-F238E27FC236}">
                <a16:creationId xmlns:a16="http://schemas.microsoft.com/office/drawing/2014/main" id="{00000000-0008-0000-0C00-000010000000}"/>
              </a:ext>
            </a:extLst>
          </xdr:cNvPr>
          <xdr:cNvPicPr>
            <a:picLocks/>
          </xdr:cNvPicPr>
        </xdr:nvPicPr>
        <xdr:blipFill>
          <a:blip xmlns:r="http://schemas.openxmlformats.org/officeDocument/2006/relationships" r:embed="rId1"/>
          <a:stretch>
            <a:fillRect/>
          </a:stretch>
        </xdr:blipFill>
        <xdr:spPr>
          <a:xfrm>
            <a:off x="2657474" y="1175526"/>
            <a:ext cx="628651" cy="405614"/>
          </a:xfrm>
          <a:prstGeom prst="rect">
            <a:avLst/>
          </a:prstGeom>
        </xdr:spPr>
      </xdr:pic>
      <xdr:pic>
        <xdr:nvPicPr>
          <xdr:cNvPr id="18" name="Picture 17" hidden="1">
            <a:extLst>
              <a:ext uri="{FF2B5EF4-FFF2-40B4-BE49-F238E27FC236}">
                <a16:creationId xmlns:a16="http://schemas.microsoft.com/office/drawing/2014/main" id="{00000000-0008-0000-0C00-000012000000}"/>
              </a:ext>
            </a:extLst>
          </xdr:cNvPr>
          <xdr:cNvPicPr>
            <a:picLocks/>
          </xdr:cNvPicPr>
        </xdr:nvPicPr>
        <xdr:blipFill>
          <a:blip xmlns:r="http://schemas.openxmlformats.org/officeDocument/2006/relationships" r:embed="rId2"/>
          <a:stretch>
            <a:fillRect/>
          </a:stretch>
        </xdr:blipFill>
        <xdr:spPr>
          <a:xfrm>
            <a:off x="1847850" y="3371850"/>
            <a:ext cx="731520" cy="457200"/>
          </a:xfrm>
          <a:prstGeom prst="rect">
            <a:avLst/>
          </a:prstGeom>
        </xdr:spPr>
      </xdr:pic>
      <xdr:pic>
        <xdr:nvPicPr>
          <xdr:cNvPr id="20" name="Picture 19" hidden="1">
            <a:extLst>
              <a:ext uri="{FF2B5EF4-FFF2-40B4-BE49-F238E27FC236}">
                <a16:creationId xmlns:a16="http://schemas.microsoft.com/office/drawing/2014/main" id="{00000000-0008-0000-0C00-000014000000}"/>
              </a:ext>
            </a:extLst>
          </xdr:cNvPr>
          <xdr:cNvPicPr>
            <a:picLocks/>
          </xdr:cNvPicPr>
        </xdr:nvPicPr>
        <xdr:blipFill>
          <a:blip xmlns:r="http://schemas.openxmlformats.org/officeDocument/2006/relationships" r:embed="rId3"/>
          <a:stretch>
            <a:fillRect/>
          </a:stretch>
        </xdr:blipFill>
        <xdr:spPr>
          <a:xfrm>
            <a:off x="2981325" y="4581526"/>
            <a:ext cx="666750" cy="400049"/>
          </a:xfrm>
          <a:prstGeom prst="rect">
            <a:avLst/>
          </a:prstGeom>
        </xdr:spPr>
      </xdr:pic>
      <xdr:pic>
        <xdr:nvPicPr>
          <xdr:cNvPr id="21" name="Picture 20" hidden="1">
            <a:extLst>
              <a:ext uri="{FF2B5EF4-FFF2-40B4-BE49-F238E27FC236}">
                <a16:creationId xmlns:a16="http://schemas.microsoft.com/office/drawing/2014/main" id="{00000000-0008-0000-0C00-000015000000}"/>
              </a:ext>
            </a:extLst>
          </xdr:cNvPr>
          <xdr:cNvPicPr>
            <a:picLocks/>
          </xdr:cNvPicPr>
        </xdr:nvPicPr>
        <xdr:blipFill>
          <a:blip xmlns:r="http://schemas.openxmlformats.org/officeDocument/2006/relationships" r:embed="rId4"/>
          <a:stretch>
            <a:fillRect/>
          </a:stretch>
        </xdr:blipFill>
        <xdr:spPr>
          <a:xfrm>
            <a:off x="5429251" y="4533900"/>
            <a:ext cx="676274" cy="447675"/>
          </a:xfrm>
          <a:prstGeom prst="rect">
            <a:avLst/>
          </a:prstGeom>
        </xdr:spPr>
      </xdr:pic>
    </xdr:grpSp>
    <xdr:clientData/>
  </xdr:twoCellAnchor>
  <xdr:twoCellAnchor>
    <xdr:from>
      <xdr:col>8</xdr:col>
      <xdr:colOff>504824</xdr:colOff>
      <xdr:row>0</xdr:row>
      <xdr:rowOff>19050</xdr:rowOff>
    </xdr:from>
    <xdr:to>
      <xdr:col>11</xdr:col>
      <xdr:colOff>180975</xdr:colOff>
      <xdr:row>2</xdr:row>
      <xdr:rowOff>0</xdr:rowOff>
    </xdr:to>
    <xdr:sp macro="[0]!help_code" textlink="">
      <xdr:nvSpPr>
        <xdr:cNvPr id="23" name="h_lbl_5">
          <a:extLst>
            <a:ext uri="{FF2B5EF4-FFF2-40B4-BE49-F238E27FC236}">
              <a16:creationId xmlns:a16="http://schemas.microsoft.com/office/drawing/2014/main" id="{00000000-0008-0000-0C00-000017000000}"/>
            </a:ext>
          </a:extLst>
        </xdr:cNvPr>
        <xdr:cNvSpPr txBox="1"/>
      </xdr:nvSpPr>
      <xdr:spPr>
        <a:xfrm>
          <a:off x="5381624" y="19050"/>
          <a:ext cx="1504951"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u="sng">
              <a:solidFill>
                <a:srgbClr val="0070C0"/>
              </a:solidFill>
            </a:rPr>
            <a:t>Modifying</a:t>
          </a:r>
          <a:r>
            <a:rPr lang="en-US" sz="1100" b="1" u="sng" baseline="0">
              <a:solidFill>
                <a:srgbClr val="0070C0"/>
              </a:solidFill>
            </a:rPr>
            <a:t> Word Lists</a:t>
          </a:r>
          <a:endParaRPr lang="en-US" sz="1100" b="1" u="sng">
            <a:solidFill>
              <a:srgbClr val="0070C0"/>
            </a:solidFill>
          </a:endParaRPr>
        </a:p>
      </xdr:txBody>
    </xdr:sp>
    <xdr:clientData/>
  </xdr:twoCellAnchor>
  <xdr:twoCellAnchor>
    <xdr:from>
      <xdr:col>1</xdr:col>
      <xdr:colOff>57149</xdr:colOff>
      <xdr:row>3</xdr:row>
      <xdr:rowOff>57149</xdr:rowOff>
    </xdr:from>
    <xdr:to>
      <xdr:col>15</xdr:col>
      <xdr:colOff>200024</xdr:colOff>
      <xdr:row>26</xdr:row>
      <xdr:rowOff>142875</xdr:rowOff>
    </xdr:to>
    <xdr:grpSp>
      <xdr:nvGrpSpPr>
        <xdr:cNvPr id="29" name="help_5" hidden="1">
          <a:extLst>
            <a:ext uri="{FF2B5EF4-FFF2-40B4-BE49-F238E27FC236}">
              <a16:creationId xmlns:a16="http://schemas.microsoft.com/office/drawing/2014/main" id="{00000000-0008-0000-0C00-00001D000000}"/>
            </a:ext>
          </a:extLst>
        </xdr:cNvPr>
        <xdr:cNvGrpSpPr/>
      </xdr:nvGrpSpPr>
      <xdr:grpSpPr>
        <a:xfrm>
          <a:off x="666749" y="628649"/>
          <a:ext cx="8677275" cy="4467226"/>
          <a:chOff x="666749" y="628649"/>
          <a:chExt cx="8677275" cy="4467226"/>
        </a:xfrm>
      </xdr:grpSpPr>
      <xdr:sp macro="" textlink="">
        <xdr:nvSpPr>
          <xdr:cNvPr id="24" name="help_5" hidden="1">
            <a:extLst>
              <a:ext uri="{FF2B5EF4-FFF2-40B4-BE49-F238E27FC236}">
                <a16:creationId xmlns:a16="http://schemas.microsoft.com/office/drawing/2014/main" id="{00000000-0008-0000-0C00-000018000000}"/>
              </a:ext>
            </a:extLst>
          </xdr:cNvPr>
          <xdr:cNvSpPr txBox="1"/>
        </xdr:nvSpPr>
        <xdr:spPr>
          <a:xfrm>
            <a:off x="666749" y="628649"/>
            <a:ext cx="8677275" cy="4467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ctr"/>
            <a:r>
              <a:rPr lang="en-US" sz="1100" b="1" u="sng"/>
              <a:t>MODIFYING</a:t>
            </a:r>
            <a:r>
              <a:rPr lang="en-US" sz="1100" b="1" u="sng" baseline="0"/>
              <a:t> WORD LISTS</a:t>
            </a:r>
            <a:endParaRPr lang="en-US" sz="1100" b="1" u="sng"/>
          </a:p>
          <a:p>
            <a:pPr algn="ctr"/>
            <a:endParaRPr lang="en-US" sz="1100" b="1" u="sng"/>
          </a:p>
          <a:p>
            <a:r>
              <a:rPr lang="en-US" sz="1100" b="0" baseline="0">
                <a:solidFill>
                  <a:schemeClr val="dk1"/>
                </a:solidFill>
                <a:effectLst/>
                <a:latin typeface="+mn-lt"/>
                <a:ea typeface="+mn-ea"/>
                <a:cs typeface="+mn-cs"/>
              </a:rPr>
              <a:t>Coding accuracy depends on the key words specified in the Key Words table  and also on the words specified in the Spellcheck and Exclude tables.</a:t>
            </a:r>
            <a:endParaRPr lang="en-US">
              <a:effectLst/>
            </a:endParaRPr>
          </a:p>
          <a:p>
            <a:r>
              <a:rPr lang="en-US" sz="1100" b="0" baseline="0">
                <a:solidFill>
                  <a:schemeClr val="dk1"/>
                </a:solidFill>
                <a:effectLst/>
                <a:latin typeface="+mn-lt"/>
                <a:ea typeface="+mn-ea"/>
                <a:cs typeface="+mn-cs"/>
              </a:rPr>
              <a:t>VAT includes more than 2,000 key words by default.  </a:t>
            </a:r>
            <a:endParaRPr lang="en-US">
              <a:effectLst/>
            </a:endParaRPr>
          </a:p>
          <a:p>
            <a:r>
              <a:rPr lang="en-US" sz="1100" b="0" baseline="0">
                <a:solidFill>
                  <a:schemeClr val="dk1"/>
                </a:solidFill>
                <a:effectLst/>
                <a:latin typeface="+mn-lt"/>
                <a:ea typeface="+mn-ea"/>
                <a:cs typeface="+mn-cs"/>
              </a:rPr>
              <a:t>The tables in the Word Lists tab need to be customized for specific accounts.</a:t>
            </a:r>
            <a:endParaRPr lang="en-US">
              <a:effectLst/>
            </a:endParaRPr>
          </a:p>
          <a:p>
            <a:r>
              <a:rPr lang="en-US" sz="1100" b="0" baseline="0">
                <a:solidFill>
                  <a:schemeClr val="dk1"/>
                </a:solidFill>
                <a:effectLst/>
                <a:latin typeface="+mn-lt"/>
                <a:ea typeface="+mn-ea"/>
                <a:cs typeface="+mn-cs"/>
              </a:rPr>
              <a:t>It's recommended to initially analyze verbatim using the defaults word lists and categories, examining the output and modifying the word tables as necessary.</a:t>
            </a:r>
            <a:endParaRPr lang="en-US">
              <a:effectLst/>
            </a:endParaRPr>
          </a:p>
          <a:p>
            <a:pPr algn="l"/>
            <a:endParaRPr lang="en-US" sz="1100" b="0" u="none" baseline="0"/>
          </a:p>
          <a:p>
            <a:pPr algn="l"/>
            <a:r>
              <a:rPr lang="en-US" sz="1100" b="0" u="none" baseline="0"/>
              <a:t>Word Lists tab:</a:t>
            </a:r>
          </a:p>
          <a:p>
            <a:pPr algn="l"/>
            <a:r>
              <a:rPr lang="en-US" sz="1100" b="0" u="none" baseline="0">
                <a:solidFill>
                  <a:srgbClr val="FF0000"/>
                </a:solidFill>
              </a:rPr>
              <a:t>1.</a:t>
            </a:r>
          </a:p>
          <a:p>
            <a:pPr algn="l"/>
            <a:r>
              <a:rPr lang="en-US" sz="1100" b="0" u="none" baseline="0">
                <a:solidFill>
                  <a:schemeClr val="tx1"/>
                </a:solidFill>
              </a:rPr>
              <a:t>After analyzing the verbatim using the existing word tables, examine the uncoded verbatim for potential keywords, exclusions and spelling errors.</a:t>
            </a:r>
          </a:p>
          <a:p>
            <a:pPr algn="l"/>
            <a:r>
              <a:rPr lang="en-US" sz="1100" b="0" u="none" baseline="0">
                <a:solidFill>
                  <a:schemeClr val="tx1"/>
                </a:solidFill>
              </a:rPr>
              <a:t>Place VAT in Edit mode using the Edit Mode command            . </a:t>
            </a:r>
          </a:p>
          <a:p>
            <a:pPr algn="l"/>
            <a:endParaRPr lang="en-US" sz="1100" b="0" u="none" baseline="0">
              <a:solidFill>
                <a:schemeClr val="tx1"/>
              </a:solidFill>
            </a:endParaRPr>
          </a:p>
          <a:p>
            <a:pPr algn="l"/>
            <a:r>
              <a:rPr lang="en-US" sz="1100" b="0" u="none" baseline="0"/>
              <a:t>If you want to add a key word, click on the Insert KW button               to create an empty entry in the Key Word table.</a:t>
            </a:r>
          </a:p>
          <a:p>
            <a:pPr algn="l"/>
            <a:endParaRPr lang="en-US" sz="1100" b="0" u="none" baseline="0"/>
          </a:p>
          <a:p>
            <a:pPr algn="l"/>
            <a:r>
              <a:rPr lang="en-US" sz="1100" b="0" u="none" baseline="0"/>
              <a:t>Enter the key word and the associated category (a dropdown box should be available).</a:t>
            </a:r>
          </a:p>
          <a:p>
            <a:pPr algn="l"/>
            <a:r>
              <a:rPr lang="en-US" sz="1100" b="0" u="none" baseline="0"/>
              <a:t>For bulk additions, copy and paste the key words and categories to the bottom of the list.  </a:t>
            </a:r>
          </a:p>
          <a:p>
            <a:pPr algn="l"/>
            <a:endParaRPr lang="en-US" sz="1100" b="0" u="none" baseline="0"/>
          </a:p>
          <a:p>
            <a:pPr algn="l"/>
            <a:r>
              <a:rPr lang="en-US" sz="1100" b="0" u="none" baseline="0"/>
              <a:t>Duplicate key words can be checked by clicking on the Dupe Check button.</a:t>
            </a:r>
          </a:p>
          <a:p>
            <a:pPr algn="l"/>
            <a:endParaRPr lang="en-US" sz="1100" b="0" u="none" baseline="0"/>
          </a:p>
          <a:p>
            <a:pPr algn="l"/>
            <a:r>
              <a:rPr lang="en-US" sz="1100" b="0" u="none" baseline="0"/>
              <a:t>Recently added key words can be identified by clicking on the Sort Rcnt. button.</a:t>
            </a:r>
          </a:p>
          <a:p>
            <a:pPr algn="l"/>
            <a:endParaRPr lang="en-US" sz="1100" b="0" u="none" baseline="0"/>
          </a:p>
          <a:p>
            <a:pPr algn="l"/>
            <a:r>
              <a:rPr lang="en-US" sz="1100" b="0" u="none" baseline="0">
                <a:solidFill>
                  <a:srgbClr val="FF0000"/>
                </a:solidFill>
              </a:rPr>
              <a:t>2.</a:t>
            </a:r>
          </a:p>
          <a:p>
            <a:pPr algn="l"/>
            <a:r>
              <a:rPr lang="en-US" sz="1100" b="0" u="none" baseline="0"/>
              <a:t>The Spellcheck and Exclude tables can be similarly modified.</a:t>
            </a:r>
          </a:p>
          <a:p>
            <a:pPr algn="l"/>
            <a:endParaRPr lang="en-US" sz="1100" b="0" u="none" baseline="0"/>
          </a:p>
        </xdr:txBody>
      </xdr:sp>
      <xdr:pic>
        <xdr:nvPicPr>
          <xdr:cNvPr id="25" name="Picture 24" hidden="1">
            <a:extLst>
              <a:ext uri="{FF2B5EF4-FFF2-40B4-BE49-F238E27FC236}">
                <a16:creationId xmlns:a16="http://schemas.microsoft.com/office/drawing/2014/main" id="{00000000-0008-0000-0C00-000019000000}"/>
              </a:ext>
            </a:extLst>
          </xdr:cNvPr>
          <xdr:cNvPicPr>
            <a:picLocks noChangeAspect="1"/>
          </xdr:cNvPicPr>
        </xdr:nvPicPr>
        <xdr:blipFill>
          <a:blip xmlns:r="http://schemas.openxmlformats.org/officeDocument/2006/relationships" r:embed="rId5"/>
          <a:stretch>
            <a:fillRect/>
          </a:stretch>
        </xdr:blipFill>
        <xdr:spPr>
          <a:xfrm>
            <a:off x="3857623" y="2543175"/>
            <a:ext cx="564775" cy="266700"/>
          </a:xfrm>
          <a:prstGeom prst="rect">
            <a:avLst/>
          </a:prstGeom>
        </xdr:spPr>
      </xdr:pic>
      <xdr:pic>
        <xdr:nvPicPr>
          <xdr:cNvPr id="26" name="Picture 25" hidden="1">
            <a:extLst>
              <a:ext uri="{FF2B5EF4-FFF2-40B4-BE49-F238E27FC236}">
                <a16:creationId xmlns:a16="http://schemas.microsoft.com/office/drawing/2014/main" id="{00000000-0008-0000-0C00-00001A000000}"/>
              </a:ext>
            </a:extLst>
          </xdr:cNvPr>
          <xdr:cNvPicPr>
            <a:picLocks noChangeAspect="1"/>
          </xdr:cNvPicPr>
        </xdr:nvPicPr>
        <xdr:blipFill>
          <a:blip xmlns:r="http://schemas.openxmlformats.org/officeDocument/2006/relationships" r:embed="rId6"/>
          <a:stretch>
            <a:fillRect/>
          </a:stretch>
        </xdr:blipFill>
        <xdr:spPr>
          <a:xfrm>
            <a:off x="4219574" y="2857501"/>
            <a:ext cx="391319" cy="323850"/>
          </a:xfrm>
          <a:prstGeom prst="rect">
            <a:avLst/>
          </a:prstGeom>
        </xdr:spPr>
      </xdr:pic>
      <xdr:pic>
        <xdr:nvPicPr>
          <xdr:cNvPr id="27" name="Picture 26" hidden="1">
            <a:extLst>
              <a:ext uri="{FF2B5EF4-FFF2-40B4-BE49-F238E27FC236}">
                <a16:creationId xmlns:a16="http://schemas.microsoft.com/office/drawing/2014/main" id="{00000000-0008-0000-0C00-00001B000000}"/>
              </a:ext>
            </a:extLst>
          </xdr:cNvPr>
          <xdr:cNvPicPr>
            <a:picLocks noChangeAspect="1"/>
          </xdr:cNvPicPr>
        </xdr:nvPicPr>
        <xdr:blipFill>
          <a:blip xmlns:r="http://schemas.openxmlformats.org/officeDocument/2006/relationships" r:embed="rId7"/>
          <a:stretch>
            <a:fillRect/>
          </a:stretch>
        </xdr:blipFill>
        <xdr:spPr>
          <a:xfrm>
            <a:off x="5019676" y="3724275"/>
            <a:ext cx="381000" cy="308741"/>
          </a:xfrm>
          <a:prstGeom prst="rect">
            <a:avLst/>
          </a:prstGeom>
        </xdr:spPr>
      </xdr:pic>
      <xdr:pic>
        <xdr:nvPicPr>
          <xdr:cNvPr id="28" name="Picture 27" hidden="1">
            <a:extLst>
              <a:ext uri="{FF2B5EF4-FFF2-40B4-BE49-F238E27FC236}">
                <a16:creationId xmlns:a16="http://schemas.microsoft.com/office/drawing/2014/main" id="{00000000-0008-0000-0C00-00001C000000}"/>
              </a:ext>
            </a:extLst>
          </xdr:cNvPr>
          <xdr:cNvPicPr>
            <a:picLocks noChangeAspect="1"/>
          </xdr:cNvPicPr>
        </xdr:nvPicPr>
        <xdr:blipFill>
          <a:blip xmlns:r="http://schemas.openxmlformats.org/officeDocument/2006/relationships" r:embed="rId8"/>
          <a:stretch>
            <a:fillRect/>
          </a:stretch>
        </xdr:blipFill>
        <xdr:spPr>
          <a:xfrm>
            <a:off x="5324475" y="4057651"/>
            <a:ext cx="409576" cy="338960"/>
          </a:xfrm>
          <a:prstGeom prst="rect">
            <a:avLst/>
          </a:prstGeom>
        </xdr:spPr>
      </xdr:pic>
    </xdr:grpSp>
    <xdr:clientData/>
  </xdr:twoCellAnchor>
  <xdr:twoCellAnchor>
    <xdr:from>
      <xdr:col>11</xdr:col>
      <xdr:colOff>361950</xdr:colOff>
      <xdr:row>0</xdr:row>
      <xdr:rowOff>19050</xdr:rowOff>
    </xdr:from>
    <xdr:to>
      <xdr:col>13</xdr:col>
      <xdr:colOff>352426</xdr:colOff>
      <xdr:row>2</xdr:row>
      <xdr:rowOff>0</xdr:rowOff>
    </xdr:to>
    <xdr:sp macro="[0]!help_code" textlink="">
      <xdr:nvSpPr>
        <xdr:cNvPr id="30" name="h_lbl_6">
          <a:extLst>
            <a:ext uri="{FF2B5EF4-FFF2-40B4-BE49-F238E27FC236}">
              <a16:creationId xmlns:a16="http://schemas.microsoft.com/office/drawing/2014/main" id="{00000000-0008-0000-0C00-00001E000000}"/>
            </a:ext>
          </a:extLst>
        </xdr:cNvPr>
        <xdr:cNvSpPr txBox="1"/>
      </xdr:nvSpPr>
      <xdr:spPr>
        <a:xfrm>
          <a:off x="7067550" y="19050"/>
          <a:ext cx="1209676"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u="sng">
              <a:solidFill>
                <a:srgbClr val="0070C0"/>
              </a:solidFill>
            </a:rPr>
            <a:t>Running Reports</a:t>
          </a:r>
        </a:p>
      </xdr:txBody>
    </xdr:sp>
    <xdr:clientData/>
  </xdr:twoCellAnchor>
  <xdr:twoCellAnchor>
    <xdr:from>
      <xdr:col>1</xdr:col>
      <xdr:colOff>57149</xdr:colOff>
      <xdr:row>3</xdr:row>
      <xdr:rowOff>57150</xdr:rowOff>
    </xdr:from>
    <xdr:to>
      <xdr:col>15</xdr:col>
      <xdr:colOff>190500</xdr:colOff>
      <xdr:row>55</xdr:row>
      <xdr:rowOff>114300</xdr:rowOff>
    </xdr:to>
    <xdr:grpSp>
      <xdr:nvGrpSpPr>
        <xdr:cNvPr id="14" name="help_6" hidden="1">
          <a:extLst>
            <a:ext uri="{FF2B5EF4-FFF2-40B4-BE49-F238E27FC236}">
              <a16:creationId xmlns:a16="http://schemas.microsoft.com/office/drawing/2014/main" id="{00000000-0008-0000-0C00-00000E000000}"/>
            </a:ext>
          </a:extLst>
        </xdr:cNvPr>
        <xdr:cNvGrpSpPr/>
      </xdr:nvGrpSpPr>
      <xdr:grpSpPr>
        <a:xfrm>
          <a:off x="666749" y="628650"/>
          <a:ext cx="8667751" cy="9963150"/>
          <a:chOff x="666749" y="628650"/>
          <a:chExt cx="8667751" cy="8039099"/>
        </a:xfrm>
      </xdr:grpSpPr>
      <xdr:sp macro="" textlink="">
        <xdr:nvSpPr>
          <xdr:cNvPr id="32" name="help_6" hidden="1">
            <a:extLst>
              <a:ext uri="{FF2B5EF4-FFF2-40B4-BE49-F238E27FC236}">
                <a16:creationId xmlns:a16="http://schemas.microsoft.com/office/drawing/2014/main" id="{00000000-0008-0000-0C00-000020000000}"/>
              </a:ext>
            </a:extLst>
          </xdr:cNvPr>
          <xdr:cNvSpPr txBox="1"/>
        </xdr:nvSpPr>
        <xdr:spPr>
          <a:xfrm>
            <a:off x="666749" y="628650"/>
            <a:ext cx="8667751" cy="80390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ctr"/>
            <a:r>
              <a:rPr lang="en-US" sz="1100" b="1" u="sng"/>
              <a:t>RUNNING</a:t>
            </a:r>
            <a:r>
              <a:rPr lang="en-US" sz="1100" b="1" u="sng" baseline="0"/>
              <a:t> REPORTS</a:t>
            </a:r>
            <a:endParaRPr lang="en-US" sz="1100" b="1" u="sng"/>
          </a:p>
          <a:p>
            <a:pPr algn="ctr"/>
            <a:endParaRPr lang="en-US" sz="1100" b="1" u="sng"/>
          </a:p>
          <a:p>
            <a:pPr algn="l"/>
            <a:r>
              <a:rPr lang="en-US" sz="1100" b="0" i="1" u="none" baseline="0"/>
              <a:t>Dashboard</a:t>
            </a:r>
            <a:r>
              <a:rPr lang="en-US" sz="1100" b="0" u="none" baseline="0"/>
              <a:t> tab:</a:t>
            </a:r>
          </a:p>
          <a:p>
            <a:pPr algn="l"/>
            <a:r>
              <a:rPr lang="en-US" sz="1100" b="0" u="none" baseline="0">
                <a:solidFill>
                  <a:srgbClr val="FF0000"/>
                </a:solidFill>
              </a:rPr>
              <a:t>1.</a:t>
            </a:r>
          </a:p>
          <a:p>
            <a:pPr algn="l"/>
            <a:r>
              <a:rPr lang="en-US" sz="1100" b="0" u="none" baseline="0"/>
              <a:t>To run reports, select the desired subsets in the Dashboard tab by using the  corresponding Select fields.  </a:t>
            </a:r>
          </a:p>
          <a:p>
            <a:pPr algn="l"/>
            <a:r>
              <a:rPr lang="en-US" sz="1100" b="0" u="none" baseline="0"/>
              <a:t>Alternatively, if you wish to run a report on all the data, click the Select All button                    to select all subsets.</a:t>
            </a:r>
          </a:p>
          <a:p>
            <a:pPr algn="l"/>
            <a:endParaRPr lang="en-US" sz="1100" b="0" u="none" baseline="0"/>
          </a:p>
          <a:p>
            <a:pPr algn="l"/>
            <a:endParaRPr lang="en-US" sz="1100" b="0" u="none" baseline="0"/>
          </a:p>
          <a:p>
            <a:pPr marL="0" marR="0" indent="0" algn="l"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Note: Reports can be run only after all survey verbatim have been coded (100% coding ratio). </a:t>
            </a:r>
            <a:endParaRPr lang="en-US">
              <a:effectLst/>
            </a:endParaRPr>
          </a:p>
          <a:p>
            <a:pPr algn="l"/>
            <a:endParaRPr lang="en-US" sz="1100" b="0" u="none" baseline="0"/>
          </a:p>
          <a:p>
            <a:pPr algn="l"/>
            <a:r>
              <a:rPr lang="en-US" sz="1100" b="0" u="none" baseline="0"/>
              <a:t>Select whether you want to exclude surveys coded with the Unknown or Unclear categories.</a:t>
            </a:r>
          </a:p>
          <a:p>
            <a:pPr algn="l"/>
            <a:endParaRPr lang="en-US" sz="1100" b="0" u="none" baseline="0"/>
          </a:p>
          <a:p>
            <a:pPr algn="l"/>
            <a:r>
              <a:rPr lang="en-US" sz="1100" b="0" u="none" baseline="0"/>
              <a:t>Excluding those categories is recommended to get a clearer view of what's driving dissatisfaction.</a:t>
            </a:r>
          </a:p>
          <a:p>
            <a:pPr algn="l"/>
            <a:endParaRPr lang="en-US" sz="1100" b="0" u="none" baseline="0"/>
          </a:p>
          <a:p>
            <a:pPr algn="l"/>
            <a:r>
              <a:rPr lang="en-US" sz="1100" b="0" u="none" baseline="0">
                <a:solidFill>
                  <a:srgbClr val="FF0000"/>
                </a:solidFill>
              </a:rPr>
              <a:t>2. Frequency Report</a:t>
            </a:r>
          </a:p>
          <a:p>
            <a:pPr algn="l"/>
            <a:r>
              <a:rPr lang="en-US" sz="1100" b="0" u="none" baseline="0"/>
              <a:t>Click the Frequency Report button.</a:t>
            </a:r>
          </a:p>
          <a:p>
            <a:pPr algn="l"/>
            <a:endParaRPr lang="en-US" sz="1100" b="0" u="none" baseline="0"/>
          </a:p>
          <a:p>
            <a:pPr algn="l"/>
            <a:r>
              <a:rPr lang="en-US" sz="1100" b="0" u="none" baseline="0"/>
              <a:t>If there are records founds for the selected criteria, the report will be displayed in the Output tab.</a:t>
            </a:r>
          </a:p>
          <a:p>
            <a:pPr algn="l"/>
            <a:r>
              <a:rPr lang="en-US" sz="1100" b="0" u="none" baseline="0"/>
              <a:t>Note: Fields related to Impact calculations in the report will be blank.</a:t>
            </a:r>
          </a:p>
          <a:p>
            <a:pPr algn="l"/>
            <a:endParaRPr lang="en-US" sz="1100" b="0" u="none" baseline="0"/>
          </a:p>
          <a:p>
            <a:pPr algn="l"/>
            <a:r>
              <a:rPr lang="en-US" sz="1100" b="0" u="none" baseline="0">
                <a:solidFill>
                  <a:srgbClr val="FF0000"/>
                </a:solidFill>
              </a:rPr>
              <a:t>3. Impact Report</a:t>
            </a:r>
          </a:p>
          <a:p>
            <a:pPr algn="l"/>
            <a:r>
              <a:rPr lang="en-US" sz="1100" b="0" u="none" baseline="0"/>
              <a:t>Before you run an Impact report, ensure the two Impact Calculation tables in the Configuration tab (scroll to the right)  have been completed.</a:t>
            </a:r>
          </a:p>
          <a:p>
            <a:pPr algn="l"/>
            <a:endParaRPr lang="en-US" sz="1100" b="0" u="none" baseline="0"/>
          </a:p>
          <a:p>
            <a:pPr algn="l"/>
            <a:endParaRPr lang="en-US" sz="1100" b="0" u="none" baseline="0"/>
          </a:p>
          <a:p>
            <a:pPr algn="l"/>
            <a:endParaRPr lang="en-US" sz="1100" b="0" u="none" baseline="0"/>
          </a:p>
          <a:p>
            <a:pPr algn="l"/>
            <a:endParaRPr lang="en-US" sz="1100" b="0" u="none" baseline="0"/>
          </a:p>
          <a:p>
            <a:pPr algn="l"/>
            <a:endParaRPr lang="en-US" sz="1100" b="0" u="none" baseline="0"/>
          </a:p>
          <a:p>
            <a:pPr algn="l"/>
            <a:endParaRPr lang="en-US" sz="1100" b="0" u="none" baseline="0"/>
          </a:p>
          <a:p>
            <a:pPr algn="l"/>
            <a:r>
              <a:rPr lang="en-US" sz="1100" b="0" u="none" baseline="0"/>
              <a:t>Period information will automatically populate in the Survey information table. However, you will need to specify all other information including that for the Rating Information table.</a:t>
            </a:r>
          </a:p>
          <a:p>
            <a:pPr algn="l"/>
            <a:r>
              <a:rPr lang="en-US" sz="1100" b="1" baseline="0">
                <a:solidFill>
                  <a:srgbClr val="FF0000"/>
                </a:solidFill>
                <a:effectLst/>
                <a:latin typeface="+mn-lt"/>
                <a:ea typeface="+mn-ea"/>
                <a:cs typeface="+mn-cs"/>
              </a:rPr>
              <a:t>IMPORTANT</a:t>
            </a:r>
            <a:r>
              <a:rPr lang="en-US" sz="1100" b="0" baseline="0">
                <a:solidFill>
                  <a:schemeClr val="dk1"/>
                </a:solidFill>
                <a:effectLst/>
                <a:latin typeface="+mn-lt"/>
                <a:ea typeface="+mn-ea"/>
                <a:cs typeface="+mn-cs"/>
              </a:rPr>
              <a:t>: </a:t>
            </a:r>
            <a:r>
              <a:rPr lang="en-US" sz="1100" b="0" u="none" baseline="0"/>
              <a:t>When entering information in the Survey Information table you should provide information for </a:t>
            </a:r>
            <a:r>
              <a:rPr lang="en-US" sz="1100" b="1" u="sng" baseline="0">
                <a:solidFill>
                  <a:srgbClr val="FF0000"/>
                </a:solidFill>
              </a:rPr>
              <a:t>all</a:t>
            </a:r>
            <a:r>
              <a:rPr lang="en-US" sz="1100" b="0" u="none" baseline="0"/>
              <a:t> surveys received for the specified periods.  Also, impact reports are accurate only if run for the</a:t>
            </a:r>
            <a:r>
              <a:rPr lang="en-US" sz="1100" b="1" u="none" baseline="0"/>
              <a:t> entire dataset</a:t>
            </a:r>
            <a:r>
              <a:rPr lang="en-US" sz="1100" b="0" u="none" baseline="0"/>
              <a:t>.  You should not run it for specific periods (ALL field selection options in the Dashboard must be selected.)</a:t>
            </a:r>
          </a:p>
          <a:p>
            <a:pPr algn="l"/>
            <a:endParaRPr lang="en-US" sz="1100" b="0" u="none" baseline="0"/>
          </a:p>
          <a:p>
            <a:pPr algn="l"/>
            <a:r>
              <a:rPr lang="en-US" sz="1100" b="0" u="none" baseline="0"/>
              <a:t>Click the Impact Report button.</a:t>
            </a:r>
          </a:p>
          <a:p>
            <a:pPr algn="l"/>
            <a:endParaRPr lang="en-US" sz="1100" b="0" u="none" baseline="0"/>
          </a:p>
          <a:p>
            <a:pPr algn="l"/>
            <a:r>
              <a:rPr lang="en-US" sz="1100" b="0" u="none" baseline="0"/>
              <a:t>If there are records founds for the selected criteria, the report will be displayed in the Output tab.</a:t>
            </a:r>
          </a:p>
          <a:p>
            <a:pPr marL="0" marR="0" indent="0" algn="l"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It's recommended to run impact reports on all subsets or for specific periods only.</a:t>
            </a:r>
            <a:endParaRPr lang="en-US">
              <a:effectLst/>
            </a:endParaRPr>
          </a:p>
          <a:p>
            <a:pPr algn="l"/>
            <a:r>
              <a:rPr lang="en-US" sz="1100" b="0" u="none" baseline="0"/>
              <a:t>Note: The Impact report includes Frequency report output data.  The Top Box impact points will equate to the non-Top Box score and the Bottom Box impact points will equate to the Bottom Box score.</a:t>
            </a:r>
          </a:p>
          <a:p>
            <a:pPr algn="l"/>
            <a:endParaRPr lang="en-US" sz="1100" b="0" u="none" baseline="0"/>
          </a:p>
          <a:p>
            <a:pPr algn="l"/>
            <a:r>
              <a:rPr lang="en-US" sz="1100" b="0" u="sng" baseline="0"/>
              <a:t>Impact analysis:  </a:t>
            </a:r>
            <a:r>
              <a:rPr lang="en-US" sz="1100" b="0" u="none" baseline="0"/>
              <a:t>Verbatim impact is calculated using an automated recursive algorithm that assumes all verbatim categories are equally important and do not influence each other.  Since this simplifies the complex interplay between various factors, impact assessments should be used for directional purposes only and not considered to be precise calculations.</a:t>
            </a:r>
          </a:p>
          <a:p>
            <a:pPr algn="l"/>
            <a:endParaRPr lang="en-US" sz="1100" b="0" u="none" baseline="0"/>
          </a:p>
          <a:p>
            <a:pPr algn="l"/>
            <a:r>
              <a:rPr lang="en-US" sz="1100" b="0" u="none" baseline="0">
                <a:solidFill>
                  <a:srgbClr val="FF0000"/>
                </a:solidFill>
              </a:rPr>
              <a:t>4. Trend Reports</a:t>
            </a:r>
          </a:p>
          <a:p>
            <a:pPr algn="l"/>
            <a:r>
              <a:rPr lang="en-US" sz="1100" b="0" u="none" baseline="0"/>
              <a:t>Click the Trend Report button.</a:t>
            </a:r>
          </a:p>
          <a:p>
            <a:pPr algn="l"/>
            <a:endParaRPr lang="en-US" sz="1100" b="0" u="none" baseline="0"/>
          </a:p>
          <a:p>
            <a:pPr algn="l"/>
            <a:r>
              <a:rPr lang="en-US" sz="1100" b="0" u="none" baseline="0"/>
              <a:t>Click the Select All button. </a:t>
            </a:r>
          </a:p>
          <a:p>
            <a:pPr algn="l"/>
            <a:r>
              <a:rPr lang="en-US" sz="1100" b="0" u="none" baseline="0"/>
              <a:t>The Trend tabs (Trends 1 and Trends 2) will populate with the trending reports.</a:t>
            </a:r>
          </a:p>
          <a:p>
            <a:pPr algn="l"/>
            <a:endParaRPr lang="en-US" sz="1100" b="0" u="none" baseline="0"/>
          </a:p>
          <a:p>
            <a:pPr algn="l"/>
            <a:r>
              <a:rPr lang="en-US" sz="1100" b="0" u="none" baseline="0"/>
              <a:t>Trend reports can only be run on </a:t>
            </a:r>
            <a:r>
              <a:rPr lang="en-US" sz="1100" b="0" u="sng" baseline="0"/>
              <a:t>all</a:t>
            </a:r>
            <a:r>
              <a:rPr lang="en-US" sz="1100" b="0" u="none" baseline="0"/>
              <a:t> the data.  If certain subsets have been excluded in the Dashboard, they will automatically be included.</a:t>
            </a:r>
          </a:p>
          <a:p>
            <a:pPr algn="l"/>
            <a:r>
              <a:rPr lang="en-US" sz="1100" b="0" u="none" baseline="0"/>
              <a:t>Trend reports will only run if there are at least two periods in the data.</a:t>
            </a:r>
          </a:p>
          <a:p>
            <a:pPr algn="l"/>
            <a:endParaRPr lang="en-US" sz="1100" b="0" u="none" baseline="0"/>
          </a:p>
          <a:p>
            <a:pPr algn="l"/>
            <a:r>
              <a:rPr lang="en-US" sz="1100" b="0" u="sng" baseline="0"/>
              <a:t>Baseline correction:  </a:t>
            </a:r>
            <a:r>
              <a:rPr lang="en-US" sz="1100" b="0" u="none" baseline="0"/>
              <a:t>For more relevant comparisons of frequencies, check the Baseline Correction box                                in the Trends 2 tab.  </a:t>
            </a:r>
          </a:p>
          <a:p>
            <a:pPr algn="l"/>
            <a:r>
              <a:rPr lang="en-US" sz="1100" b="0" u="none" baseline="0"/>
              <a:t>This will automatically adjust for different proportions between periods.  Uncheck the box to revert to standard frequencies.</a:t>
            </a:r>
          </a:p>
          <a:p>
            <a:pPr algn="l"/>
            <a:endParaRPr lang="en-US" sz="1100" b="0" u="none" baseline="0"/>
          </a:p>
          <a:p>
            <a:pPr algn="l"/>
            <a:endParaRPr lang="en-US" sz="1100" b="0" u="none" baseline="0"/>
          </a:p>
        </xdr:txBody>
      </xdr:sp>
      <xdr:pic>
        <xdr:nvPicPr>
          <xdr:cNvPr id="33" name="Picture 32" hidden="1">
            <a:extLst>
              <a:ext uri="{FF2B5EF4-FFF2-40B4-BE49-F238E27FC236}">
                <a16:creationId xmlns:a16="http://schemas.microsoft.com/office/drawing/2014/main" id="{00000000-0008-0000-0C00-000021000000}"/>
              </a:ext>
            </a:extLst>
          </xdr:cNvPr>
          <xdr:cNvPicPr>
            <a:picLocks noChangeAspect="1"/>
          </xdr:cNvPicPr>
        </xdr:nvPicPr>
        <xdr:blipFill>
          <a:blip xmlns:r="http://schemas.openxmlformats.org/officeDocument/2006/relationships" r:embed="rId9"/>
          <a:stretch>
            <a:fillRect/>
          </a:stretch>
        </xdr:blipFill>
        <xdr:spPr>
          <a:xfrm>
            <a:off x="2800349" y="2595221"/>
            <a:ext cx="609733" cy="339098"/>
          </a:xfrm>
          <a:prstGeom prst="rect">
            <a:avLst/>
          </a:prstGeom>
        </xdr:spPr>
      </xdr:pic>
      <xdr:pic>
        <xdr:nvPicPr>
          <xdr:cNvPr id="34" name="Picture 33" hidden="1">
            <a:extLst>
              <a:ext uri="{FF2B5EF4-FFF2-40B4-BE49-F238E27FC236}">
                <a16:creationId xmlns:a16="http://schemas.microsoft.com/office/drawing/2014/main" id="{00000000-0008-0000-0C00-000022000000}"/>
              </a:ext>
            </a:extLst>
          </xdr:cNvPr>
          <xdr:cNvPicPr>
            <a:picLocks noChangeAspect="1"/>
          </xdr:cNvPicPr>
        </xdr:nvPicPr>
        <xdr:blipFill>
          <a:blip xmlns:r="http://schemas.openxmlformats.org/officeDocument/2006/relationships" r:embed="rId10"/>
          <a:stretch>
            <a:fillRect/>
          </a:stretch>
        </xdr:blipFill>
        <xdr:spPr>
          <a:xfrm>
            <a:off x="5438774" y="1352281"/>
            <a:ext cx="552451" cy="275493"/>
          </a:xfrm>
          <a:prstGeom prst="rect">
            <a:avLst/>
          </a:prstGeom>
        </xdr:spPr>
      </xdr:pic>
      <xdr:pic>
        <xdr:nvPicPr>
          <xdr:cNvPr id="35" name="Picture 34" hidden="1">
            <a:extLst>
              <a:ext uri="{FF2B5EF4-FFF2-40B4-BE49-F238E27FC236}">
                <a16:creationId xmlns:a16="http://schemas.microsoft.com/office/drawing/2014/main" id="{00000000-0008-0000-0C00-000023000000}"/>
              </a:ext>
            </a:extLst>
          </xdr:cNvPr>
          <xdr:cNvPicPr>
            <a:picLocks noChangeAspect="1"/>
          </xdr:cNvPicPr>
        </xdr:nvPicPr>
        <xdr:blipFill>
          <a:blip xmlns:r="http://schemas.openxmlformats.org/officeDocument/2006/relationships" r:embed="rId11"/>
          <a:stretch>
            <a:fillRect/>
          </a:stretch>
        </xdr:blipFill>
        <xdr:spPr>
          <a:xfrm>
            <a:off x="2600324" y="5272416"/>
            <a:ext cx="577113" cy="282680"/>
          </a:xfrm>
          <a:prstGeom prst="rect">
            <a:avLst/>
          </a:prstGeom>
        </xdr:spPr>
      </xdr:pic>
      <xdr:pic>
        <xdr:nvPicPr>
          <xdr:cNvPr id="36" name="Picture 35" hidden="1">
            <a:extLst>
              <a:ext uri="{FF2B5EF4-FFF2-40B4-BE49-F238E27FC236}">
                <a16:creationId xmlns:a16="http://schemas.microsoft.com/office/drawing/2014/main" id="{00000000-0008-0000-0C00-000024000000}"/>
              </a:ext>
            </a:extLst>
          </xdr:cNvPr>
          <xdr:cNvPicPr>
            <a:picLocks noChangeAspect="1"/>
          </xdr:cNvPicPr>
        </xdr:nvPicPr>
        <xdr:blipFill>
          <a:blip xmlns:r="http://schemas.openxmlformats.org/officeDocument/2006/relationships" r:embed="rId12"/>
          <a:stretch>
            <a:fillRect/>
          </a:stretch>
        </xdr:blipFill>
        <xdr:spPr>
          <a:xfrm>
            <a:off x="828674" y="3695572"/>
            <a:ext cx="3762930" cy="852715"/>
          </a:xfrm>
          <a:prstGeom prst="rect">
            <a:avLst/>
          </a:prstGeom>
        </xdr:spPr>
      </xdr:pic>
      <xdr:pic>
        <xdr:nvPicPr>
          <xdr:cNvPr id="37" name="Picture 36" hidden="1">
            <a:extLst>
              <a:ext uri="{FF2B5EF4-FFF2-40B4-BE49-F238E27FC236}">
                <a16:creationId xmlns:a16="http://schemas.microsoft.com/office/drawing/2014/main" id="{00000000-0008-0000-0C00-000025000000}"/>
              </a:ext>
            </a:extLst>
          </xdr:cNvPr>
          <xdr:cNvPicPr>
            <a:picLocks noChangeAspect="1"/>
          </xdr:cNvPicPr>
        </xdr:nvPicPr>
        <xdr:blipFill>
          <a:blip xmlns:r="http://schemas.openxmlformats.org/officeDocument/2006/relationships" r:embed="rId13"/>
          <a:stretch>
            <a:fillRect/>
          </a:stretch>
        </xdr:blipFill>
        <xdr:spPr>
          <a:xfrm>
            <a:off x="6076949" y="1935623"/>
            <a:ext cx="695326" cy="291625"/>
          </a:xfrm>
          <a:prstGeom prst="rect">
            <a:avLst/>
          </a:prstGeom>
        </xdr:spPr>
      </xdr:pic>
      <xdr:pic>
        <xdr:nvPicPr>
          <xdr:cNvPr id="9" name="Picture 8" hidden="1">
            <a:extLst>
              <a:ext uri="{FF2B5EF4-FFF2-40B4-BE49-F238E27FC236}">
                <a16:creationId xmlns:a16="http://schemas.microsoft.com/office/drawing/2014/main" id="{00000000-0008-0000-0C00-000009000000}"/>
              </a:ext>
            </a:extLst>
          </xdr:cNvPr>
          <xdr:cNvPicPr>
            <a:picLocks noChangeAspect="1"/>
          </xdr:cNvPicPr>
        </xdr:nvPicPr>
        <xdr:blipFill>
          <a:blip xmlns:r="http://schemas.openxmlformats.org/officeDocument/2006/relationships" r:embed="rId14"/>
          <a:stretch>
            <a:fillRect/>
          </a:stretch>
        </xdr:blipFill>
        <xdr:spPr>
          <a:xfrm>
            <a:off x="2609850" y="6896338"/>
            <a:ext cx="581026" cy="303466"/>
          </a:xfrm>
          <a:prstGeom prst="rect">
            <a:avLst/>
          </a:prstGeom>
        </xdr:spPr>
      </xdr:pic>
      <xdr:pic>
        <xdr:nvPicPr>
          <xdr:cNvPr id="10" name="Picture 9" hidden="1">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15"/>
          <a:stretch>
            <a:fillRect/>
          </a:stretch>
        </xdr:blipFill>
        <xdr:spPr>
          <a:xfrm>
            <a:off x="6600826" y="8036841"/>
            <a:ext cx="952500" cy="218130"/>
          </a:xfrm>
          <a:prstGeom prst="rect">
            <a:avLst/>
          </a:prstGeom>
        </xdr:spPr>
      </xdr:pic>
    </xdr:grpSp>
    <xdr:clientData/>
  </xdr:twoCellAnchor>
  <xdr:twoCellAnchor>
    <xdr:from>
      <xdr:col>1</xdr:col>
      <xdr:colOff>66675</xdr:colOff>
      <xdr:row>3</xdr:row>
      <xdr:rowOff>57151</xdr:rowOff>
    </xdr:from>
    <xdr:to>
      <xdr:col>15</xdr:col>
      <xdr:colOff>219075</xdr:colOff>
      <xdr:row>27</xdr:row>
      <xdr:rowOff>142875</xdr:rowOff>
    </xdr:to>
    <xdr:grpSp>
      <xdr:nvGrpSpPr>
        <xdr:cNvPr id="17" name="help_3" hidden="1">
          <a:extLst>
            <a:ext uri="{FF2B5EF4-FFF2-40B4-BE49-F238E27FC236}">
              <a16:creationId xmlns:a16="http://schemas.microsoft.com/office/drawing/2014/main" id="{00000000-0008-0000-0C00-000011000000}"/>
            </a:ext>
          </a:extLst>
        </xdr:cNvPr>
        <xdr:cNvGrpSpPr/>
      </xdr:nvGrpSpPr>
      <xdr:grpSpPr>
        <a:xfrm>
          <a:off x="676275" y="628651"/>
          <a:ext cx="8686800" cy="4657724"/>
          <a:chOff x="676275" y="628651"/>
          <a:chExt cx="8686800" cy="4657724"/>
        </a:xfrm>
      </xdr:grpSpPr>
      <xdr:sp macro="" textlink="">
        <xdr:nvSpPr>
          <xdr:cNvPr id="8" name="help_3" hidden="1">
            <a:extLst>
              <a:ext uri="{FF2B5EF4-FFF2-40B4-BE49-F238E27FC236}">
                <a16:creationId xmlns:a16="http://schemas.microsoft.com/office/drawing/2014/main" id="{00000000-0008-0000-0C00-000008000000}"/>
              </a:ext>
            </a:extLst>
          </xdr:cNvPr>
          <xdr:cNvSpPr txBox="1"/>
        </xdr:nvSpPr>
        <xdr:spPr>
          <a:xfrm>
            <a:off x="676275" y="628651"/>
            <a:ext cx="8686800" cy="46577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ctr"/>
            <a:r>
              <a:rPr lang="en-US" sz="1100" b="1" u="sng" baseline="0"/>
              <a:t>IMPORTING DATA</a:t>
            </a:r>
          </a:p>
          <a:p>
            <a:pPr algn="ctr"/>
            <a:endParaRPr lang="en-US" sz="1100" b="0" u="none" baseline="0"/>
          </a:p>
          <a:p>
            <a:pPr algn="l"/>
            <a:r>
              <a:rPr lang="en-US" sz="1100" b="0" u="none" baseline="0">
                <a:solidFill>
                  <a:srgbClr val="FF0000"/>
                </a:solidFill>
              </a:rPr>
              <a:t>1.</a:t>
            </a:r>
          </a:p>
          <a:p>
            <a:pPr algn="l"/>
            <a:r>
              <a:rPr lang="en-US" sz="1100" b="0" u="none" baseline="0"/>
              <a:t>Ensure VAT has been properly configured.</a:t>
            </a:r>
          </a:p>
          <a:p>
            <a:pPr algn="l"/>
            <a:endParaRPr lang="en-US" sz="1100" b="0" u="none" baseline="0"/>
          </a:p>
          <a:p>
            <a:pPr algn="l"/>
            <a:r>
              <a:rPr lang="en-US" sz="1100" b="0" i="1" u="none" baseline="0"/>
              <a:t>Configuration</a:t>
            </a:r>
            <a:r>
              <a:rPr lang="en-US" sz="1100" b="0" u="none" baseline="0"/>
              <a:t> tab:</a:t>
            </a:r>
          </a:p>
          <a:p>
            <a:pPr algn="l"/>
            <a:r>
              <a:rPr lang="en-US" sz="1100" b="0" u="none" baseline="0">
                <a:solidFill>
                  <a:srgbClr val="FF0000"/>
                </a:solidFill>
              </a:rPr>
              <a:t>2.</a:t>
            </a:r>
          </a:p>
          <a:p>
            <a:pPr algn="l"/>
            <a:r>
              <a:rPr lang="en-US" sz="1100" b="0" u="none" baseline="0"/>
              <a:t>Click the Import Survey Data button.</a:t>
            </a:r>
          </a:p>
          <a:p>
            <a:pPr algn="l"/>
            <a:r>
              <a:rPr lang="en-US" sz="1100" b="0" u="none" baseline="0"/>
              <a:t>The data from the Survey Data tab will be imported into the Data tab based on the specifications in the mapping tables.</a:t>
            </a:r>
          </a:p>
          <a:p>
            <a:pPr algn="l"/>
            <a:r>
              <a:rPr lang="en-US" sz="1100" b="0" u="none" baseline="0"/>
              <a:t>The Dashboard tab will now show the imported fields.</a:t>
            </a:r>
          </a:p>
          <a:p>
            <a:pPr algn="l"/>
            <a:endParaRPr lang="en-US" sz="1100" b="0" u="none" baseline="0"/>
          </a:p>
          <a:p>
            <a:pPr algn="l"/>
            <a:endParaRPr lang="en-US" sz="1100" b="0" u="none" baseline="0"/>
          </a:p>
          <a:p>
            <a:pPr algn="l"/>
            <a:r>
              <a:rPr lang="en-US" sz="1100" b="0" u="none" baseline="0"/>
              <a:t>The Add Field(s) to Data button                          can be used to import data </a:t>
            </a:r>
            <a:r>
              <a:rPr lang="en-US" sz="1100" b="0" i="1" baseline="0">
                <a:solidFill>
                  <a:schemeClr val="dk1"/>
                </a:solidFill>
                <a:effectLst/>
                <a:latin typeface="+mn-lt"/>
                <a:ea typeface="+mn-ea"/>
                <a:cs typeface="+mn-cs"/>
              </a:rPr>
              <a:t>after</a:t>
            </a:r>
            <a:r>
              <a:rPr lang="en-US" sz="1100" b="0" baseline="0">
                <a:solidFill>
                  <a:schemeClr val="dk1"/>
                </a:solidFill>
                <a:effectLst/>
                <a:latin typeface="+mn-lt"/>
                <a:ea typeface="+mn-ea"/>
                <a:cs typeface="+mn-cs"/>
              </a:rPr>
              <a:t> the verbatim have been analyzed </a:t>
            </a:r>
            <a:r>
              <a:rPr lang="en-US" sz="1100" b="0" u="none" baseline="0"/>
              <a:t>from fields that were not originally included .  Those fields will need to be first specified in the mapping tables (see </a:t>
            </a:r>
            <a:r>
              <a:rPr lang="en-US" sz="1100" b="0" i="1" u="none" baseline="0"/>
              <a:t>Configuring VAT</a:t>
            </a:r>
            <a:r>
              <a:rPr lang="en-US" sz="1100" b="0" u="none" baseline="0"/>
              <a:t>).  When using this command, the Verbatim field and any categorization data will not be modified.</a:t>
            </a:r>
          </a:p>
          <a:p>
            <a:pPr algn="l"/>
            <a:endParaRPr lang="en-US" sz="1100" b="0" u="none" baseline="0"/>
          </a:p>
          <a:p>
            <a:pPr algn="l"/>
            <a:r>
              <a:rPr lang="en-US" sz="1100" b="0" u="none" baseline="0">
                <a:solidFill>
                  <a:srgbClr val="FF0000"/>
                </a:solidFill>
              </a:rPr>
              <a:t>3.</a:t>
            </a:r>
          </a:p>
          <a:p>
            <a:pPr algn="l"/>
            <a:r>
              <a:rPr lang="en-US" sz="1100" b="0" u="none" baseline="0"/>
              <a:t>Save changes to VAT , shut Excel down and re-open VAT to analyze the verbatim.</a:t>
            </a:r>
          </a:p>
          <a:p>
            <a:pPr algn="l"/>
            <a:r>
              <a:rPr lang="en-US" sz="1100" b="0" u="none" baseline="0"/>
              <a:t>This can help speed up the analysis process which is a memory-intensive process.</a:t>
            </a:r>
          </a:p>
          <a:p>
            <a:pPr algn="l"/>
            <a:endParaRPr lang="en-US" sz="1100" b="0" u="none" baseline="0"/>
          </a:p>
          <a:p>
            <a:pPr algn="l"/>
            <a:r>
              <a:rPr lang="en-US" sz="1100" b="1" u="none" baseline="0">
                <a:solidFill>
                  <a:srgbClr val="FF0000"/>
                </a:solidFill>
              </a:rPr>
              <a:t>IMPORTANT</a:t>
            </a:r>
          </a:p>
          <a:p>
            <a:pPr algn="l"/>
            <a:r>
              <a:rPr lang="en-US" sz="1100" b="0" u="none" baseline="0">
                <a:solidFill>
                  <a:schemeClr val="tx1"/>
                </a:solidFill>
              </a:rPr>
              <a:t>Ensure the data imported has no "#VALUE", "#N/A", "&lt;", "&gt;" or "=" entries which will cause the tool to produce an error.</a:t>
            </a:r>
          </a:p>
          <a:p>
            <a:pPr algn="l"/>
            <a:endParaRPr lang="en-US" sz="1100" b="0" u="none" baseline="0">
              <a:solidFill>
                <a:schemeClr val="tx1"/>
              </a:solidFill>
            </a:endParaRPr>
          </a:p>
          <a:p>
            <a:pPr algn="l"/>
            <a:r>
              <a:rPr lang="en-US" sz="1100" b="1" u="none" baseline="0">
                <a:solidFill>
                  <a:srgbClr val="0070C0"/>
                </a:solidFill>
              </a:rPr>
              <a:t>TIP</a:t>
            </a:r>
          </a:p>
          <a:p>
            <a:pPr algn="l"/>
            <a:r>
              <a:rPr lang="en-US" sz="1100">
                <a:solidFill>
                  <a:schemeClr val="dk1"/>
                </a:solidFill>
                <a:effectLst/>
                <a:latin typeface="+mn-lt"/>
                <a:ea typeface="+mn-ea"/>
                <a:cs typeface="+mn-cs"/>
              </a:rPr>
              <a:t>Before importing the data, eliminate</a:t>
            </a:r>
            <a:r>
              <a:rPr lang="en-US" sz="1100" baseline="0">
                <a:solidFill>
                  <a:schemeClr val="dk1"/>
                </a:solidFill>
                <a:effectLst/>
                <a:latin typeface="+mn-lt"/>
                <a:ea typeface="+mn-ea"/>
                <a:cs typeface="+mn-cs"/>
              </a:rPr>
              <a:t> records that have blank or incomprehensible verbatim data.  This will help speed data processing.</a:t>
            </a:r>
            <a:endParaRPr lang="en-US" sz="1100" b="0" u="none" baseline="0">
              <a:solidFill>
                <a:schemeClr val="tx1"/>
              </a:solidFill>
            </a:endParaRPr>
          </a:p>
        </xdr:txBody>
      </xdr:sp>
      <xdr:pic>
        <xdr:nvPicPr>
          <xdr:cNvPr id="40" name="Picture 39" hidden="1">
            <a:extLst>
              <a:ext uri="{FF2B5EF4-FFF2-40B4-BE49-F238E27FC236}">
                <a16:creationId xmlns:a16="http://schemas.microsoft.com/office/drawing/2014/main" id="{00000000-0008-0000-0C00-000028000000}"/>
              </a:ext>
            </a:extLst>
          </xdr:cNvPr>
          <xdr:cNvPicPr>
            <a:picLocks noChangeAspect="1"/>
          </xdr:cNvPicPr>
        </xdr:nvPicPr>
        <xdr:blipFill>
          <a:blip xmlns:r="http://schemas.openxmlformats.org/officeDocument/2006/relationships" r:embed="rId16"/>
          <a:stretch>
            <a:fillRect/>
          </a:stretch>
        </xdr:blipFill>
        <xdr:spPr>
          <a:xfrm>
            <a:off x="2952751" y="1428750"/>
            <a:ext cx="666750" cy="640081"/>
          </a:xfrm>
          <a:prstGeom prst="rect">
            <a:avLst/>
          </a:prstGeom>
        </xdr:spPr>
      </xdr:pic>
      <xdr:pic>
        <xdr:nvPicPr>
          <xdr:cNvPr id="41" name="Picture 40" hidden="1">
            <a:extLst>
              <a:ext uri="{FF2B5EF4-FFF2-40B4-BE49-F238E27FC236}">
                <a16:creationId xmlns:a16="http://schemas.microsoft.com/office/drawing/2014/main" id="{00000000-0008-0000-0C00-000029000000}"/>
              </a:ext>
            </a:extLst>
          </xdr:cNvPr>
          <xdr:cNvPicPr>
            <a:picLocks noChangeAspect="1"/>
          </xdr:cNvPicPr>
        </xdr:nvPicPr>
        <xdr:blipFill>
          <a:blip xmlns:r="http://schemas.openxmlformats.org/officeDocument/2006/relationships" r:embed="rId17"/>
          <a:stretch>
            <a:fillRect/>
          </a:stretch>
        </xdr:blipFill>
        <xdr:spPr>
          <a:xfrm>
            <a:off x="2638425" y="2382477"/>
            <a:ext cx="657697" cy="552450"/>
          </a:xfrm>
          <a:prstGeom prst="rect">
            <a:avLst/>
          </a:prstGeom>
        </xdr:spPr>
      </xdr:pic>
    </xdr:grp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495300</xdr:colOff>
          <xdr:row>0</xdr:row>
          <xdr:rowOff>180975</xdr:rowOff>
        </xdr:from>
        <xdr:to>
          <xdr:col>2</xdr:col>
          <xdr:colOff>504825</xdr:colOff>
          <xdr:row>2</xdr:row>
          <xdr:rowOff>66675</xdr:rowOff>
        </xdr:to>
        <xdr:sp macro="" textlink="">
          <xdr:nvSpPr>
            <xdr:cNvPr id="20481" name="Baseline Correction" hidden="1">
              <a:extLst>
                <a:ext uri="{63B3BB69-23CF-44E3-9099-C40C66FF867C}">
                  <a14:compatExt spid="_x0000_s20481"/>
                </a:ext>
                <a:ext uri="{FF2B5EF4-FFF2-40B4-BE49-F238E27FC236}">
                  <a16:creationId xmlns:a16="http://schemas.microsoft.com/office/drawing/2014/main" id="{00000000-0008-0000-1000-00000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Baseline Correction</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12</xdr:col>
      <xdr:colOff>9525</xdr:colOff>
      <xdr:row>0</xdr:row>
      <xdr:rowOff>171450</xdr:rowOff>
    </xdr:from>
    <xdr:to>
      <xdr:col>23</xdr:col>
      <xdr:colOff>257175</xdr:colOff>
      <xdr:row>23</xdr:row>
      <xdr:rowOff>180975</xdr:rowOff>
    </xdr:to>
    <xdr:graphicFrame macro="">
      <xdr:nvGraphicFramePr>
        <xdr:cNvPr id="2" name="Chart 2">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veen M Chendanda" refreshedDate="45120.456375925925" missingItemsLimit="0" createdVersion="4" refreshedVersion="8" minRefreshableVersion="3" recordCount="57" xr:uid="{00000000-000A-0000-FFFF-FFFFF2000000}">
  <cacheSource type="worksheet">
    <worksheetSource name="t_catdescrip"/>
  </cacheSource>
  <cacheFields count="3">
    <cacheField name="Category" numFmtId="0">
      <sharedItems count="57">
        <s v="ACC"/>
        <s v="ADV"/>
        <s v="AUTH"/>
        <s v="BILL"/>
        <s v="CANCEL"/>
        <s v="COMM/SOFT"/>
        <s v="CONN"/>
        <s v="CREDIT"/>
        <s v="CULT"/>
        <s v="DISP"/>
        <s v="DOC"/>
        <s v="EFF"/>
        <s v="ESC"/>
        <s v="GNRL"/>
        <s v="HANG"/>
        <s v="HOLD"/>
        <s v="INV"/>
        <s v="IVR"/>
        <s v="KNOW"/>
        <s v="LANG"/>
        <s v="LEGAL"/>
        <s v="LOY"/>
        <s v="MISINFO"/>
        <s v="MULTI"/>
        <s v="NOTIFY"/>
        <s v="ORDER"/>
        <s v="OWN"/>
        <s v="PARTS"/>
        <s v="PAY"/>
        <s v="PCHNL"/>
        <s v="PERM"/>
        <s v="PNK"/>
        <s v="POL"/>
        <s v="PRICE"/>
        <s v="PROC"/>
        <s v="PROD"/>
        <s v="PROF"/>
        <s v="PRSS"/>
        <s v="RENEW"/>
        <s v="RES"/>
        <s v="RETURN"/>
        <s v="REWARD"/>
        <s v="RSPNS"/>
        <s v="SALES"/>
        <s v="SCRIPT"/>
        <s v="SECURITY"/>
        <s v="SHPDLV"/>
        <s v="STORE"/>
        <s v="SUSP"/>
        <s v="TIME"/>
        <s v="TOOLS"/>
        <s v="TRANSF"/>
        <s v="WAIT"/>
        <s v="WARR"/>
        <s v="WEB"/>
        <s v="UNC"/>
        <s v="UNK"/>
      </sharedItems>
    </cacheField>
    <cacheField name="Description" numFmtId="0">
      <sharedItems/>
    </cacheField>
    <cacheField name="Type" numFmtId="0">
      <sharedItems count="4">
        <s v="Non-agent"/>
        <s v="Shared"/>
        <s v="Agent"/>
        <s v="Unknown"/>
      </sharedItems>
    </cacheField>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PivotTable2" cacheId="8" applyNumberFormats="0" applyBorderFormats="0" applyFontFormats="0" applyPatternFormats="0" applyAlignmentFormats="0" applyWidthHeightFormats="1" dataCaption="Values" updatedVersion="8" minRefreshableVersion="3" useAutoFormatting="1" rowGrandTotals="0" itemPrintTitles="1" createdVersion="4" indent="0" outline="1" outlineData="1" multipleFieldFilters="0">
  <location ref="AE3:AE37" firstHeaderRow="1" firstDataRow="1" firstDataCol="1" rowPageCount="1" colPageCount="1"/>
  <pivotFields count="3">
    <pivotField axis="axisRow" showAll="0">
      <items count="58">
        <item x="18"/>
        <item x="56"/>
        <item x="0"/>
        <item x="5"/>
        <item x="12"/>
        <item x="13"/>
        <item x="14"/>
        <item x="17"/>
        <item x="19"/>
        <item x="21"/>
        <item x="23"/>
        <item x="32"/>
        <item x="35"/>
        <item x="39"/>
        <item x="34"/>
        <item x="49"/>
        <item x="51"/>
        <item x="54"/>
        <item x="55"/>
        <item x="45"/>
        <item x="2"/>
        <item x="3"/>
        <item x="7"/>
        <item x="24"/>
        <item x="33"/>
        <item x="47"/>
        <item x="48"/>
        <item x="52"/>
        <item x="31"/>
        <item x="9"/>
        <item x="4"/>
        <item x="6"/>
        <item x="22"/>
        <item x="25"/>
        <item x="26"/>
        <item x="30"/>
        <item x="36"/>
        <item x="40"/>
        <item x="42"/>
        <item x="46"/>
        <item x="50"/>
        <item x="53"/>
        <item x="15"/>
        <item x="29"/>
        <item x="44"/>
        <item x="28"/>
        <item x="38"/>
        <item x="41"/>
        <item x="10"/>
        <item x="20"/>
        <item x="37"/>
        <item x="1"/>
        <item x="8"/>
        <item x="11"/>
        <item x="16"/>
        <item x="27"/>
        <item x="43"/>
        <item t="default"/>
      </items>
    </pivotField>
    <pivotField showAll="0"/>
    <pivotField axis="axisPage" showAll="0">
      <items count="5">
        <item x="2"/>
        <item x="0"/>
        <item x="3"/>
        <item x="1"/>
        <item t="default"/>
      </items>
    </pivotField>
  </pivotFields>
  <rowFields count="1">
    <field x="0"/>
  </rowFields>
  <rowItems count="34">
    <i>
      <x v="2"/>
    </i>
    <i>
      <x v="4"/>
    </i>
    <i>
      <x v="7"/>
    </i>
    <i>
      <x v="9"/>
    </i>
    <i>
      <x v="11"/>
    </i>
    <i>
      <x v="12"/>
    </i>
    <i>
      <x v="14"/>
    </i>
    <i>
      <x v="17"/>
    </i>
    <i>
      <x v="19"/>
    </i>
    <i>
      <x v="21"/>
    </i>
    <i>
      <x v="22"/>
    </i>
    <i>
      <x v="23"/>
    </i>
    <i>
      <x v="24"/>
    </i>
    <i>
      <x v="25"/>
    </i>
    <i>
      <x v="26"/>
    </i>
    <i>
      <x v="27"/>
    </i>
    <i>
      <x v="30"/>
    </i>
    <i>
      <x v="31"/>
    </i>
    <i>
      <x v="33"/>
    </i>
    <i>
      <x v="35"/>
    </i>
    <i>
      <x v="37"/>
    </i>
    <i>
      <x v="39"/>
    </i>
    <i>
      <x v="40"/>
    </i>
    <i>
      <x v="41"/>
    </i>
    <i>
      <x v="43"/>
    </i>
    <i>
      <x v="45"/>
    </i>
    <i>
      <x v="46"/>
    </i>
    <i>
      <x v="47"/>
    </i>
    <i>
      <x v="48"/>
    </i>
    <i>
      <x v="49"/>
    </i>
    <i>
      <x v="51"/>
    </i>
    <i>
      <x v="52"/>
    </i>
    <i>
      <x v="54"/>
    </i>
    <i>
      <x v="55"/>
    </i>
  </rowItems>
  <colItems count="1">
    <i/>
  </colItems>
  <pageFields count="1">
    <pageField fld="2" item="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1" cacheId="8" applyNumberFormats="0" applyBorderFormats="0" applyFontFormats="0" applyPatternFormats="0" applyAlignmentFormats="0" applyWidthHeightFormats="1" dataCaption="Values" updatedVersion="8" minRefreshableVersion="3" enableDrill="0" useAutoFormatting="1" rowGrandTotals="0" itemPrintTitles="1" createdVersion="4" indent="0" outline="1" outlineData="1" multipleFieldFilters="0">
  <location ref="Z3:Z15" firstHeaderRow="1" firstDataRow="1" firstDataCol="1" rowPageCount="1" colPageCount="1"/>
  <pivotFields count="3">
    <pivotField axis="axisRow" showAll="0">
      <items count="58">
        <item x="18"/>
        <item x="56"/>
        <item x="0"/>
        <item x="5"/>
        <item x="12"/>
        <item x="13"/>
        <item x="14"/>
        <item x="17"/>
        <item x="19"/>
        <item x="21"/>
        <item x="23"/>
        <item x="32"/>
        <item x="35"/>
        <item x="39"/>
        <item x="34"/>
        <item x="49"/>
        <item x="51"/>
        <item x="54"/>
        <item x="55"/>
        <item x="45"/>
        <item x="2"/>
        <item x="3"/>
        <item x="7"/>
        <item x="24"/>
        <item x="33"/>
        <item x="47"/>
        <item x="48"/>
        <item x="52"/>
        <item x="31"/>
        <item x="9"/>
        <item x="4"/>
        <item x="6"/>
        <item x="22"/>
        <item x="25"/>
        <item x="26"/>
        <item x="30"/>
        <item x="36"/>
        <item x="40"/>
        <item x="42"/>
        <item x="46"/>
        <item x="50"/>
        <item x="53"/>
        <item x="15"/>
        <item x="29"/>
        <item x="44"/>
        <item x="28"/>
        <item x="38"/>
        <item x="41"/>
        <item x="10"/>
        <item x="20"/>
        <item x="37"/>
        <item x="1"/>
        <item x="8"/>
        <item x="11"/>
        <item x="16"/>
        <item x="27"/>
        <item x="43"/>
        <item t="default"/>
      </items>
    </pivotField>
    <pivotField showAll="0"/>
    <pivotField axis="axisPage" showAll="0">
      <items count="5">
        <item x="2"/>
        <item x="0"/>
        <item x="3"/>
        <item x="1"/>
        <item t="default"/>
      </items>
    </pivotField>
  </pivotFields>
  <rowFields count="1">
    <field x="0"/>
  </rowFields>
  <rowItems count="12">
    <i>
      <x/>
    </i>
    <i>
      <x v="3"/>
    </i>
    <i>
      <x v="6"/>
    </i>
    <i>
      <x v="8"/>
    </i>
    <i>
      <x v="16"/>
    </i>
    <i>
      <x v="29"/>
    </i>
    <i>
      <x v="34"/>
    </i>
    <i>
      <x v="36"/>
    </i>
    <i>
      <x v="38"/>
    </i>
    <i>
      <x v="42"/>
    </i>
    <i>
      <x v="44"/>
    </i>
    <i>
      <x v="50"/>
    </i>
  </rowItems>
  <colItems count="1">
    <i/>
  </colItems>
  <pageFields count="1">
    <pageField fld="2" item="0" hier="-1"/>
  </pageFields>
  <formats count="2">
    <format dxfId="1">
      <pivotArea field="2" type="button" dataOnly="0" labelOnly="1" outline="0" axis="axisPage" fieldPosition="0"/>
    </format>
    <format dxfId="0">
      <pivotArea dataOnly="0" labelOnly="1" outline="0" fieldPosition="0">
        <references count="1">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PivotTable3" cacheId="8" applyNumberFormats="0" applyBorderFormats="0" applyFontFormats="0" applyPatternFormats="0" applyAlignmentFormats="0" applyWidthHeightFormats="1" dataCaption="Values" updatedVersion="8" minRefreshableVersion="3" useAutoFormatting="1" rowGrandTotals="0" itemPrintTitles="1" createdVersion="4" indent="0" outline="1" outlineData="1" multipleFieldFilters="0">
  <location ref="AJ3:AJ12" firstHeaderRow="1" firstDataRow="1" firstDataCol="1" rowPageCount="1" colPageCount="1"/>
  <pivotFields count="3">
    <pivotField axis="axisRow" showAll="0">
      <items count="58">
        <item x="18"/>
        <item x="56"/>
        <item x="0"/>
        <item x="5"/>
        <item x="12"/>
        <item x="13"/>
        <item x="14"/>
        <item x="17"/>
        <item x="19"/>
        <item x="21"/>
        <item x="23"/>
        <item x="32"/>
        <item x="35"/>
        <item x="39"/>
        <item x="34"/>
        <item x="49"/>
        <item x="51"/>
        <item x="54"/>
        <item x="55"/>
        <item x="45"/>
        <item x="2"/>
        <item x="3"/>
        <item x="7"/>
        <item x="24"/>
        <item x="33"/>
        <item x="47"/>
        <item x="48"/>
        <item x="52"/>
        <item x="31"/>
        <item x="9"/>
        <item x="4"/>
        <item x="6"/>
        <item x="22"/>
        <item x="25"/>
        <item x="26"/>
        <item x="30"/>
        <item x="36"/>
        <item x="40"/>
        <item x="42"/>
        <item x="46"/>
        <item x="50"/>
        <item x="53"/>
        <item x="15"/>
        <item x="29"/>
        <item x="44"/>
        <item x="28"/>
        <item x="38"/>
        <item x="41"/>
        <item x="10"/>
        <item x="20"/>
        <item x="37"/>
        <item x="1"/>
        <item x="8"/>
        <item x="11"/>
        <item x="16"/>
        <item x="27"/>
        <item x="43"/>
        <item t="default"/>
      </items>
    </pivotField>
    <pivotField showAll="0"/>
    <pivotField axis="axisPage" showAll="0">
      <items count="5">
        <item x="2"/>
        <item x="0"/>
        <item x="3"/>
        <item x="1"/>
        <item t="default"/>
      </items>
    </pivotField>
  </pivotFields>
  <rowFields count="1">
    <field x="0"/>
  </rowFields>
  <rowItems count="9">
    <i>
      <x v="5"/>
    </i>
    <i>
      <x v="10"/>
    </i>
    <i>
      <x v="13"/>
    </i>
    <i>
      <x v="15"/>
    </i>
    <i>
      <x v="20"/>
    </i>
    <i>
      <x v="28"/>
    </i>
    <i>
      <x v="32"/>
    </i>
    <i>
      <x v="53"/>
    </i>
    <i>
      <x v="56"/>
    </i>
  </rowItems>
  <colItems count="1">
    <i/>
  </colItems>
  <pageFields count="1">
    <pageField fld="2" item="3"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comments" Target="../comments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3.vml"/><Relationship Id="rId5" Type="http://schemas.openxmlformats.org/officeDocument/2006/relationships/drawing" Target="../drawings/drawing4.xml"/><Relationship Id="rId4"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5.xml"/><Relationship Id="rId5" Type="http://schemas.openxmlformats.org/officeDocument/2006/relationships/image" Target="../media/image2.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theme="3" tint="0.39997558519241921"/>
  </sheetPr>
  <dimension ref="A1:BB202"/>
  <sheetViews>
    <sheetView showGridLines="0" showRowColHeaders="0" zoomScaleNormal="100" workbookViewId="0">
      <pane ySplit="2" topLeftCell="A3" activePane="bottomLeft" state="frozen"/>
      <selection pane="bottomLeft" activeCell="A2" sqref="A2"/>
    </sheetView>
  </sheetViews>
  <sheetFormatPr defaultColWidth="9.140625" defaultRowHeight="15"/>
  <cols>
    <col min="1" max="1" width="3.7109375" customWidth="1"/>
    <col min="2" max="2" width="12.42578125" bestFit="1" customWidth="1"/>
    <col min="3" max="3" width="1.7109375" customWidth="1"/>
    <col min="4" max="4" width="10.28515625" bestFit="1" customWidth="1"/>
    <col min="5" max="5" width="6.7109375" bestFit="1" customWidth="1"/>
    <col min="6" max="6" width="9.28515625" hidden="1" customWidth="1"/>
    <col min="7" max="7" width="1.7109375" customWidth="1"/>
    <col min="8" max="8" width="10.5703125" bestFit="1" customWidth="1"/>
    <col min="9" max="9" width="6.7109375" bestFit="1" customWidth="1"/>
    <col min="10" max="10" width="9.28515625" hidden="1" customWidth="1"/>
    <col min="11" max="11" width="1.7109375" customWidth="1"/>
    <col min="12" max="12" width="9.7109375" bestFit="1" customWidth="1"/>
    <col min="13" max="13" width="6.7109375" bestFit="1" customWidth="1"/>
    <col min="14" max="14" width="9.28515625" hidden="1" customWidth="1"/>
    <col min="15" max="15" width="1.7109375" customWidth="1"/>
    <col min="16" max="16" width="20" bestFit="1" customWidth="1"/>
    <col min="17" max="17" width="6.7109375" bestFit="1" customWidth="1"/>
    <col min="18" max="18" width="9.28515625" hidden="1" customWidth="1"/>
    <col min="19" max="19" width="1.7109375" customWidth="1"/>
    <col min="20" max="20" width="6.85546875" bestFit="1" customWidth="1"/>
    <col min="21" max="21" width="6.7109375" bestFit="1" customWidth="1"/>
    <col min="22" max="22" width="9.28515625" hidden="1" customWidth="1"/>
    <col min="23" max="23" width="1.7109375" customWidth="1"/>
    <col min="24" max="24" width="6.85546875" bestFit="1" customWidth="1"/>
    <col min="25" max="25" width="6.7109375" bestFit="1" customWidth="1"/>
    <col min="26" max="26" width="9.28515625" hidden="1" customWidth="1"/>
    <col min="27" max="27" width="1.7109375" customWidth="1"/>
    <col min="28" max="28" width="6.85546875" bestFit="1" customWidth="1"/>
    <col min="29" max="29" width="6.7109375" bestFit="1" customWidth="1"/>
    <col min="30" max="30" width="9.28515625" hidden="1" customWidth="1"/>
    <col min="31" max="31" width="1.7109375" customWidth="1"/>
    <col min="32" max="32" width="7.85546875" bestFit="1" customWidth="1"/>
    <col min="33" max="33" width="6.7109375" bestFit="1" customWidth="1"/>
    <col min="34" max="34" width="9.28515625" hidden="1" customWidth="1"/>
    <col min="35" max="35" width="1.7109375" customWidth="1"/>
    <col min="36" max="36" width="7.85546875" bestFit="1" customWidth="1"/>
    <col min="37" max="37" width="6.7109375" bestFit="1" customWidth="1"/>
    <col min="38" max="38" width="9.28515625" hidden="1" customWidth="1"/>
    <col min="39" max="39" width="1.7109375" customWidth="1"/>
    <col min="40" max="40" width="7.85546875" bestFit="1" customWidth="1"/>
    <col min="41" max="41" width="6.7109375" bestFit="1" customWidth="1"/>
    <col min="42" max="42" width="9.28515625" hidden="1" customWidth="1"/>
    <col min="43" max="43" width="1.7109375" customWidth="1"/>
    <col min="44" max="44" width="7.85546875" bestFit="1" customWidth="1"/>
    <col min="45" max="45" width="6.7109375" bestFit="1" customWidth="1"/>
    <col min="46" max="46" width="9.28515625" hidden="1" customWidth="1"/>
    <col min="47" max="47" width="1.7109375" customWidth="1"/>
    <col min="48" max="48" width="7.85546875" bestFit="1" customWidth="1"/>
    <col min="49" max="49" width="6.7109375" bestFit="1" customWidth="1"/>
    <col min="50" max="50" width="9.28515625" hidden="1" customWidth="1"/>
    <col min="51" max="51" width="1.7109375" customWidth="1"/>
    <col min="52" max="52" width="7.85546875" bestFit="1" customWidth="1"/>
    <col min="53" max="53" width="6.7109375" bestFit="1" customWidth="1"/>
    <col min="54" max="54" width="9.28515625" hidden="1" customWidth="1"/>
  </cols>
  <sheetData>
    <row r="1" spans="1:54" ht="154.5" customHeight="1">
      <c r="A1" s="142"/>
      <c r="B1" s="142"/>
      <c r="C1" s="142"/>
      <c r="D1" s="142"/>
      <c r="E1" s="142"/>
      <c r="F1" s="142"/>
      <c r="G1" s="142"/>
      <c r="H1" s="142"/>
      <c r="I1" s="142"/>
      <c r="J1" s="142"/>
      <c r="K1" s="142"/>
      <c r="L1" s="142"/>
      <c r="M1" s="142"/>
      <c r="N1" s="142"/>
      <c r="O1" s="142"/>
      <c r="P1" s="142"/>
      <c r="Q1" s="142"/>
      <c r="R1" s="142"/>
      <c r="S1" s="142"/>
      <c r="T1" s="142"/>
      <c r="U1" s="142"/>
      <c r="V1" s="142"/>
      <c r="W1" s="142"/>
      <c r="X1" s="142"/>
      <c r="Y1" s="142"/>
      <c r="Z1" s="142"/>
      <c r="AA1" s="142"/>
    </row>
    <row r="2" spans="1:54">
      <c r="B2" s="199" t="s">
        <v>75</v>
      </c>
      <c r="D2" s="200" t="s">
        <v>72</v>
      </c>
      <c r="E2" s="201" t="s">
        <v>54</v>
      </c>
      <c r="F2" s="202" t="s">
        <v>53</v>
      </c>
      <c r="H2" s="200" t="s">
        <v>35</v>
      </c>
      <c r="I2" s="201" t="s">
        <v>54</v>
      </c>
      <c r="J2" s="203" t="s">
        <v>53</v>
      </c>
      <c r="L2" s="204" t="s">
        <v>811</v>
      </c>
      <c r="M2" s="201" t="s">
        <v>54</v>
      </c>
      <c r="N2" s="205" t="s">
        <v>53</v>
      </c>
      <c r="P2" s="200" t="s">
        <v>5766</v>
      </c>
      <c r="Q2" s="201" t="s">
        <v>54</v>
      </c>
      <c r="R2" s="205" t="s">
        <v>53</v>
      </c>
      <c r="T2" s="12" t="s">
        <v>65</v>
      </c>
      <c r="U2" s="201" t="s">
        <v>54</v>
      </c>
      <c r="V2" s="205" t="s">
        <v>53</v>
      </c>
      <c r="X2" s="12" t="s">
        <v>66</v>
      </c>
      <c r="Y2" s="201" t="s">
        <v>54</v>
      </c>
      <c r="Z2" s="205" t="s">
        <v>53</v>
      </c>
      <c r="AB2" s="12" t="s">
        <v>67</v>
      </c>
      <c r="AC2" s="201" t="s">
        <v>54</v>
      </c>
      <c r="AD2" s="205" t="s">
        <v>53</v>
      </c>
      <c r="AF2" s="12" t="s">
        <v>68</v>
      </c>
      <c r="AG2" s="201" t="s">
        <v>54</v>
      </c>
      <c r="AH2" s="205" t="s">
        <v>53</v>
      </c>
      <c r="AJ2" s="12" t="s">
        <v>5</v>
      </c>
      <c r="AK2" s="201" t="s">
        <v>54</v>
      </c>
      <c r="AL2" s="205" t="s">
        <v>53</v>
      </c>
      <c r="AN2" s="12" t="s">
        <v>6</v>
      </c>
      <c r="AO2" s="201" t="s">
        <v>54</v>
      </c>
      <c r="AP2" s="205" t="s">
        <v>53</v>
      </c>
      <c r="AR2" s="12" t="s">
        <v>21</v>
      </c>
      <c r="AS2" s="201" t="s">
        <v>54</v>
      </c>
      <c r="AT2" s="205" t="s">
        <v>53</v>
      </c>
      <c r="AV2" s="12" t="s">
        <v>22</v>
      </c>
      <c r="AW2" s="201" t="s">
        <v>54</v>
      </c>
      <c r="AX2" s="205" t="s">
        <v>53</v>
      </c>
      <c r="AZ2" s="12" t="s">
        <v>23</v>
      </c>
      <c r="BA2" s="201" t="s">
        <v>54</v>
      </c>
      <c r="BB2" s="205" t="s">
        <v>53</v>
      </c>
    </row>
    <row r="3" spans="1:54">
      <c r="B3" s="99" t="s">
        <v>77</v>
      </c>
      <c r="D3" s="206">
        <v>1</v>
      </c>
      <c r="E3" s="151" t="s">
        <v>2044</v>
      </c>
      <c r="F3" s="206">
        <f>IF(E3="","",D3)</f>
        <v>1</v>
      </c>
      <c r="H3" s="89" t="s">
        <v>56</v>
      </c>
      <c r="I3" s="151" t="s">
        <v>2044</v>
      </c>
      <c r="J3" s="207" t="str">
        <f>IF(I3="","",H3)</f>
        <v>No</v>
      </c>
      <c r="L3" s="208">
        <v>45108</v>
      </c>
      <c r="M3" s="151" t="s">
        <v>2044</v>
      </c>
      <c r="N3" s="208">
        <f>IF(M3="","",L3)</f>
        <v>45108</v>
      </c>
      <c r="P3" s="206" t="s">
        <v>4687</v>
      </c>
      <c r="Q3" s="151" t="s">
        <v>2044</v>
      </c>
      <c r="R3" s="206" t="str">
        <f>IF(Q3="","",P3)</f>
        <v>Digital</v>
      </c>
      <c r="T3" s="10"/>
      <c r="U3" s="151"/>
      <c r="V3" s="149" t="str">
        <f>IF(U3="","",T3)</f>
        <v/>
      </c>
      <c r="X3" s="10"/>
      <c r="Y3" s="187"/>
      <c r="Z3" s="149" t="str">
        <f>IF(Y3="","",X3)</f>
        <v/>
      </c>
      <c r="AB3" s="10"/>
      <c r="AC3" s="151"/>
      <c r="AD3" s="149" t="str">
        <f>IF(AC3="","",AB3)</f>
        <v/>
      </c>
      <c r="AF3" s="10"/>
      <c r="AG3" s="151"/>
      <c r="AH3" s="149" t="str">
        <f>IF(AG3="","",AF3)</f>
        <v/>
      </c>
      <c r="AJ3" s="10"/>
      <c r="AK3" s="99"/>
      <c r="AL3" s="209" t="str">
        <f>IF(AK3="","",AJ3)</f>
        <v/>
      </c>
      <c r="AN3" s="10"/>
      <c r="AO3" s="99"/>
      <c r="AP3" s="209" t="str">
        <f>IF(AO3="","",AN3)</f>
        <v/>
      </c>
      <c r="AR3" s="10"/>
      <c r="AS3" s="99"/>
      <c r="AT3" s="209" t="str">
        <f>IF(AS3="","",AR3)</f>
        <v/>
      </c>
      <c r="AW3" s="99"/>
      <c r="AX3" s="209" t="str">
        <f>IF(AW3="","",AV3)</f>
        <v/>
      </c>
      <c r="AZ3" s="10"/>
      <c r="BA3" s="99"/>
      <c r="BB3" s="209" t="str">
        <f>IF(BA3="","",AZ3)</f>
        <v/>
      </c>
    </row>
    <row r="4" spans="1:54">
      <c r="D4" s="210">
        <v>2</v>
      </c>
      <c r="E4" s="195" t="s">
        <v>2044</v>
      </c>
      <c r="F4" s="210">
        <f t="shared" ref="F4:F7" si="0">IF(E4="","",D4)</f>
        <v>2</v>
      </c>
      <c r="H4" s="89" t="s">
        <v>51</v>
      </c>
      <c r="I4" s="195" t="s">
        <v>2044</v>
      </c>
      <c r="J4" s="208" t="str">
        <f>IF(I4="","",H4)</f>
        <v>Yes</v>
      </c>
      <c r="L4" s="211">
        <v>45109</v>
      </c>
      <c r="M4" s="195" t="s">
        <v>2044</v>
      </c>
      <c r="N4" s="211">
        <f t="shared" ref="N4:N13" si="1">IF(M4="","",L4)</f>
        <v>45109</v>
      </c>
      <c r="P4" s="210" t="s">
        <v>4686</v>
      </c>
      <c r="Q4" s="195" t="s">
        <v>2044</v>
      </c>
      <c r="R4" s="210" t="str">
        <f t="shared" ref="R4:R11" si="2">IF(Q4="","",P4)</f>
        <v>Executive Escalations</v>
      </c>
      <c r="U4" s="90"/>
      <c r="Y4" s="90"/>
      <c r="AC4" s="90"/>
      <c r="AG4" s="90"/>
      <c r="AK4" s="90"/>
      <c r="AO4" s="90"/>
      <c r="AS4" s="90"/>
      <c r="AW4" s="90"/>
      <c r="BA4" s="90"/>
    </row>
    <row r="5" spans="1:54">
      <c r="D5" s="206">
        <v>3</v>
      </c>
      <c r="E5" s="151" t="s">
        <v>2044</v>
      </c>
      <c r="F5" s="206">
        <f t="shared" si="0"/>
        <v>3</v>
      </c>
      <c r="I5" s="90"/>
      <c r="L5" s="208">
        <v>45110</v>
      </c>
      <c r="M5" s="151" t="s">
        <v>2044</v>
      </c>
      <c r="N5" s="208">
        <f t="shared" si="1"/>
        <v>45110</v>
      </c>
      <c r="P5" s="206" t="s">
        <v>4679</v>
      </c>
      <c r="Q5" s="151" t="s">
        <v>2044</v>
      </c>
      <c r="R5" s="206" t="str">
        <f t="shared" si="2"/>
        <v>PB</v>
      </c>
      <c r="U5" s="90"/>
      <c r="Y5" s="90"/>
      <c r="AC5" s="90"/>
      <c r="AG5" s="90"/>
      <c r="AK5" s="90"/>
      <c r="AO5" s="90"/>
      <c r="AS5" s="90"/>
      <c r="AW5" s="90"/>
      <c r="BA5" s="90"/>
    </row>
    <row r="6" spans="1:54">
      <c r="D6" s="210">
        <v>4</v>
      </c>
      <c r="E6" s="195" t="s">
        <v>2044</v>
      </c>
      <c r="F6" s="210">
        <f t="shared" si="0"/>
        <v>4</v>
      </c>
      <c r="I6" s="90"/>
      <c r="L6" s="211">
        <v>45111</v>
      </c>
      <c r="M6" s="195" t="s">
        <v>2044</v>
      </c>
      <c r="N6" s="211">
        <f t="shared" si="1"/>
        <v>45111</v>
      </c>
      <c r="P6" s="210" t="s">
        <v>4680</v>
      </c>
      <c r="Q6" s="195" t="s">
        <v>2044</v>
      </c>
      <c r="R6" s="210" t="str">
        <f t="shared" si="2"/>
        <v>Retail</v>
      </c>
      <c r="U6" s="90"/>
      <c r="Y6" s="90"/>
      <c r="AC6" s="90"/>
      <c r="AG6" s="90"/>
      <c r="AK6" s="90"/>
      <c r="AO6" s="90"/>
      <c r="AS6" s="90"/>
      <c r="AW6" s="90"/>
      <c r="BA6" s="90"/>
    </row>
    <row r="7" spans="1:54">
      <c r="D7" s="206">
        <v>5</v>
      </c>
      <c r="E7" s="151" t="s">
        <v>2044</v>
      </c>
      <c r="F7" s="206">
        <f t="shared" si="0"/>
        <v>5</v>
      </c>
      <c r="I7" s="90"/>
      <c r="L7" s="208">
        <v>45112</v>
      </c>
      <c r="M7" s="151" t="s">
        <v>2044</v>
      </c>
      <c r="N7" s="208">
        <f t="shared" si="1"/>
        <v>45112</v>
      </c>
      <c r="P7" s="206" t="s">
        <v>4681</v>
      </c>
      <c r="Q7" s="151" t="s">
        <v>2044</v>
      </c>
      <c r="R7" s="206" t="str">
        <f t="shared" si="2"/>
        <v>Services</v>
      </c>
      <c r="U7" s="90"/>
      <c r="Y7" s="90"/>
      <c r="AC7" s="90"/>
      <c r="AG7" s="90"/>
      <c r="AK7" s="90"/>
      <c r="AO7" s="90"/>
      <c r="AS7" s="90"/>
      <c r="AW7" s="90"/>
      <c r="BA7" s="90"/>
    </row>
    <row r="8" spans="1:54">
      <c r="E8" s="90"/>
      <c r="I8" s="90"/>
      <c r="L8" s="211">
        <v>45113</v>
      </c>
      <c r="M8" s="195" t="s">
        <v>2044</v>
      </c>
      <c r="N8" s="211">
        <f t="shared" si="1"/>
        <v>45113</v>
      </c>
      <c r="P8" s="210" t="s">
        <v>4682</v>
      </c>
      <c r="Q8" s="195" t="s">
        <v>2044</v>
      </c>
      <c r="R8" s="210" t="str">
        <f t="shared" si="2"/>
        <v>Services-Follow Up</v>
      </c>
      <c r="U8" s="90"/>
      <c r="Y8" s="90"/>
      <c r="AC8" s="90"/>
      <c r="AG8" s="90"/>
      <c r="AK8" s="90"/>
      <c r="AO8" s="90"/>
      <c r="AS8" s="90"/>
      <c r="AW8" s="90"/>
      <c r="BA8" s="90"/>
    </row>
    <row r="9" spans="1:54">
      <c r="E9" s="90"/>
      <c r="I9" s="90"/>
      <c r="L9" s="208">
        <v>45114</v>
      </c>
      <c r="M9" s="151" t="s">
        <v>2044</v>
      </c>
      <c r="N9" s="208">
        <f t="shared" si="1"/>
        <v>45114</v>
      </c>
      <c r="P9" s="206" t="s">
        <v>4685</v>
      </c>
      <c r="Q9" s="151" t="s">
        <v>2044</v>
      </c>
      <c r="R9" s="206" t="str">
        <f t="shared" si="2"/>
        <v>Spanish PB</v>
      </c>
      <c r="U9" s="90"/>
      <c r="Y9" s="90"/>
      <c r="AC9" s="90"/>
      <c r="AG9" s="90"/>
      <c r="AK9" s="90"/>
      <c r="AO9" s="90"/>
      <c r="AS9" s="90"/>
      <c r="AW9" s="90"/>
      <c r="BA9" s="90"/>
    </row>
    <row r="10" spans="1:54">
      <c r="E10" s="90"/>
      <c r="I10" s="90"/>
      <c r="L10" s="211">
        <v>45115</v>
      </c>
      <c r="M10" s="195" t="s">
        <v>2044</v>
      </c>
      <c r="N10" s="211">
        <f t="shared" si="1"/>
        <v>45115</v>
      </c>
      <c r="P10" s="210" t="s">
        <v>4683</v>
      </c>
      <c r="Q10" s="195" t="s">
        <v>2044</v>
      </c>
      <c r="R10" s="210" t="str">
        <f t="shared" si="2"/>
        <v>Spanish Retail</v>
      </c>
      <c r="U10" s="90"/>
      <c r="Y10" s="90"/>
      <c r="AC10" s="90"/>
      <c r="AG10" s="90"/>
      <c r="AK10" s="90"/>
      <c r="AO10" s="90"/>
      <c r="AS10" s="90"/>
      <c r="AW10" s="90"/>
      <c r="BA10" s="90"/>
    </row>
    <row r="11" spans="1:54">
      <c r="E11" s="90"/>
      <c r="I11" s="90"/>
      <c r="L11" s="208">
        <v>45116</v>
      </c>
      <c r="M11" s="151" t="s">
        <v>2044</v>
      </c>
      <c r="N11" s="208">
        <f t="shared" si="1"/>
        <v>45116</v>
      </c>
      <c r="P11" s="206" t="s">
        <v>4684</v>
      </c>
      <c r="Q11" s="151" t="s">
        <v>2044</v>
      </c>
      <c r="R11" s="206" t="str">
        <f t="shared" si="2"/>
        <v>Spanish Services</v>
      </c>
      <c r="U11" s="90"/>
      <c r="Y11" s="90"/>
      <c r="AC11" s="90"/>
      <c r="AG11" s="90"/>
      <c r="AK11" s="90"/>
      <c r="AO11" s="90"/>
      <c r="AS11" s="90"/>
      <c r="AW11" s="90"/>
      <c r="BA11" s="90"/>
    </row>
    <row r="12" spans="1:54">
      <c r="E12" s="90"/>
      <c r="I12" s="90"/>
      <c r="L12" s="211">
        <v>45117</v>
      </c>
      <c r="M12" s="195" t="s">
        <v>2044</v>
      </c>
      <c r="N12" s="211">
        <f t="shared" si="1"/>
        <v>45117</v>
      </c>
      <c r="Q12" s="90"/>
      <c r="U12" s="90"/>
      <c r="Y12" s="90"/>
      <c r="AC12" s="90"/>
      <c r="AG12" s="90"/>
      <c r="AK12" s="90"/>
      <c r="AO12" s="90"/>
      <c r="AS12" s="90"/>
      <c r="AW12" s="90"/>
      <c r="BA12" s="90"/>
    </row>
    <row r="13" spans="1:54">
      <c r="E13" s="90"/>
      <c r="I13" s="90"/>
      <c r="L13" s="208">
        <v>45118</v>
      </c>
      <c r="M13" s="151" t="s">
        <v>2044</v>
      </c>
      <c r="N13" s="208">
        <f t="shared" si="1"/>
        <v>45118</v>
      </c>
      <c r="Q13" s="90"/>
      <c r="U13" s="90"/>
      <c r="Y13" s="90"/>
      <c r="AC13" s="90"/>
      <c r="AG13" s="90"/>
      <c r="AK13" s="90"/>
      <c r="AO13" s="90"/>
      <c r="AS13" s="90"/>
      <c r="AW13" s="90"/>
      <c r="BA13" s="90"/>
    </row>
    <row r="14" spans="1:54">
      <c r="E14" s="90"/>
      <c r="I14" s="90"/>
      <c r="M14" s="90"/>
      <c r="Q14" s="90"/>
      <c r="U14" s="90"/>
      <c r="Y14" s="90"/>
      <c r="AC14" s="90"/>
      <c r="AG14" s="90"/>
      <c r="AK14" s="90"/>
      <c r="AO14" s="90"/>
      <c r="AS14" s="90"/>
      <c r="AW14" s="90"/>
      <c r="BA14" s="90"/>
    </row>
    <row r="15" spans="1:54">
      <c r="E15" s="90"/>
      <c r="I15" s="90"/>
      <c r="M15" s="90"/>
      <c r="Q15" s="90"/>
      <c r="U15" s="90"/>
      <c r="Y15" s="90"/>
      <c r="AC15" s="90"/>
      <c r="AG15" s="90"/>
      <c r="AK15" s="90"/>
      <c r="AO15" s="90"/>
      <c r="AS15" s="90"/>
      <c r="AW15" s="90"/>
      <c r="BA15" s="90"/>
    </row>
    <row r="16" spans="1:54">
      <c r="E16" s="90"/>
      <c r="I16" s="90"/>
      <c r="M16" s="90"/>
      <c r="Q16" s="90"/>
      <c r="U16" s="90"/>
      <c r="Y16" s="90"/>
      <c r="AC16" s="90"/>
      <c r="AG16" s="90"/>
      <c r="AK16" s="90"/>
      <c r="AO16" s="90"/>
      <c r="AS16" s="90"/>
      <c r="AW16" s="90"/>
      <c r="BA16" s="90"/>
    </row>
    <row r="17" spans="5:53">
      <c r="E17" s="90"/>
      <c r="I17" s="90"/>
      <c r="M17" s="90"/>
      <c r="Q17" s="90"/>
      <c r="U17" s="90"/>
      <c r="Y17" s="90"/>
      <c r="AC17" s="90"/>
      <c r="AG17" s="90"/>
      <c r="AK17" s="90"/>
      <c r="AO17" s="90"/>
      <c r="AS17" s="90"/>
      <c r="AW17" s="90"/>
      <c r="BA17" s="90"/>
    </row>
    <row r="18" spans="5:53">
      <c r="E18" s="90"/>
      <c r="I18" s="90"/>
      <c r="M18" s="90"/>
      <c r="Q18" s="90"/>
      <c r="U18" s="90"/>
      <c r="Y18" s="90"/>
      <c r="AC18" s="90"/>
      <c r="AG18" s="90"/>
      <c r="AK18" s="90"/>
      <c r="AO18" s="90"/>
      <c r="AS18" s="90"/>
      <c r="AW18" s="90"/>
      <c r="BA18" s="90"/>
    </row>
    <row r="19" spans="5:53">
      <c r="E19" s="90"/>
      <c r="I19" s="90"/>
      <c r="M19" s="90"/>
      <c r="Q19" s="90"/>
      <c r="U19" s="90"/>
      <c r="Y19" s="90"/>
      <c r="AC19" s="90"/>
      <c r="AG19" s="90"/>
      <c r="AK19" s="90"/>
      <c r="AO19" s="90"/>
      <c r="AS19" s="90"/>
      <c r="AW19" s="90"/>
      <c r="BA19" s="90"/>
    </row>
    <row r="20" spans="5:53">
      <c r="E20" s="90"/>
      <c r="I20" s="90"/>
      <c r="M20" s="90"/>
      <c r="Q20" s="90"/>
      <c r="U20" s="90"/>
      <c r="Y20" s="90"/>
      <c r="AC20" s="90"/>
      <c r="AG20" s="90"/>
      <c r="AK20" s="90"/>
      <c r="AO20" s="90"/>
      <c r="AS20" s="90"/>
      <c r="AW20" s="90"/>
      <c r="BA20" s="90"/>
    </row>
    <row r="21" spans="5:53">
      <c r="E21" s="90"/>
      <c r="I21" s="90"/>
      <c r="M21" s="90"/>
      <c r="Q21" s="90"/>
      <c r="U21" s="90"/>
      <c r="Y21" s="90"/>
      <c r="AC21" s="90"/>
      <c r="AG21" s="90"/>
      <c r="AK21" s="90"/>
      <c r="AO21" s="90"/>
      <c r="AS21" s="90"/>
      <c r="AW21" s="90"/>
      <c r="BA21" s="90"/>
    </row>
    <row r="22" spans="5:53">
      <c r="E22" s="90"/>
      <c r="I22" s="90"/>
      <c r="M22" s="90"/>
      <c r="Q22" s="90"/>
      <c r="U22" s="90"/>
      <c r="Y22" s="90"/>
      <c r="AC22" s="90"/>
      <c r="AG22" s="90"/>
      <c r="AK22" s="90"/>
      <c r="AO22" s="90"/>
      <c r="AS22" s="90"/>
      <c r="AW22" s="90"/>
      <c r="BA22" s="90"/>
    </row>
    <row r="23" spans="5:53">
      <c r="E23" s="90"/>
      <c r="I23" s="90"/>
      <c r="M23" s="90"/>
      <c r="Q23" s="90"/>
      <c r="U23" s="90"/>
      <c r="Y23" s="90"/>
      <c r="AC23" s="90"/>
      <c r="AG23" s="90"/>
      <c r="AK23" s="90"/>
      <c r="AO23" s="90"/>
      <c r="AS23" s="90"/>
      <c r="AW23" s="90"/>
      <c r="BA23" s="90"/>
    </row>
    <row r="24" spans="5:53">
      <c r="E24" s="90"/>
      <c r="I24" s="90"/>
      <c r="M24" s="90"/>
      <c r="Q24" s="90"/>
      <c r="U24" s="90"/>
      <c r="Y24" s="90"/>
      <c r="AC24" s="90"/>
      <c r="AG24" s="90"/>
      <c r="AK24" s="90"/>
      <c r="AO24" s="90"/>
      <c r="AS24" s="90"/>
      <c r="AW24" s="90"/>
      <c r="BA24" s="90"/>
    </row>
    <row r="25" spans="5:53">
      <c r="E25" s="90"/>
      <c r="I25" s="90"/>
      <c r="M25" s="90"/>
      <c r="Q25" s="90"/>
      <c r="U25" s="90"/>
      <c r="Y25" s="90"/>
      <c r="AC25" s="90"/>
      <c r="AG25" s="90"/>
      <c r="AK25" s="90"/>
      <c r="AO25" s="90"/>
      <c r="AS25" s="90"/>
      <c r="AW25" s="90"/>
      <c r="BA25" s="90"/>
    </row>
    <row r="26" spans="5:53">
      <c r="E26" s="90"/>
      <c r="I26" s="90"/>
      <c r="M26" s="90"/>
      <c r="Q26" s="90"/>
      <c r="U26" s="90"/>
      <c r="Y26" s="90"/>
      <c r="AC26" s="90"/>
      <c r="AG26" s="90"/>
      <c r="AK26" s="90"/>
      <c r="AO26" s="90"/>
      <c r="AS26" s="90"/>
      <c r="AW26" s="90"/>
      <c r="BA26" s="90"/>
    </row>
    <row r="27" spans="5:53">
      <c r="E27" s="90"/>
      <c r="I27" s="90"/>
      <c r="M27" s="90"/>
      <c r="Q27" s="90"/>
      <c r="U27" s="90"/>
      <c r="Y27" s="90"/>
      <c r="AC27" s="90"/>
      <c r="AG27" s="90"/>
      <c r="AK27" s="90"/>
      <c r="AO27" s="90"/>
      <c r="AS27" s="90"/>
      <c r="AW27" s="90"/>
      <c r="BA27" s="90"/>
    </row>
    <row r="28" spans="5:53">
      <c r="E28" s="90"/>
      <c r="I28" s="90"/>
      <c r="M28" s="90"/>
      <c r="Q28" s="90"/>
      <c r="U28" s="90"/>
      <c r="Y28" s="90"/>
      <c r="AC28" s="90"/>
      <c r="AG28" s="90"/>
      <c r="AK28" s="90"/>
      <c r="AO28" s="90"/>
      <c r="AS28" s="90"/>
      <c r="AW28" s="90"/>
      <c r="BA28" s="90"/>
    </row>
    <row r="29" spans="5:53">
      <c r="E29" s="90"/>
      <c r="I29" s="90"/>
      <c r="M29" s="90"/>
      <c r="Q29" s="90"/>
      <c r="U29" s="90"/>
      <c r="Y29" s="90"/>
      <c r="AC29" s="90"/>
      <c r="AG29" s="90"/>
      <c r="AK29" s="90"/>
      <c r="AO29" s="90"/>
      <c r="AS29" s="90"/>
      <c r="AW29" s="90"/>
      <c r="BA29" s="90"/>
    </row>
    <row r="30" spans="5:53">
      <c r="E30" s="90"/>
      <c r="I30" s="90"/>
      <c r="M30" s="90"/>
      <c r="Q30" s="90"/>
      <c r="U30" s="90"/>
      <c r="Y30" s="90"/>
      <c r="AC30" s="90"/>
      <c r="AG30" s="90"/>
      <c r="AK30" s="90"/>
      <c r="AO30" s="90"/>
      <c r="AS30" s="90"/>
      <c r="AW30" s="90"/>
      <c r="BA30" s="90"/>
    </row>
    <row r="31" spans="5:53">
      <c r="E31" s="90"/>
      <c r="I31" s="90"/>
      <c r="M31" s="90"/>
      <c r="Q31" s="90"/>
      <c r="U31" s="90"/>
      <c r="Y31" s="90"/>
      <c r="AC31" s="90"/>
      <c r="AG31" s="90"/>
      <c r="AK31" s="90"/>
      <c r="AO31" s="90"/>
      <c r="AS31" s="90"/>
      <c r="AW31" s="90"/>
      <c r="BA31" s="90"/>
    </row>
    <row r="32" spans="5:53">
      <c r="E32" s="90"/>
      <c r="I32" s="90"/>
      <c r="M32" s="90"/>
      <c r="Q32" s="90"/>
      <c r="U32" s="90"/>
      <c r="Y32" s="90"/>
      <c r="AC32" s="90"/>
      <c r="AG32" s="90"/>
      <c r="AK32" s="90"/>
      <c r="AO32" s="90"/>
      <c r="AS32" s="90"/>
      <c r="AW32" s="90"/>
      <c r="BA32" s="90"/>
    </row>
    <row r="33" spans="5:53">
      <c r="E33" s="90"/>
      <c r="I33" s="90"/>
      <c r="M33" s="90"/>
      <c r="Q33" s="90"/>
      <c r="U33" s="90"/>
      <c r="Y33" s="90"/>
      <c r="AC33" s="90"/>
      <c r="AG33" s="90"/>
      <c r="AK33" s="90"/>
      <c r="AO33" s="90"/>
      <c r="AS33" s="90"/>
      <c r="AW33" s="90"/>
      <c r="BA33" s="90"/>
    </row>
    <row r="34" spans="5:53">
      <c r="E34" s="90"/>
      <c r="I34" s="90"/>
      <c r="M34" s="90"/>
      <c r="Q34" s="90"/>
      <c r="U34" s="90"/>
      <c r="Y34" s="90"/>
      <c r="AC34" s="90"/>
      <c r="AG34" s="90"/>
      <c r="AK34" s="90"/>
      <c r="AO34" s="90"/>
      <c r="AS34" s="90"/>
      <c r="AW34" s="90"/>
      <c r="BA34" s="90"/>
    </row>
    <row r="35" spans="5:53">
      <c r="E35" s="90"/>
      <c r="I35" s="90"/>
      <c r="M35" s="90"/>
      <c r="Q35" s="90"/>
      <c r="U35" s="90"/>
      <c r="Y35" s="90"/>
      <c r="AC35" s="90"/>
      <c r="AG35" s="90"/>
      <c r="AK35" s="90"/>
      <c r="AO35" s="90"/>
      <c r="AS35" s="90"/>
      <c r="AW35" s="90"/>
      <c r="BA35" s="90"/>
    </row>
    <row r="36" spans="5:53">
      <c r="E36" s="90"/>
      <c r="I36" s="90"/>
      <c r="M36" s="90"/>
      <c r="Q36" s="90"/>
      <c r="U36" s="90"/>
      <c r="Y36" s="90"/>
      <c r="AC36" s="90"/>
      <c r="AG36" s="90"/>
      <c r="AK36" s="90"/>
      <c r="AO36" s="90"/>
      <c r="AS36" s="90"/>
      <c r="AW36" s="90"/>
      <c r="BA36" s="90"/>
    </row>
    <row r="37" spans="5:53">
      <c r="E37" s="90"/>
      <c r="I37" s="90"/>
      <c r="M37" s="90"/>
      <c r="Q37" s="90"/>
      <c r="U37" s="90"/>
      <c r="Y37" s="90"/>
      <c r="AC37" s="90"/>
      <c r="AG37" s="90"/>
      <c r="AK37" s="90"/>
      <c r="AO37" s="90"/>
      <c r="AS37" s="90"/>
      <c r="AW37" s="90"/>
      <c r="BA37" s="90"/>
    </row>
    <row r="38" spans="5:53">
      <c r="E38" s="90"/>
      <c r="I38" s="90"/>
      <c r="M38" s="90"/>
      <c r="Q38" s="90"/>
      <c r="U38" s="90"/>
      <c r="Y38" s="90"/>
      <c r="AC38" s="90"/>
      <c r="AG38" s="90"/>
      <c r="AK38" s="90"/>
      <c r="AO38" s="90"/>
      <c r="AS38" s="90"/>
      <c r="AW38" s="90"/>
      <c r="BA38" s="90"/>
    </row>
    <row r="39" spans="5:53">
      <c r="E39" s="90"/>
      <c r="I39" s="90"/>
      <c r="M39" s="90"/>
      <c r="Q39" s="90"/>
      <c r="U39" s="90"/>
      <c r="Y39" s="90"/>
      <c r="AC39" s="90"/>
      <c r="AG39" s="90"/>
      <c r="AK39" s="90"/>
      <c r="AO39" s="90"/>
      <c r="AS39" s="90"/>
      <c r="AW39" s="90"/>
      <c r="BA39" s="90"/>
    </row>
    <row r="40" spans="5:53">
      <c r="E40" s="90"/>
      <c r="I40" s="90"/>
      <c r="M40" s="90"/>
      <c r="Q40" s="90"/>
      <c r="U40" s="90"/>
      <c r="Y40" s="90"/>
      <c r="AC40" s="90"/>
      <c r="AG40" s="90"/>
      <c r="AK40" s="90"/>
      <c r="AO40" s="90"/>
      <c r="AS40" s="90"/>
      <c r="AW40" s="90"/>
      <c r="BA40" s="90"/>
    </row>
    <row r="41" spans="5:53">
      <c r="E41" s="90"/>
      <c r="I41" s="90"/>
      <c r="M41" s="90"/>
      <c r="Q41" s="90"/>
      <c r="U41" s="90"/>
      <c r="Y41" s="90"/>
      <c r="AC41" s="90"/>
      <c r="AG41" s="90"/>
      <c r="AK41" s="90"/>
      <c r="AO41" s="90"/>
      <c r="AS41" s="90"/>
      <c r="AW41" s="90"/>
      <c r="BA41" s="90"/>
    </row>
    <row r="42" spans="5:53">
      <c r="E42" s="90"/>
      <c r="I42" s="90"/>
      <c r="M42" s="90"/>
      <c r="Q42" s="90"/>
      <c r="U42" s="90"/>
      <c r="Y42" s="90"/>
      <c r="AC42" s="90"/>
      <c r="AG42" s="90"/>
      <c r="AK42" s="90"/>
      <c r="AO42" s="90"/>
      <c r="AS42" s="90"/>
      <c r="AW42" s="90"/>
      <c r="BA42" s="90"/>
    </row>
    <row r="43" spans="5:53">
      <c r="E43" s="90"/>
      <c r="I43" s="90"/>
      <c r="M43" s="90"/>
      <c r="Q43" s="90"/>
      <c r="U43" s="90"/>
      <c r="Y43" s="90"/>
      <c r="AC43" s="90"/>
      <c r="AG43" s="90"/>
      <c r="AK43" s="90"/>
      <c r="AO43" s="90"/>
      <c r="AS43" s="90"/>
      <c r="AW43" s="90"/>
      <c r="BA43" s="90"/>
    </row>
    <row r="44" spans="5:53">
      <c r="E44" s="90"/>
      <c r="I44" s="90"/>
      <c r="M44" s="90"/>
      <c r="Q44" s="90"/>
      <c r="U44" s="90"/>
      <c r="Y44" s="90"/>
      <c r="AC44" s="90"/>
      <c r="AG44" s="90"/>
      <c r="AK44" s="90"/>
      <c r="AO44" s="90"/>
      <c r="AS44" s="90"/>
      <c r="AW44" s="90"/>
      <c r="BA44" s="90"/>
    </row>
    <row r="45" spans="5:53">
      <c r="E45" s="90"/>
      <c r="I45" s="90"/>
      <c r="M45" s="90"/>
      <c r="Q45" s="90"/>
      <c r="U45" s="90"/>
      <c r="Y45" s="90"/>
      <c r="AC45" s="90"/>
      <c r="AG45" s="90"/>
      <c r="AK45" s="90"/>
      <c r="AO45" s="90"/>
      <c r="AS45" s="90"/>
      <c r="AW45" s="90"/>
      <c r="BA45" s="90"/>
    </row>
    <row r="46" spans="5:53">
      <c r="E46" s="90"/>
      <c r="I46" s="90"/>
      <c r="M46" s="90"/>
      <c r="Q46" s="90"/>
      <c r="U46" s="90"/>
      <c r="Y46" s="90"/>
      <c r="AC46" s="90"/>
      <c r="AG46" s="90"/>
      <c r="AK46" s="90"/>
      <c r="AO46" s="90"/>
      <c r="AS46" s="90"/>
      <c r="AW46" s="90"/>
      <c r="BA46" s="90"/>
    </row>
    <row r="47" spans="5:53">
      <c r="E47" s="90"/>
      <c r="I47" s="90"/>
      <c r="M47" s="90"/>
      <c r="Q47" s="90"/>
      <c r="U47" s="90"/>
      <c r="Y47" s="90"/>
      <c r="AC47" s="90"/>
      <c r="AG47" s="90"/>
      <c r="AK47" s="90"/>
      <c r="AO47" s="90"/>
      <c r="AS47" s="90"/>
      <c r="AW47" s="90"/>
      <c r="BA47" s="90"/>
    </row>
    <row r="48" spans="5:53">
      <c r="E48" s="90"/>
      <c r="I48" s="90"/>
      <c r="M48" s="90"/>
      <c r="Q48" s="90"/>
      <c r="U48" s="90"/>
      <c r="Y48" s="90"/>
      <c r="AC48" s="90"/>
      <c r="AG48" s="90"/>
      <c r="AK48" s="90"/>
      <c r="AO48" s="90"/>
      <c r="AS48" s="90"/>
      <c r="AW48" s="90"/>
      <c r="BA48" s="90"/>
    </row>
    <row r="49" spans="5:53">
      <c r="E49" s="90"/>
      <c r="I49" s="90"/>
      <c r="M49" s="90"/>
      <c r="Q49" s="90"/>
      <c r="U49" s="90"/>
      <c r="Y49" s="90"/>
      <c r="AC49" s="90"/>
      <c r="AG49" s="90"/>
      <c r="AK49" s="90"/>
      <c r="AO49" s="90"/>
      <c r="AS49" s="90"/>
      <c r="AW49" s="90"/>
      <c r="BA49" s="90"/>
    </row>
    <row r="50" spans="5:53">
      <c r="E50" s="90"/>
      <c r="I50" s="90"/>
      <c r="M50" s="90"/>
      <c r="Q50" s="90"/>
      <c r="U50" s="90"/>
      <c r="Y50" s="90"/>
      <c r="AC50" s="90"/>
      <c r="AG50" s="90"/>
      <c r="AK50" s="90"/>
      <c r="AO50" s="90"/>
      <c r="AS50" s="90"/>
      <c r="AW50" s="90"/>
      <c r="BA50" s="90"/>
    </row>
    <row r="51" spans="5:53">
      <c r="E51" s="90"/>
      <c r="I51" s="90"/>
      <c r="M51" s="90"/>
      <c r="Q51" s="90"/>
      <c r="U51" s="90"/>
      <c r="Y51" s="90"/>
      <c r="AC51" s="90"/>
      <c r="AG51" s="90"/>
      <c r="AK51" s="90"/>
      <c r="AO51" s="90"/>
      <c r="AS51" s="90"/>
      <c r="AW51" s="90"/>
      <c r="BA51" s="90"/>
    </row>
    <row r="52" spans="5:53">
      <c r="E52" s="90"/>
      <c r="I52" s="90"/>
      <c r="M52" s="90"/>
      <c r="Q52" s="90"/>
      <c r="U52" s="90"/>
      <c r="Y52" s="90"/>
      <c r="AC52" s="90"/>
      <c r="AG52" s="90"/>
      <c r="AK52" s="90"/>
      <c r="AO52" s="90"/>
      <c r="AS52" s="90"/>
      <c r="AW52" s="90"/>
      <c r="BA52" s="90"/>
    </row>
    <row r="53" spans="5:53">
      <c r="E53" s="90"/>
      <c r="I53" s="90"/>
      <c r="M53" s="90"/>
      <c r="Q53" s="90"/>
      <c r="U53" s="90"/>
      <c r="Y53" s="90"/>
      <c r="AC53" s="90"/>
      <c r="AG53" s="90"/>
      <c r="AK53" s="90"/>
      <c r="AO53" s="90"/>
      <c r="AS53" s="90"/>
      <c r="AW53" s="90"/>
      <c r="BA53" s="90"/>
    </row>
    <row r="54" spans="5:53">
      <c r="E54" s="90"/>
      <c r="I54" s="90"/>
      <c r="M54" s="90"/>
      <c r="Q54" s="90"/>
      <c r="U54" s="90"/>
      <c r="Y54" s="90"/>
      <c r="AC54" s="90"/>
      <c r="AG54" s="90"/>
      <c r="AK54" s="90"/>
      <c r="AO54" s="90"/>
      <c r="AS54" s="90"/>
      <c r="AW54" s="90"/>
      <c r="BA54" s="90"/>
    </row>
    <row r="55" spans="5:53">
      <c r="E55" s="90"/>
      <c r="I55" s="90"/>
      <c r="M55" s="90"/>
      <c r="Q55" s="90"/>
      <c r="U55" s="90"/>
      <c r="Y55" s="90"/>
      <c r="AC55" s="90"/>
      <c r="AG55" s="90"/>
      <c r="AK55" s="90"/>
      <c r="AO55" s="90"/>
      <c r="AS55" s="90"/>
      <c r="AW55" s="90"/>
      <c r="BA55" s="90"/>
    </row>
    <row r="56" spans="5:53">
      <c r="E56" s="90"/>
      <c r="I56" s="90"/>
      <c r="M56" s="90"/>
      <c r="Q56" s="90"/>
      <c r="U56" s="90"/>
      <c r="Y56" s="90"/>
      <c r="AC56" s="90"/>
      <c r="AG56" s="90"/>
      <c r="AK56" s="90"/>
      <c r="AO56" s="90"/>
      <c r="AS56" s="90"/>
      <c r="AW56" s="90"/>
      <c r="BA56" s="90"/>
    </row>
    <row r="57" spans="5:53">
      <c r="E57" s="90"/>
      <c r="I57" s="90"/>
      <c r="M57" s="90"/>
      <c r="Q57" s="90"/>
      <c r="U57" s="90"/>
      <c r="Y57" s="90"/>
      <c r="AC57" s="90"/>
      <c r="AG57" s="90"/>
      <c r="AK57" s="90"/>
      <c r="AO57" s="90"/>
      <c r="AS57" s="90"/>
      <c r="AW57" s="90"/>
      <c r="BA57" s="90"/>
    </row>
    <row r="58" spans="5:53">
      <c r="E58" s="90"/>
      <c r="I58" s="90"/>
      <c r="M58" s="90"/>
      <c r="Q58" s="90"/>
      <c r="U58" s="90"/>
      <c r="Y58" s="90"/>
      <c r="AC58" s="90"/>
      <c r="AG58" s="90"/>
      <c r="AK58" s="90"/>
      <c r="AO58" s="90"/>
      <c r="AS58" s="90"/>
      <c r="AW58" s="90"/>
      <c r="BA58" s="90"/>
    </row>
    <row r="59" spans="5:53">
      <c r="E59" s="90"/>
      <c r="I59" s="90"/>
      <c r="M59" s="90"/>
      <c r="Q59" s="90"/>
      <c r="U59" s="90"/>
      <c r="Y59" s="90"/>
      <c r="AC59" s="90"/>
      <c r="AG59" s="90"/>
      <c r="AK59" s="90"/>
      <c r="AO59" s="90"/>
      <c r="AS59" s="90"/>
      <c r="AW59" s="90"/>
      <c r="BA59" s="90"/>
    </row>
    <row r="60" spans="5:53">
      <c r="E60" s="90"/>
      <c r="I60" s="90"/>
      <c r="M60" s="90"/>
      <c r="Q60" s="90"/>
      <c r="U60" s="90"/>
      <c r="Y60" s="90"/>
      <c r="AC60" s="90"/>
      <c r="AG60" s="90"/>
      <c r="AK60" s="90"/>
      <c r="AO60" s="90"/>
      <c r="AS60" s="90"/>
      <c r="AW60" s="90"/>
      <c r="BA60" s="90"/>
    </row>
    <row r="61" spans="5:53">
      <c r="E61" s="90"/>
      <c r="I61" s="90"/>
      <c r="M61" s="90"/>
      <c r="Q61" s="90"/>
      <c r="U61" s="90"/>
      <c r="Y61" s="90"/>
      <c r="AC61" s="90"/>
      <c r="AG61" s="90"/>
      <c r="AK61" s="90"/>
      <c r="AO61" s="90"/>
      <c r="AS61" s="90"/>
      <c r="AW61" s="90"/>
      <c r="BA61" s="90"/>
    </row>
    <row r="62" spans="5:53">
      <c r="E62" s="90"/>
      <c r="I62" s="90"/>
      <c r="M62" s="90"/>
      <c r="Q62" s="90"/>
      <c r="U62" s="90"/>
      <c r="Y62" s="90"/>
      <c r="AC62" s="90"/>
      <c r="AG62" s="90"/>
      <c r="AK62" s="90"/>
      <c r="AO62" s="90"/>
      <c r="AS62" s="90"/>
      <c r="AW62" s="90"/>
      <c r="BA62" s="90"/>
    </row>
    <row r="63" spans="5:53">
      <c r="E63" s="90"/>
      <c r="I63" s="90"/>
      <c r="M63" s="90"/>
      <c r="Q63" s="90"/>
      <c r="U63" s="90"/>
      <c r="Y63" s="90"/>
      <c r="AC63" s="90"/>
      <c r="AG63" s="90"/>
      <c r="AK63" s="90"/>
      <c r="AO63" s="90"/>
      <c r="AS63" s="90"/>
      <c r="AW63" s="90"/>
      <c r="BA63" s="90"/>
    </row>
    <row r="64" spans="5:53">
      <c r="E64" s="90"/>
      <c r="I64" s="90"/>
      <c r="M64" s="90"/>
      <c r="Q64" s="90"/>
      <c r="U64" s="90"/>
      <c r="Y64" s="90"/>
      <c r="AC64" s="90"/>
      <c r="AG64" s="90"/>
      <c r="AK64" s="90"/>
      <c r="AO64" s="90"/>
      <c r="AS64" s="90"/>
      <c r="AW64" s="90"/>
      <c r="BA64" s="90"/>
    </row>
    <row r="65" spans="5:53">
      <c r="E65" s="90"/>
      <c r="I65" s="90"/>
      <c r="M65" s="90"/>
      <c r="Q65" s="90"/>
      <c r="U65" s="90"/>
      <c r="Y65" s="90"/>
      <c r="AC65" s="90"/>
      <c r="AG65" s="90"/>
      <c r="AK65" s="90"/>
      <c r="AO65" s="90"/>
      <c r="AS65" s="90"/>
      <c r="AW65" s="90"/>
      <c r="BA65" s="90"/>
    </row>
    <row r="66" spans="5:53">
      <c r="E66" s="90"/>
      <c r="I66" s="90"/>
      <c r="M66" s="90"/>
      <c r="Q66" s="90"/>
      <c r="U66" s="90"/>
      <c r="Y66" s="90"/>
      <c r="AC66" s="90"/>
      <c r="AG66" s="90"/>
      <c r="AK66" s="90"/>
      <c r="AO66" s="90"/>
      <c r="AS66" s="90"/>
      <c r="AW66" s="90"/>
      <c r="BA66" s="90"/>
    </row>
    <row r="67" spans="5:53">
      <c r="E67" s="90"/>
      <c r="I67" s="90"/>
      <c r="M67" s="90"/>
      <c r="Q67" s="90"/>
      <c r="U67" s="90"/>
      <c r="Y67" s="90"/>
      <c r="AC67" s="90"/>
      <c r="AG67" s="90"/>
      <c r="AK67" s="90"/>
      <c r="AO67" s="90"/>
      <c r="AS67" s="90"/>
      <c r="AW67" s="90"/>
      <c r="BA67" s="90"/>
    </row>
    <row r="68" spans="5:53">
      <c r="E68" s="90"/>
      <c r="I68" s="90"/>
      <c r="M68" s="90"/>
      <c r="Q68" s="90"/>
      <c r="U68" s="90"/>
      <c r="Y68" s="90"/>
      <c r="AC68" s="90"/>
      <c r="AG68" s="90"/>
      <c r="AK68" s="90"/>
      <c r="AO68" s="90"/>
      <c r="AS68" s="90"/>
      <c r="AW68" s="90"/>
      <c r="BA68" s="90"/>
    </row>
    <row r="69" spans="5:53">
      <c r="E69" s="90"/>
      <c r="I69" s="90"/>
      <c r="M69" s="90"/>
      <c r="Q69" s="90"/>
      <c r="U69" s="90"/>
      <c r="Y69" s="90"/>
      <c r="AC69" s="90"/>
      <c r="AG69" s="90"/>
      <c r="AK69" s="90"/>
      <c r="AO69" s="90"/>
      <c r="AS69" s="90"/>
      <c r="AW69" s="90"/>
      <c r="BA69" s="90"/>
    </row>
    <row r="70" spans="5:53">
      <c r="E70" s="90"/>
      <c r="I70" s="90"/>
      <c r="M70" s="90"/>
      <c r="Q70" s="90"/>
      <c r="U70" s="90"/>
      <c r="Y70" s="90"/>
      <c r="AC70" s="90"/>
      <c r="AG70" s="90"/>
      <c r="AK70" s="90"/>
      <c r="AO70" s="90"/>
      <c r="AS70" s="90"/>
      <c r="AW70" s="90"/>
      <c r="BA70" s="90"/>
    </row>
    <row r="71" spans="5:53">
      <c r="E71" s="90"/>
      <c r="I71" s="90"/>
      <c r="M71" s="90"/>
      <c r="Q71" s="90"/>
      <c r="U71" s="90"/>
      <c r="Y71" s="90"/>
      <c r="AC71" s="90"/>
      <c r="AG71" s="90"/>
      <c r="AK71" s="90"/>
      <c r="AO71" s="90"/>
      <c r="AS71" s="90"/>
      <c r="AW71" s="90"/>
      <c r="BA71" s="90"/>
    </row>
    <row r="72" spans="5:53">
      <c r="E72" s="90"/>
      <c r="I72" s="90"/>
      <c r="M72" s="90"/>
      <c r="Q72" s="90"/>
      <c r="U72" s="90"/>
      <c r="Y72" s="90"/>
      <c r="AC72" s="90"/>
      <c r="AG72" s="90"/>
      <c r="AK72" s="90"/>
      <c r="AO72" s="90"/>
      <c r="AS72" s="90"/>
      <c r="AW72" s="90"/>
      <c r="BA72" s="90"/>
    </row>
    <row r="73" spans="5:53">
      <c r="E73" s="90"/>
      <c r="I73" s="90"/>
      <c r="M73" s="90"/>
      <c r="Q73" s="90"/>
      <c r="U73" s="90"/>
      <c r="Y73" s="90"/>
      <c r="AC73" s="90"/>
      <c r="AG73" s="90"/>
      <c r="AK73" s="90"/>
      <c r="AO73" s="90"/>
      <c r="AS73" s="90"/>
      <c r="AW73" s="90"/>
      <c r="BA73" s="90"/>
    </row>
    <row r="74" spans="5:53">
      <c r="E74" s="90"/>
      <c r="I74" s="90"/>
      <c r="M74" s="90"/>
      <c r="Q74" s="90"/>
      <c r="U74" s="90"/>
      <c r="Y74" s="90"/>
      <c r="AC74" s="90"/>
      <c r="AG74" s="90"/>
      <c r="AK74" s="90"/>
      <c r="AO74" s="90"/>
      <c r="AS74" s="90"/>
      <c r="AW74" s="90"/>
      <c r="BA74" s="90"/>
    </row>
    <row r="75" spans="5:53">
      <c r="E75" s="90"/>
      <c r="I75" s="90"/>
      <c r="M75" s="90"/>
      <c r="Q75" s="90"/>
      <c r="U75" s="90"/>
      <c r="Y75" s="90"/>
      <c r="AC75" s="90"/>
      <c r="AG75" s="90"/>
      <c r="AK75" s="90"/>
      <c r="AO75" s="90"/>
      <c r="AS75" s="90"/>
      <c r="AW75" s="90"/>
      <c r="BA75" s="90"/>
    </row>
    <row r="76" spans="5:53">
      <c r="E76" s="90"/>
      <c r="I76" s="90"/>
      <c r="M76" s="90"/>
      <c r="Q76" s="90"/>
      <c r="U76" s="90"/>
      <c r="Y76" s="90"/>
      <c r="AC76" s="90"/>
      <c r="AG76" s="90"/>
      <c r="AK76" s="90"/>
      <c r="AO76" s="90"/>
      <c r="AS76" s="90"/>
      <c r="AW76" s="90"/>
      <c r="BA76" s="90"/>
    </row>
    <row r="77" spans="5:53">
      <c r="E77" s="90"/>
      <c r="I77" s="90"/>
      <c r="M77" s="90"/>
      <c r="Q77" s="90"/>
      <c r="U77" s="90"/>
      <c r="Y77" s="90"/>
      <c r="AC77" s="90"/>
      <c r="AG77" s="90"/>
      <c r="AK77" s="90"/>
      <c r="AO77" s="90"/>
      <c r="AS77" s="90"/>
      <c r="AW77" s="90"/>
      <c r="BA77" s="90"/>
    </row>
    <row r="78" spans="5:53">
      <c r="E78" s="90"/>
      <c r="I78" s="90"/>
      <c r="M78" s="90"/>
      <c r="Q78" s="90"/>
      <c r="U78" s="90"/>
      <c r="Y78" s="90"/>
      <c r="AC78" s="90"/>
      <c r="AG78" s="90"/>
      <c r="AK78" s="90"/>
      <c r="AO78" s="90"/>
      <c r="AS78" s="90"/>
      <c r="AW78" s="90"/>
      <c r="BA78" s="90"/>
    </row>
    <row r="79" spans="5:53">
      <c r="E79" s="90"/>
      <c r="I79" s="90"/>
      <c r="M79" s="90"/>
      <c r="Q79" s="90"/>
      <c r="U79" s="90"/>
      <c r="Y79" s="90"/>
      <c r="AC79" s="90"/>
      <c r="AG79" s="90"/>
      <c r="AK79" s="90"/>
      <c r="AO79" s="90"/>
      <c r="AS79" s="90"/>
      <c r="AW79" s="90"/>
      <c r="BA79" s="90"/>
    </row>
    <row r="80" spans="5:53">
      <c r="E80" s="90"/>
      <c r="I80" s="90"/>
      <c r="M80" s="90"/>
      <c r="Q80" s="90"/>
      <c r="U80" s="90"/>
      <c r="Y80" s="90"/>
      <c r="AC80" s="90"/>
      <c r="AG80" s="90"/>
      <c r="AK80" s="90"/>
      <c r="AO80" s="90"/>
      <c r="AS80" s="90"/>
      <c r="AW80" s="90"/>
      <c r="BA80" s="90"/>
    </row>
    <row r="81" spans="5:53">
      <c r="E81" s="90"/>
      <c r="I81" s="90"/>
      <c r="M81" s="90"/>
      <c r="Q81" s="90"/>
      <c r="U81" s="90"/>
      <c r="Y81" s="90"/>
      <c r="AC81" s="90"/>
      <c r="AG81" s="90"/>
      <c r="AK81" s="90"/>
      <c r="AO81" s="90"/>
      <c r="AS81" s="90"/>
      <c r="AW81" s="90"/>
      <c r="BA81" s="90"/>
    </row>
    <row r="82" spans="5:53">
      <c r="E82" s="90"/>
      <c r="I82" s="90"/>
      <c r="M82" s="90"/>
      <c r="Q82" s="90"/>
      <c r="U82" s="90"/>
      <c r="Y82" s="90"/>
      <c r="AC82" s="90"/>
      <c r="AG82" s="90"/>
      <c r="AK82" s="90"/>
      <c r="AO82" s="90"/>
      <c r="AS82" s="90"/>
      <c r="AW82" s="90"/>
      <c r="BA82" s="90"/>
    </row>
    <row r="83" spans="5:53">
      <c r="E83" s="90"/>
      <c r="I83" s="90"/>
      <c r="M83" s="90"/>
      <c r="Q83" s="90"/>
      <c r="U83" s="90"/>
      <c r="Y83" s="90"/>
      <c r="AC83" s="90"/>
      <c r="AG83" s="90"/>
      <c r="AK83" s="90"/>
      <c r="AO83" s="90"/>
      <c r="AS83" s="90"/>
      <c r="AW83" s="90"/>
      <c r="BA83" s="90"/>
    </row>
    <row r="84" spans="5:53">
      <c r="E84" s="90"/>
      <c r="I84" s="90"/>
      <c r="M84" s="90"/>
      <c r="Q84" s="90"/>
      <c r="U84" s="90"/>
      <c r="Y84" s="90"/>
      <c r="AC84" s="90"/>
      <c r="AG84" s="90"/>
      <c r="AK84" s="90"/>
      <c r="AO84" s="90"/>
      <c r="AS84" s="90"/>
      <c r="AW84" s="90"/>
      <c r="BA84" s="90"/>
    </row>
    <row r="85" spans="5:53">
      <c r="E85" s="90"/>
      <c r="I85" s="90"/>
      <c r="M85" s="90"/>
      <c r="Q85" s="90"/>
      <c r="U85" s="90"/>
      <c r="Y85" s="90"/>
      <c r="AC85" s="90"/>
      <c r="AG85" s="90"/>
      <c r="AK85" s="90"/>
      <c r="AO85" s="90"/>
      <c r="AS85" s="90"/>
      <c r="AW85" s="90"/>
      <c r="BA85" s="90"/>
    </row>
    <row r="86" spans="5:53">
      <c r="E86" s="90"/>
      <c r="I86" s="90"/>
      <c r="M86" s="90"/>
      <c r="Q86" s="90"/>
      <c r="U86" s="90"/>
      <c r="Y86" s="90"/>
      <c r="AC86" s="90"/>
      <c r="AG86" s="90"/>
      <c r="AK86" s="90"/>
      <c r="AO86" s="90"/>
      <c r="AS86" s="90"/>
      <c r="AW86" s="90"/>
      <c r="BA86" s="90"/>
    </row>
    <row r="87" spans="5:53">
      <c r="E87" s="90"/>
      <c r="I87" s="90"/>
      <c r="M87" s="90"/>
      <c r="Q87" s="90"/>
      <c r="U87" s="90"/>
      <c r="Y87" s="90"/>
      <c r="AC87" s="90"/>
      <c r="AG87" s="90"/>
      <c r="AK87" s="90"/>
      <c r="AO87" s="90"/>
      <c r="AS87" s="90"/>
      <c r="AW87" s="90"/>
      <c r="BA87" s="90"/>
    </row>
    <row r="88" spans="5:53">
      <c r="E88" s="90"/>
      <c r="I88" s="90"/>
      <c r="M88" s="90"/>
      <c r="Q88" s="90"/>
      <c r="U88" s="90"/>
      <c r="Y88" s="90"/>
      <c r="AC88" s="90"/>
      <c r="AG88" s="90"/>
      <c r="AK88" s="90"/>
      <c r="AO88" s="90"/>
      <c r="AS88" s="90"/>
      <c r="AW88" s="90"/>
      <c r="BA88" s="90"/>
    </row>
    <row r="89" spans="5:53">
      <c r="E89" s="90"/>
      <c r="I89" s="90"/>
      <c r="M89" s="90"/>
      <c r="Q89" s="90"/>
      <c r="U89" s="90"/>
      <c r="Y89" s="90"/>
      <c r="AC89" s="90"/>
      <c r="AG89" s="90"/>
      <c r="AK89" s="90"/>
      <c r="AO89" s="90"/>
      <c r="AS89" s="90"/>
      <c r="AW89" s="90"/>
      <c r="BA89" s="90"/>
    </row>
    <row r="90" spans="5:53">
      <c r="E90" s="90"/>
      <c r="I90" s="90"/>
      <c r="M90" s="90"/>
      <c r="Q90" s="90"/>
      <c r="U90" s="90"/>
      <c r="Y90" s="90"/>
      <c r="AC90" s="90"/>
      <c r="AG90" s="90"/>
      <c r="AK90" s="90"/>
      <c r="AO90" s="90"/>
      <c r="AS90" s="90"/>
      <c r="AW90" s="90"/>
      <c r="BA90" s="90"/>
    </row>
    <row r="91" spans="5:53">
      <c r="E91" s="90"/>
      <c r="I91" s="90"/>
      <c r="M91" s="90"/>
      <c r="Q91" s="90"/>
      <c r="U91" s="90"/>
      <c r="Y91" s="90"/>
      <c r="AC91" s="90"/>
      <c r="AG91" s="90"/>
      <c r="AK91" s="90"/>
      <c r="AO91" s="90"/>
      <c r="AS91" s="90"/>
      <c r="AW91" s="90"/>
      <c r="BA91" s="90"/>
    </row>
    <row r="92" spans="5:53">
      <c r="E92" s="90"/>
      <c r="I92" s="90"/>
      <c r="M92" s="90"/>
      <c r="Q92" s="90"/>
      <c r="U92" s="90"/>
      <c r="Y92" s="90"/>
      <c r="AC92" s="90"/>
      <c r="AG92" s="90"/>
      <c r="AK92" s="90"/>
      <c r="AO92" s="90"/>
      <c r="AS92" s="90"/>
      <c r="AW92" s="90"/>
      <c r="BA92" s="90"/>
    </row>
    <row r="93" spans="5:53">
      <c r="E93" s="90"/>
      <c r="I93" s="90"/>
      <c r="M93" s="90"/>
      <c r="Q93" s="90"/>
      <c r="U93" s="90"/>
      <c r="Y93" s="90"/>
      <c r="AC93" s="90"/>
      <c r="AG93" s="90"/>
      <c r="AK93" s="90"/>
      <c r="AO93" s="90"/>
      <c r="AS93" s="90"/>
      <c r="AW93" s="90"/>
      <c r="BA93" s="90"/>
    </row>
    <row r="94" spans="5:53">
      <c r="E94" s="90"/>
      <c r="I94" s="90"/>
      <c r="M94" s="90"/>
      <c r="Q94" s="90"/>
      <c r="U94" s="90"/>
      <c r="Y94" s="90"/>
      <c r="AC94" s="90"/>
      <c r="AG94" s="90"/>
      <c r="AK94" s="90"/>
      <c r="AO94" s="90"/>
      <c r="AS94" s="90"/>
      <c r="AW94" s="90"/>
      <c r="BA94" s="90"/>
    </row>
    <row r="95" spans="5:53">
      <c r="E95" s="90"/>
      <c r="I95" s="90"/>
      <c r="M95" s="90"/>
      <c r="Q95" s="90"/>
      <c r="U95" s="90"/>
      <c r="Y95" s="90"/>
      <c r="AC95" s="90"/>
      <c r="AG95" s="90"/>
      <c r="AK95" s="90"/>
      <c r="AO95" s="90"/>
      <c r="AS95" s="90"/>
      <c r="AW95" s="90"/>
      <c r="BA95" s="90"/>
    </row>
    <row r="96" spans="5:53">
      <c r="E96" s="90"/>
      <c r="I96" s="90"/>
      <c r="M96" s="90"/>
      <c r="Q96" s="90"/>
      <c r="U96" s="90"/>
      <c r="Y96" s="90"/>
      <c r="AC96" s="90"/>
      <c r="AG96" s="90"/>
      <c r="AK96" s="90"/>
      <c r="AO96" s="90"/>
      <c r="AS96" s="90"/>
      <c r="AW96" s="90"/>
      <c r="BA96" s="90"/>
    </row>
    <row r="97" spans="5:53">
      <c r="E97" s="90"/>
      <c r="I97" s="90"/>
      <c r="M97" s="90"/>
      <c r="Q97" s="90"/>
      <c r="U97" s="90"/>
      <c r="Y97" s="90"/>
      <c r="AC97" s="90"/>
      <c r="AG97" s="90"/>
      <c r="AK97" s="90"/>
      <c r="AO97" s="90"/>
      <c r="AS97" s="90"/>
      <c r="AW97" s="90"/>
      <c r="BA97" s="90"/>
    </row>
    <row r="98" spans="5:53">
      <c r="E98" s="90"/>
      <c r="I98" s="90"/>
      <c r="M98" s="90"/>
      <c r="Q98" s="90"/>
      <c r="U98" s="90"/>
      <c r="Y98" s="90"/>
      <c r="AC98" s="90"/>
      <c r="AG98" s="90"/>
      <c r="AK98" s="90"/>
      <c r="AO98" s="90"/>
      <c r="AS98" s="90"/>
      <c r="AW98" s="90"/>
      <c r="BA98" s="90"/>
    </row>
    <row r="99" spans="5:53">
      <c r="E99" s="90"/>
      <c r="I99" s="90"/>
      <c r="M99" s="90"/>
      <c r="Q99" s="90"/>
      <c r="U99" s="90"/>
      <c r="Y99" s="90"/>
      <c r="AC99" s="90"/>
      <c r="AG99" s="90"/>
      <c r="AK99" s="90"/>
      <c r="AO99" s="90"/>
      <c r="AS99" s="90"/>
      <c r="AW99" s="90"/>
      <c r="BA99" s="90"/>
    </row>
    <row r="100" spans="5:53">
      <c r="E100" s="90"/>
      <c r="I100" s="90"/>
      <c r="M100" s="90"/>
      <c r="Q100" s="90"/>
      <c r="U100" s="90"/>
      <c r="Y100" s="90"/>
      <c r="AC100" s="90"/>
      <c r="AG100" s="90"/>
      <c r="AK100" s="90"/>
      <c r="AO100" s="90"/>
      <c r="AS100" s="90"/>
      <c r="AW100" s="90"/>
      <c r="BA100" s="90"/>
    </row>
    <row r="101" spans="5:53">
      <c r="E101" s="90"/>
      <c r="I101" s="90"/>
      <c r="M101" s="90"/>
      <c r="Q101" s="90"/>
      <c r="U101" s="90"/>
      <c r="Y101" s="90"/>
      <c r="AC101" s="90"/>
      <c r="AG101" s="90"/>
      <c r="AK101" s="90"/>
      <c r="AO101" s="90"/>
      <c r="AS101" s="90"/>
      <c r="AW101" s="90"/>
      <c r="BA101" s="90"/>
    </row>
    <row r="102" spans="5:53">
      <c r="E102" s="90"/>
      <c r="I102" s="90"/>
      <c r="M102" s="90"/>
      <c r="Q102" s="90"/>
      <c r="U102" s="90"/>
      <c r="Y102" s="90"/>
      <c r="AC102" s="90"/>
      <c r="AG102" s="90"/>
      <c r="AK102" s="90"/>
      <c r="AO102" s="90"/>
      <c r="AS102" s="90"/>
      <c r="AW102" s="90"/>
      <c r="BA102" s="90"/>
    </row>
    <row r="103" spans="5:53">
      <c r="E103" s="90"/>
      <c r="I103" s="90"/>
      <c r="M103" s="90"/>
      <c r="Q103" s="90"/>
      <c r="U103" s="90"/>
      <c r="Y103" s="90"/>
      <c r="AC103" s="90"/>
      <c r="AG103" s="90"/>
      <c r="AK103" s="90"/>
      <c r="AO103" s="90"/>
      <c r="AS103" s="90"/>
      <c r="AW103" s="90"/>
      <c r="BA103" s="90"/>
    </row>
    <row r="104" spans="5:53">
      <c r="E104" s="90"/>
      <c r="I104" s="90"/>
      <c r="M104" s="90"/>
      <c r="Q104" s="90"/>
      <c r="U104" s="90"/>
      <c r="Y104" s="90"/>
      <c r="AC104" s="90"/>
      <c r="AG104" s="90"/>
      <c r="AK104" s="90"/>
      <c r="AO104" s="90"/>
      <c r="AS104" s="90"/>
      <c r="AW104" s="90"/>
      <c r="BA104" s="90"/>
    </row>
    <row r="105" spans="5:53">
      <c r="E105" s="90"/>
      <c r="I105" s="90"/>
      <c r="M105" s="90"/>
      <c r="Q105" s="90"/>
      <c r="U105" s="90"/>
      <c r="Y105" s="90"/>
      <c r="AC105" s="90"/>
      <c r="AG105" s="90"/>
      <c r="AK105" s="90"/>
      <c r="AO105" s="90"/>
      <c r="AS105" s="90"/>
      <c r="AW105" s="90"/>
      <c r="BA105" s="90"/>
    </row>
    <row r="106" spans="5:53">
      <c r="E106" s="90"/>
      <c r="I106" s="90"/>
      <c r="M106" s="90"/>
      <c r="Q106" s="90"/>
      <c r="U106" s="90"/>
      <c r="Y106" s="90"/>
      <c r="AC106" s="90"/>
      <c r="AG106" s="90"/>
      <c r="AK106" s="90"/>
      <c r="AO106" s="90"/>
      <c r="AS106" s="90"/>
      <c r="AW106" s="90"/>
      <c r="BA106" s="90"/>
    </row>
    <row r="107" spans="5:53">
      <c r="E107" s="90"/>
      <c r="I107" s="90"/>
      <c r="M107" s="90"/>
      <c r="Q107" s="90"/>
      <c r="U107" s="90"/>
      <c r="Y107" s="90"/>
      <c r="AC107" s="90"/>
      <c r="AG107" s="90"/>
      <c r="AK107" s="90"/>
      <c r="AO107" s="90"/>
      <c r="AS107" s="90"/>
      <c r="AW107" s="90"/>
      <c r="BA107" s="90"/>
    </row>
    <row r="108" spans="5:53">
      <c r="E108" s="90"/>
      <c r="I108" s="90"/>
      <c r="M108" s="90"/>
      <c r="Q108" s="90"/>
      <c r="U108" s="90"/>
      <c r="Y108" s="90"/>
      <c r="AC108" s="90"/>
      <c r="AG108" s="90"/>
      <c r="AK108" s="90"/>
      <c r="AO108" s="90"/>
      <c r="AS108" s="90"/>
      <c r="AW108" s="90"/>
      <c r="BA108" s="90"/>
    </row>
    <row r="109" spans="5:53">
      <c r="E109" s="90"/>
      <c r="I109" s="90"/>
      <c r="M109" s="90"/>
      <c r="Q109" s="90"/>
      <c r="U109" s="90"/>
      <c r="Y109" s="90"/>
      <c r="AC109" s="90"/>
      <c r="AG109" s="90"/>
      <c r="AK109" s="90"/>
      <c r="AO109" s="90"/>
      <c r="AS109" s="90"/>
      <c r="AW109" s="90"/>
      <c r="BA109" s="90"/>
    </row>
    <row r="110" spans="5:53">
      <c r="E110" s="90"/>
      <c r="I110" s="90"/>
      <c r="M110" s="90"/>
      <c r="Q110" s="90"/>
      <c r="U110" s="90"/>
      <c r="Y110" s="90"/>
      <c r="AC110" s="90"/>
      <c r="AG110" s="90"/>
      <c r="AK110" s="90"/>
      <c r="AO110" s="90"/>
      <c r="AS110" s="90"/>
      <c r="AW110" s="90"/>
      <c r="BA110" s="90"/>
    </row>
    <row r="111" spans="5:53">
      <c r="E111" s="90"/>
      <c r="I111" s="90"/>
      <c r="M111" s="90"/>
      <c r="Q111" s="90"/>
      <c r="U111" s="90"/>
      <c r="Y111" s="90"/>
      <c r="AC111" s="90"/>
      <c r="AG111" s="90"/>
      <c r="AK111" s="90"/>
      <c r="AO111" s="90"/>
      <c r="AS111" s="90"/>
      <c r="AW111" s="90"/>
      <c r="BA111" s="90"/>
    </row>
    <row r="112" spans="5:53">
      <c r="E112" s="90"/>
      <c r="I112" s="90"/>
      <c r="M112" s="90"/>
      <c r="Q112" s="90"/>
      <c r="U112" s="90"/>
      <c r="Y112" s="90"/>
      <c r="AC112" s="90"/>
      <c r="AG112" s="90"/>
      <c r="AK112" s="90"/>
      <c r="AO112" s="90"/>
      <c r="AS112" s="90"/>
      <c r="AW112" s="90"/>
      <c r="BA112" s="90"/>
    </row>
    <row r="113" spans="5:53">
      <c r="E113" s="90"/>
      <c r="I113" s="90"/>
      <c r="M113" s="90"/>
      <c r="Q113" s="90"/>
      <c r="U113" s="90"/>
      <c r="Y113" s="90"/>
      <c r="AC113" s="90"/>
      <c r="AG113" s="90"/>
      <c r="AK113" s="90"/>
      <c r="AO113" s="90"/>
      <c r="AS113" s="90"/>
      <c r="AW113" s="90"/>
      <c r="BA113" s="90"/>
    </row>
    <row r="114" spans="5:53">
      <c r="E114" s="90"/>
      <c r="I114" s="90"/>
      <c r="M114" s="90"/>
      <c r="Q114" s="90"/>
      <c r="U114" s="90"/>
      <c r="Y114" s="90"/>
      <c r="AC114" s="90"/>
      <c r="AG114" s="90"/>
      <c r="AK114" s="90"/>
      <c r="AO114" s="90"/>
      <c r="AS114" s="90"/>
      <c r="AW114" s="90"/>
      <c r="BA114" s="90"/>
    </row>
    <row r="115" spans="5:53">
      <c r="E115" s="90"/>
      <c r="I115" s="90"/>
      <c r="M115" s="90"/>
      <c r="Q115" s="90"/>
      <c r="U115" s="90"/>
      <c r="Y115" s="90"/>
      <c r="AC115" s="90"/>
      <c r="AG115" s="90"/>
      <c r="AK115" s="90"/>
      <c r="AO115" s="90"/>
      <c r="AS115" s="90"/>
      <c r="AW115" s="90"/>
      <c r="BA115" s="90"/>
    </row>
    <row r="116" spans="5:53">
      <c r="E116" s="90"/>
      <c r="I116" s="90"/>
      <c r="M116" s="90"/>
      <c r="Q116" s="90"/>
      <c r="U116" s="90"/>
      <c r="Y116" s="90"/>
      <c r="AC116" s="90"/>
      <c r="AG116" s="90"/>
      <c r="AK116" s="90"/>
      <c r="AO116" s="90"/>
      <c r="AS116" s="90"/>
      <c r="AW116" s="90"/>
      <c r="BA116" s="90"/>
    </row>
    <row r="117" spans="5:53">
      <c r="E117" s="90"/>
      <c r="I117" s="90"/>
      <c r="M117" s="90"/>
      <c r="Q117" s="90"/>
      <c r="U117" s="90"/>
      <c r="Y117" s="90"/>
      <c r="AC117" s="90"/>
      <c r="AG117" s="90"/>
      <c r="AK117" s="90"/>
      <c r="AO117" s="90"/>
      <c r="AS117" s="90"/>
      <c r="AW117" s="90"/>
      <c r="BA117" s="90"/>
    </row>
    <row r="118" spans="5:53">
      <c r="E118" s="90"/>
      <c r="I118" s="90"/>
      <c r="M118" s="90"/>
      <c r="Q118" s="90"/>
      <c r="U118" s="90"/>
      <c r="Y118" s="90"/>
      <c r="AC118" s="90"/>
      <c r="AG118" s="90"/>
      <c r="AK118" s="90"/>
      <c r="AO118" s="90"/>
      <c r="AS118" s="90"/>
      <c r="AW118" s="90"/>
      <c r="BA118" s="90"/>
    </row>
    <row r="119" spans="5:53">
      <c r="E119" s="90"/>
      <c r="I119" s="90"/>
      <c r="M119" s="90"/>
      <c r="Q119" s="90"/>
      <c r="U119" s="90"/>
      <c r="Y119" s="90"/>
      <c r="AC119" s="90"/>
      <c r="AG119" s="90"/>
      <c r="AK119" s="90"/>
      <c r="AO119" s="90"/>
      <c r="AS119" s="90"/>
      <c r="AW119" s="90"/>
      <c r="BA119" s="90"/>
    </row>
    <row r="120" spans="5:53">
      <c r="E120" s="90"/>
      <c r="I120" s="90"/>
      <c r="M120" s="90"/>
      <c r="Q120" s="90"/>
      <c r="U120" s="90"/>
      <c r="Y120" s="90"/>
      <c r="AC120" s="90"/>
      <c r="AG120" s="90"/>
      <c r="AK120" s="90"/>
      <c r="AO120" s="90"/>
      <c r="AS120" s="90"/>
      <c r="AW120" s="90"/>
      <c r="BA120" s="90"/>
    </row>
    <row r="121" spans="5:53">
      <c r="E121" s="90"/>
      <c r="I121" s="90"/>
      <c r="M121" s="90"/>
      <c r="Q121" s="90"/>
      <c r="U121" s="90"/>
      <c r="Y121" s="90"/>
      <c r="AC121" s="90"/>
      <c r="AG121" s="90"/>
      <c r="AK121" s="90"/>
      <c r="AO121" s="90"/>
      <c r="AS121" s="90"/>
      <c r="AW121" s="90"/>
      <c r="BA121" s="90"/>
    </row>
    <row r="122" spans="5:53">
      <c r="E122" s="90"/>
      <c r="I122" s="90"/>
      <c r="M122" s="90"/>
      <c r="Q122" s="90"/>
      <c r="U122" s="90"/>
      <c r="Y122" s="90"/>
      <c r="AC122" s="90"/>
      <c r="AG122" s="90"/>
      <c r="AK122" s="90"/>
      <c r="AO122" s="90"/>
      <c r="AS122" s="90"/>
      <c r="AW122" s="90"/>
      <c r="BA122" s="90"/>
    </row>
    <row r="123" spans="5:53">
      <c r="E123" s="90"/>
      <c r="I123" s="90"/>
      <c r="M123" s="90"/>
      <c r="Q123" s="90"/>
      <c r="U123" s="90"/>
      <c r="Y123" s="90"/>
      <c r="AC123" s="90"/>
      <c r="AG123" s="90"/>
      <c r="AK123" s="90"/>
      <c r="AO123" s="90"/>
      <c r="AS123" s="90"/>
      <c r="AW123" s="90"/>
      <c r="BA123" s="90"/>
    </row>
    <row r="124" spans="5:53">
      <c r="E124" s="90"/>
      <c r="I124" s="90"/>
      <c r="M124" s="90"/>
      <c r="Q124" s="90"/>
      <c r="U124" s="90"/>
      <c r="Y124" s="90"/>
      <c r="AC124" s="90"/>
      <c r="AG124" s="90"/>
      <c r="AK124" s="90"/>
      <c r="AO124" s="90"/>
      <c r="AS124" s="90"/>
      <c r="AW124" s="90"/>
      <c r="BA124" s="90"/>
    </row>
    <row r="125" spans="5:53">
      <c r="E125" s="90"/>
      <c r="I125" s="90"/>
      <c r="M125" s="90"/>
      <c r="Q125" s="90"/>
      <c r="U125" s="90"/>
      <c r="Y125" s="90"/>
      <c r="AC125" s="90"/>
      <c r="AG125" s="90"/>
      <c r="AK125" s="90"/>
      <c r="AO125" s="90"/>
      <c r="AS125" s="90"/>
      <c r="AW125" s="90"/>
      <c r="BA125" s="90"/>
    </row>
    <row r="126" spans="5:53">
      <c r="E126" s="90"/>
      <c r="I126" s="90"/>
      <c r="M126" s="90"/>
      <c r="Q126" s="90"/>
      <c r="U126" s="90"/>
      <c r="Y126" s="90"/>
      <c r="AC126" s="90"/>
      <c r="AG126" s="90"/>
      <c r="AK126" s="90"/>
      <c r="AO126" s="90"/>
      <c r="AS126" s="90"/>
      <c r="AW126" s="90"/>
      <c r="BA126" s="90"/>
    </row>
    <row r="127" spans="5:53">
      <c r="E127" s="90"/>
      <c r="I127" s="90"/>
      <c r="M127" s="90"/>
      <c r="Q127" s="90"/>
      <c r="U127" s="90"/>
      <c r="Y127" s="90"/>
      <c r="AC127" s="90"/>
      <c r="AG127" s="90"/>
      <c r="AK127" s="90"/>
      <c r="AO127" s="90"/>
      <c r="AS127" s="90"/>
      <c r="AW127" s="90"/>
      <c r="BA127" s="90"/>
    </row>
    <row r="128" spans="5:53">
      <c r="E128" s="90"/>
      <c r="I128" s="90"/>
      <c r="M128" s="90"/>
      <c r="Q128" s="90"/>
      <c r="U128" s="90"/>
      <c r="Y128" s="90"/>
      <c r="AC128" s="90"/>
      <c r="AG128" s="90"/>
      <c r="AK128" s="90"/>
      <c r="AO128" s="90"/>
      <c r="AS128" s="90"/>
      <c r="AW128" s="90"/>
      <c r="BA128" s="90"/>
    </row>
    <row r="129" spans="5:53">
      <c r="E129" s="90"/>
      <c r="I129" s="90"/>
      <c r="M129" s="90"/>
      <c r="Q129" s="90"/>
      <c r="U129" s="90"/>
      <c r="Y129" s="90"/>
      <c r="AC129" s="90"/>
      <c r="AG129" s="90"/>
      <c r="AK129" s="90"/>
      <c r="AO129" s="90"/>
      <c r="AS129" s="90"/>
      <c r="AW129" s="90"/>
      <c r="BA129" s="90"/>
    </row>
    <row r="130" spans="5:53">
      <c r="E130" s="90"/>
      <c r="I130" s="90"/>
      <c r="M130" s="90"/>
      <c r="Q130" s="90"/>
      <c r="U130" s="90"/>
      <c r="Y130" s="90"/>
      <c r="AC130" s="90"/>
      <c r="AG130" s="90"/>
      <c r="AK130" s="90"/>
      <c r="AO130" s="90"/>
      <c r="AS130" s="90"/>
      <c r="AW130" s="90"/>
      <c r="BA130" s="90"/>
    </row>
    <row r="131" spans="5:53">
      <c r="E131" s="90"/>
      <c r="I131" s="90"/>
      <c r="M131" s="90"/>
      <c r="Q131" s="90"/>
      <c r="U131" s="90"/>
      <c r="Y131" s="90"/>
      <c r="AC131" s="90"/>
      <c r="AG131" s="90"/>
      <c r="AK131" s="90"/>
      <c r="AO131" s="90"/>
      <c r="AS131" s="90"/>
      <c r="AW131" s="90"/>
      <c r="BA131" s="90"/>
    </row>
    <row r="132" spans="5:53">
      <c r="E132" s="90"/>
      <c r="I132" s="90"/>
      <c r="M132" s="90"/>
      <c r="Q132" s="90"/>
      <c r="U132" s="90"/>
      <c r="Y132" s="90"/>
      <c r="AC132" s="90"/>
      <c r="AG132" s="90"/>
      <c r="AK132" s="90"/>
      <c r="AO132" s="90"/>
      <c r="AS132" s="90"/>
      <c r="AW132" s="90"/>
      <c r="BA132" s="90"/>
    </row>
    <row r="133" spans="5:53">
      <c r="E133" s="90"/>
      <c r="I133" s="90"/>
      <c r="M133" s="90"/>
      <c r="Q133" s="90"/>
      <c r="U133" s="90"/>
      <c r="Y133" s="90"/>
      <c r="AC133" s="90"/>
      <c r="AG133" s="90"/>
      <c r="AK133" s="90"/>
      <c r="AO133" s="90"/>
      <c r="AS133" s="90"/>
      <c r="AW133" s="90"/>
      <c r="BA133" s="90"/>
    </row>
    <row r="134" spans="5:53">
      <c r="E134" s="90"/>
      <c r="I134" s="90"/>
      <c r="M134" s="90"/>
      <c r="Q134" s="90"/>
      <c r="U134" s="90"/>
      <c r="Y134" s="90"/>
      <c r="AC134" s="90"/>
      <c r="AG134" s="90"/>
      <c r="AK134" s="90"/>
      <c r="AO134" s="90"/>
      <c r="AS134" s="90"/>
      <c r="AW134" s="90"/>
      <c r="BA134" s="90"/>
    </row>
    <row r="135" spans="5:53">
      <c r="E135" s="90"/>
      <c r="I135" s="90"/>
      <c r="M135" s="90"/>
      <c r="Q135" s="90"/>
      <c r="U135" s="90"/>
      <c r="Y135" s="90"/>
      <c r="AC135" s="90"/>
      <c r="AG135" s="90"/>
      <c r="AK135" s="90"/>
      <c r="AO135" s="90"/>
      <c r="AS135" s="90"/>
      <c r="AW135" s="90"/>
      <c r="BA135" s="90"/>
    </row>
    <row r="136" spans="5:53">
      <c r="E136" s="90"/>
      <c r="I136" s="90"/>
      <c r="M136" s="90"/>
      <c r="Q136" s="90"/>
      <c r="U136" s="90"/>
      <c r="Y136" s="90"/>
      <c r="AC136" s="90"/>
      <c r="AG136" s="90"/>
      <c r="AK136" s="90"/>
      <c r="AO136" s="90"/>
      <c r="AS136" s="90"/>
      <c r="AW136" s="90"/>
      <c r="BA136" s="90"/>
    </row>
    <row r="137" spans="5:53">
      <c r="E137" s="90"/>
      <c r="I137" s="90"/>
      <c r="M137" s="90"/>
      <c r="Q137" s="90"/>
      <c r="U137" s="90"/>
      <c r="Y137" s="90"/>
      <c r="AC137" s="90"/>
      <c r="AG137" s="90"/>
      <c r="AK137" s="90"/>
      <c r="AO137" s="90"/>
      <c r="AS137" s="90"/>
      <c r="AW137" s="90"/>
      <c r="BA137" s="90"/>
    </row>
    <row r="138" spans="5:53">
      <c r="E138" s="90"/>
      <c r="I138" s="90"/>
      <c r="M138" s="90"/>
      <c r="Q138" s="90"/>
      <c r="U138" s="90"/>
      <c r="Y138" s="90"/>
      <c r="AC138" s="90"/>
      <c r="AG138" s="90"/>
      <c r="AK138" s="90"/>
      <c r="AO138" s="90"/>
      <c r="AS138" s="90"/>
      <c r="AW138" s="90"/>
      <c r="BA138" s="90"/>
    </row>
    <row r="139" spans="5:53">
      <c r="E139" s="90"/>
      <c r="I139" s="90"/>
      <c r="M139" s="90"/>
      <c r="Q139" s="90"/>
      <c r="U139" s="90"/>
      <c r="Y139" s="90"/>
      <c r="AC139" s="90"/>
      <c r="AG139" s="90"/>
      <c r="AK139" s="90"/>
      <c r="AO139" s="90"/>
      <c r="AS139" s="90"/>
      <c r="AW139" s="90"/>
      <c r="BA139" s="90"/>
    </row>
    <row r="140" spans="5:53">
      <c r="E140" s="90"/>
      <c r="I140" s="90"/>
      <c r="M140" s="90"/>
      <c r="Q140" s="90"/>
      <c r="U140" s="90"/>
      <c r="Y140" s="90"/>
      <c r="AC140" s="90"/>
      <c r="AG140" s="90"/>
      <c r="AK140" s="90"/>
      <c r="AO140" s="90"/>
      <c r="AS140" s="90"/>
      <c r="AW140" s="90"/>
      <c r="BA140" s="90"/>
    </row>
    <row r="141" spans="5:53">
      <c r="E141" s="90"/>
      <c r="I141" s="90"/>
      <c r="M141" s="90"/>
      <c r="Q141" s="90"/>
      <c r="U141" s="90"/>
      <c r="Y141" s="90"/>
      <c r="AC141" s="90"/>
      <c r="AG141" s="90"/>
      <c r="AK141" s="90"/>
      <c r="AO141" s="90"/>
      <c r="AS141" s="90"/>
      <c r="AW141" s="90"/>
      <c r="BA141" s="90"/>
    </row>
    <row r="142" spans="5:53">
      <c r="E142" s="90"/>
      <c r="I142" s="90"/>
      <c r="M142" s="90"/>
      <c r="Q142" s="90"/>
      <c r="U142" s="90"/>
      <c r="Y142" s="90"/>
      <c r="AC142" s="90"/>
      <c r="AG142" s="90"/>
      <c r="AK142" s="90"/>
      <c r="AO142" s="90"/>
      <c r="AS142" s="90"/>
      <c r="AW142" s="90"/>
      <c r="BA142" s="90"/>
    </row>
    <row r="143" spans="5:53">
      <c r="E143" s="90"/>
      <c r="I143" s="90"/>
      <c r="M143" s="90"/>
      <c r="Q143" s="90"/>
      <c r="U143" s="90"/>
      <c r="Y143" s="90"/>
      <c r="AC143" s="90"/>
      <c r="AG143" s="90"/>
      <c r="AK143" s="90"/>
      <c r="AO143" s="90"/>
      <c r="AS143" s="90"/>
      <c r="AW143" s="90"/>
      <c r="BA143" s="90"/>
    </row>
    <row r="144" spans="5:53">
      <c r="E144" s="90"/>
      <c r="I144" s="90"/>
      <c r="M144" s="90"/>
      <c r="Q144" s="90"/>
      <c r="U144" s="90"/>
      <c r="Y144" s="90"/>
      <c r="AC144" s="90"/>
      <c r="AG144" s="90"/>
      <c r="AK144" s="90"/>
      <c r="AO144" s="90"/>
      <c r="AS144" s="90"/>
      <c r="AW144" s="90"/>
      <c r="BA144" s="90"/>
    </row>
    <row r="145" spans="5:53">
      <c r="E145" s="90"/>
      <c r="I145" s="90"/>
      <c r="M145" s="90"/>
      <c r="Q145" s="90"/>
      <c r="U145" s="90"/>
      <c r="Y145" s="90"/>
      <c r="AC145" s="90"/>
      <c r="AG145" s="90"/>
      <c r="AK145" s="90"/>
      <c r="AO145" s="90"/>
      <c r="AS145" s="90"/>
      <c r="AW145" s="90"/>
      <c r="BA145" s="90"/>
    </row>
    <row r="146" spans="5:53">
      <c r="E146" s="90"/>
      <c r="I146" s="90"/>
      <c r="M146" s="90"/>
      <c r="Q146" s="90"/>
      <c r="U146" s="90"/>
      <c r="Y146" s="90"/>
      <c r="AC146" s="90"/>
      <c r="AG146" s="90"/>
      <c r="AK146" s="90"/>
      <c r="AO146" s="90"/>
      <c r="AS146" s="90"/>
      <c r="AW146" s="90"/>
      <c r="BA146" s="90"/>
    </row>
    <row r="147" spans="5:53">
      <c r="E147" s="90"/>
      <c r="I147" s="90"/>
      <c r="M147" s="90"/>
      <c r="Q147" s="90"/>
      <c r="U147" s="90"/>
      <c r="Y147" s="90"/>
      <c r="AC147" s="90"/>
      <c r="AG147" s="90"/>
      <c r="AK147" s="90"/>
      <c r="AO147" s="90"/>
      <c r="AS147" s="90"/>
      <c r="AW147" s="90"/>
      <c r="BA147" s="90"/>
    </row>
    <row r="148" spans="5:53">
      <c r="E148" s="90"/>
      <c r="I148" s="90"/>
      <c r="M148" s="90"/>
      <c r="Q148" s="90"/>
      <c r="U148" s="90"/>
      <c r="Y148" s="90"/>
      <c r="AC148" s="90"/>
      <c r="AG148" s="90"/>
      <c r="AK148" s="90"/>
      <c r="AO148" s="90"/>
      <c r="AS148" s="90"/>
      <c r="AW148" s="90"/>
      <c r="BA148" s="90"/>
    </row>
    <row r="149" spans="5:53">
      <c r="E149" s="90"/>
      <c r="I149" s="90"/>
      <c r="M149" s="90"/>
      <c r="Q149" s="90"/>
      <c r="U149" s="90"/>
      <c r="Y149" s="90"/>
      <c r="AC149" s="90"/>
      <c r="AG149" s="90"/>
      <c r="AK149" s="90"/>
      <c r="AO149" s="90"/>
      <c r="AS149" s="90"/>
      <c r="AW149" s="90"/>
      <c r="BA149" s="90"/>
    </row>
    <row r="150" spans="5:53">
      <c r="E150" s="90"/>
      <c r="I150" s="90"/>
      <c r="M150" s="90"/>
      <c r="Q150" s="90"/>
      <c r="U150" s="90"/>
      <c r="Y150" s="90"/>
      <c r="AC150" s="90"/>
      <c r="AG150" s="90"/>
      <c r="AK150" s="90"/>
      <c r="AO150" s="90"/>
      <c r="AS150" s="90"/>
      <c r="AW150" s="90"/>
      <c r="BA150" s="90"/>
    </row>
    <row r="151" spans="5:53">
      <c r="E151" s="90"/>
      <c r="I151" s="90"/>
      <c r="M151" s="90"/>
      <c r="Q151" s="90"/>
      <c r="U151" s="90"/>
      <c r="Y151" s="90"/>
      <c r="AC151" s="90"/>
      <c r="AG151" s="90"/>
      <c r="AK151" s="90"/>
      <c r="AO151" s="90"/>
      <c r="AS151" s="90"/>
      <c r="AW151" s="90"/>
      <c r="BA151" s="90"/>
    </row>
    <row r="152" spans="5:53">
      <c r="E152" s="90"/>
      <c r="I152" s="90"/>
      <c r="M152" s="90"/>
      <c r="Q152" s="90"/>
      <c r="U152" s="90"/>
      <c r="Y152" s="90"/>
      <c r="AC152" s="90"/>
      <c r="AG152" s="90"/>
      <c r="AK152" s="90"/>
      <c r="AO152" s="90"/>
      <c r="AS152" s="90"/>
      <c r="AW152" s="90"/>
      <c r="BA152" s="90"/>
    </row>
    <row r="153" spans="5:53">
      <c r="E153" s="90"/>
      <c r="I153" s="90"/>
      <c r="M153" s="90"/>
      <c r="Q153" s="90"/>
      <c r="U153" s="90"/>
      <c r="Y153" s="90"/>
      <c r="AC153" s="90"/>
      <c r="AG153" s="90"/>
      <c r="AK153" s="90"/>
      <c r="AO153" s="90"/>
      <c r="AS153" s="90"/>
      <c r="AW153" s="90"/>
      <c r="BA153" s="90"/>
    </row>
    <row r="154" spans="5:53">
      <c r="E154" s="90"/>
      <c r="I154" s="90"/>
      <c r="M154" s="90"/>
      <c r="Q154" s="90"/>
      <c r="U154" s="90"/>
      <c r="Y154" s="90"/>
      <c r="AC154" s="90"/>
      <c r="AG154" s="90"/>
      <c r="AK154" s="90"/>
      <c r="AO154" s="90"/>
      <c r="AS154" s="90"/>
      <c r="AW154" s="90"/>
      <c r="BA154" s="90"/>
    </row>
    <row r="155" spans="5:53">
      <c r="E155" s="90"/>
      <c r="I155" s="90"/>
      <c r="M155" s="90"/>
      <c r="Q155" s="90"/>
      <c r="U155" s="90"/>
      <c r="Y155" s="90"/>
      <c r="AC155" s="90"/>
      <c r="AG155" s="90"/>
      <c r="AK155" s="90"/>
      <c r="AO155" s="90"/>
      <c r="AS155" s="90"/>
      <c r="AW155" s="90"/>
      <c r="BA155" s="90"/>
    </row>
    <row r="156" spans="5:53">
      <c r="E156" s="90"/>
      <c r="I156" s="90"/>
      <c r="M156" s="90"/>
      <c r="Q156" s="90"/>
      <c r="U156" s="90"/>
      <c r="Y156" s="90"/>
      <c r="AC156" s="90"/>
      <c r="AG156" s="90"/>
      <c r="AK156" s="90"/>
      <c r="AO156" s="90"/>
      <c r="AS156" s="90"/>
      <c r="AW156" s="90"/>
      <c r="BA156" s="90"/>
    </row>
    <row r="157" spans="5:53">
      <c r="E157" s="90"/>
      <c r="I157" s="90"/>
      <c r="M157" s="90"/>
      <c r="Q157" s="90"/>
      <c r="U157" s="90"/>
      <c r="Y157" s="90"/>
      <c r="AC157" s="90"/>
      <c r="AG157" s="90"/>
      <c r="AK157" s="90"/>
      <c r="AO157" s="90"/>
      <c r="AS157" s="90"/>
      <c r="AW157" s="90"/>
      <c r="BA157" s="90"/>
    </row>
    <row r="158" spans="5:53">
      <c r="E158" s="90"/>
      <c r="I158" s="90"/>
      <c r="M158" s="90"/>
      <c r="Q158" s="90"/>
      <c r="U158" s="90"/>
      <c r="Y158" s="90"/>
      <c r="AC158" s="90"/>
      <c r="AG158" s="90"/>
      <c r="AK158" s="90"/>
      <c r="AO158" s="90"/>
      <c r="AS158" s="90"/>
      <c r="AW158" s="90"/>
      <c r="BA158" s="90"/>
    </row>
    <row r="159" spans="5:53">
      <c r="E159" s="90"/>
      <c r="I159" s="90"/>
      <c r="M159" s="90"/>
      <c r="Q159" s="90"/>
      <c r="U159" s="90"/>
      <c r="Y159" s="90"/>
      <c r="AC159" s="90"/>
      <c r="AG159" s="90"/>
      <c r="AK159" s="90"/>
      <c r="AO159" s="90"/>
      <c r="AS159" s="90"/>
      <c r="AW159" s="90"/>
      <c r="BA159" s="90"/>
    </row>
    <row r="160" spans="5:53">
      <c r="E160" s="90"/>
      <c r="I160" s="90"/>
      <c r="M160" s="90"/>
      <c r="Q160" s="90"/>
      <c r="U160" s="90"/>
      <c r="Y160" s="90"/>
      <c r="AC160" s="90"/>
      <c r="AG160" s="90"/>
      <c r="AK160" s="90"/>
      <c r="AO160" s="90"/>
      <c r="AS160" s="90"/>
      <c r="AW160" s="90"/>
      <c r="BA160" s="90"/>
    </row>
    <row r="161" spans="5:53">
      <c r="E161" s="90"/>
      <c r="I161" s="90"/>
      <c r="M161" s="90"/>
      <c r="Q161" s="90"/>
      <c r="U161" s="90"/>
      <c r="Y161" s="90"/>
      <c r="AC161" s="90"/>
      <c r="AG161" s="90"/>
      <c r="AK161" s="90"/>
      <c r="AO161" s="90"/>
      <c r="AS161" s="90"/>
      <c r="AW161" s="90"/>
      <c r="BA161" s="90"/>
    </row>
    <row r="162" spans="5:53">
      <c r="E162" s="90"/>
      <c r="I162" s="90"/>
      <c r="M162" s="90"/>
      <c r="Q162" s="90"/>
      <c r="U162" s="90"/>
      <c r="Y162" s="90"/>
      <c r="AC162" s="90"/>
      <c r="AG162" s="90"/>
      <c r="AK162" s="90"/>
      <c r="AO162" s="90"/>
      <c r="AS162" s="90"/>
      <c r="AW162" s="90"/>
      <c r="BA162" s="90"/>
    </row>
    <row r="163" spans="5:53">
      <c r="E163" s="90"/>
      <c r="I163" s="90"/>
      <c r="M163" s="90"/>
      <c r="Q163" s="90"/>
      <c r="U163" s="90"/>
      <c r="Y163" s="90"/>
      <c r="AC163" s="90"/>
      <c r="AG163" s="90"/>
      <c r="AK163" s="90"/>
      <c r="AO163" s="90"/>
      <c r="AS163" s="90"/>
      <c r="AW163" s="90"/>
      <c r="BA163" s="90"/>
    </row>
    <row r="164" spans="5:53">
      <c r="E164" s="90"/>
      <c r="I164" s="90"/>
      <c r="M164" s="90"/>
      <c r="Q164" s="90"/>
      <c r="U164" s="90"/>
      <c r="Y164" s="90"/>
      <c r="AC164" s="90"/>
      <c r="AG164" s="90"/>
      <c r="AK164" s="90"/>
      <c r="AO164" s="90"/>
      <c r="AS164" s="90"/>
      <c r="AW164" s="90"/>
      <c r="BA164" s="90"/>
    </row>
    <row r="165" spans="5:53">
      <c r="E165" s="90"/>
      <c r="I165" s="90"/>
      <c r="M165" s="90"/>
      <c r="Q165" s="90"/>
      <c r="U165" s="90"/>
      <c r="Y165" s="90"/>
      <c r="AC165" s="90"/>
      <c r="AG165" s="90"/>
      <c r="AK165" s="90"/>
      <c r="AO165" s="90"/>
      <c r="AS165" s="90"/>
      <c r="AW165" s="90"/>
      <c r="BA165" s="90"/>
    </row>
    <row r="166" spans="5:53">
      <c r="E166" s="90"/>
      <c r="I166" s="90"/>
      <c r="M166" s="90"/>
      <c r="Q166" s="90"/>
      <c r="U166" s="90"/>
      <c r="Y166" s="90"/>
      <c r="AC166" s="90"/>
      <c r="AG166" s="90"/>
      <c r="AK166" s="90"/>
      <c r="AO166" s="90"/>
      <c r="AS166" s="90"/>
      <c r="AW166" s="90"/>
      <c r="BA166" s="90"/>
    </row>
    <row r="167" spans="5:53">
      <c r="E167" s="90"/>
      <c r="I167" s="90"/>
      <c r="M167" s="90"/>
      <c r="Q167" s="90"/>
      <c r="U167" s="90"/>
      <c r="Y167" s="90"/>
      <c r="AC167" s="90"/>
      <c r="AG167" s="90"/>
      <c r="AK167" s="90"/>
      <c r="AO167" s="90"/>
      <c r="AS167" s="90"/>
      <c r="AW167" s="90"/>
      <c r="BA167" s="90"/>
    </row>
    <row r="168" spans="5:53">
      <c r="E168" s="90"/>
      <c r="I168" s="90"/>
      <c r="M168" s="90"/>
      <c r="Q168" s="90"/>
      <c r="U168" s="90"/>
      <c r="Y168" s="90"/>
      <c r="AC168" s="90"/>
      <c r="AG168" s="90"/>
      <c r="AK168" s="90"/>
      <c r="AO168" s="90"/>
      <c r="AS168" s="90"/>
      <c r="AW168" s="90"/>
      <c r="BA168" s="90"/>
    </row>
    <row r="169" spans="5:53">
      <c r="E169" s="90"/>
      <c r="I169" s="90"/>
      <c r="M169" s="90"/>
      <c r="Q169" s="90"/>
      <c r="U169" s="90"/>
      <c r="Y169" s="90"/>
      <c r="AC169" s="90"/>
      <c r="AG169" s="90"/>
      <c r="AK169" s="90"/>
      <c r="AO169" s="90"/>
      <c r="AS169" s="90"/>
      <c r="AW169" s="90"/>
      <c r="BA169" s="90"/>
    </row>
    <row r="170" spans="5:53">
      <c r="E170" s="90"/>
      <c r="I170" s="90"/>
      <c r="M170" s="90"/>
      <c r="Q170" s="90"/>
      <c r="U170" s="90"/>
      <c r="Y170" s="90"/>
      <c r="AC170" s="90"/>
      <c r="AG170" s="90"/>
      <c r="AK170" s="90"/>
      <c r="AO170" s="90"/>
      <c r="AS170" s="90"/>
      <c r="AW170" s="90"/>
      <c r="BA170" s="90"/>
    </row>
    <row r="171" spans="5:53">
      <c r="E171" s="90"/>
      <c r="I171" s="90"/>
      <c r="M171" s="90"/>
      <c r="Q171" s="90"/>
      <c r="U171" s="90"/>
      <c r="Y171" s="90"/>
      <c r="AC171" s="90"/>
      <c r="AG171" s="90"/>
      <c r="AK171" s="90"/>
      <c r="AO171" s="90"/>
      <c r="AS171" s="90"/>
      <c r="AW171" s="90"/>
      <c r="BA171" s="90"/>
    </row>
    <row r="172" spans="5:53">
      <c r="E172" s="90"/>
      <c r="I172" s="90"/>
      <c r="M172" s="90"/>
      <c r="Q172" s="90"/>
      <c r="U172" s="90"/>
      <c r="Y172" s="90"/>
      <c r="AC172" s="90"/>
      <c r="AG172" s="90"/>
      <c r="AK172" s="90"/>
      <c r="AO172" s="90"/>
      <c r="AS172" s="90"/>
      <c r="AW172" s="90"/>
      <c r="BA172" s="90"/>
    </row>
    <row r="173" spans="5:53">
      <c r="E173" s="90"/>
      <c r="I173" s="90"/>
      <c r="M173" s="90"/>
      <c r="Q173" s="90"/>
      <c r="U173" s="90"/>
      <c r="Y173" s="90"/>
      <c r="AC173" s="90"/>
      <c r="AG173" s="90"/>
      <c r="AK173" s="90"/>
      <c r="AO173" s="90"/>
      <c r="AS173" s="90"/>
      <c r="AW173" s="90"/>
      <c r="BA173" s="90"/>
    </row>
    <row r="174" spans="5:53">
      <c r="E174" s="90"/>
      <c r="I174" s="90"/>
      <c r="M174" s="90"/>
      <c r="Q174" s="90"/>
      <c r="U174" s="90"/>
      <c r="Y174" s="90"/>
      <c r="AC174" s="90"/>
      <c r="AG174" s="90"/>
      <c r="AK174" s="90"/>
      <c r="AO174" s="90"/>
      <c r="AS174" s="90"/>
      <c r="AW174" s="90"/>
      <c r="BA174" s="90"/>
    </row>
    <row r="175" spans="5:53">
      <c r="E175" s="90"/>
      <c r="I175" s="90"/>
      <c r="M175" s="90"/>
      <c r="Q175" s="90"/>
      <c r="U175" s="90"/>
      <c r="Y175" s="90"/>
      <c r="AC175" s="90"/>
      <c r="AG175" s="90"/>
      <c r="AK175" s="90"/>
      <c r="AO175" s="90"/>
      <c r="AS175" s="90"/>
      <c r="AW175" s="90"/>
      <c r="BA175" s="90"/>
    </row>
    <row r="176" spans="5:53">
      <c r="E176" s="90"/>
      <c r="I176" s="90"/>
      <c r="M176" s="90"/>
      <c r="Q176" s="90"/>
      <c r="U176" s="90"/>
      <c r="Y176" s="90"/>
      <c r="AC176" s="90"/>
      <c r="AG176" s="90"/>
      <c r="AK176" s="90"/>
      <c r="AO176" s="90"/>
      <c r="AS176" s="90"/>
      <c r="AW176" s="90"/>
      <c r="BA176" s="90"/>
    </row>
    <row r="177" spans="5:53">
      <c r="E177" s="90"/>
      <c r="I177" s="90"/>
      <c r="M177" s="90"/>
      <c r="Q177" s="90"/>
      <c r="U177" s="90"/>
      <c r="Y177" s="90"/>
      <c r="AC177" s="90"/>
      <c r="AG177" s="90"/>
      <c r="AK177" s="90"/>
      <c r="AO177" s="90"/>
      <c r="AS177" s="90"/>
      <c r="AW177" s="90"/>
      <c r="BA177" s="90"/>
    </row>
    <row r="178" spans="5:53">
      <c r="E178" s="90"/>
      <c r="I178" s="90"/>
      <c r="M178" s="90"/>
      <c r="Q178" s="90"/>
      <c r="U178" s="90"/>
      <c r="Y178" s="90"/>
      <c r="AC178" s="90"/>
      <c r="AG178" s="90"/>
      <c r="AK178" s="90"/>
      <c r="AO178" s="90"/>
      <c r="AS178" s="90"/>
      <c r="AW178" s="90"/>
      <c r="BA178" s="90"/>
    </row>
    <row r="179" spans="5:53">
      <c r="E179" s="90"/>
      <c r="I179" s="90"/>
      <c r="M179" s="90"/>
      <c r="Q179" s="90"/>
      <c r="U179" s="90"/>
      <c r="Y179" s="90"/>
      <c r="AC179" s="90"/>
      <c r="AG179" s="90"/>
      <c r="AK179" s="90"/>
      <c r="AO179" s="90"/>
      <c r="AS179" s="90"/>
      <c r="AW179" s="90"/>
      <c r="BA179" s="90"/>
    </row>
    <row r="180" spans="5:53">
      <c r="E180" s="90"/>
      <c r="I180" s="90"/>
      <c r="M180" s="90"/>
      <c r="Q180" s="90"/>
      <c r="U180" s="90"/>
      <c r="Y180" s="90"/>
      <c r="AC180" s="90"/>
      <c r="AG180" s="90"/>
      <c r="AK180" s="90"/>
      <c r="AO180" s="90"/>
      <c r="AS180" s="90"/>
      <c r="AW180" s="90"/>
      <c r="BA180" s="90"/>
    </row>
    <row r="181" spans="5:53">
      <c r="E181" s="90"/>
      <c r="I181" s="90"/>
      <c r="M181" s="90"/>
      <c r="Q181" s="90"/>
      <c r="U181" s="90"/>
      <c r="Y181" s="90"/>
      <c r="AC181" s="90"/>
      <c r="AG181" s="90"/>
      <c r="AK181" s="90"/>
      <c r="AO181" s="90"/>
      <c r="AS181" s="90"/>
      <c r="AW181" s="90"/>
      <c r="BA181" s="90"/>
    </row>
    <row r="182" spans="5:53">
      <c r="E182" s="90"/>
      <c r="I182" s="90"/>
      <c r="M182" s="90"/>
      <c r="Q182" s="90"/>
      <c r="U182" s="90"/>
      <c r="Y182" s="90"/>
      <c r="AC182" s="90"/>
      <c r="AG182" s="90"/>
      <c r="AK182" s="90"/>
      <c r="AO182" s="90"/>
      <c r="AS182" s="90"/>
      <c r="AW182" s="90"/>
      <c r="BA182" s="90"/>
    </row>
    <row r="183" spans="5:53">
      <c r="E183" s="90"/>
      <c r="I183" s="90"/>
      <c r="M183" s="90"/>
      <c r="Q183" s="90"/>
      <c r="U183" s="90"/>
      <c r="Y183" s="90"/>
      <c r="AC183" s="90"/>
      <c r="AG183" s="90"/>
      <c r="AK183" s="90"/>
      <c r="AO183" s="90"/>
      <c r="AS183" s="90"/>
      <c r="AW183" s="90"/>
      <c r="BA183" s="90"/>
    </row>
    <row r="184" spans="5:53">
      <c r="E184" s="90"/>
      <c r="I184" s="90"/>
      <c r="M184" s="90"/>
      <c r="Q184" s="90"/>
      <c r="U184" s="90"/>
      <c r="Y184" s="90"/>
      <c r="AC184" s="90"/>
      <c r="AG184" s="90"/>
      <c r="AK184" s="90"/>
      <c r="AO184" s="90"/>
      <c r="AS184" s="90"/>
      <c r="AW184" s="90"/>
      <c r="BA184" s="90"/>
    </row>
    <row r="185" spans="5:53">
      <c r="E185" s="90"/>
      <c r="I185" s="90"/>
      <c r="M185" s="90"/>
      <c r="Q185" s="90"/>
      <c r="U185" s="90"/>
      <c r="Y185" s="90"/>
      <c r="AC185" s="90"/>
      <c r="AG185" s="90"/>
      <c r="AK185" s="90"/>
      <c r="AO185" s="90"/>
      <c r="AS185" s="90"/>
      <c r="AW185" s="90"/>
      <c r="BA185" s="90"/>
    </row>
    <row r="186" spans="5:53">
      <c r="E186" s="90"/>
      <c r="I186" s="90"/>
      <c r="M186" s="90"/>
      <c r="Q186" s="90"/>
      <c r="U186" s="90"/>
      <c r="Y186" s="90"/>
      <c r="AC186" s="90"/>
      <c r="AG186" s="90"/>
      <c r="AK186" s="90"/>
      <c r="AO186" s="90"/>
      <c r="AS186" s="90"/>
      <c r="AW186" s="90"/>
      <c r="BA186" s="90"/>
    </row>
    <row r="187" spans="5:53">
      <c r="E187" s="90"/>
      <c r="I187" s="90"/>
      <c r="M187" s="90"/>
      <c r="Q187" s="90"/>
      <c r="U187" s="90"/>
      <c r="Y187" s="90"/>
      <c r="AC187" s="90"/>
      <c r="AG187" s="90"/>
      <c r="AK187" s="90"/>
      <c r="AO187" s="90"/>
      <c r="AS187" s="90"/>
      <c r="AW187" s="90"/>
      <c r="BA187" s="90"/>
    </row>
    <row r="188" spans="5:53">
      <c r="E188" s="90"/>
      <c r="I188" s="90"/>
      <c r="M188" s="90"/>
      <c r="Q188" s="90"/>
      <c r="U188" s="90"/>
      <c r="Y188" s="90"/>
      <c r="AC188" s="90"/>
      <c r="AG188" s="90"/>
      <c r="AK188" s="90"/>
      <c r="AO188" s="90"/>
      <c r="AS188" s="90"/>
      <c r="AW188" s="90"/>
      <c r="BA188" s="90"/>
    </row>
    <row r="189" spans="5:53">
      <c r="E189" s="90"/>
      <c r="I189" s="90"/>
      <c r="M189" s="90"/>
      <c r="Q189" s="90"/>
      <c r="U189" s="90"/>
      <c r="Y189" s="90"/>
      <c r="AC189" s="90"/>
      <c r="AG189" s="90"/>
      <c r="AK189" s="90"/>
      <c r="AO189" s="90"/>
      <c r="AS189" s="90"/>
      <c r="AW189" s="90"/>
      <c r="BA189" s="90"/>
    </row>
    <row r="190" spans="5:53">
      <c r="E190" s="90"/>
      <c r="I190" s="90"/>
      <c r="M190" s="90"/>
      <c r="Q190" s="90"/>
      <c r="U190" s="90"/>
      <c r="Y190" s="90"/>
      <c r="AC190" s="90"/>
      <c r="AG190" s="90"/>
      <c r="AK190" s="90"/>
      <c r="AO190" s="90"/>
      <c r="AS190" s="90"/>
      <c r="AW190" s="90"/>
      <c r="BA190" s="90"/>
    </row>
    <row r="191" spans="5:53">
      <c r="E191" s="90"/>
      <c r="I191" s="90"/>
      <c r="M191" s="90"/>
      <c r="Q191" s="90"/>
      <c r="U191" s="90"/>
      <c r="Y191" s="90"/>
      <c r="AC191" s="90"/>
      <c r="AG191" s="90"/>
      <c r="AK191" s="90"/>
      <c r="AO191" s="90"/>
      <c r="AS191" s="90"/>
      <c r="AW191" s="90"/>
      <c r="BA191" s="90"/>
    </row>
    <row r="192" spans="5:53">
      <c r="E192" s="90"/>
      <c r="I192" s="90"/>
      <c r="M192" s="90"/>
      <c r="Q192" s="90"/>
      <c r="U192" s="90"/>
      <c r="Y192" s="90"/>
      <c r="AC192" s="90"/>
      <c r="AG192" s="90"/>
      <c r="AK192" s="90"/>
      <c r="AO192" s="90"/>
      <c r="AS192" s="90"/>
      <c r="AW192" s="90"/>
      <c r="BA192" s="90"/>
    </row>
    <row r="193" spans="5:53">
      <c r="E193" s="90"/>
      <c r="I193" s="90"/>
      <c r="M193" s="90"/>
      <c r="Q193" s="90"/>
      <c r="U193" s="90"/>
      <c r="Y193" s="90"/>
      <c r="AC193" s="90"/>
      <c r="AG193" s="90"/>
      <c r="AK193" s="90"/>
      <c r="AO193" s="90"/>
      <c r="AS193" s="90"/>
      <c r="AW193" s="90"/>
      <c r="BA193" s="90"/>
    </row>
    <row r="194" spans="5:53">
      <c r="E194" s="90"/>
      <c r="I194" s="90"/>
      <c r="M194" s="90"/>
      <c r="Q194" s="90"/>
      <c r="U194" s="90"/>
      <c r="Y194" s="90"/>
      <c r="AC194" s="90"/>
      <c r="AG194" s="90"/>
      <c r="AK194" s="90"/>
      <c r="AO194" s="90"/>
      <c r="AS194" s="90"/>
      <c r="AW194" s="90"/>
      <c r="BA194" s="90"/>
    </row>
    <row r="195" spans="5:53">
      <c r="E195" s="90"/>
      <c r="I195" s="90"/>
      <c r="M195" s="90"/>
      <c r="Q195" s="90"/>
      <c r="U195" s="90"/>
      <c r="Y195" s="90"/>
      <c r="AC195" s="90"/>
      <c r="AG195" s="90"/>
      <c r="AK195" s="90"/>
      <c r="AO195" s="90"/>
      <c r="AS195" s="90"/>
      <c r="AW195" s="90"/>
      <c r="BA195" s="90"/>
    </row>
    <row r="196" spans="5:53">
      <c r="E196" s="90"/>
      <c r="I196" s="90"/>
      <c r="M196" s="90"/>
      <c r="Q196" s="90"/>
      <c r="U196" s="90"/>
      <c r="Y196" s="90"/>
      <c r="AC196" s="90"/>
      <c r="AG196" s="90"/>
      <c r="AK196" s="90"/>
      <c r="AO196" s="90"/>
      <c r="AS196" s="90"/>
      <c r="AW196" s="90"/>
      <c r="BA196" s="90"/>
    </row>
    <row r="197" spans="5:53">
      <c r="E197" s="90"/>
      <c r="I197" s="90"/>
      <c r="M197" s="90"/>
      <c r="Q197" s="90"/>
      <c r="U197" s="90"/>
      <c r="Y197" s="90"/>
      <c r="AC197" s="90"/>
      <c r="AG197" s="90"/>
      <c r="AK197" s="90"/>
      <c r="AO197" s="90"/>
      <c r="AS197" s="90"/>
      <c r="AW197" s="90"/>
      <c r="BA197" s="90"/>
    </row>
    <row r="198" spans="5:53">
      <c r="E198" s="90"/>
      <c r="I198" s="90"/>
      <c r="M198" s="90"/>
      <c r="Q198" s="90"/>
      <c r="U198" s="90"/>
      <c r="Y198" s="90"/>
      <c r="AC198" s="90"/>
      <c r="AG198" s="90"/>
      <c r="AK198" s="90"/>
      <c r="AO198" s="90"/>
      <c r="AS198" s="90"/>
      <c r="AW198" s="90"/>
      <c r="BA198" s="90"/>
    </row>
    <row r="199" spans="5:53">
      <c r="E199" s="90"/>
      <c r="I199" s="90"/>
      <c r="M199" s="90"/>
      <c r="Q199" s="90"/>
      <c r="U199" s="90"/>
      <c r="Y199" s="90"/>
      <c r="AC199" s="90"/>
      <c r="AG199" s="90"/>
      <c r="AK199" s="90"/>
      <c r="AO199" s="90"/>
      <c r="AS199" s="90"/>
      <c r="AW199" s="90"/>
      <c r="BA199" s="90"/>
    </row>
    <row r="200" spans="5:53">
      <c r="E200" s="90"/>
      <c r="I200" s="90"/>
      <c r="M200" s="90"/>
      <c r="Q200" s="90"/>
      <c r="U200" s="90"/>
      <c r="Y200" s="90"/>
      <c r="AC200" s="90"/>
      <c r="AG200" s="90"/>
      <c r="AK200" s="90"/>
      <c r="AO200" s="90"/>
      <c r="AS200" s="90"/>
      <c r="AW200" s="90"/>
      <c r="BA200" s="90"/>
    </row>
    <row r="201" spans="5:53">
      <c r="E201" s="90"/>
      <c r="I201" s="90"/>
      <c r="M201" s="90"/>
      <c r="Q201" s="90"/>
      <c r="U201" s="90"/>
      <c r="Y201" s="90"/>
      <c r="AC201" s="90"/>
      <c r="AG201" s="90"/>
      <c r="AK201" s="90"/>
      <c r="AO201" s="90"/>
      <c r="AS201" s="90"/>
      <c r="AW201" s="90"/>
      <c r="BA201" s="90"/>
    </row>
    <row r="202" spans="5:53">
      <c r="E202" s="90"/>
      <c r="I202" s="90"/>
      <c r="M202" s="90"/>
      <c r="Q202" s="90"/>
      <c r="U202" s="90"/>
      <c r="Y202" s="90"/>
      <c r="AC202" s="90"/>
      <c r="AG202" s="90"/>
      <c r="AK202" s="90"/>
      <c r="AO202" s="90"/>
      <c r="AS202" s="90"/>
      <c r="AW202" s="90"/>
      <c r="BA202" s="90"/>
    </row>
  </sheetData>
  <sheetProtection algorithmName="SHA-512" hashValue="LjbwEIIAt/h36qq4pn2hQ3yJOUGGe31anwldHm+/9rFNjBolUi0cmxcK60mv5gvRDVRUYyPkTRomzHtuTt9RHg==" saltValue="Xxx7mofREIuCH8UyLXnZkA==" spinCount="100000" sheet="1" objects="1" scenarios="1"/>
  <sortState xmlns:xlrd2="http://schemas.microsoft.com/office/spreadsheetml/2017/richdata2" ref="AZ3:BB3">
    <sortCondition ref="AZ2"/>
  </sortState>
  <dataValidations count="2">
    <dataValidation type="list" allowBlank="1" showInputMessage="1" showErrorMessage="1" sqref="AO3 AW3 BA3 AS3 Y3 Q3:Q11 I3:I4 AC3 E3:E7 AG3 U3 AK3 M3:M13" xr:uid="{00000000-0002-0000-0000-000000000000}">
      <formula1>"x"</formula1>
    </dataValidation>
    <dataValidation type="list" allowBlank="1" showInputMessage="1" showErrorMessage="1" sqref="B3" xr:uid="{00000000-0002-0000-0000-000001000000}">
      <formula1>Agents</formula1>
    </dataValidation>
  </dataValidations>
  <pageMargins left="0.7" right="0.7" top="0.75" bottom="0.75" header="0.3" footer="0.3"/>
  <pageSetup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bUNK">
              <controlPr defaultSize="0" autoFill="0" autoLine="0" autoPict="0">
                <anchor>
                  <from>
                    <xdr:col>32</xdr:col>
                    <xdr:colOff>314325</xdr:colOff>
                    <xdr:row>0</xdr:row>
                    <xdr:rowOff>1238250</xdr:rowOff>
                  </from>
                  <to>
                    <xdr:col>36</xdr:col>
                    <xdr:colOff>142875</xdr:colOff>
                    <xdr:row>0</xdr:row>
                    <xdr:rowOff>1466850</xdr:rowOff>
                  </to>
                </anchor>
              </controlPr>
            </control>
          </mc:Choice>
        </mc:AlternateContent>
        <mc:AlternateContent xmlns:mc="http://schemas.openxmlformats.org/markup-compatibility/2006">
          <mc:Choice Requires="x14">
            <control shapeId="1026" r:id="rId5" name="cbUNC">
              <controlPr defaultSize="0" autoFill="0" autoLine="0" autoPict="0">
                <anchor>
                  <from>
                    <xdr:col>32</xdr:col>
                    <xdr:colOff>314325</xdr:colOff>
                    <xdr:row>0</xdr:row>
                    <xdr:rowOff>1428750</xdr:rowOff>
                  </from>
                  <to>
                    <xdr:col>36</xdr:col>
                    <xdr:colOff>142875</xdr:colOff>
                    <xdr:row>0</xdr:row>
                    <xdr:rowOff>1657350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1:BK1"/>
  <sheetViews>
    <sheetView topLeftCell="Q1" workbookViewId="0">
      <selection activeCell="BO3" sqref="BO3"/>
    </sheetView>
  </sheetViews>
  <sheetFormatPr defaultRowHeight="15"/>
  <cols>
    <col min="1" max="16" width="9.140625" hidden="1" customWidth="1"/>
    <col min="17" max="17" width="9.140625" customWidth="1"/>
    <col min="18" max="63" width="9.140625" hidden="1" customWidth="1"/>
    <col min="64" max="64" width="0" hidden="1" customWidth="1"/>
  </cols>
  <sheetData>
    <row r="1" spans="17:17">
      <c r="Q1" s="87" t="s">
        <v>8</v>
      </c>
    </row>
  </sheetData>
  <autoFilter ref="A1:BM2"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9" tint="-0.249977111117893"/>
  </sheetPr>
  <dimension ref="B2:L53"/>
  <sheetViews>
    <sheetView showGridLines="0" showRowColHeaders="0" tabSelected="1" topLeftCell="C1" zoomScale="120" zoomScaleNormal="120" workbookViewId="0"/>
  </sheetViews>
  <sheetFormatPr defaultRowHeight="15"/>
  <cols>
    <col min="1" max="1" width="5.5703125" customWidth="1"/>
    <col min="2" max="2" width="11" bestFit="1" customWidth="1"/>
    <col min="3" max="3" width="32.85546875" bestFit="1" customWidth="1"/>
    <col min="4" max="4" width="16.28515625" bestFit="1" customWidth="1"/>
    <col min="5" max="5" width="17.140625" bestFit="1" customWidth="1"/>
    <col min="6" max="6" width="19.7109375" bestFit="1" customWidth="1"/>
    <col min="7" max="7" width="20.85546875" bestFit="1" customWidth="1"/>
    <col min="8" max="8" width="17.42578125" bestFit="1" customWidth="1"/>
    <col min="9" max="9" width="8.42578125" bestFit="1" customWidth="1"/>
    <col min="10" max="10" width="19.140625" bestFit="1" customWidth="1"/>
    <col min="11" max="11" width="17.28515625" bestFit="1" customWidth="1"/>
    <col min="12" max="12" width="17.7109375" customWidth="1"/>
    <col min="13" max="13" width="8" bestFit="1" customWidth="1"/>
    <col min="14" max="14" width="11.5703125" bestFit="1" customWidth="1"/>
    <col min="25" max="25" width="10.140625" bestFit="1" customWidth="1"/>
  </cols>
  <sheetData>
    <row r="2" spans="2:12">
      <c r="D2" s="62" t="s">
        <v>112</v>
      </c>
      <c r="E2" s="39">
        <v>741</v>
      </c>
      <c r="G2" s="62" t="s">
        <v>481</v>
      </c>
      <c r="H2" s="96"/>
      <c r="L2" s="135" t="str">
        <f ca="1">"Total Categories: "&amp; output_catcount</f>
        <v>Total Categories: 40</v>
      </c>
    </row>
    <row r="3" spans="2:12">
      <c r="L3" s="88" t="s">
        <v>480</v>
      </c>
    </row>
    <row r="4" spans="2:12">
      <c r="L4" s="97">
        <v>40</v>
      </c>
    </row>
    <row r="6" spans="2:12">
      <c r="B6" s="129"/>
      <c r="D6" s="21"/>
      <c r="E6" s="79" t="s">
        <v>113</v>
      </c>
      <c r="F6" s="74" t="s">
        <v>114</v>
      </c>
      <c r="G6" s="41" t="s">
        <v>108</v>
      </c>
      <c r="H6" s="41" t="s">
        <v>110</v>
      </c>
      <c r="I6" s="120" t="s">
        <v>89</v>
      </c>
      <c r="J6" s="79" t="s">
        <v>584</v>
      </c>
      <c r="K6" s="122" t="s">
        <v>583</v>
      </c>
    </row>
    <row r="7" spans="2:12">
      <c r="B7" s="129"/>
      <c r="D7" s="75" t="s">
        <v>92</v>
      </c>
      <c r="E7" s="30">
        <v>229</v>
      </c>
      <c r="F7" s="76">
        <v>0.13070776255707764</v>
      </c>
      <c r="G7" s="28">
        <v>185</v>
      </c>
      <c r="H7" s="76">
        <v>0.24966261808367071</v>
      </c>
      <c r="I7" s="119"/>
      <c r="J7" s="123"/>
      <c r="K7" s="124"/>
    </row>
    <row r="8" spans="2:12">
      <c r="D8" s="77" t="s">
        <v>93</v>
      </c>
      <c r="E8" s="33">
        <v>846</v>
      </c>
      <c r="F8" s="78">
        <v>0.48287671232876711</v>
      </c>
      <c r="G8" s="31">
        <v>546</v>
      </c>
      <c r="H8" s="78">
        <v>0.73684210526315785</v>
      </c>
      <c r="I8" s="121"/>
      <c r="J8" s="125"/>
      <c r="K8" s="126"/>
    </row>
    <row r="9" spans="2:12">
      <c r="D9" s="75" t="s">
        <v>101</v>
      </c>
      <c r="E9" s="30">
        <v>677</v>
      </c>
      <c r="F9" s="76">
        <v>0.38641552511415528</v>
      </c>
      <c r="G9" s="28">
        <v>451</v>
      </c>
      <c r="H9" s="76">
        <v>0.60863697705802966</v>
      </c>
      <c r="I9" s="119"/>
      <c r="J9" s="123"/>
      <c r="K9" s="124"/>
    </row>
    <row r="10" spans="2:12">
      <c r="D10" s="77" t="s">
        <v>107</v>
      </c>
      <c r="E10" s="33">
        <v>0</v>
      </c>
      <c r="F10" s="78">
        <v>0</v>
      </c>
      <c r="G10" s="31">
        <v>0</v>
      </c>
      <c r="H10" s="78">
        <v>0</v>
      </c>
      <c r="I10" s="121"/>
      <c r="J10" s="125"/>
      <c r="K10" s="126"/>
    </row>
    <row r="11" spans="2:12">
      <c r="B11" s="40"/>
      <c r="C11" s="40"/>
      <c r="D11" s="40"/>
      <c r="E11" s="40"/>
      <c r="F11" s="40"/>
      <c r="G11" s="40"/>
      <c r="H11" s="40"/>
    </row>
    <row r="12" spans="2:12">
      <c r="B12" s="84"/>
      <c r="C12" s="40"/>
      <c r="D12" s="40"/>
      <c r="E12" s="40"/>
      <c r="F12" s="40"/>
      <c r="G12" s="40"/>
      <c r="H12" s="40"/>
      <c r="L12" s="83" t="s">
        <v>5765</v>
      </c>
    </row>
    <row r="13" spans="2:12">
      <c r="B13" s="148" t="s">
        <v>1</v>
      </c>
      <c r="C13" s="148" t="s">
        <v>84</v>
      </c>
      <c r="D13" s="148" t="s">
        <v>90</v>
      </c>
      <c r="E13" s="64" t="s">
        <v>85</v>
      </c>
      <c r="F13" s="82" t="s">
        <v>87</v>
      </c>
      <c r="G13" s="65" t="s">
        <v>478</v>
      </c>
      <c r="H13" s="81" t="s">
        <v>88</v>
      </c>
      <c r="I13" s="80" t="s">
        <v>89</v>
      </c>
      <c r="J13" s="59" t="s">
        <v>479</v>
      </c>
      <c r="K13" s="80" t="s">
        <v>584</v>
      </c>
      <c r="L13" s="80" t="s">
        <v>583</v>
      </c>
    </row>
    <row r="14" spans="2:12">
      <c r="B14" s="153" t="s">
        <v>154</v>
      </c>
      <c r="C14" s="42" t="s">
        <v>468</v>
      </c>
      <c r="D14" s="42" t="s">
        <v>101</v>
      </c>
      <c r="E14" s="70">
        <v>212</v>
      </c>
      <c r="F14" s="66">
        <v>0.12100456621004566</v>
      </c>
      <c r="G14" s="67">
        <v>0.12100456621004566</v>
      </c>
      <c r="H14" s="72">
        <v>0.28609986504723345</v>
      </c>
      <c r="I14" s="43"/>
      <c r="J14" s="43"/>
      <c r="K14" s="104"/>
      <c r="L14" s="104"/>
    </row>
    <row r="15" spans="2:12">
      <c r="B15" s="61" t="s">
        <v>507</v>
      </c>
      <c r="C15" s="61" t="s">
        <v>815</v>
      </c>
      <c r="D15" s="61" t="s">
        <v>93</v>
      </c>
      <c r="E15" s="71">
        <v>167</v>
      </c>
      <c r="F15" s="68">
        <v>9.5319634703196349E-2</v>
      </c>
      <c r="G15" s="69">
        <v>0.216324200913242</v>
      </c>
      <c r="H15" s="73">
        <v>0.2253711201079622</v>
      </c>
      <c r="I15" s="60"/>
      <c r="J15" s="60"/>
      <c r="K15" s="105"/>
      <c r="L15" s="105"/>
    </row>
    <row r="16" spans="2:12">
      <c r="B16" s="153" t="s">
        <v>164</v>
      </c>
      <c r="C16" s="42" t="s">
        <v>633</v>
      </c>
      <c r="D16" s="42" t="s">
        <v>101</v>
      </c>
      <c r="E16" s="70">
        <v>162</v>
      </c>
      <c r="F16" s="66">
        <v>9.2465753424657529E-2</v>
      </c>
      <c r="G16" s="67">
        <v>0.30878995433789952</v>
      </c>
      <c r="H16" s="72">
        <v>0.21862348178137653</v>
      </c>
      <c r="I16" s="43"/>
      <c r="J16" s="43"/>
      <c r="K16" s="104"/>
      <c r="L16" s="104"/>
    </row>
    <row r="17" spans="2:12">
      <c r="B17" s="61" t="s">
        <v>2467</v>
      </c>
      <c r="C17" s="61" t="s">
        <v>3543</v>
      </c>
      <c r="D17" s="61" t="s">
        <v>93</v>
      </c>
      <c r="E17" s="71">
        <v>140</v>
      </c>
      <c r="F17" s="68">
        <v>7.9908675799086754E-2</v>
      </c>
      <c r="G17" s="69">
        <v>0.38869863013698625</v>
      </c>
      <c r="H17" s="73">
        <v>0.18893387314439947</v>
      </c>
      <c r="I17" s="60"/>
      <c r="J17" s="60"/>
      <c r="K17" s="105"/>
      <c r="L17" s="105"/>
    </row>
    <row r="18" spans="2:12">
      <c r="B18" s="153" t="s">
        <v>551</v>
      </c>
      <c r="C18" s="42" t="s">
        <v>3383</v>
      </c>
      <c r="D18" s="42" t="s">
        <v>93</v>
      </c>
      <c r="E18" s="70">
        <v>123</v>
      </c>
      <c r="F18" s="66">
        <v>7.0205479452054798E-2</v>
      </c>
      <c r="G18" s="67">
        <v>0.45890410958904104</v>
      </c>
      <c r="H18" s="72">
        <v>0.16599190283400811</v>
      </c>
      <c r="I18" s="43"/>
      <c r="J18" s="43"/>
      <c r="K18" s="104"/>
      <c r="L18" s="104"/>
    </row>
    <row r="19" spans="2:12">
      <c r="B19" s="61" t="s">
        <v>671</v>
      </c>
      <c r="C19" s="61" t="s">
        <v>3134</v>
      </c>
      <c r="D19" s="61" t="s">
        <v>101</v>
      </c>
      <c r="E19" s="71">
        <v>111</v>
      </c>
      <c r="F19" s="68">
        <v>6.3356164383561647E-2</v>
      </c>
      <c r="G19" s="69">
        <v>0.52226027397260266</v>
      </c>
      <c r="H19" s="73">
        <v>0.14979757085020243</v>
      </c>
      <c r="I19" s="60"/>
      <c r="J19" s="60"/>
      <c r="K19" s="105"/>
      <c r="L19" s="105"/>
    </row>
    <row r="20" spans="2:12">
      <c r="B20" s="153" t="s">
        <v>159</v>
      </c>
      <c r="C20" s="42" t="s">
        <v>35</v>
      </c>
      <c r="D20" s="42" t="s">
        <v>101</v>
      </c>
      <c r="E20" s="70">
        <v>93</v>
      </c>
      <c r="F20" s="66">
        <v>5.3082191780821915E-2</v>
      </c>
      <c r="G20" s="67">
        <v>0.57534246575342463</v>
      </c>
      <c r="H20" s="72">
        <v>0.12550607287449392</v>
      </c>
      <c r="I20" s="43"/>
      <c r="J20" s="43"/>
      <c r="K20" s="104"/>
      <c r="L20" s="104"/>
    </row>
    <row r="21" spans="2:12">
      <c r="B21" s="61" t="s">
        <v>155</v>
      </c>
      <c r="C21" s="61" t="s">
        <v>621</v>
      </c>
      <c r="D21" s="61" t="s">
        <v>93</v>
      </c>
      <c r="E21" s="71">
        <v>90</v>
      </c>
      <c r="F21" s="68">
        <v>5.1369863013698627E-2</v>
      </c>
      <c r="G21" s="69">
        <v>0.62671232876712324</v>
      </c>
      <c r="H21" s="73">
        <v>0.1214574898785425</v>
      </c>
      <c r="I21" s="60"/>
      <c r="J21" s="60"/>
      <c r="K21" s="105"/>
      <c r="L21" s="105"/>
    </row>
    <row r="22" spans="2:12">
      <c r="B22" s="153" t="s">
        <v>151</v>
      </c>
      <c r="C22" s="42" t="s">
        <v>2047</v>
      </c>
      <c r="D22" s="42" t="s">
        <v>92</v>
      </c>
      <c r="E22" s="70">
        <v>82</v>
      </c>
      <c r="F22" s="66">
        <v>4.6803652968036527E-2</v>
      </c>
      <c r="G22" s="67">
        <v>0.67351598173515981</v>
      </c>
      <c r="H22" s="72">
        <v>0.1106612685560054</v>
      </c>
      <c r="I22" s="43"/>
      <c r="J22" s="43"/>
      <c r="K22" s="104"/>
      <c r="L22" s="104"/>
    </row>
    <row r="23" spans="2:12">
      <c r="B23" s="61" t="s">
        <v>174</v>
      </c>
      <c r="C23" s="61" t="s">
        <v>625</v>
      </c>
      <c r="D23" s="61" t="s">
        <v>93</v>
      </c>
      <c r="E23" s="71">
        <v>74</v>
      </c>
      <c r="F23" s="68">
        <v>4.2237442922374427E-2</v>
      </c>
      <c r="G23" s="69">
        <v>0.71575342465753422</v>
      </c>
      <c r="H23" s="73">
        <v>9.9865047233468285E-2</v>
      </c>
      <c r="I23" s="60"/>
      <c r="J23" s="60"/>
      <c r="K23" s="105"/>
      <c r="L23" s="105"/>
    </row>
    <row r="24" spans="2:12">
      <c r="B24" s="153" t="s">
        <v>165</v>
      </c>
      <c r="C24" s="42" t="s">
        <v>628</v>
      </c>
      <c r="D24" s="42" t="s">
        <v>101</v>
      </c>
      <c r="E24" s="70">
        <v>70</v>
      </c>
      <c r="F24" s="66">
        <v>3.9954337899543377E-2</v>
      </c>
      <c r="G24" s="67">
        <v>0.75570776255707761</v>
      </c>
      <c r="H24" s="72">
        <v>9.4466936572199733E-2</v>
      </c>
      <c r="I24" s="43"/>
      <c r="J24" s="43"/>
      <c r="K24" s="104"/>
      <c r="L24" s="104"/>
    </row>
    <row r="25" spans="2:12">
      <c r="B25" s="61" t="s">
        <v>3</v>
      </c>
      <c r="C25" s="61" t="s">
        <v>629</v>
      </c>
      <c r="D25" s="61" t="s">
        <v>92</v>
      </c>
      <c r="E25" s="71">
        <v>64</v>
      </c>
      <c r="F25" s="68">
        <v>3.6529680365296802E-2</v>
      </c>
      <c r="G25" s="69">
        <v>0.79223744292237441</v>
      </c>
      <c r="H25" s="73">
        <v>8.6369770580296892E-2</v>
      </c>
      <c r="I25" s="60"/>
      <c r="J25" s="60"/>
      <c r="K25" s="105"/>
      <c r="L25" s="105"/>
    </row>
    <row r="26" spans="2:12">
      <c r="B26" s="153" t="s">
        <v>655</v>
      </c>
      <c r="C26" s="42" t="s">
        <v>656</v>
      </c>
      <c r="D26" s="42" t="s">
        <v>93</v>
      </c>
      <c r="E26" s="70">
        <v>60</v>
      </c>
      <c r="F26" s="66">
        <v>3.4246575342465752E-2</v>
      </c>
      <c r="G26" s="67">
        <v>0.82648401826484019</v>
      </c>
      <c r="H26" s="72">
        <v>8.0971659919028341E-2</v>
      </c>
      <c r="I26" s="43"/>
      <c r="J26" s="43"/>
      <c r="K26" s="104"/>
      <c r="L26" s="104"/>
    </row>
    <row r="27" spans="2:12">
      <c r="B27" s="61" t="s">
        <v>3127</v>
      </c>
      <c r="C27" s="61" t="s">
        <v>3133</v>
      </c>
      <c r="D27" s="61" t="s">
        <v>93</v>
      </c>
      <c r="E27" s="71">
        <v>49</v>
      </c>
      <c r="F27" s="68">
        <v>2.7968036529680364E-2</v>
      </c>
      <c r="G27" s="69">
        <v>0.85445205479452058</v>
      </c>
      <c r="H27" s="73">
        <v>6.6126855600539811E-2</v>
      </c>
      <c r="I27" s="60"/>
      <c r="J27" s="60"/>
      <c r="K27" s="105"/>
      <c r="L27" s="105"/>
    </row>
    <row r="28" spans="2:12">
      <c r="B28" s="153" t="s">
        <v>150</v>
      </c>
      <c r="C28" s="42" t="s">
        <v>620</v>
      </c>
      <c r="D28" s="42" t="s">
        <v>93</v>
      </c>
      <c r="E28" s="70">
        <v>36</v>
      </c>
      <c r="F28" s="66">
        <v>2.0547945205479451E-2</v>
      </c>
      <c r="G28" s="67">
        <v>0.875</v>
      </c>
      <c r="H28" s="72">
        <v>4.8582995951417005E-2</v>
      </c>
      <c r="I28" s="43"/>
      <c r="J28" s="43"/>
      <c r="K28" s="104"/>
      <c r="L28" s="104"/>
    </row>
    <row r="29" spans="2:12">
      <c r="B29" s="61" t="s">
        <v>2095</v>
      </c>
      <c r="C29" s="61" t="s">
        <v>2096</v>
      </c>
      <c r="D29" s="61" t="s">
        <v>92</v>
      </c>
      <c r="E29" s="71">
        <v>22</v>
      </c>
      <c r="F29" s="68">
        <v>1.2557077625570776E-2</v>
      </c>
      <c r="G29" s="69">
        <v>0.88755707762557079</v>
      </c>
      <c r="H29" s="73">
        <v>2.9689608636977057E-2</v>
      </c>
      <c r="I29" s="60"/>
      <c r="J29" s="60"/>
      <c r="K29" s="105"/>
      <c r="L29" s="105"/>
    </row>
    <row r="30" spans="2:12">
      <c r="B30" s="153" t="s">
        <v>162</v>
      </c>
      <c r="C30" s="42" t="s">
        <v>3556</v>
      </c>
      <c r="D30" s="42" t="s">
        <v>92</v>
      </c>
      <c r="E30" s="70">
        <v>22</v>
      </c>
      <c r="F30" s="66">
        <v>1.2557077625570776E-2</v>
      </c>
      <c r="G30" s="67">
        <v>0.90011415525114158</v>
      </c>
      <c r="H30" s="72">
        <v>2.9689608636977057E-2</v>
      </c>
      <c r="I30" s="43"/>
      <c r="J30" s="43"/>
      <c r="K30" s="104"/>
      <c r="L30" s="104"/>
    </row>
    <row r="31" spans="2:12">
      <c r="B31" s="61" t="s">
        <v>2097</v>
      </c>
      <c r="C31" s="61" t="s">
        <v>2100</v>
      </c>
      <c r="D31" s="61" t="s">
        <v>93</v>
      </c>
      <c r="E31" s="71">
        <v>21</v>
      </c>
      <c r="F31" s="68">
        <v>1.1986301369863013E-2</v>
      </c>
      <c r="G31" s="69">
        <v>0.91210045662100458</v>
      </c>
      <c r="H31" s="73">
        <v>2.8340080971659919E-2</v>
      </c>
      <c r="I31" s="60"/>
      <c r="J31" s="60"/>
      <c r="K31" s="105"/>
      <c r="L31" s="105"/>
    </row>
    <row r="32" spans="2:12">
      <c r="B32" s="153" t="s">
        <v>2700</v>
      </c>
      <c r="C32" s="42" t="s">
        <v>2701</v>
      </c>
      <c r="D32" s="42" t="s">
        <v>101</v>
      </c>
      <c r="E32" s="70">
        <v>19</v>
      </c>
      <c r="F32" s="66">
        <v>1.0844748858447488E-2</v>
      </c>
      <c r="G32" s="67">
        <v>0.92294520547945202</v>
      </c>
      <c r="H32" s="72">
        <v>2.564102564102564E-2</v>
      </c>
      <c r="I32" s="43"/>
      <c r="J32" s="43"/>
      <c r="K32" s="104"/>
      <c r="L32" s="104"/>
    </row>
    <row r="33" spans="2:12">
      <c r="B33" s="61" t="s">
        <v>166</v>
      </c>
      <c r="C33" s="61" t="s">
        <v>630</v>
      </c>
      <c r="D33" s="61" t="s">
        <v>93</v>
      </c>
      <c r="E33" s="71">
        <v>19</v>
      </c>
      <c r="F33" s="68">
        <v>1.0844748858447488E-2</v>
      </c>
      <c r="G33" s="69">
        <v>0.93378995433789946</v>
      </c>
      <c r="H33" s="73">
        <v>2.564102564102564E-2</v>
      </c>
      <c r="I33" s="60"/>
      <c r="J33" s="60"/>
      <c r="K33" s="105"/>
      <c r="L33" s="105"/>
    </row>
    <row r="34" spans="2:12">
      <c r="B34" s="153" t="s">
        <v>2698</v>
      </c>
      <c r="C34" s="42" t="s">
        <v>2699</v>
      </c>
      <c r="D34" s="42" t="s">
        <v>93</v>
      </c>
      <c r="E34" s="70">
        <v>14</v>
      </c>
      <c r="F34" s="66">
        <v>7.9908675799086754E-3</v>
      </c>
      <c r="G34" s="67">
        <v>0.9417808219178081</v>
      </c>
      <c r="H34" s="72">
        <v>1.8893387314439947E-2</v>
      </c>
      <c r="I34" s="43"/>
      <c r="J34" s="43"/>
      <c r="K34" s="104"/>
      <c r="L34" s="104"/>
    </row>
    <row r="35" spans="2:12">
      <c r="B35" s="61" t="s">
        <v>178</v>
      </c>
      <c r="C35" s="61" t="s">
        <v>619</v>
      </c>
      <c r="D35" s="61" t="s">
        <v>92</v>
      </c>
      <c r="E35" s="71">
        <v>14</v>
      </c>
      <c r="F35" s="68">
        <v>7.9908675799086754E-3</v>
      </c>
      <c r="G35" s="69">
        <v>0.94977168949771673</v>
      </c>
      <c r="H35" s="73">
        <v>1.8893387314439947E-2</v>
      </c>
      <c r="I35" s="60"/>
      <c r="J35" s="60"/>
      <c r="K35" s="105"/>
      <c r="L35" s="105"/>
    </row>
    <row r="36" spans="2:12">
      <c r="B36" s="153" t="s">
        <v>160</v>
      </c>
      <c r="C36" s="42" t="s">
        <v>634</v>
      </c>
      <c r="D36" s="42" t="s">
        <v>92</v>
      </c>
      <c r="E36" s="70">
        <v>13</v>
      </c>
      <c r="F36" s="66">
        <v>7.4200913242009128E-3</v>
      </c>
      <c r="G36" s="67">
        <v>0.95719178082191769</v>
      </c>
      <c r="H36" s="72">
        <v>1.7543859649122806E-2</v>
      </c>
      <c r="I36" s="43"/>
      <c r="J36" s="43"/>
      <c r="K36" s="104"/>
      <c r="L36" s="104"/>
    </row>
    <row r="37" spans="2:12">
      <c r="B37" s="61" t="s">
        <v>548</v>
      </c>
      <c r="C37" s="61" t="s">
        <v>685</v>
      </c>
      <c r="D37" s="61" t="s">
        <v>93</v>
      </c>
      <c r="E37" s="71">
        <v>12</v>
      </c>
      <c r="F37" s="68">
        <v>6.8493150684931503E-3</v>
      </c>
      <c r="G37" s="69">
        <v>0.96404109589041087</v>
      </c>
      <c r="H37" s="73">
        <v>1.6194331983805668E-2</v>
      </c>
      <c r="I37" s="60"/>
      <c r="J37" s="60"/>
      <c r="K37" s="105"/>
      <c r="L37" s="105"/>
    </row>
    <row r="38" spans="2:12">
      <c r="B38" s="153" t="s">
        <v>193</v>
      </c>
      <c r="C38" s="42" t="s">
        <v>623</v>
      </c>
      <c r="D38" s="42" t="s">
        <v>93</v>
      </c>
      <c r="E38" s="70">
        <v>11</v>
      </c>
      <c r="F38" s="66">
        <v>6.2785388127853878E-3</v>
      </c>
      <c r="G38" s="67">
        <v>0.97031963470319627</v>
      </c>
      <c r="H38" s="72">
        <v>1.4844804318488529E-2</v>
      </c>
      <c r="I38" s="43"/>
      <c r="J38" s="43"/>
      <c r="K38" s="104"/>
      <c r="L38" s="104"/>
    </row>
    <row r="39" spans="2:12">
      <c r="B39" s="61" t="s">
        <v>3157</v>
      </c>
      <c r="C39" s="61" t="s">
        <v>3158</v>
      </c>
      <c r="D39" s="61" t="s">
        <v>92</v>
      </c>
      <c r="E39" s="71">
        <v>10</v>
      </c>
      <c r="F39" s="68">
        <v>5.7077625570776253E-3</v>
      </c>
      <c r="G39" s="69">
        <v>0.97602739726027388</v>
      </c>
      <c r="H39" s="73">
        <v>1.3495276653171391E-2</v>
      </c>
      <c r="I39" s="60"/>
      <c r="J39" s="60"/>
      <c r="K39" s="105"/>
      <c r="L39" s="105"/>
    </row>
    <row r="40" spans="2:12">
      <c r="B40" s="153" t="s">
        <v>157</v>
      </c>
      <c r="C40" s="42" t="s">
        <v>157</v>
      </c>
      <c r="D40" s="42" t="s">
        <v>93</v>
      </c>
      <c r="E40" s="70">
        <v>6</v>
      </c>
      <c r="F40" s="66">
        <v>3.4246575342465752E-3</v>
      </c>
      <c r="G40" s="67">
        <v>0.97945205479452047</v>
      </c>
      <c r="H40" s="72">
        <v>8.0971659919028341E-3</v>
      </c>
      <c r="I40" s="43"/>
      <c r="J40" s="43"/>
      <c r="K40" s="104"/>
      <c r="L40" s="104"/>
    </row>
    <row r="41" spans="2:12">
      <c r="B41" s="61" t="s">
        <v>5557</v>
      </c>
      <c r="C41" s="61" t="s">
        <v>5558</v>
      </c>
      <c r="D41" s="61" t="s">
        <v>101</v>
      </c>
      <c r="E41" s="71">
        <v>5</v>
      </c>
      <c r="F41" s="68">
        <v>2.8538812785388126E-3</v>
      </c>
      <c r="G41" s="69">
        <v>0.98230593607305927</v>
      </c>
      <c r="H41" s="73">
        <v>6.7476383265856954E-3</v>
      </c>
      <c r="I41" s="60"/>
      <c r="J41" s="60"/>
      <c r="K41" s="105"/>
      <c r="L41" s="105"/>
    </row>
    <row r="42" spans="2:12">
      <c r="B42" s="153" t="s">
        <v>3380</v>
      </c>
      <c r="C42" s="42" t="s">
        <v>3381</v>
      </c>
      <c r="D42" s="42" t="s">
        <v>93</v>
      </c>
      <c r="E42" s="70">
        <v>5</v>
      </c>
      <c r="F42" s="66">
        <v>2.8538812785388126E-3</v>
      </c>
      <c r="G42" s="67">
        <v>0.98515981735159808</v>
      </c>
      <c r="H42" s="72">
        <v>6.7476383265856954E-3</v>
      </c>
      <c r="I42" s="43"/>
      <c r="J42" s="43"/>
      <c r="K42" s="104"/>
      <c r="L42" s="104"/>
    </row>
    <row r="43" spans="2:12">
      <c r="B43" s="61" t="s">
        <v>158</v>
      </c>
      <c r="C43" s="61" t="s">
        <v>627</v>
      </c>
      <c r="D43" s="61" t="s">
        <v>93</v>
      </c>
      <c r="E43" s="71">
        <v>4</v>
      </c>
      <c r="F43" s="68">
        <v>2.2831050228310501E-3</v>
      </c>
      <c r="G43" s="69">
        <v>0.9874429223744291</v>
      </c>
      <c r="H43" s="73">
        <v>5.3981106612685558E-3</v>
      </c>
      <c r="I43" s="60"/>
      <c r="J43" s="60"/>
      <c r="K43" s="105"/>
      <c r="L43" s="105"/>
    </row>
    <row r="44" spans="2:12">
      <c r="B44" s="153" t="s">
        <v>527</v>
      </c>
      <c r="C44" s="42" t="s">
        <v>528</v>
      </c>
      <c r="D44" s="42" t="s">
        <v>93</v>
      </c>
      <c r="E44" s="70">
        <v>4</v>
      </c>
      <c r="F44" s="66">
        <v>2.2831050228310501E-3</v>
      </c>
      <c r="G44" s="67">
        <v>0.98972602739726012</v>
      </c>
      <c r="H44" s="72">
        <v>5.3981106612685558E-3</v>
      </c>
      <c r="I44" s="43"/>
      <c r="J44" s="43"/>
      <c r="K44" s="104"/>
      <c r="L44" s="104"/>
    </row>
    <row r="45" spans="2:12">
      <c r="B45" s="61" t="s">
        <v>5562</v>
      </c>
      <c r="C45" s="61" t="s">
        <v>5559</v>
      </c>
      <c r="D45" s="61" t="s">
        <v>93</v>
      </c>
      <c r="E45" s="71">
        <v>4</v>
      </c>
      <c r="F45" s="68">
        <v>2.2831050228310501E-3</v>
      </c>
      <c r="G45" s="69">
        <v>0.99200913242009114</v>
      </c>
      <c r="H45" s="73">
        <v>5.3981106612685558E-3</v>
      </c>
      <c r="I45" s="60"/>
      <c r="J45" s="60"/>
      <c r="K45" s="105"/>
      <c r="L45" s="105"/>
    </row>
    <row r="46" spans="2:12">
      <c r="B46" s="153" t="s">
        <v>5635</v>
      </c>
      <c r="C46" s="42" t="s">
        <v>5636</v>
      </c>
      <c r="D46" s="42" t="s">
        <v>101</v>
      </c>
      <c r="E46" s="70">
        <v>3</v>
      </c>
      <c r="F46" s="66">
        <v>1.7123287671232876E-3</v>
      </c>
      <c r="G46" s="67">
        <v>0.99372146118721438</v>
      </c>
      <c r="H46" s="72">
        <v>4.048582995951417E-3</v>
      </c>
      <c r="I46" s="43"/>
      <c r="J46" s="43"/>
      <c r="K46" s="104"/>
      <c r="L46" s="104"/>
    </row>
    <row r="47" spans="2:12">
      <c r="B47" s="61" t="s">
        <v>518</v>
      </c>
      <c r="C47" s="61" t="s">
        <v>2101</v>
      </c>
      <c r="D47" s="61" t="s">
        <v>101</v>
      </c>
      <c r="E47" s="71">
        <v>2</v>
      </c>
      <c r="F47" s="68">
        <v>1.1415525114155251E-3</v>
      </c>
      <c r="G47" s="69">
        <v>0.99486301369862995</v>
      </c>
      <c r="H47" s="73">
        <v>2.6990553306342779E-3</v>
      </c>
      <c r="I47" s="60"/>
      <c r="J47" s="60"/>
      <c r="K47" s="105"/>
      <c r="L47" s="105"/>
    </row>
    <row r="48" spans="2:12">
      <c r="B48" s="153" t="s">
        <v>5560</v>
      </c>
      <c r="C48" s="42" t="s">
        <v>5561</v>
      </c>
      <c r="D48" s="42" t="s">
        <v>93</v>
      </c>
      <c r="E48" s="70">
        <v>2</v>
      </c>
      <c r="F48" s="66">
        <v>1.1415525114155251E-3</v>
      </c>
      <c r="G48" s="67">
        <v>0.99600456621004552</v>
      </c>
      <c r="H48" s="72">
        <v>2.6990553306342779E-3</v>
      </c>
      <c r="I48" s="43"/>
      <c r="J48" s="43"/>
      <c r="K48" s="104"/>
      <c r="L48" s="104"/>
    </row>
    <row r="49" spans="2:12">
      <c r="B49" s="61" t="s">
        <v>2141</v>
      </c>
      <c r="C49" s="61" t="s">
        <v>2142</v>
      </c>
      <c r="D49" s="61" t="s">
        <v>93</v>
      </c>
      <c r="E49" s="71">
        <v>2</v>
      </c>
      <c r="F49" s="68">
        <v>1.1415525114155251E-3</v>
      </c>
      <c r="G49" s="69">
        <v>0.99714611872146108</v>
      </c>
      <c r="H49" s="73">
        <v>2.6990553306342779E-3</v>
      </c>
      <c r="I49" s="60"/>
      <c r="J49" s="60"/>
      <c r="K49" s="105"/>
      <c r="L49" s="105"/>
    </row>
    <row r="50" spans="2:12">
      <c r="B50" s="153" t="s">
        <v>3123</v>
      </c>
      <c r="C50" s="42" t="s">
        <v>3135</v>
      </c>
      <c r="D50" s="42" t="s">
        <v>92</v>
      </c>
      <c r="E50" s="70">
        <v>2</v>
      </c>
      <c r="F50" s="66">
        <v>1.1415525114155251E-3</v>
      </c>
      <c r="G50" s="67">
        <v>0.99828767123287665</v>
      </c>
      <c r="H50" s="72">
        <v>2.6990553306342779E-3</v>
      </c>
      <c r="I50" s="43"/>
      <c r="J50" s="43"/>
      <c r="K50" s="104"/>
      <c r="L50" s="104"/>
    </row>
    <row r="51" spans="2:12">
      <c r="B51" s="61" t="s">
        <v>3554</v>
      </c>
      <c r="C51" s="61" t="s">
        <v>3555</v>
      </c>
      <c r="D51" s="61" t="s">
        <v>93</v>
      </c>
      <c r="E51" s="71">
        <v>1</v>
      </c>
      <c r="F51" s="68">
        <v>5.7077625570776253E-4</v>
      </c>
      <c r="G51" s="69">
        <v>0.99885844748858443</v>
      </c>
      <c r="H51" s="73">
        <v>1.3495276653171389E-3</v>
      </c>
      <c r="I51" s="60"/>
      <c r="J51" s="60"/>
      <c r="K51" s="105"/>
      <c r="L51" s="105"/>
    </row>
    <row r="52" spans="2:12">
      <c r="B52" s="153" t="s">
        <v>529</v>
      </c>
      <c r="C52" s="42" t="s">
        <v>530</v>
      </c>
      <c r="D52" s="42" t="s">
        <v>93</v>
      </c>
      <c r="E52" s="70">
        <v>1</v>
      </c>
      <c r="F52" s="66">
        <v>5.7077625570776253E-4</v>
      </c>
      <c r="G52" s="67">
        <v>0.99942922374429222</v>
      </c>
      <c r="H52" s="72">
        <v>1.3495276653171389E-3</v>
      </c>
      <c r="I52" s="43"/>
      <c r="J52" s="43"/>
      <c r="K52" s="104"/>
      <c r="L52" s="104"/>
    </row>
    <row r="53" spans="2:12">
      <c r="B53" s="61" t="s">
        <v>168</v>
      </c>
      <c r="C53" s="61" t="s">
        <v>471</v>
      </c>
      <c r="D53" s="61" t="s">
        <v>93</v>
      </c>
      <c r="E53" s="71">
        <v>1</v>
      </c>
      <c r="F53" s="68">
        <v>5.7077625570776253E-4</v>
      </c>
      <c r="G53" s="69">
        <v>1</v>
      </c>
      <c r="H53" s="73">
        <v>1.3495276653171389E-3</v>
      </c>
      <c r="I53" s="60"/>
      <c r="J53" s="60"/>
      <c r="K53" s="105"/>
      <c r="L53" s="105"/>
    </row>
  </sheetData>
  <sheetProtection algorithmName="SHA-512" hashValue="Dpnek9hP91OtJ2WF2uuCx8v3rYz71lU2nlyfjmI8wzmwjhoGQpov+GAiwSXNMGOTOpcfVSw2Ww6BvqTOAMZ+9Q==" saltValue="/2WKkDJ7+Wuh4jszUkghoA==" spinCount="100000" sheet="1" objects="1" scenarios="1"/>
  <sortState xmlns:xlrd2="http://schemas.microsoft.com/office/spreadsheetml/2017/richdata2" ref="B14:L53">
    <sortCondition descending="1" ref="H3"/>
  </sortState>
  <dataValidations count="1">
    <dataValidation type="list" allowBlank="1" showInputMessage="1" showErrorMessage="1" sqref="H2" xr:uid="{00000000-0002-0000-0200-000000000000}">
      <formula1>Output_DD</formula1>
    </dataValidation>
  </dataValidations>
  <hyperlinks>
    <hyperlink ref="F13" location="Output!F13" tooltip="Sort by this field" display="Category Frequency % " xr:uid="{00000000-0004-0000-0200-000000000000}"/>
    <hyperlink ref="H13" location="Output!H13" tooltip="Sort by this field" display="Survey Frequency %" xr:uid="{00000000-0004-0000-0200-000001000000}"/>
    <hyperlink ref="I13" location="Output!I13" tooltip="Sort by this field" display="Impact %" xr:uid="{00000000-0004-0000-0200-000002000000}"/>
    <hyperlink ref="K13" location="Output!K13" tooltip="Sort by Top Box in descending order of impact" display="Top Box Impact Pts." xr:uid="{00000000-0004-0000-0200-000003000000}"/>
    <hyperlink ref="L13" location="Output!L13" tooltip="Sort by Bottom Box in decreasing order of absolute impact" display="Bot. Box Impact Pts." xr:uid="{00000000-0004-0000-0200-000004000000}"/>
    <hyperlink ref="B13" location="Output!B13" tooltip="Click to sort by Category in ascending order" display="Category" xr:uid="{00000000-0004-0000-0200-000005000000}"/>
    <hyperlink ref="C13" location="Output!C13" tooltip="Click to sort by description in ascending order" display="Description                                           " xr:uid="{00000000-0004-0000-0200-000006000000}"/>
    <hyperlink ref="D13" location="Output!D13" tooltip="Sorted by Type in ascending order" display="Type" xr:uid="{00000000-0004-0000-0200-000007000000}"/>
  </hyperlinks>
  <pageMargins left="0.7" right="0.7" top="0.75" bottom="0.75" header="0.3" footer="0.3"/>
  <pageSetup orientation="portrait"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142" r:id="rId4" name="cb_all">
              <controlPr defaultSize="0" autoFill="0" autoLine="0" autoPict="0" macro="[0]!check_uncheck_all">
                <anchor moveWithCells="1">
                  <from>
                    <xdr:col>0</xdr:col>
                    <xdr:colOff>0</xdr:colOff>
                    <xdr:row>11</xdr:row>
                    <xdr:rowOff>180975</xdr:rowOff>
                  </from>
                  <to>
                    <xdr:col>0</xdr:col>
                    <xdr:colOff>295275</xdr:colOff>
                    <xdr:row>13</xdr:row>
                    <xdr:rowOff>9525</xdr:rowOff>
                  </to>
                </anchor>
              </controlPr>
            </control>
          </mc:Choice>
        </mc:AlternateContent>
        <mc:AlternateContent xmlns:mc="http://schemas.openxmlformats.org/markup-compatibility/2006">
          <mc:Choice Requires="x14">
            <control shapeId="2146" r:id="rId5" name="Check Box 98">
              <controlPr defaultSize="0" autoFill="0" autoLine="0" autoPict="0" macro="[0]!_xludf.correl">
                <anchor moveWithCells="1">
                  <from>
                    <xdr:col>1</xdr:col>
                    <xdr:colOff>0</xdr:colOff>
                    <xdr:row>9</xdr:row>
                    <xdr:rowOff>180975</xdr:rowOff>
                  </from>
                  <to>
                    <xdr:col>2</xdr:col>
                    <xdr:colOff>209550</xdr:colOff>
                    <xdr:row>11</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tabColor theme="9" tint="0.59999389629810485"/>
  </sheetPr>
  <dimension ref="A1:P1"/>
  <sheetViews>
    <sheetView showRowColHeaders="0" zoomScale="90" zoomScaleNormal="90" workbookViewId="0">
      <pane ySplit="1" topLeftCell="A5" activePane="bottomLeft" state="frozen"/>
      <selection pane="bottomLeft" activeCell="B2" sqref="B2:B12"/>
    </sheetView>
  </sheetViews>
  <sheetFormatPr defaultColWidth="0" defaultRowHeight="15"/>
  <cols>
    <col min="1" max="1" width="7.42578125" customWidth="1"/>
    <col min="2" max="2" width="12" customWidth="1"/>
    <col min="3" max="4" width="8.85546875" customWidth="1"/>
    <col min="5" max="5" width="6.5703125" customWidth="1"/>
    <col min="6" max="6" width="6.140625" customWidth="1"/>
    <col min="7" max="7" width="90.5703125" customWidth="1"/>
    <col min="8" max="16" width="0" hidden="1" customWidth="1"/>
    <col min="17" max="16384" width="9.140625" hidden="1"/>
  </cols>
  <sheetData>
    <row r="1" ht="54" customHeight="1"/>
  </sheetData>
  <sheetProtection algorithmName="SHA-512" hashValue="K96Qge3+FDHhr3aaMBlOtX/mS437nW1d+lGQS43VFgKqba9NWtEuGO0fLuxpD/58KqlXZLK4Qk+TXajVF5bdgA==" saltValue="V5H68IO/Xgirz8Wo8WuXWg==" spinCount="100000" sheet="1" objects="1" scenarios="1"/>
  <pageMargins left="0.7" right="0.7" top="0.75" bottom="0.75" header="0.3" footer="0.3"/>
  <pageSetup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FF0000"/>
  </sheetPr>
  <dimension ref="A1:CP889"/>
  <sheetViews>
    <sheetView showRowColHeaders="0" topLeftCell="P1" zoomScale="110" zoomScaleNormal="110" workbookViewId="0">
      <pane ySplit="1" topLeftCell="A2" activePane="bottomLeft" state="frozen"/>
      <selection pane="bottomLeft" activeCell="R6" sqref="R6"/>
    </sheetView>
  </sheetViews>
  <sheetFormatPr defaultColWidth="0" defaultRowHeight="15"/>
  <cols>
    <col min="1" max="1" width="8.7109375" style="90" bestFit="1" customWidth="1"/>
    <col min="2" max="2" width="10.28515625" style="90" bestFit="1" customWidth="1"/>
    <col min="3" max="4" width="10.5703125" style="90" bestFit="1" customWidth="1"/>
    <col min="5" max="5" width="9.7109375" style="90" bestFit="1" customWidth="1"/>
    <col min="6" max="6" width="20" style="90" bestFit="1" customWidth="1"/>
    <col min="7" max="9" width="6.85546875" style="90" bestFit="1" customWidth="1"/>
    <col min="10" max="15" width="7.85546875" style="90" bestFit="1" customWidth="1"/>
    <col min="16" max="16" width="127" style="90" bestFit="1" customWidth="1"/>
    <col min="17" max="17" width="10" style="90" bestFit="1" customWidth="1"/>
    <col min="18" max="19" width="12.28515625" style="90" bestFit="1" customWidth="1"/>
    <col min="20" max="26" width="9" style="90" bestFit="1" customWidth="1"/>
    <col min="27" max="27" width="10" style="90" bestFit="1" customWidth="1"/>
    <col min="28" max="30" width="7.5703125" style="90" hidden="1" customWidth="1"/>
    <col min="31" max="31" width="13.28515625" style="90" hidden="1" customWidth="1"/>
    <col min="32" max="32" width="9.140625" style="90" hidden="1" customWidth="1"/>
    <col min="33" max="33" width="13.28515625" style="90" hidden="1" customWidth="1"/>
    <col min="34" max="34" width="10.28515625" style="90" hidden="1" customWidth="1"/>
    <col min="35" max="35" width="8.5703125" style="90" hidden="1" customWidth="1"/>
    <col min="36" max="36" width="15.85546875" style="90" hidden="1" customWidth="1"/>
    <col min="37" max="37" width="18.5703125" style="90" hidden="1" customWidth="1"/>
    <col min="38" max="38" width="19.85546875" style="90" hidden="1" customWidth="1"/>
    <col min="39" max="39" width="18.5703125" style="90" hidden="1" customWidth="1"/>
    <col min="40" max="40" width="19.85546875" style="90" hidden="1" customWidth="1"/>
    <col min="41" max="41" width="9.5703125" style="90" hidden="1" customWidth="1"/>
    <col min="42" max="64" width="9.140625" style="90" hidden="1" customWidth="1"/>
    <col min="65" max="65" width="21" style="90" hidden="1" customWidth="1"/>
    <col min="66" max="66" width="16.42578125" style="90" hidden="1" customWidth="1"/>
    <col min="67" max="67" width="22.42578125" style="90" hidden="1" customWidth="1"/>
    <col min="68" max="68" width="14.140625" style="90" hidden="1" customWidth="1"/>
    <col min="69" max="69" width="17.85546875" style="90" hidden="1" customWidth="1"/>
    <col min="70" max="70" width="16.140625" style="90" hidden="1" customWidth="1"/>
    <col min="71" max="71" width="9.42578125" style="90" hidden="1" customWidth="1"/>
    <col min="72" max="72" width="9.85546875" style="90" hidden="1" customWidth="1"/>
    <col min="73" max="73" width="11.85546875" style="90" hidden="1" customWidth="1"/>
    <col min="74" max="74" width="12.42578125" style="90" hidden="1" customWidth="1"/>
    <col min="75" max="75" width="11.140625" style="90" hidden="1" customWidth="1"/>
    <col min="76" max="76" width="7.85546875" style="90" hidden="1" customWidth="1"/>
    <col min="77" max="77" width="11" style="90" hidden="1" customWidth="1"/>
    <col min="78" max="78" width="6.7109375" style="90" hidden="1" customWidth="1"/>
    <col min="79" max="79" width="8.140625" style="90" hidden="1" customWidth="1"/>
    <col min="80" max="94" width="0" style="90" hidden="1" customWidth="1"/>
    <col min="95" max="16384" width="9.140625" style="90" hidden="1"/>
  </cols>
  <sheetData>
    <row r="1" spans="1:68">
      <c r="A1" s="91" t="s">
        <v>810</v>
      </c>
      <c r="B1" s="91" t="s">
        <v>55</v>
      </c>
      <c r="C1" s="91" t="s">
        <v>72</v>
      </c>
      <c r="D1" s="158" t="s">
        <v>35</v>
      </c>
      <c r="E1" s="158" t="s">
        <v>811</v>
      </c>
      <c r="F1" s="159" t="str">
        <f>IF(Configuration!E8="",Configuration!C8,Configuration!E8)</f>
        <v>LOB</v>
      </c>
      <c r="G1" s="159" t="str">
        <f>IF(Configuration!E9="",Configuration!C9,Configuration!E9)</f>
        <v>Field 7</v>
      </c>
      <c r="H1" s="159" t="str">
        <f>IF(Configuration!E10="",Configuration!C10,Configuration!E10)</f>
        <v>Field 8</v>
      </c>
      <c r="I1" s="159" t="str">
        <f>IF(Configuration!E11="",Configuration!C11,Configuration!E11)</f>
        <v>Field 9</v>
      </c>
      <c r="J1" s="159" t="str">
        <f>IF(Configuration!E12="",Configuration!C12,Configuration!E12)</f>
        <v>Field 10</v>
      </c>
      <c r="K1" s="159" t="str">
        <f>IF(Configuration!E13="",Configuration!C13,Configuration!E13)</f>
        <v>Field 11</v>
      </c>
      <c r="L1" s="159" t="str">
        <f>IF(Configuration!E14="",Configuration!C14,Configuration!E14)</f>
        <v>Field 12</v>
      </c>
      <c r="M1" s="159" t="str">
        <f>IF(Configuration!E15="",Configuration!C15,Configuration!E15)</f>
        <v>Field 13</v>
      </c>
      <c r="N1" s="159" t="str">
        <f>IF(Configuration!E16="",Configuration!C16,Configuration!E16)</f>
        <v>Field 14</v>
      </c>
      <c r="O1" s="159" t="str">
        <f>IF(Configuration!E17="",Configuration!C17,Configuration!E17)</f>
        <v>Field 15</v>
      </c>
      <c r="P1" s="160" t="s">
        <v>7</v>
      </c>
      <c r="Q1" s="161" t="s">
        <v>8</v>
      </c>
      <c r="R1" s="162" t="s">
        <v>9</v>
      </c>
      <c r="S1" s="162" t="s">
        <v>10</v>
      </c>
      <c r="T1" s="162" t="s">
        <v>11</v>
      </c>
      <c r="U1" s="162" t="s">
        <v>12</v>
      </c>
      <c r="V1" s="162" t="s">
        <v>13</v>
      </c>
      <c r="W1" s="162" t="s">
        <v>14</v>
      </c>
      <c r="X1" s="162" t="s">
        <v>15</v>
      </c>
      <c r="Y1" s="162" t="s">
        <v>16</v>
      </c>
      <c r="Z1" s="162" t="s">
        <v>17</v>
      </c>
      <c r="AA1" s="162" t="s">
        <v>18</v>
      </c>
    </row>
    <row r="2" spans="1:68">
      <c r="A2" s="192">
        <v>1</v>
      </c>
      <c r="B2" s="193">
        <v>20000852</v>
      </c>
      <c r="C2" s="193">
        <v>3</v>
      </c>
      <c r="D2" s="193" t="s">
        <v>56</v>
      </c>
      <c r="E2" s="198">
        <v>45112</v>
      </c>
      <c r="F2" s="193" t="s">
        <v>4679</v>
      </c>
      <c r="G2" s="192"/>
      <c r="H2" s="192"/>
      <c r="I2" s="192"/>
      <c r="J2" s="192"/>
      <c r="K2" s="192"/>
      <c r="L2" s="192"/>
      <c r="M2" s="192"/>
      <c r="N2" s="192"/>
      <c r="O2" s="192"/>
      <c r="P2" s="197" t="s">
        <v>5159</v>
      </c>
      <c r="Q2" s="192"/>
      <c r="R2" s="192" t="s">
        <v>159</v>
      </c>
      <c r="S2" s="192" t="s">
        <v>164</v>
      </c>
      <c r="T2" s="192"/>
      <c r="U2" s="192"/>
      <c r="V2" s="192"/>
      <c r="W2" s="192"/>
      <c r="X2" s="192"/>
      <c r="Y2" s="192"/>
      <c r="Z2" s="192"/>
      <c r="AA2" s="192"/>
      <c r="BM2" s="90" t="s">
        <v>5152</v>
      </c>
      <c r="BN2" s="90" t="s">
        <v>5156</v>
      </c>
    </row>
    <row r="3" spans="1:68">
      <c r="A3" s="192">
        <v>2</v>
      </c>
      <c r="B3" s="193">
        <v>200673136</v>
      </c>
      <c r="C3" s="193">
        <v>3</v>
      </c>
      <c r="D3" s="193" t="s">
        <v>56</v>
      </c>
      <c r="E3" s="198">
        <v>45112</v>
      </c>
      <c r="F3" s="193" t="s">
        <v>4679</v>
      </c>
      <c r="G3" s="192"/>
      <c r="H3" s="192"/>
      <c r="I3" s="192"/>
      <c r="J3" s="192"/>
      <c r="K3" s="192"/>
      <c r="L3" s="192"/>
      <c r="M3" s="192"/>
      <c r="N3" s="192"/>
      <c r="O3" s="192"/>
      <c r="P3" s="196" t="s">
        <v>4705</v>
      </c>
      <c r="Q3" s="192"/>
      <c r="R3" s="192" t="s">
        <v>164</v>
      </c>
      <c r="S3" s="192" t="s">
        <v>655</v>
      </c>
      <c r="T3" s="192"/>
      <c r="U3" s="192"/>
      <c r="V3" s="192"/>
      <c r="W3" s="192"/>
      <c r="X3" s="192"/>
      <c r="Y3" s="192"/>
      <c r="Z3" s="192"/>
      <c r="AA3" s="192"/>
      <c r="BM3" s="90" t="s">
        <v>3481</v>
      </c>
      <c r="BN3" s="90" t="s">
        <v>783</v>
      </c>
      <c r="BO3" s="90" t="s">
        <v>1835</v>
      </c>
      <c r="BP3" s="90" t="s">
        <v>1991</v>
      </c>
    </row>
    <row r="4" spans="1:68" ht="45">
      <c r="A4" s="192">
        <v>3</v>
      </c>
      <c r="B4" s="193">
        <v>200673136</v>
      </c>
      <c r="C4" s="193">
        <v>5</v>
      </c>
      <c r="D4" s="193" t="s">
        <v>56</v>
      </c>
      <c r="E4" s="198">
        <v>45112</v>
      </c>
      <c r="F4" s="193" t="s">
        <v>4679</v>
      </c>
      <c r="G4" s="192"/>
      <c r="H4" s="192"/>
      <c r="I4" s="192"/>
      <c r="J4" s="192"/>
      <c r="K4" s="192"/>
      <c r="L4" s="192"/>
      <c r="M4" s="192"/>
      <c r="N4" s="192"/>
      <c r="O4" s="192"/>
      <c r="P4" s="196" t="s">
        <v>5385</v>
      </c>
      <c r="Q4" s="192"/>
      <c r="R4" s="192" t="s">
        <v>2467</v>
      </c>
      <c r="S4" s="192"/>
      <c r="T4" s="192"/>
      <c r="U4" s="192"/>
      <c r="V4" s="192"/>
      <c r="W4" s="192"/>
      <c r="X4" s="192"/>
      <c r="Y4" s="192"/>
      <c r="Z4" s="192"/>
      <c r="AA4" s="192"/>
      <c r="BM4" s="90" t="s">
        <v>173</v>
      </c>
    </row>
    <row r="5" spans="1:68">
      <c r="A5" s="192">
        <v>4</v>
      </c>
      <c r="B5" s="193">
        <v>33000197</v>
      </c>
      <c r="C5" s="193">
        <v>3</v>
      </c>
      <c r="D5" s="193" t="s">
        <v>56</v>
      </c>
      <c r="E5" s="198">
        <v>45112</v>
      </c>
      <c r="F5" s="193" t="s">
        <v>4680</v>
      </c>
      <c r="G5" s="192"/>
      <c r="H5" s="192"/>
      <c r="I5" s="192"/>
      <c r="J5" s="192"/>
      <c r="K5" s="192"/>
      <c r="L5" s="192"/>
      <c r="M5" s="192"/>
      <c r="N5" s="192"/>
      <c r="O5" s="192"/>
      <c r="P5" s="196" t="s">
        <v>4706</v>
      </c>
      <c r="Q5" s="192"/>
      <c r="R5" s="192" t="s">
        <v>507</v>
      </c>
      <c r="S5" s="192"/>
      <c r="T5" s="192"/>
      <c r="U5" s="192"/>
      <c r="V5" s="192"/>
      <c r="W5" s="192"/>
      <c r="X5" s="192"/>
      <c r="Y5" s="192"/>
      <c r="Z5" s="192"/>
      <c r="AA5" s="192"/>
      <c r="BM5" s="90" t="s">
        <v>3575</v>
      </c>
    </row>
    <row r="6" spans="1:68" ht="30">
      <c r="A6" s="192">
        <v>5</v>
      </c>
      <c r="B6" s="193">
        <v>33000197</v>
      </c>
      <c r="C6" s="193">
        <v>1</v>
      </c>
      <c r="D6" s="193" t="s">
        <v>56</v>
      </c>
      <c r="E6" s="198">
        <v>45112</v>
      </c>
      <c r="F6" s="193" t="s">
        <v>4680</v>
      </c>
      <c r="G6" s="192"/>
      <c r="H6" s="192"/>
      <c r="I6" s="192"/>
      <c r="J6" s="192"/>
      <c r="K6" s="192"/>
      <c r="L6" s="192"/>
      <c r="M6" s="192"/>
      <c r="N6" s="192"/>
      <c r="O6" s="192"/>
      <c r="P6" s="197" t="s">
        <v>4707</v>
      </c>
      <c r="Q6" s="192"/>
      <c r="R6" s="192" t="s">
        <v>551</v>
      </c>
      <c r="S6" s="192" t="s">
        <v>2095</v>
      </c>
      <c r="T6" s="192"/>
      <c r="U6" s="192"/>
      <c r="V6" s="192"/>
      <c r="W6" s="192"/>
      <c r="X6" s="192"/>
      <c r="Y6" s="192"/>
      <c r="Z6" s="192"/>
      <c r="AA6" s="192"/>
      <c r="BM6" s="90" t="s">
        <v>2147</v>
      </c>
      <c r="BN6" s="90" t="s">
        <v>2865</v>
      </c>
    </row>
    <row r="7" spans="1:68" ht="45">
      <c r="A7" s="192">
        <v>6</v>
      </c>
      <c r="B7" s="193">
        <v>33000198</v>
      </c>
      <c r="C7" s="193">
        <v>5</v>
      </c>
      <c r="D7" s="193" t="s">
        <v>56</v>
      </c>
      <c r="E7" s="198">
        <v>45112</v>
      </c>
      <c r="F7" s="193" t="s">
        <v>4680</v>
      </c>
      <c r="G7" s="192"/>
      <c r="H7" s="192"/>
      <c r="I7" s="192"/>
      <c r="J7" s="192"/>
      <c r="K7" s="192"/>
      <c r="L7" s="192"/>
      <c r="M7" s="192"/>
      <c r="N7" s="192"/>
      <c r="O7" s="192"/>
      <c r="P7" s="196" t="s">
        <v>4708</v>
      </c>
      <c r="Q7" s="192"/>
      <c r="R7" s="192" t="s">
        <v>507</v>
      </c>
      <c r="S7" s="192" t="s">
        <v>193</v>
      </c>
      <c r="T7" s="192"/>
      <c r="U7" s="192"/>
      <c r="V7" s="192"/>
      <c r="W7" s="192"/>
      <c r="X7" s="192"/>
      <c r="Y7" s="192"/>
      <c r="Z7" s="192"/>
      <c r="AA7" s="192"/>
      <c r="BM7" s="90" t="s">
        <v>3575</v>
      </c>
      <c r="BN7" s="90" t="s">
        <v>784</v>
      </c>
    </row>
    <row r="8" spans="1:68">
      <c r="A8" s="192">
        <v>7</v>
      </c>
      <c r="B8" s="193">
        <v>40000281</v>
      </c>
      <c r="C8" s="193">
        <v>4</v>
      </c>
      <c r="D8" s="193" t="s">
        <v>51</v>
      </c>
      <c r="E8" s="198">
        <v>45112</v>
      </c>
      <c r="F8" s="193" t="s">
        <v>4680</v>
      </c>
      <c r="G8" s="192"/>
      <c r="H8" s="192"/>
      <c r="I8" s="192"/>
      <c r="J8" s="192"/>
      <c r="K8" s="192"/>
      <c r="L8" s="192"/>
      <c r="M8" s="192"/>
      <c r="N8" s="192"/>
      <c r="O8" s="192"/>
      <c r="P8" s="196" t="s">
        <v>4709</v>
      </c>
      <c r="Q8" s="192"/>
      <c r="R8" s="192" t="s">
        <v>174</v>
      </c>
      <c r="S8" s="192" t="s">
        <v>507</v>
      </c>
      <c r="T8" s="192"/>
      <c r="U8" s="192"/>
      <c r="V8" s="192"/>
      <c r="W8" s="192"/>
      <c r="X8" s="192"/>
      <c r="Y8" s="192"/>
      <c r="Z8" s="192"/>
      <c r="AA8" s="192"/>
      <c r="BM8" s="90" t="s">
        <v>1777</v>
      </c>
      <c r="BN8" s="90" t="s">
        <v>3575</v>
      </c>
    </row>
    <row r="9" spans="1:68" ht="45">
      <c r="A9" s="192">
        <v>8</v>
      </c>
      <c r="B9" s="193">
        <v>40000384</v>
      </c>
      <c r="C9" s="193">
        <v>4</v>
      </c>
      <c r="D9" s="193" t="s">
        <v>56</v>
      </c>
      <c r="E9" s="198">
        <v>45112</v>
      </c>
      <c r="F9" s="193" t="s">
        <v>4680</v>
      </c>
      <c r="G9" s="192"/>
      <c r="H9" s="192"/>
      <c r="I9" s="192"/>
      <c r="J9" s="192"/>
      <c r="K9" s="192"/>
      <c r="L9" s="192"/>
      <c r="M9" s="192"/>
      <c r="N9" s="192"/>
      <c r="O9" s="192"/>
      <c r="P9" s="196" t="s">
        <v>4019</v>
      </c>
      <c r="Q9" s="192"/>
      <c r="R9" s="192" t="s">
        <v>86</v>
      </c>
      <c r="S9" s="192"/>
      <c r="T9" s="192"/>
      <c r="U9" s="192"/>
      <c r="V9" s="192"/>
      <c r="W9" s="192"/>
      <c r="X9" s="192"/>
      <c r="Y9" s="192"/>
      <c r="Z9" s="192"/>
      <c r="AA9" s="192"/>
    </row>
    <row r="10" spans="1:68">
      <c r="A10" s="192">
        <v>9</v>
      </c>
      <c r="B10" s="193">
        <v>71000273</v>
      </c>
      <c r="C10" s="193">
        <v>4</v>
      </c>
      <c r="D10" s="193" t="s">
        <v>56</v>
      </c>
      <c r="E10" s="198">
        <v>45112</v>
      </c>
      <c r="F10" s="193" t="s">
        <v>4679</v>
      </c>
      <c r="G10" s="192"/>
      <c r="H10" s="192"/>
      <c r="I10" s="192"/>
      <c r="J10" s="192"/>
      <c r="K10" s="192"/>
      <c r="L10" s="192"/>
      <c r="M10" s="192"/>
      <c r="N10" s="192"/>
      <c r="O10" s="192"/>
      <c r="P10" s="196" t="s">
        <v>5698</v>
      </c>
      <c r="Q10" s="192"/>
      <c r="R10" s="192" t="s">
        <v>3127</v>
      </c>
      <c r="S10" s="192"/>
      <c r="T10" s="192"/>
      <c r="U10" s="192"/>
      <c r="V10" s="192"/>
      <c r="W10" s="192"/>
      <c r="X10" s="192"/>
      <c r="Y10" s="192"/>
      <c r="Z10" s="192"/>
      <c r="AA10" s="192"/>
      <c r="BM10" s="90" t="s">
        <v>2817</v>
      </c>
    </row>
    <row r="11" spans="1:68" ht="45">
      <c r="A11" s="192">
        <v>10</v>
      </c>
      <c r="B11" s="193">
        <v>72000058</v>
      </c>
      <c r="C11" s="193">
        <v>2</v>
      </c>
      <c r="D11" s="193" t="s">
        <v>51</v>
      </c>
      <c r="E11" s="198">
        <v>45112</v>
      </c>
      <c r="F11" s="193" t="s">
        <v>4681</v>
      </c>
      <c r="G11" s="192"/>
      <c r="H11" s="192"/>
      <c r="I11" s="192"/>
      <c r="J11" s="192"/>
      <c r="K11" s="192"/>
      <c r="L11" s="192"/>
      <c r="M11" s="192"/>
      <c r="N11" s="192"/>
      <c r="O11" s="192"/>
      <c r="P11" s="196" t="s">
        <v>4710</v>
      </c>
      <c r="Q11" s="192"/>
      <c r="R11" s="192" t="s">
        <v>551</v>
      </c>
      <c r="S11" s="192"/>
      <c r="T11" s="192"/>
      <c r="U11" s="192"/>
      <c r="V11" s="192"/>
      <c r="W11" s="192"/>
      <c r="X11" s="192"/>
      <c r="Y11" s="192"/>
      <c r="Z11" s="192"/>
      <c r="AA11" s="192"/>
      <c r="BM11" s="90" t="s">
        <v>2490</v>
      </c>
    </row>
    <row r="12" spans="1:68" ht="45">
      <c r="A12" s="192">
        <v>11</v>
      </c>
      <c r="B12" s="193">
        <v>72000058</v>
      </c>
      <c r="C12" s="193">
        <v>1</v>
      </c>
      <c r="D12" s="193" t="s">
        <v>56</v>
      </c>
      <c r="E12" s="198">
        <v>45112</v>
      </c>
      <c r="F12" s="193" t="s">
        <v>4681</v>
      </c>
      <c r="G12" s="192"/>
      <c r="H12" s="192"/>
      <c r="I12" s="192"/>
      <c r="J12" s="192"/>
      <c r="K12" s="192"/>
      <c r="L12" s="192"/>
      <c r="M12" s="192"/>
      <c r="N12" s="192"/>
      <c r="O12" s="192"/>
      <c r="P12" s="196" t="s">
        <v>5386</v>
      </c>
      <c r="Q12" s="192"/>
      <c r="R12" s="192" t="s">
        <v>154</v>
      </c>
      <c r="S12" s="192"/>
      <c r="T12" s="192"/>
      <c r="U12" s="192"/>
      <c r="V12" s="192"/>
      <c r="W12" s="192"/>
      <c r="X12" s="192"/>
      <c r="Y12" s="192"/>
      <c r="Z12" s="192"/>
      <c r="AA12" s="192"/>
      <c r="BM12" s="90" t="s">
        <v>1952</v>
      </c>
    </row>
    <row r="13" spans="1:68">
      <c r="A13" s="192">
        <v>12</v>
      </c>
      <c r="B13" s="193">
        <v>72000066</v>
      </c>
      <c r="C13" s="193">
        <v>4</v>
      </c>
      <c r="D13" s="193" t="s">
        <v>51</v>
      </c>
      <c r="E13" s="198">
        <v>45112</v>
      </c>
      <c r="F13" s="193" t="s">
        <v>4679</v>
      </c>
      <c r="G13" s="192"/>
      <c r="H13" s="192"/>
      <c r="I13" s="192"/>
      <c r="J13" s="192"/>
      <c r="K13" s="192"/>
      <c r="L13" s="192"/>
      <c r="M13" s="192"/>
      <c r="N13" s="192"/>
      <c r="O13" s="192"/>
      <c r="P13" s="196" t="s">
        <v>4022</v>
      </c>
      <c r="Q13" s="192"/>
      <c r="R13" s="192" t="s">
        <v>86</v>
      </c>
      <c r="S13" s="192"/>
      <c r="T13" s="192"/>
      <c r="U13" s="192"/>
      <c r="V13" s="192"/>
      <c r="W13" s="192"/>
      <c r="X13" s="192"/>
      <c r="Y13" s="192"/>
      <c r="Z13" s="192"/>
      <c r="AA13" s="192"/>
    </row>
    <row r="14" spans="1:68">
      <c r="A14" s="192">
        <v>13</v>
      </c>
      <c r="B14" s="193">
        <v>72000070</v>
      </c>
      <c r="C14" s="193">
        <v>5</v>
      </c>
      <c r="D14" s="193" t="s">
        <v>51</v>
      </c>
      <c r="E14" s="198">
        <v>45112</v>
      </c>
      <c r="F14" s="193" t="s">
        <v>4679</v>
      </c>
      <c r="G14" s="192"/>
      <c r="H14" s="192"/>
      <c r="I14" s="192"/>
      <c r="J14" s="192"/>
      <c r="K14" s="192"/>
      <c r="L14" s="192"/>
      <c r="M14" s="192"/>
      <c r="N14" s="192"/>
      <c r="O14" s="192"/>
      <c r="P14" s="196" t="s">
        <v>5160</v>
      </c>
      <c r="Q14" s="192"/>
      <c r="R14" s="192" t="s">
        <v>3</v>
      </c>
      <c r="S14" s="192"/>
      <c r="T14" s="192"/>
      <c r="U14" s="192"/>
      <c r="V14" s="192"/>
      <c r="W14" s="192"/>
      <c r="X14" s="192"/>
      <c r="Y14" s="192"/>
      <c r="Z14" s="192"/>
      <c r="AA14" s="192"/>
      <c r="BM14" s="90" t="s">
        <v>5155</v>
      </c>
    </row>
    <row r="15" spans="1:68" ht="30">
      <c r="A15" s="192">
        <v>14</v>
      </c>
      <c r="B15" s="193">
        <v>72000070</v>
      </c>
      <c r="C15" s="193">
        <v>4</v>
      </c>
      <c r="D15" s="193" t="s">
        <v>51</v>
      </c>
      <c r="E15" s="198">
        <v>45112</v>
      </c>
      <c r="F15" s="193" t="s">
        <v>4679</v>
      </c>
      <c r="G15" s="192"/>
      <c r="H15" s="192"/>
      <c r="I15" s="192"/>
      <c r="J15" s="192"/>
      <c r="K15" s="192"/>
      <c r="L15" s="192"/>
      <c r="M15" s="192"/>
      <c r="N15" s="192"/>
      <c r="O15" s="192"/>
      <c r="P15" s="196" t="s">
        <v>4711</v>
      </c>
      <c r="Q15" s="192"/>
      <c r="R15" s="192" t="s">
        <v>2097</v>
      </c>
      <c r="S15" s="192"/>
      <c r="T15" s="192"/>
      <c r="U15" s="192"/>
      <c r="V15" s="192"/>
      <c r="W15" s="192"/>
      <c r="X15" s="192"/>
      <c r="Y15" s="192"/>
      <c r="Z15" s="192"/>
      <c r="AA15" s="192"/>
      <c r="BM15" s="90" t="s">
        <v>2942</v>
      </c>
    </row>
    <row r="16" spans="1:68">
      <c r="A16" s="192">
        <v>15</v>
      </c>
      <c r="B16" s="193">
        <v>20000849</v>
      </c>
      <c r="C16" s="193">
        <v>4</v>
      </c>
      <c r="D16" s="193" t="s">
        <v>56</v>
      </c>
      <c r="E16" s="198">
        <v>45113</v>
      </c>
      <c r="F16" s="193" t="s">
        <v>4679</v>
      </c>
      <c r="G16" s="192"/>
      <c r="H16" s="192"/>
      <c r="I16" s="192"/>
      <c r="J16" s="192"/>
      <c r="K16" s="192"/>
      <c r="L16" s="192"/>
      <c r="M16" s="192"/>
      <c r="N16" s="192"/>
      <c r="O16" s="192"/>
      <c r="P16" s="196" t="s">
        <v>5161</v>
      </c>
      <c r="Q16" s="192"/>
      <c r="R16" s="192" t="s">
        <v>155</v>
      </c>
      <c r="S16" s="192"/>
      <c r="T16" s="192"/>
      <c r="U16" s="192"/>
      <c r="V16" s="192"/>
      <c r="W16" s="192"/>
      <c r="X16" s="192"/>
      <c r="Y16" s="192"/>
      <c r="Z16" s="192"/>
      <c r="AA16" s="192"/>
      <c r="BM16" s="90" t="s">
        <v>5153</v>
      </c>
    </row>
    <row r="17" spans="1:71">
      <c r="A17" s="192">
        <v>16</v>
      </c>
      <c r="B17" s="193">
        <v>40000388</v>
      </c>
      <c r="C17" s="193">
        <v>1</v>
      </c>
      <c r="D17" s="193" t="s">
        <v>56</v>
      </c>
      <c r="E17" s="198">
        <v>45113</v>
      </c>
      <c r="F17" s="193" t="s">
        <v>4680</v>
      </c>
      <c r="G17" s="192"/>
      <c r="H17" s="192"/>
      <c r="I17" s="192"/>
      <c r="J17" s="192"/>
      <c r="K17" s="192"/>
      <c r="L17" s="192"/>
      <c r="M17" s="192"/>
      <c r="N17" s="192"/>
      <c r="O17" s="192"/>
      <c r="P17" s="196" t="s">
        <v>4712</v>
      </c>
      <c r="Q17" s="192"/>
      <c r="R17" s="192" t="s">
        <v>155</v>
      </c>
      <c r="S17" s="192" t="s">
        <v>164</v>
      </c>
      <c r="T17" s="192" t="s">
        <v>2467</v>
      </c>
      <c r="U17" s="192"/>
      <c r="V17" s="192"/>
      <c r="W17" s="192"/>
      <c r="X17" s="192"/>
      <c r="Y17" s="192"/>
      <c r="Z17" s="192"/>
      <c r="AA17" s="192"/>
      <c r="BM17" s="90" t="s">
        <v>2804</v>
      </c>
      <c r="BN17" s="90" t="s">
        <v>3458</v>
      </c>
      <c r="BO17" s="90" t="s">
        <v>3571</v>
      </c>
    </row>
    <row r="18" spans="1:71">
      <c r="A18" s="192">
        <v>17</v>
      </c>
      <c r="B18" s="193">
        <v>71000273</v>
      </c>
      <c r="C18" s="193">
        <v>4</v>
      </c>
      <c r="D18" s="193" t="s">
        <v>51</v>
      </c>
      <c r="E18" s="198">
        <v>45113</v>
      </c>
      <c r="F18" s="193" t="s">
        <v>4679</v>
      </c>
      <c r="G18" s="192"/>
      <c r="H18" s="192"/>
      <c r="I18" s="192"/>
      <c r="J18" s="192"/>
      <c r="K18" s="192"/>
      <c r="L18" s="192"/>
      <c r="M18" s="192"/>
      <c r="N18" s="192"/>
      <c r="O18" s="192"/>
      <c r="P18" s="196" t="s">
        <v>4027</v>
      </c>
      <c r="Q18" s="192"/>
      <c r="R18" s="192" t="s">
        <v>86</v>
      </c>
      <c r="S18" s="192"/>
      <c r="T18" s="192"/>
      <c r="U18" s="192"/>
      <c r="V18" s="192"/>
      <c r="W18" s="192"/>
      <c r="X18" s="192"/>
      <c r="Y18" s="192"/>
      <c r="Z18" s="192"/>
      <c r="AA18" s="192"/>
    </row>
    <row r="19" spans="1:71" ht="30">
      <c r="A19" s="192">
        <v>18</v>
      </c>
      <c r="B19" s="193">
        <v>72000070</v>
      </c>
      <c r="C19" s="193">
        <v>4</v>
      </c>
      <c r="D19" s="193" t="s">
        <v>51</v>
      </c>
      <c r="E19" s="198">
        <v>45113</v>
      </c>
      <c r="F19" s="193" t="s">
        <v>4679</v>
      </c>
      <c r="G19" s="192"/>
      <c r="H19" s="192"/>
      <c r="I19" s="192"/>
      <c r="J19" s="192"/>
      <c r="K19" s="192"/>
      <c r="L19" s="192"/>
      <c r="M19" s="192"/>
      <c r="N19" s="192"/>
      <c r="O19" s="192"/>
      <c r="P19" s="196" t="s">
        <v>4713</v>
      </c>
      <c r="Q19" s="192"/>
      <c r="R19" s="192" t="s">
        <v>671</v>
      </c>
      <c r="S19" s="192"/>
      <c r="T19" s="192"/>
      <c r="U19" s="192"/>
      <c r="V19" s="192"/>
      <c r="W19" s="192"/>
      <c r="X19" s="192"/>
      <c r="Y19" s="192"/>
      <c r="Z19" s="192"/>
      <c r="AA19" s="192"/>
      <c r="BM19" s="90" t="s">
        <v>2638</v>
      </c>
      <c r="BN19" s="90" t="s">
        <v>2639</v>
      </c>
    </row>
    <row r="20" spans="1:71">
      <c r="A20" s="192">
        <v>19</v>
      </c>
      <c r="B20" s="193">
        <v>72000070</v>
      </c>
      <c r="C20" s="193">
        <v>4</v>
      </c>
      <c r="D20" s="193" t="s">
        <v>51</v>
      </c>
      <c r="E20" s="198">
        <v>45113</v>
      </c>
      <c r="F20" s="193" t="s">
        <v>4679</v>
      </c>
      <c r="G20" s="192"/>
      <c r="H20" s="192"/>
      <c r="I20" s="192"/>
      <c r="J20" s="192"/>
      <c r="K20" s="192"/>
      <c r="L20" s="192"/>
      <c r="M20" s="192"/>
      <c r="N20" s="192"/>
      <c r="O20" s="192"/>
      <c r="P20" s="196" t="s">
        <v>4029</v>
      </c>
      <c r="Q20" s="192"/>
      <c r="R20" s="192" t="s">
        <v>86</v>
      </c>
      <c r="S20" s="192"/>
      <c r="T20" s="192"/>
      <c r="U20" s="192"/>
      <c r="V20" s="192"/>
      <c r="W20" s="192"/>
      <c r="X20" s="192"/>
      <c r="Y20" s="192"/>
      <c r="Z20" s="192"/>
      <c r="AA20" s="192"/>
    </row>
    <row r="21" spans="1:71" ht="45">
      <c r="A21" s="192">
        <v>20</v>
      </c>
      <c r="B21" s="193">
        <v>72000094</v>
      </c>
      <c r="C21" s="193">
        <v>4</v>
      </c>
      <c r="D21" s="193" t="s">
        <v>51</v>
      </c>
      <c r="E21" s="198">
        <v>45113</v>
      </c>
      <c r="F21" s="193" t="s">
        <v>4679</v>
      </c>
      <c r="G21" s="192"/>
      <c r="H21" s="192"/>
      <c r="I21" s="192"/>
      <c r="J21" s="192"/>
      <c r="K21" s="192"/>
      <c r="L21" s="192"/>
      <c r="M21" s="192"/>
      <c r="N21" s="192"/>
      <c r="O21" s="192"/>
      <c r="P21" s="196" t="s">
        <v>5699</v>
      </c>
      <c r="Q21" s="192"/>
      <c r="R21" s="192" t="s">
        <v>178</v>
      </c>
      <c r="S21" s="192" t="s">
        <v>164</v>
      </c>
      <c r="T21" s="192"/>
      <c r="U21" s="192"/>
      <c r="V21" s="192"/>
      <c r="W21" s="192"/>
      <c r="X21" s="192"/>
      <c r="Y21" s="192"/>
      <c r="Z21" s="192"/>
      <c r="AA21" s="192"/>
      <c r="BM21" s="90" t="s">
        <v>1119</v>
      </c>
      <c r="BN21" s="90" t="s">
        <v>5672</v>
      </c>
    </row>
    <row r="22" spans="1:71" ht="45">
      <c r="A22" s="192">
        <v>21</v>
      </c>
      <c r="B22" s="193">
        <v>114377880</v>
      </c>
      <c r="C22" s="193">
        <v>3</v>
      </c>
      <c r="D22" s="193" t="s">
        <v>56</v>
      </c>
      <c r="E22" s="198">
        <v>45113</v>
      </c>
      <c r="F22" s="193" t="s">
        <v>4682</v>
      </c>
      <c r="G22" s="192"/>
      <c r="H22" s="192"/>
      <c r="I22" s="192"/>
      <c r="J22" s="192"/>
      <c r="K22" s="192"/>
      <c r="L22" s="192"/>
      <c r="M22" s="192"/>
      <c r="N22" s="192"/>
      <c r="O22" s="192"/>
      <c r="P22" s="196" t="s">
        <v>4714</v>
      </c>
      <c r="Q22" s="192"/>
      <c r="R22" s="192" t="s">
        <v>174</v>
      </c>
      <c r="S22" s="192" t="s">
        <v>507</v>
      </c>
      <c r="T22" s="192"/>
      <c r="U22" s="192"/>
      <c r="V22" s="192"/>
      <c r="W22" s="192"/>
      <c r="X22" s="192"/>
      <c r="Y22" s="192"/>
      <c r="Z22" s="192"/>
      <c r="AA22" s="192"/>
      <c r="BM22" s="90" t="s">
        <v>1778</v>
      </c>
      <c r="BN22" s="90" t="s">
        <v>3575</v>
      </c>
    </row>
    <row r="23" spans="1:71">
      <c r="A23" s="192">
        <v>22</v>
      </c>
      <c r="B23" s="193">
        <v>11721</v>
      </c>
      <c r="C23" s="193">
        <v>4</v>
      </c>
      <c r="D23" s="193" t="s">
        <v>51</v>
      </c>
      <c r="E23" s="198">
        <v>45113</v>
      </c>
      <c r="F23" s="193" t="s">
        <v>4679</v>
      </c>
      <c r="G23" s="192"/>
      <c r="H23" s="192"/>
      <c r="I23" s="192"/>
      <c r="J23" s="192"/>
      <c r="K23" s="192"/>
      <c r="L23" s="192"/>
      <c r="M23" s="192"/>
      <c r="N23" s="192"/>
      <c r="O23" s="192"/>
      <c r="P23" s="196" t="s">
        <v>5380</v>
      </c>
      <c r="Q23" s="192"/>
      <c r="R23" s="192" t="s">
        <v>86</v>
      </c>
      <c r="S23" s="192"/>
      <c r="T23" s="192"/>
      <c r="U23" s="192"/>
      <c r="V23" s="192"/>
      <c r="W23" s="192"/>
      <c r="X23" s="192"/>
      <c r="Y23" s="192"/>
      <c r="Z23" s="192"/>
      <c r="AA23" s="192"/>
    </row>
    <row r="24" spans="1:71" ht="45">
      <c r="A24" s="192">
        <v>23</v>
      </c>
      <c r="B24" s="193">
        <v>136293685</v>
      </c>
      <c r="C24" s="193">
        <v>2</v>
      </c>
      <c r="D24" s="193" t="s">
        <v>51</v>
      </c>
      <c r="E24" s="198">
        <v>45113</v>
      </c>
      <c r="F24" s="193" t="s">
        <v>4680</v>
      </c>
      <c r="G24" s="192"/>
      <c r="H24" s="192"/>
      <c r="I24" s="192"/>
      <c r="J24" s="192"/>
      <c r="K24" s="192"/>
      <c r="L24" s="192"/>
      <c r="M24" s="192"/>
      <c r="N24" s="192"/>
      <c r="O24" s="192"/>
      <c r="P24" s="196" t="s">
        <v>4715</v>
      </c>
      <c r="Q24" s="192"/>
      <c r="R24" s="192" t="s">
        <v>165</v>
      </c>
      <c r="S24" s="192"/>
      <c r="T24" s="192"/>
      <c r="U24" s="192"/>
      <c r="V24" s="192"/>
      <c r="W24" s="192"/>
      <c r="X24" s="192"/>
      <c r="Y24" s="192"/>
      <c r="Z24" s="192"/>
      <c r="AA24" s="192"/>
      <c r="BM24" s="90" t="s">
        <v>3148</v>
      </c>
    </row>
    <row r="25" spans="1:71" ht="105">
      <c r="A25" s="192">
        <v>24</v>
      </c>
      <c r="B25" s="193">
        <v>20000695</v>
      </c>
      <c r="C25" s="193">
        <v>3</v>
      </c>
      <c r="D25" s="193" t="s">
        <v>56</v>
      </c>
      <c r="E25" s="198">
        <v>45113</v>
      </c>
      <c r="F25" s="193" t="s">
        <v>4681</v>
      </c>
      <c r="G25" s="192"/>
      <c r="H25" s="192"/>
      <c r="I25" s="192"/>
      <c r="J25" s="192"/>
      <c r="K25" s="192"/>
      <c r="L25" s="192"/>
      <c r="M25" s="192"/>
      <c r="N25" s="192"/>
      <c r="O25" s="192"/>
      <c r="P25" s="196" t="s">
        <v>5387</v>
      </c>
      <c r="Q25" s="192"/>
      <c r="R25" s="192" t="s">
        <v>154</v>
      </c>
      <c r="S25" s="192" t="s">
        <v>150</v>
      </c>
      <c r="T25" s="192" t="s">
        <v>159</v>
      </c>
      <c r="U25" s="192" t="s">
        <v>507</v>
      </c>
      <c r="V25" s="192"/>
      <c r="W25" s="192"/>
      <c r="X25" s="192"/>
      <c r="Y25" s="192"/>
      <c r="Z25" s="192"/>
      <c r="AA25" s="192"/>
      <c r="BM25" s="90" t="s">
        <v>506</v>
      </c>
      <c r="BN25" s="90" t="s">
        <v>1620</v>
      </c>
      <c r="BO25" s="90" t="s">
        <v>1567</v>
      </c>
      <c r="BP25" s="90" t="s">
        <v>2298</v>
      </c>
      <c r="BQ25" s="90" t="s">
        <v>3769</v>
      </c>
      <c r="BR25" s="90" t="s">
        <v>3575</v>
      </c>
    </row>
    <row r="26" spans="1:71">
      <c r="A26" s="192">
        <v>25</v>
      </c>
      <c r="B26" s="193">
        <v>20000763</v>
      </c>
      <c r="C26" s="193">
        <v>4</v>
      </c>
      <c r="D26" s="193" t="s">
        <v>51</v>
      </c>
      <c r="E26" s="198">
        <v>45113</v>
      </c>
      <c r="F26" s="193" t="s">
        <v>4679</v>
      </c>
      <c r="G26" s="192"/>
      <c r="H26" s="192"/>
      <c r="I26" s="192"/>
      <c r="J26" s="192"/>
      <c r="K26" s="192"/>
      <c r="L26" s="192"/>
      <c r="M26" s="192"/>
      <c r="N26" s="192"/>
      <c r="O26" s="192"/>
      <c r="P26" s="196" t="s">
        <v>4716</v>
      </c>
      <c r="Q26" s="192"/>
      <c r="R26" s="192" t="s">
        <v>507</v>
      </c>
      <c r="S26" s="192"/>
      <c r="T26" s="192"/>
      <c r="U26" s="192"/>
      <c r="V26" s="192"/>
      <c r="W26" s="192"/>
      <c r="X26" s="192"/>
      <c r="Y26" s="192"/>
      <c r="Z26" s="192"/>
      <c r="AA26" s="192"/>
      <c r="BM26" s="90" t="s">
        <v>3575</v>
      </c>
    </row>
    <row r="27" spans="1:71" ht="60">
      <c r="A27" s="192">
        <v>26</v>
      </c>
      <c r="B27" s="193">
        <v>200465920</v>
      </c>
      <c r="C27" s="193">
        <v>4</v>
      </c>
      <c r="D27" s="193" t="s">
        <v>51</v>
      </c>
      <c r="E27" s="198">
        <v>45113</v>
      </c>
      <c r="F27" s="193" t="s">
        <v>4679</v>
      </c>
      <c r="G27" s="192"/>
      <c r="H27" s="192"/>
      <c r="I27" s="192"/>
      <c r="J27" s="192"/>
      <c r="K27" s="192"/>
      <c r="L27" s="192"/>
      <c r="M27" s="192"/>
      <c r="N27" s="192"/>
      <c r="O27" s="192"/>
      <c r="P27" s="196" t="s">
        <v>4034</v>
      </c>
      <c r="Q27" s="192"/>
      <c r="R27" s="192" t="s">
        <v>86</v>
      </c>
      <c r="S27" s="192"/>
      <c r="T27" s="192"/>
      <c r="U27" s="192"/>
      <c r="V27" s="192"/>
      <c r="W27" s="192"/>
      <c r="X27" s="192"/>
      <c r="Y27" s="192"/>
      <c r="Z27" s="192"/>
      <c r="AA27" s="192"/>
    </row>
    <row r="28" spans="1:71" ht="60">
      <c r="A28" s="192">
        <v>27</v>
      </c>
      <c r="B28" s="193">
        <v>200802953</v>
      </c>
      <c r="C28" s="193">
        <v>2</v>
      </c>
      <c r="D28" s="193" t="s">
        <v>56</v>
      </c>
      <c r="E28" s="198">
        <v>45113</v>
      </c>
      <c r="F28" s="193" t="s">
        <v>4679</v>
      </c>
      <c r="G28" s="192"/>
      <c r="H28" s="192"/>
      <c r="I28" s="192"/>
      <c r="J28" s="192"/>
      <c r="K28" s="192"/>
      <c r="L28" s="192"/>
      <c r="M28" s="192"/>
      <c r="N28" s="192"/>
      <c r="O28" s="192"/>
      <c r="P28" s="196" t="s">
        <v>4717</v>
      </c>
      <c r="Q28" s="192"/>
      <c r="R28" s="192" t="s">
        <v>154</v>
      </c>
      <c r="S28" s="192" t="s">
        <v>166</v>
      </c>
      <c r="T28" s="192" t="s">
        <v>155</v>
      </c>
      <c r="U28" s="192" t="s">
        <v>2467</v>
      </c>
      <c r="V28" s="192"/>
      <c r="W28" s="192"/>
      <c r="X28" s="192"/>
      <c r="Y28" s="192"/>
      <c r="Z28" s="192"/>
      <c r="AA28" s="192"/>
      <c r="BM28" s="90" t="s">
        <v>3692</v>
      </c>
      <c r="BN28" s="90" t="s">
        <v>542</v>
      </c>
      <c r="BO28" s="90" t="s">
        <v>1859</v>
      </c>
      <c r="BP28" s="90" t="s">
        <v>2963</v>
      </c>
      <c r="BQ28" s="90" t="s">
        <v>173</v>
      </c>
    </row>
    <row r="29" spans="1:71" ht="90">
      <c r="A29" s="192">
        <v>28</v>
      </c>
      <c r="B29" s="193">
        <v>40000350</v>
      </c>
      <c r="C29" s="193">
        <v>3</v>
      </c>
      <c r="D29" s="193" t="s">
        <v>56</v>
      </c>
      <c r="E29" s="198">
        <v>45113</v>
      </c>
      <c r="F29" s="193" t="s">
        <v>4680</v>
      </c>
      <c r="G29" s="192"/>
      <c r="H29" s="192"/>
      <c r="I29" s="192"/>
      <c r="J29" s="192"/>
      <c r="K29" s="192"/>
      <c r="L29" s="192"/>
      <c r="M29" s="192"/>
      <c r="N29" s="192"/>
      <c r="O29" s="192"/>
      <c r="P29" s="196" t="s">
        <v>5388</v>
      </c>
      <c r="Q29" s="192"/>
      <c r="R29" s="192" t="s">
        <v>154</v>
      </c>
      <c r="S29" s="192" t="s">
        <v>2095</v>
      </c>
      <c r="T29" s="192" t="s">
        <v>671</v>
      </c>
      <c r="U29" s="192" t="s">
        <v>159</v>
      </c>
      <c r="V29" s="192" t="s">
        <v>3127</v>
      </c>
      <c r="W29" s="192" t="s">
        <v>507</v>
      </c>
      <c r="X29" s="192"/>
      <c r="Y29" s="192"/>
      <c r="Z29" s="192"/>
      <c r="AA29" s="192"/>
      <c r="BM29" s="90" t="s">
        <v>1824</v>
      </c>
      <c r="BN29" s="90" t="s">
        <v>1952</v>
      </c>
      <c r="BO29" s="90" t="s">
        <v>3460</v>
      </c>
      <c r="BP29" s="90" t="s">
        <v>534</v>
      </c>
      <c r="BQ29" s="90" t="s">
        <v>2443</v>
      </c>
      <c r="BR29" s="90" t="s">
        <v>3394</v>
      </c>
      <c r="BS29" s="90" t="s">
        <v>3575</v>
      </c>
    </row>
    <row r="30" spans="1:71">
      <c r="A30" s="192">
        <v>29</v>
      </c>
      <c r="B30" s="193">
        <v>40000392</v>
      </c>
      <c r="C30" s="193">
        <v>3</v>
      </c>
      <c r="D30" s="193" t="s">
        <v>56</v>
      </c>
      <c r="E30" s="198">
        <v>45113</v>
      </c>
      <c r="F30" s="193" t="s">
        <v>4680</v>
      </c>
      <c r="G30" s="192"/>
      <c r="H30" s="192"/>
      <c r="I30" s="192"/>
      <c r="J30" s="192"/>
      <c r="K30" s="192"/>
      <c r="L30" s="192"/>
      <c r="M30" s="192"/>
      <c r="N30" s="192"/>
      <c r="O30" s="192"/>
      <c r="P30" s="197" t="s">
        <v>4718</v>
      </c>
      <c r="Q30" s="192"/>
      <c r="R30" s="192" t="s">
        <v>671</v>
      </c>
      <c r="S30" s="192"/>
      <c r="T30" s="192"/>
      <c r="U30" s="192"/>
      <c r="V30" s="192"/>
      <c r="W30" s="192"/>
      <c r="X30" s="192"/>
      <c r="Y30" s="192"/>
      <c r="Z30" s="192"/>
      <c r="AA30" s="192"/>
      <c r="BM30" s="90" t="s">
        <v>2638</v>
      </c>
      <c r="BN30" s="90" t="s">
        <v>2639</v>
      </c>
    </row>
    <row r="31" spans="1:71" ht="30">
      <c r="A31" s="192">
        <v>30</v>
      </c>
      <c r="B31" s="193">
        <v>40000395</v>
      </c>
      <c r="C31" s="193">
        <v>1</v>
      </c>
      <c r="D31" s="193" t="s">
        <v>56</v>
      </c>
      <c r="E31" s="198">
        <v>45113</v>
      </c>
      <c r="F31" s="193" t="s">
        <v>4679</v>
      </c>
      <c r="G31" s="192"/>
      <c r="H31" s="192"/>
      <c r="I31" s="192"/>
      <c r="J31" s="192"/>
      <c r="K31" s="192"/>
      <c r="L31" s="192"/>
      <c r="M31" s="192"/>
      <c r="N31" s="192"/>
      <c r="O31" s="192"/>
      <c r="P31" s="196" t="s">
        <v>4719</v>
      </c>
      <c r="Q31" s="192"/>
      <c r="R31" s="192" t="s">
        <v>154</v>
      </c>
      <c r="S31" s="192" t="s">
        <v>155</v>
      </c>
      <c r="T31" s="192" t="s">
        <v>164</v>
      </c>
      <c r="U31" s="192" t="s">
        <v>2467</v>
      </c>
      <c r="V31" s="192"/>
      <c r="W31" s="192"/>
      <c r="X31" s="192"/>
      <c r="Y31" s="192"/>
      <c r="Z31" s="192"/>
      <c r="AA31" s="192"/>
      <c r="BM31" s="90" t="s">
        <v>542</v>
      </c>
      <c r="BN31" s="90" t="s">
        <v>2963</v>
      </c>
      <c r="BO31" s="90" t="s">
        <v>3779</v>
      </c>
      <c r="BP31" s="90" t="s">
        <v>3086</v>
      </c>
    </row>
    <row r="32" spans="1:71" ht="45">
      <c r="A32" s="192">
        <v>31</v>
      </c>
      <c r="B32" s="193">
        <v>40000396</v>
      </c>
      <c r="C32" s="193">
        <v>4</v>
      </c>
      <c r="D32" s="193" t="s">
        <v>51</v>
      </c>
      <c r="E32" s="198">
        <v>45113</v>
      </c>
      <c r="F32" s="193" t="s">
        <v>4679</v>
      </c>
      <c r="G32" s="192"/>
      <c r="H32" s="192"/>
      <c r="I32" s="192"/>
      <c r="J32" s="192"/>
      <c r="K32" s="192"/>
      <c r="L32" s="192"/>
      <c r="M32" s="192"/>
      <c r="N32" s="192"/>
      <c r="O32" s="192"/>
      <c r="P32" s="196" t="s">
        <v>4720</v>
      </c>
      <c r="Q32" s="192"/>
      <c r="R32" s="192" t="s">
        <v>165</v>
      </c>
      <c r="S32" s="192" t="s">
        <v>655</v>
      </c>
      <c r="T32" s="192" t="s">
        <v>2467</v>
      </c>
      <c r="U32" s="192"/>
      <c r="V32" s="192"/>
      <c r="W32" s="192"/>
      <c r="X32" s="192"/>
      <c r="Y32" s="192"/>
      <c r="Z32" s="192"/>
      <c r="AA32" s="192"/>
      <c r="BM32" s="90" t="s">
        <v>3148</v>
      </c>
      <c r="BN32" s="90" t="s">
        <v>1679</v>
      </c>
      <c r="BO32" s="90" t="s">
        <v>2695</v>
      </c>
    </row>
    <row r="33" spans="1:73" ht="75">
      <c r="A33" s="192">
        <v>32</v>
      </c>
      <c r="B33" s="193">
        <v>40000401</v>
      </c>
      <c r="C33" s="193">
        <v>4</v>
      </c>
      <c r="D33" s="193" t="s">
        <v>56</v>
      </c>
      <c r="E33" s="198">
        <v>45113</v>
      </c>
      <c r="F33" s="193" t="s">
        <v>4679</v>
      </c>
      <c r="G33" s="192"/>
      <c r="H33" s="192"/>
      <c r="I33" s="192"/>
      <c r="J33" s="192"/>
      <c r="K33" s="192"/>
      <c r="L33" s="192"/>
      <c r="M33" s="192"/>
      <c r="N33" s="192"/>
      <c r="O33" s="192"/>
      <c r="P33" s="196" t="s">
        <v>5389</v>
      </c>
      <c r="Q33" s="192"/>
      <c r="R33" s="192" t="s">
        <v>551</v>
      </c>
      <c r="S33" s="192" t="s">
        <v>154</v>
      </c>
      <c r="T33" s="192" t="s">
        <v>165</v>
      </c>
      <c r="U33" s="192" t="s">
        <v>671</v>
      </c>
      <c r="V33" s="192" t="s">
        <v>507</v>
      </c>
      <c r="W33" s="192" t="s">
        <v>164</v>
      </c>
      <c r="X33" s="192"/>
      <c r="Y33" s="192"/>
      <c r="Z33" s="192"/>
      <c r="AA33" s="192"/>
      <c r="BM33" s="90" t="s">
        <v>2150</v>
      </c>
      <c r="BN33" s="90" t="s">
        <v>2169</v>
      </c>
      <c r="BO33" s="90" t="s">
        <v>506</v>
      </c>
      <c r="BP33" s="90" t="s">
        <v>1463</v>
      </c>
      <c r="BQ33" s="90" t="s">
        <v>3389</v>
      </c>
      <c r="BR33" s="90" t="s">
        <v>2554</v>
      </c>
      <c r="BS33" s="90" t="s">
        <v>3575</v>
      </c>
      <c r="BT33" s="90" t="s">
        <v>3231</v>
      </c>
      <c r="BU33" s="90" t="s">
        <v>1412</v>
      </c>
    </row>
    <row r="34" spans="1:73">
      <c r="A34" s="192">
        <v>33</v>
      </c>
      <c r="B34" s="193">
        <v>72000139</v>
      </c>
      <c r="C34" s="193">
        <v>4</v>
      </c>
      <c r="D34" s="193" t="s">
        <v>51</v>
      </c>
      <c r="E34" s="198">
        <v>45113</v>
      </c>
      <c r="F34" s="193" t="s">
        <v>4679</v>
      </c>
      <c r="G34" s="192"/>
      <c r="H34" s="192"/>
      <c r="I34" s="192"/>
      <c r="J34" s="192"/>
      <c r="K34" s="192"/>
      <c r="L34" s="192"/>
      <c r="M34" s="192"/>
      <c r="N34" s="192"/>
      <c r="O34" s="192"/>
      <c r="P34" s="196" t="s">
        <v>4692</v>
      </c>
      <c r="Q34" s="192"/>
      <c r="R34" s="192" t="s">
        <v>86</v>
      </c>
      <c r="S34" s="192"/>
      <c r="T34" s="192"/>
      <c r="U34" s="192"/>
      <c r="V34" s="192"/>
      <c r="W34" s="192"/>
      <c r="X34" s="192"/>
      <c r="Y34" s="192"/>
      <c r="Z34" s="192"/>
      <c r="AA34" s="192"/>
    </row>
    <row r="35" spans="1:73" ht="30">
      <c r="A35" s="192">
        <v>34</v>
      </c>
      <c r="B35" s="193">
        <v>11583</v>
      </c>
      <c r="C35" s="193">
        <v>4</v>
      </c>
      <c r="D35" s="193" t="s">
        <v>51</v>
      </c>
      <c r="E35" s="198">
        <v>45116</v>
      </c>
      <c r="F35" s="193" t="s">
        <v>4679</v>
      </c>
      <c r="G35" s="192"/>
      <c r="H35" s="192"/>
      <c r="I35" s="192"/>
      <c r="J35" s="192"/>
      <c r="K35" s="192"/>
      <c r="L35" s="192"/>
      <c r="M35" s="192"/>
      <c r="N35" s="192"/>
      <c r="O35" s="192"/>
      <c r="P35" s="196" t="s">
        <v>4040</v>
      </c>
      <c r="Q35" s="192"/>
      <c r="R35" s="192" t="s">
        <v>86</v>
      </c>
      <c r="S35" s="192"/>
      <c r="T35" s="192"/>
      <c r="U35" s="192"/>
      <c r="V35" s="192"/>
      <c r="W35" s="192"/>
      <c r="X35" s="192"/>
      <c r="Y35" s="192"/>
      <c r="Z35" s="192"/>
      <c r="AA35" s="192"/>
    </row>
    <row r="36" spans="1:73" ht="45">
      <c r="A36" s="192">
        <v>35</v>
      </c>
      <c r="B36" s="193">
        <v>104590112</v>
      </c>
      <c r="C36" s="193">
        <v>1</v>
      </c>
      <c r="D36" s="193" t="s">
        <v>56</v>
      </c>
      <c r="E36" s="198">
        <v>45116</v>
      </c>
      <c r="F36" s="193" t="s">
        <v>4679</v>
      </c>
      <c r="G36" s="192"/>
      <c r="H36" s="192"/>
      <c r="I36" s="192"/>
      <c r="J36" s="192"/>
      <c r="K36" s="192"/>
      <c r="L36" s="192"/>
      <c r="M36" s="192"/>
      <c r="N36" s="192"/>
      <c r="O36" s="192"/>
      <c r="P36" s="196" t="s">
        <v>4721</v>
      </c>
      <c r="Q36" s="192"/>
      <c r="R36" s="192" t="s">
        <v>155</v>
      </c>
      <c r="S36" s="192"/>
      <c r="T36" s="192"/>
      <c r="U36" s="192"/>
      <c r="V36" s="192"/>
      <c r="W36" s="192"/>
      <c r="X36" s="192"/>
      <c r="Y36" s="192"/>
      <c r="Z36" s="192"/>
      <c r="AA36" s="192"/>
      <c r="BM36" s="90" t="s">
        <v>2998</v>
      </c>
      <c r="BN36" s="90" t="s">
        <v>3001</v>
      </c>
    </row>
    <row r="37" spans="1:73" ht="90">
      <c r="A37" s="192">
        <v>36</v>
      </c>
      <c r="B37" s="193">
        <v>11180270</v>
      </c>
      <c r="C37" s="193">
        <v>4</v>
      </c>
      <c r="D37" s="193" t="s">
        <v>51</v>
      </c>
      <c r="E37" s="198">
        <v>45116</v>
      </c>
      <c r="F37" s="193" t="s">
        <v>4683</v>
      </c>
      <c r="G37" s="192"/>
      <c r="H37" s="192"/>
      <c r="I37" s="192"/>
      <c r="J37" s="192"/>
      <c r="K37" s="192"/>
      <c r="L37" s="192"/>
      <c r="M37" s="192"/>
      <c r="N37" s="192"/>
      <c r="O37" s="192"/>
      <c r="P37" s="196" t="s">
        <v>4042</v>
      </c>
      <c r="Q37" s="192"/>
      <c r="R37" s="192" t="s">
        <v>86</v>
      </c>
      <c r="S37" s="192"/>
      <c r="T37" s="192"/>
      <c r="U37" s="192"/>
      <c r="V37" s="192"/>
      <c r="W37" s="192"/>
      <c r="X37" s="192"/>
      <c r="Y37" s="192"/>
      <c r="Z37" s="192"/>
      <c r="AA37" s="192"/>
    </row>
    <row r="38" spans="1:73" ht="75">
      <c r="A38" s="192">
        <v>37</v>
      </c>
      <c r="B38" s="193">
        <v>11190071</v>
      </c>
      <c r="C38" s="193">
        <v>1</v>
      </c>
      <c r="D38" s="193" t="s">
        <v>51</v>
      </c>
      <c r="E38" s="198">
        <v>45116</v>
      </c>
      <c r="F38" s="193" t="s">
        <v>4684</v>
      </c>
      <c r="G38" s="192"/>
      <c r="H38" s="192"/>
      <c r="I38" s="192"/>
      <c r="J38" s="192"/>
      <c r="K38" s="192"/>
      <c r="L38" s="192"/>
      <c r="M38" s="192"/>
      <c r="N38" s="192"/>
      <c r="O38" s="192"/>
      <c r="P38" s="196" t="s">
        <v>4722</v>
      </c>
      <c r="Q38" s="192"/>
      <c r="R38" s="192" t="s">
        <v>154</v>
      </c>
      <c r="S38" s="192" t="s">
        <v>164</v>
      </c>
      <c r="T38" s="192"/>
      <c r="U38" s="192"/>
      <c r="V38" s="192"/>
      <c r="W38" s="192"/>
      <c r="X38" s="192"/>
      <c r="Y38" s="192"/>
      <c r="Z38" s="192"/>
      <c r="AA38" s="192"/>
      <c r="BM38" s="90" t="s">
        <v>1702</v>
      </c>
      <c r="BN38" s="90" t="s">
        <v>1804</v>
      </c>
      <c r="BO38" s="90" t="s">
        <v>2037</v>
      </c>
      <c r="BP38" s="90" t="s">
        <v>3458</v>
      </c>
    </row>
    <row r="39" spans="1:73" ht="30">
      <c r="A39" s="192">
        <v>38</v>
      </c>
      <c r="B39" s="193">
        <v>11270654</v>
      </c>
      <c r="C39" s="193">
        <v>4</v>
      </c>
      <c r="D39" s="193" t="s">
        <v>51</v>
      </c>
      <c r="E39" s="198">
        <v>45116</v>
      </c>
      <c r="F39" s="193" t="s">
        <v>4685</v>
      </c>
      <c r="G39" s="192"/>
      <c r="H39" s="192"/>
      <c r="I39" s="192"/>
      <c r="J39" s="192"/>
      <c r="K39" s="192"/>
      <c r="L39" s="192"/>
      <c r="M39" s="192"/>
      <c r="N39" s="192"/>
      <c r="O39" s="192"/>
      <c r="P39" s="196" t="s">
        <v>4044</v>
      </c>
      <c r="Q39" s="192"/>
      <c r="R39" s="192" t="s">
        <v>86</v>
      </c>
      <c r="S39" s="192"/>
      <c r="T39" s="192"/>
      <c r="U39" s="192"/>
      <c r="V39" s="192"/>
      <c r="W39" s="192"/>
      <c r="X39" s="192"/>
      <c r="Y39" s="192"/>
      <c r="Z39" s="192"/>
      <c r="AA39" s="192"/>
    </row>
    <row r="40" spans="1:73">
      <c r="A40" s="192">
        <v>39</v>
      </c>
      <c r="B40" s="193">
        <v>11515</v>
      </c>
      <c r="C40" s="193">
        <v>4</v>
      </c>
      <c r="D40" s="193" t="s">
        <v>51</v>
      </c>
      <c r="E40" s="198">
        <v>45114</v>
      </c>
      <c r="F40" s="193" t="s">
        <v>4679</v>
      </c>
      <c r="G40" s="192"/>
      <c r="H40" s="192"/>
      <c r="I40" s="192"/>
      <c r="J40" s="192"/>
      <c r="K40" s="192"/>
      <c r="L40" s="192"/>
      <c r="M40" s="192"/>
      <c r="N40" s="192"/>
      <c r="O40" s="192"/>
      <c r="P40" s="196" t="s">
        <v>4045</v>
      </c>
      <c r="Q40" s="192"/>
      <c r="R40" s="192" t="s">
        <v>86</v>
      </c>
      <c r="S40" s="192"/>
      <c r="T40" s="192"/>
      <c r="U40" s="192"/>
      <c r="V40" s="192"/>
      <c r="W40" s="192"/>
      <c r="X40" s="192"/>
      <c r="Y40" s="192"/>
      <c r="Z40" s="192"/>
      <c r="AA40" s="192"/>
    </row>
    <row r="41" spans="1:73" ht="180">
      <c r="A41" s="192">
        <v>40</v>
      </c>
      <c r="B41" s="193">
        <v>11712</v>
      </c>
      <c r="C41" s="193">
        <v>2</v>
      </c>
      <c r="D41" s="193" t="s">
        <v>56</v>
      </c>
      <c r="E41" s="198">
        <v>45114</v>
      </c>
      <c r="F41" s="193" t="s">
        <v>4679</v>
      </c>
      <c r="G41" s="192"/>
      <c r="H41" s="192"/>
      <c r="I41" s="192"/>
      <c r="J41" s="192"/>
      <c r="K41" s="192"/>
      <c r="L41" s="192"/>
      <c r="M41" s="192"/>
      <c r="N41" s="192"/>
      <c r="O41" s="192"/>
      <c r="P41" s="196" t="s">
        <v>5390</v>
      </c>
      <c r="Q41" s="192"/>
      <c r="R41" s="192" t="s">
        <v>551</v>
      </c>
      <c r="S41" s="192" t="s">
        <v>154</v>
      </c>
      <c r="T41" s="192" t="s">
        <v>165</v>
      </c>
      <c r="U41" s="192" t="s">
        <v>159</v>
      </c>
      <c r="V41" s="192"/>
      <c r="W41" s="192"/>
      <c r="X41" s="192"/>
      <c r="Y41" s="192"/>
      <c r="Z41" s="192"/>
      <c r="AA41" s="192"/>
      <c r="BM41" s="90" t="s">
        <v>2169</v>
      </c>
      <c r="BN41" s="90" t="s">
        <v>2171</v>
      </c>
      <c r="BO41" s="90" t="s">
        <v>1484</v>
      </c>
      <c r="BP41" s="90" t="s">
        <v>1270</v>
      </c>
      <c r="BQ41" s="90" t="s">
        <v>1360</v>
      </c>
    </row>
    <row r="42" spans="1:73">
      <c r="A42" s="192">
        <v>41</v>
      </c>
      <c r="B42" s="193">
        <v>11712</v>
      </c>
      <c r="C42" s="193">
        <v>4</v>
      </c>
      <c r="D42" s="193" t="s">
        <v>51</v>
      </c>
      <c r="E42" s="198">
        <v>45114</v>
      </c>
      <c r="F42" s="193" t="s">
        <v>4679</v>
      </c>
      <c r="G42" s="192"/>
      <c r="H42" s="192"/>
      <c r="I42" s="192"/>
      <c r="J42" s="192"/>
      <c r="K42" s="192"/>
      <c r="L42" s="192"/>
      <c r="M42" s="192"/>
      <c r="N42" s="192"/>
      <c r="O42" s="192"/>
      <c r="P42" s="196" t="s">
        <v>5700</v>
      </c>
      <c r="Q42" s="192"/>
      <c r="R42" s="192" t="s">
        <v>3</v>
      </c>
      <c r="S42" s="192"/>
      <c r="T42" s="192"/>
      <c r="U42" s="192"/>
      <c r="V42" s="192"/>
      <c r="W42" s="192"/>
      <c r="X42" s="192"/>
      <c r="Y42" s="192"/>
      <c r="Z42" s="192"/>
      <c r="AA42" s="192"/>
      <c r="BM42" s="90" t="s">
        <v>1253</v>
      </c>
    </row>
    <row r="43" spans="1:73" ht="105">
      <c r="A43" s="192">
        <v>42</v>
      </c>
      <c r="B43" s="193">
        <v>11717</v>
      </c>
      <c r="C43" s="193">
        <v>2</v>
      </c>
      <c r="D43" s="193" t="s">
        <v>56</v>
      </c>
      <c r="E43" s="198">
        <v>45114</v>
      </c>
      <c r="F43" s="193" t="s">
        <v>4679</v>
      </c>
      <c r="G43" s="192"/>
      <c r="H43" s="192"/>
      <c r="I43" s="192"/>
      <c r="J43" s="192"/>
      <c r="K43" s="192"/>
      <c r="L43" s="192"/>
      <c r="M43" s="192"/>
      <c r="N43" s="192"/>
      <c r="O43" s="192"/>
      <c r="P43" s="196" t="s">
        <v>4723</v>
      </c>
      <c r="Q43" s="192"/>
      <c r="R43" s="192" t="s">
        <v>551</v>
      </c>
      <c r="S43" s="192" t="s">
        <v>155</v>
      </c>
      <c r="T43" s="192" t="s">
        <v>2467</v>
      </c>
      <c r="U43" s="192"/>
      <c r="V43" s="192"/>
      <c r="W43" s="192"/>
      <c r="X43" s="192"/>
      <c r="Y43" s="192"/>
      <c r="Z43" s="192"/>
      <c r="AA43" s="192"/>
      <c r="BM43" s="90" t="s">
        <v>2162</v>
      </c>
      <c r="BN43" s="90" t="s">
        <v>2960</v>
      </c>
      <c r="BO43" s="90" t="s">
        <v>2255</v>
      </c>
      <c r="BP43" s="90" t="s">
        <v>173</v>
      </c>
    </row>
    <row r="44" spans="1:73" ht="30">
      <c r="A44" s="192">
        <v>43</v>
      </c>
      <c r="B44" s="193">
        <v>11717</v>
      </c>
      <c r="C44" s="193">
        <v>2</v>
      </c>
      <c r="D44" s="193" t="s">
        <v>56</v>
      </c>
      <c r="E44" s="198">
        <v>45114</v>
      </c>
      <c r="F44" s="193" t="s">
        <v>4679</v>
      </c>
      <c r="G44" s="192"/>
      <c r="H44" s="192"/>
      <c r="I44" s="192"/>
      <c r="J44" s="192"/>
      <c r="K44" s="192"/>
      <c r="L44" s="192"/>
      <c r="M44" s="192"/>
      <c r="N44" s="192"/>
      <c r="O44" s="192"/>
      <c r="P44" s="196" t="s">
        <v>4724</v>
      </c>
      <c r="Q44" s="192"/>
      <c r="R44" s="192" t="s">
        <v>165</v>
      </c>
      <c r="S44" s="192" t="s">
        <v>2095</v>
      </c>
      <c r="T44" s="192" t="s">
        <v>159</v>
      </c>
      <c r="U44" s="192" t="s">
        <v>164</v>
      </c>
      <c r="V44" s="192"/>
      <c r="W44" s="192"/>
      <c r="X44" s="192"/>
      <c r="Y44" s="192"/>
      <c r="Z44" s="192"/>
      <c r="AA44" s="192"/>
      <c r="BM44" s="90" t="s">
        <v>1279</v>
      </c>
      <c r="BN44" s="90" t="s">
        <v>2217</v>
      </c>
      <c r="BO44" s="90" t="s">
        <v>1360</v>
      </c>
      <c r="BP44" s="90" t="s">
        <v>216</v>
      </c>
      <c r="BQ44" s="90" t="s">
        <v>2794</v>
      </c>
    </row>
    <row r="45" spans="1:73" ht="30">
      <c r="A45" s="192">
        <v>44</v>
      </c>
      <c r="B45" s="193">
        <v>11721</v>
      </c>
      <c r="C45" s="193">
        <v>5</v>
      </c>
      <c r="D45" s="193" t="s">
        <v>56</v>
      </c>
      <c r="E45" s="198">
        <v>45114</v>
      </c>
      <c r="F45" s="193" t="s">
        <v>4679</v>
      </c>
      <c r="G45" s="192"/>
      <c r="H45" s="192"/>
      <c r="I45" s="192"/>
      <c r="J45" s="192"/>
      <c r="K45" s="192"/>
      <c r="L45" s="192"/>
      <c r="M45" s="192"/>
      <c r="N45" s="192"/>
      <c r="O45" s="192"/>
      <c r="P45" s="196" t="s">
        <v>4725</v>
      </c>
      <c r="Q45" s="192"/>
      <c r="R45" s="192" t="s">
        <v>551</v>
      </c>
      <c r="S45" s="192" t="s">
        <v>154</v>
      </c>
      <c r="T45" s="192" t="s">
        <v>671</v>
      </c>
      <c r="U45" s="192" t="s">
        <v>159</v>
      </c>
      <c r="V45" s="192"/>
      <c r="W45" s="192"/>
      <c r="X45" s="192"/>
      <c r="Y45" s="192"/>
      <c r="Z45" s="192"/>
      <c r="AA45" s="192"/>
      <c r="BM45" s="90" t="s">
        <v>2490</v>
      </c>
      <c r="BN45" s="90" t="s">
        <v>506</v>
      </c>
      <c r="BO45" s="90" t="s">
        <v>2623</v>
      </c>
      <c r="BP45" s="90" t="s">
        <v>3784</v>
      </c>
      <c r="BQ45" s="90" t="s">
        <v>3726</v>
      </c>
    </row>
    <row r="46" spans="1:73">
      <c r="A46" s="192">
        <v>45</v>
      </c>
      <c r="B46" s="193">
        <v>11721</v>
      </c>
      <c r="C46" s="193">
        <v>5</v>
      </c>
      <c r="D46" s="193" t="s">
        <v>51</v>
      </c>
      <c r="E46" s="198">
        <v>45114</v>
      </c>
      <c r="F46" s="193" t="s">
        <v>4679</v>
      </c>
      <c r="G46" s="192"/>
      <c r="H46" s="192"/>
      <c r="I46" s="192"/>
      <c r="J46" s="192"/>
      <c r="K46" s="192"/>
      <c r="L46" s="192"/>
      <c r="M46" s="192"/>
      <c r="N46" s="192"/>
      <c r="O46" s="192"/>
      <c r="P46" s="196" t="s">
        <v>4049</v>
      </c>
      <c r="Q46" s="192"/>
      <c r="R46" s="192" t="s">
        <v>86</v>
      </c>
      <c r="S46" s="192"/>
      <c r="T46" s="192"/>
      <c r="U46" s="192"/>
      <c r="V46" s="192"/>
      <c r="W46" s="192"/>
      <c r="X46" s="192"/>
      <c r="Y46" s="192"/>
      <c r="Z46" s="192"/>
      <c r="AA46" s="192"/>
    </row>
    <row r="47" spans="1:73" ht="60">
      <c r="A47" s="192">
        <v>46</v>
      </c>
      <c r="B47" s="193">
        <v>104590112</v>
      </c>
      <c r="C47" s="193">
        <v>2</v>
      </c>
      <c r="D47" s="193" t="s">
        <v>56</v>
      </c>
      <c r="E47" s="198">
        <v>45114</v>
      </c>
      <c r="F47" s="193" t="s">
        <v>4679</v>
      </c>
      <c r="G47" s="192"/>
      <c r="H47" s="192"/>
      <c r="I47" s="192"/>
      <c r="J47" s="192"/>
      <c r="K47" s="192"/>
      <c r="L47" s="192"/>
      <c r="M47" s="192"/>
      <c r="N47" s="192"/>
      <c r="O47" s="192"/>
      <c r="P47" s="196" t="s">
        <v>4726</v>
      </c>
      <c r="Q47" s="192"/>
      <c r="R47" s="192" t="s">
        <v>154</v>
      </c>
      <c r="S47" s="192" t="s">
        <v>655</v>
      </c>
      <c r="T47" s="192" t="s">
        <v>2467</v>
      </c>
      <c r="U47" s="192"/>
      <c r="V47" s="192"/>
      <c r="W47" s="192"/>
      <c r="X47" s="192"/>
      <c r="Y47" s="192"/>
      <c r="Z47" s="192"/>
      <c r="AA47" s="192"/>
      <c r="BM47" s="90" t="s">
        <v>1658</v>
      </c>
      <c r="BN47" s="90" t="s">
        <v>1983</v>
      </c>
      <c r="BO47" s="90" t="s">
        <v>2695</v>
      </c>
      <c r="BP47" s="90" t="s">
        <v>173</v>
      </c>
    </row>
    <row r="48" spans="1:73" ht="30">
      <c r="A48" s="192">
        <v>47</v>
      </c>
      <c r="B48" s="193">
        <v>104590112</v>
      </c>
      <c r="C48" s="193">
        <v>5</v>
      </c>
      <c r="D48" s="193" t="s">
        <v>51</v>
      </c>
      <c r="E48" s="198">
        <v>45114</v>
      </c>
      <c r="F48" s="193" t="s">
        <v>4679</v>
      </c>
      <c r="G48" s="192"/>
      <c r="H48" s="192"/>
      <c r="I48" s="192"/>
      <c r="J48" s="192"/>
      <c r="K48" s="192"/>
      <c r="L48" s="192"/>
      <c r="M48" s="192"/>
      <c r="N48" s="192"/>
      <c r="O48" s="192"/>
      <c r="P48" s="196" t="s">
        <v>4727</v>
      </c>
      <c r="Q48" s="192"/>
      <c r="R48" s="192" t="s">
        <v>671</v>
      </c>
      <c r="S48" s="192" t="s">
        <v>2467</v>
      </c>
      <c r="T48" s="192"/>
      <c r="U48" s="192"/>
      <c r="V48" s="192"/>
      <c r="W48" s="192"/>
      <c r="X48" s="192"/>
      <c r="Y48" s="192"/>
      <c r="Z48" s="192"/>
      <c r="AA48" s="192"/>
      <c r="BM48" s="90" t="s">
        <v>534</v>
      </c>
      <c r="BN48" s="90" t="s">
        <v>3086</v>
      </c>
      <c r="BO48" s="90" t="s">
        <v>2695</v>
      </c>
    </row>
    <row r="49" spans="1:74">
      <c r="A49" s="192">
        <v>48</v>
      </c>
      <c r="B49" s="193">
        <v>114377880</v>
      </c>
      <c r="C49" s="193">
        <v>4</v>
      </c>
      <c r="D49" s="193" t="s">
        <v>51</v>
      </c>
      <c r="E49" s="198">
        <v>45114</v>
      </c>
      <c r="F49" s="193" t="s">
        <v>4682</v>
      </c>
      <c r="G49" s="192"/>
      <c r="H49" s="192"/>
      <c r="I49" s="192"/>
      <c r="J49" s="192"/>
      <c r="K49" s="192"/>
      <c r="L49" s="192"/>
      <c r="M49" s="192"/>
      <c r="N49" s="192"/>
      <c r="O49" s="192"/>
      <c r="P49" s="196" t="s">
        <v>5162</v>
      </c>
      <c r="Q49" s="192"/>
      <c r="R49" s="192" t="s">
        <v>164</v>
      </c>
      <c r="S49" s="192"/>
      <c r="T49" s="192"/>
      <c r="U49" s="192"/>
      <c r="V49" s="192"/>
      <c r="W49" s="192"/>
      <c r="X49" s="192"/>
      <c r="Y49" s="192"/>
      <c r="Z49" s="192"/>
      <c r="AA49" s="192"/>
      <c r="BM49" s="90" t="s">
        <v>5157</v>
      </c>
    </row>
    <row r="50" spans="1:74" ht="75">
      <c r="A50" s="192">
        <v>49</v>
      </c>
      <c r="B50" s="193">
        <v>126954395</v>
      </c>
      <c r="C50" s="193">
        <v>5</v>
      </c>
      <c r="D50" s="193" t="s">
        <v>56</v>
      </c>
      <c r="E50" s="198">
        <v>45114</v>
      </c>
      <c r="F50" s="193" t="s">
        <v>4680</v>
      </c>
      <c r="G50" s="192"/>
      <c r="H50" s="192"/>
      <c r="I50" s="192"/>
      <c r="J50" s="192"/>
      <c r="K50" s="192"/>
      <c r="L50" s="192"/>
      <c r="M50" s="192"/>
      <c r="N50" s="192"/>
      <c r="O50" s="192"/>
      <c r="P50" s="196" t="s">
        <v>4728</v>
      </c>
      <c r="Q50" s="192"/>
      <c r="R50" s="192" t="s">
        <v>551</v>
      </c>
      <c r="S50" s="192"/>
      <c r="T50" s="192"/>
      <c r="U50" s="192"/>
      <c r="V50" s="192"/>
      <c r="W50" s="192"/>
      <c r="X50" s="192"/>
      <c r="Y50" s="192"/>
      <c r="Z50" s="192"/>
      <c r="AA50" s="192"/>
      <c r="BM50" s="90" t="s">
        <v>2151</v>
      </c>
    </row>
    <row r="51" spans="1:74" ht="45">
      <c r="A51" s="192">
        <v>50</v>
      </c>
      <c r="B51" s="193">
        <v>129293916</v>
      </c>
      <c r="C51" s="193">
        <v>4</v>
      </c>
      <c r="D51" s="193" t="s">
        <v>56</v>
      </c>
      <c r="E51" s="198">
        <v>45114</v>
      </c>
      <c r="F51" s="193" t="s">
        <v>4680</v>
      </c>
      <c r="G51" s="192"/>
      <c r="H51" s="192"/>
      <c r="I51" s="192"/>
      <c r="J51" s="192"/>
      <c r="K51" s="192"/>
      <c r="L51" s="192"/>
      <c r="M51" s="192"/>
      <c r="N51" s="192"/>
      <c r="O51" s="192"/>
      <c r="P51" s="196" t="s">
        <v>4729</v>
      </c>
      <c r="Q51" s="192"/>
      <c r="R51" s="192" t="s">
        <v>154</v>
      </c>
      <c r="S51" s="192" t="s">
        <v>2700</v>
      </c>
      <c r="T51" s="192" t="s">
        <v>2097</v>
      </c>
      <c r="U51" s="192" t="s">
        <v>671</v>
      </c>
      <c r="V51" s="192" t="s">
        <v>159</v>
      </c>
      <c r="W51" s="192" t="s">
        <v>507</v>
      </c>
      <c r="X51" s="192" t="s">
        <v>2467</v>
      </c>
      <c r="Y51" s="192"/>
      <c r="Z51" s="192"/>
      <c r="AA51" s="192"/>
      <c r="BM51" s="90" t="s">
        <v>506</v>
      </c>
      <c r="BN51" s="90" t="s">
        <v>2670</v>
      </c>
      <c r="BO51" s="90" t="s">
        <v>2462</v>
      </c>
      <c r="BP51" s="90" t="s">
        <v>176</v>
      </c>
      <c r="BQ51" s="90" t="s">
        <v>1360</v>
      </c>
      <c r="BR51" s="90" t="s">
        <v>3575</v>
      </c>
      <c r="BS51" s="90" t="s">
        <v>173</v>
      </c>
    </row>
    <row r="52" spans="1:74">
      <c r="A52" s="192">
        <v>51</v>
      </c>
      <c r="B52" s="193">
        <v>130042856</v>
      </c>
      <c r="C52" s="193">
        <v>3</v>
      </c>
      <c r="D52" s="193" t="s">
        <v>56</v>
      </c>
      <c r="E52" s="198">
        <v>45114</v>
      </c>
      <c r="F52" s="193" t="s">
        <v>4679</v>
      </c>
      <c r="G52" s="192"/>
      <c r="H52" s="192"/>
      <c r="I52" s="192"/>
      <c r="J52" s="192"/>
      <c r="K52" s="192"/>
      <c r="L52" s="192"/>
      <c r="M52" s="192"/>
      <c r="N52" s="192"/>
      <c r="O52" s="192"/>
      <c r="P52" s="196" t="s">
        <v>4730</v>
      </c>
      <c r="Q52" s="192"/>
      <c r="R52" s="192" t="s">
        <v>2467</v>
      </c>
      <c r="S52" s="192"/>
      <c r="T52" s="192"/>
      <c r="U52" s="192"/>
      <c r="V52" s="192"/>
      <c r="W52" s="192"/>
      <c r="X52" s="192"/>
      <c r="Y52" s="192"/>
      <c r="Z52" s="192"/>
      <c r="AA52" s="192"/>
      <c r="BM52" s="90" t="s">
        <v>2695</v>
      </c>
    </row>
    <row r="53" spans="1:74" ht="30">
      <c r="A53" s="192">
        <v>52</v>
      </c>
      <c r="B53" s="193">
        <v>130692379</v>
      </c>
      <c r="C53" s="193">
        <v>2</v>
      </c>
      <c r="D53" s="193" t="s">
        <v>56</v>
      </c>
      <c r="E53" s="198">
        <v>45114</v>
      </c>
      <c r="F53" s="193" t="s">
        <v>4686</v>
      </c>
      <c r="G53" s="192"/>
      <c r="H53" s="192"/>
      <c r="I53" s="192"/>
      <c r="J53" s="192"/>
      <c r="K53" s="192"/>
      <c r="L53" s="192"/>
      <c r="M53" s="192"/>
      <c r="N53" s="192"/>
      <c r="O53" s="192"/>
      <c r="P53" s="196" t="s">
        <v>4731</v>
      </c>
      <c r="Q53" s="192"/>
      <c r="R53" s="192" t="s">
        <v>151</v>
      </c>
      <c r="S53" s="192" t="s">
        <v>165</v>
      </c>
      <c r="T53" s="192" t="s">
        <v>671</v>
      </c>
      <c r="U53" s="192"/>
      <c r="V53" s="192"/>
      <c r="W53" s="192"/>
      <c r="X53" s="192"/>
      <c r="Y53" s="192"/>
      <c r="Z53" s="192"/>
      <c r="AA53" s="192"/>
      <c r="BM53" s="90" t="s">
        <v>964</v>
      </c>
      <c r="BN53" s="90" t="s">
        <v>1463</v>
      </c>
      <c r="BO53" s="90" t="s">
        <v>2557</v>
      </c>
    </row>
    <row r="54" spans="1:74" ht="30">
      <c r="A54" s="192">
        <v>53</v>
      </c>
      <c r="B54" s="193">
        <v>133171769</v>
      </c>
      <c r="C54" s="193">
        <v>4</v>
      </c>
      <c r="D54" s="193" t="s">
        <v>51</v>
      </c>
      <c r="E54" s="198">
        <v>45114</v>
      </c>
      <c r="F54" s="193" t="s">
        <v>4679</v>
      </c>
      <c r="G54" s="192"/>
      <c r="H54" s="192"/>
      <c r="I54" s="192"/>
      <c r="J54" s="192"/>
      <c r="K54" s="192"/>
      <c r="L54" s="192"/>
      <c r="M54" s="192"/>
      <c r="N54" s="192"/>
      <c r="O54" s="192"/>
      <c r="P54" s="196" t="s">
        <v>5391</v>
      </c>
      <c r="Q54" s="192"/>
      <c r="R54" s="192" t="s">
        <v>671</v>
      </c>
      <c r="S54" s="192" t="s">
        <v>2467</v>
      </c>
      <c r="T54" s="192"/>
      <c r="U54" s="192"/>
      <c r="V54" s="192"/>
      <c r="W54" s="192"/>
      <c r="X54" s="192"/>
      <c r="Y54" s="192"/>
      <c r="Z54" s="192"/>
      <c r="AA54" s="192"/>
      <c r="BM54" s="90" t="s">
        <v>3200</v>
      </c>
      <c r="BN54" s="90" t="s">
        <v>191</v>
      </c>
    </row>
    <row r="55" spans="1:74" ht="45">
      <c r="A55" s="192">
        <v>54</v>
      </c>
      <c r="B55" s="193">
        <v>133171769</v>
      </c>
      <c r="C55" s="193">
        <v>5</v>
      </c>
      <c r="D55" s="193" t="s">
        <v>51</v>
      </c>
      <c r="E55" s="198">
        <v>45114</v>
      </c>
      <c r="F55" s="193" t="s">
        <v>4679</v>
      </c>
      <c r="G55" s="192"/>
      <c r="H55" s="192"/>
      <c r="I55" s="192"/>
      <c r="J55" s="192"/>
      <c r="K55" s="192"/>
      <c r="L55" s="192"/>
      <c r="M55" s="192"/>
      <c r="N55" s="192"/>
      <c r="O55" s="192"/>
      <c r="P55" s="196" t="s">
        <v>4732</v>
      </c>
      <c r="Q55" s="192"/>
      <c r="R55" s="192" t="s">
        <v>3380</v>
      </c>
      <c r="S55" s="192" t="s">
        <v>164</v>
      </c>
      <c r="T55" s="192" t="s">
        <v>162</v>
      </c>
      <c r="U55" s="192"/>
      <c r="V55" s="192"/>
      <c r="W55" s="192"/>
      <c r="X55" s="192"/>
      <c r="Y55" s="192"/>
      <c r="Z55" s="192"/>
      <c r="AA55" s="192"/>
      <c r="BM55" s="90" t="s">
        <v>1884</v>
      </c>
      <c r="BN55" s="90" t="s">
        <v>1409</v>
      </c>
      <c r="BO55" s="90" t="s">
        <v>1547</v>
      </c>
    </row>
    <row r="56" spans="1:74" ht="45">
      <c r="A56" s="192">
        <v>55</v>
      </c>
      <c r="B56" s="193">
        <v>138853098</v>
      </c>
      <c r="C56" s="193">
        <v>3</v>
      </c>
      <c r="D56" s="193" t="s">
        <v>56</v>
      </c>
      <c r="E56" s="198">
        <v>45114</v>
      </c>
      <c r="F56" s="193" t="s">
        <v>4679</v>
      </c>
      <c r="G56" s="192"/>
      <c r="H56" s="192"/>
      <c r="I56" s="192"/>
      <c r="J56" s="192"/>
      <c r="K56" s="192"/>
      <c r="L56" s="192"/>
      <c r="M56" s="192"/>
      <c r="N56" s="192"/>
      <c r="O56" s="192"/>
      <c r="P56" s="196" t="s">
        <v>4733</v>
      </c>
      <c r="Q56" s="192"/>
      <c r="R56" s="192" t="s">
        <v>154</v>
      </c>
      <c r="S56" s="192" t="s">
        <v>3127</v>
      </c>
      <c r="T56" s="192" t="s">
        <v>164</v>
      </c>
      <c r="U56" s="192"/>
      <c r="V56" s="192"/>
      <c r="W56" s="192"/>
      <c r="X56" s="192"/>
      <c r="Y56" s="192"/>
      <c r="Z56" s="192"/>
      <c r="AA56" s="192"/>
      <c r="BM56" s="90" t="s">
        <v>506</v>
      </c>
      <c r="BN56" s="90" t="s">
        <v>1609</v>
      </c>
      <c r="BO56" s="90" t="s">
        <v>2817</v>
      </c>
      <c r="BP56" s="90" t="s">
        <v>1379</v>
      </c>
      <c r="BQ56" s="90" t="s">
        <v>1412</v>
      </c>
    </row>
    <row r="57" spans="1:74" ht="30">
      <c r="A57" s="192">
        <v>56</v>
      </c>
      <c r="B57" s="193">
        <v>20000849</v>
      </c>
      <c r="C57" s="193">
        <v>3</v>
      </c>
      <c r="D57" s="193" t="s">
        <v>51</v>
      </c>
      <c r="E57" s="198">
        <v>45114</v>
      </c>
      <c r="F57" s="193" t="s">
        <v>4679</v>
      </c>
      <c r="G57" s="192"/>
      <c r="H57" s="192"/>
      <c r="I57" s="192"/>
      <c r="J57" s="192"/>
      <c r="K57" s="192"/>
      <c r="L57" s="192"/>
      <c r="M57" s="192"/>
      <c r="N57" s="192"/>
      <c r="O57" s="192"/>
      <c r="P57" s="196" t="s">
        <v>4734</v>
      </c>
      <c r="Q57" s="192"/>
      <c r="R57" s="192" t="s">
        <v>551</v>
      </c>
      <c r="S57" s="192" t="s">
        <v>507</v>
      </c>
      <c r="T57" s="192" t="s">
        <v>2467</v>
      </c>
      <c r="U57" s="192"/>
      <c r="V57" s="192"/>
      <c r="W57" s="192"/>
      <c r="X57" s="192"/>
      <c r="Y57" s="192"/>
      <c r="Z57" s="192"/>
      <c r="AA57" s="192"/>
      <c r="BM57" s="90" t="s">
        <v>2490</v>
      </c>
      <c r="BN57" s="90" t="s">
        <v>3575</v>
      </c>
      <c r="BO57" s="90" t="s">
        <v>3571</v>
      </c>
      <c r="BP57" s="90" t="s">
        <v>2695</v>
      </c>
    </row>
    <row r="58" spans="1:74" ht="30">
      <c r="A58" s="192">
        <v>57</v>
      </c>
      <c r="B58" s="193">
        <v>20000852</v>
      </c>
      <c r="C58" s="193">
        <v>4</v>
      </c>
      <c r="D58" s="193" t="s">
        <v>51</v>
      </c>
      <c r="E58" s="198">
        <v>45114</v>
      </c>
      <c r="F58" s="193" t="s">
        <v>4679</v>
      </c>
      <c r="G58" s="192"/>
      <c r="H58" s="192"/>
      <c r="I58" s="192"/>
      <c r="J58" s="192"/>
      <c r="K58" s="192"/>
      <c r="L58" s="192"/>
      <c r="M58" s="192"/>
      <c r="N58" s="192"/>
      <c r="O58" s="192"/>
      <c r="P58" s="197" t="s">
        <v>4735</v>
      </c>
      <c r="Q58" s="192"/>
      <c r="R58" s="192" t="s">
        <v>3</v>
      </c>
      <c r="S58" s="192"/>
      <c r="T58" s="192"/>
      <c r="U58" s="192"/>
      <c r="V58" s="192"/>
      <c r="W58" s="192"/>
      <c r="X58" s="192"/>
      <c r="Y58" s="192"/>
      <c r="Z58" s="192"/>
      <c r="AA58" s="192"/>
      <c r="BM58" s="90" t="s">
        <v>1228</v>
      </c>
    </row>
    <row r="59" spans="1:74" ht="45">
      <c r="A59" s="192">
        <v>58</v>
      </c>
      <c r="B59" s="193">
        <v>20000852</v>
      </c>
      <c r="C59" s="193">
        <v>3</v>
      </c>
      <c r="D59" s="193" t="s">
        <v>56</v>
      </c>
      <c r="E59" s="198">
        <v>45114</v>
      </c>
      <c r="F59" s="193" t="s">
        <v>4679</v>
      </c>
      <c r="G59" s="192"/>
      <c r="H59" s="192"/>
      <c r="I59" s="192"/>
      <c r="J59" s="192"/>
      <c r="K59" s="192"/>
      <c r="L59" s="192"/>
      <c r="M59" s="192"/>
      <c r="N59" s="192"/>
      <c r="O59" s="192"/>
      <c r="P59" s="196" t="s">
        <v>5392</v>
      </c>
      <c r="Q59" s="192"/>
      <c r="R59" s="192" t="s">
        <v>154</v>
      </c>
      <c r="S59" s="192" t="s">
        <v>2467</v>
      </c>
      <c r="T59" s="192"/>
      <c r="U59" s="192"/>
      <c r="V59" s="192"/>
      <c r="W59" s="192"/>
      <c r="X59" s="192"/>
      <c r="Y59" s="192"/>
      <c r="Z59" s="192"/>
      <c r="AA59" s="192"/>
      <c r="BM59" s="90" t="s">
        <v>506</v>
      </c>
      <c r="BN59" s="90" t="s">
        <v>2695</v>
      </c>
    </row>
    <row r="60" spans="1:74">
      <c r="A60" s="192">
        <v>59</v>
      </c>
      <c r="B60" s="193">
        <v>200033657</v>
      </c>
      <c r="C60" s="193">
        <v>2</v>
      </c>
      <c r="D60" s="193" t="s">
        <v>56</v>
      </c>
      <c r="E60" s="198">
        <v>45114</v>
      </c>
      <c r="F60" s="193" t="s">
        <v>4680</v>
      </c>
      <c r="G60" s="192"/>
      <c r="H60" s="192"/>
      <c r="I60" s="192"/>
      <c r="J60" s="192"/>
      <c r="K60" s="192"/>
      <c r="L60" s="192"/>
      <c r="M60" s="192"/>
      <c r="N60" s="192"/>
      <c r="O60" s="192"/>
      <c r="P60" s="196" t="s">
        <v>4736</v>
      </c>
      <c r="Q60" s="192"/>
      <c r="R60" s="192" t="s">
        <v>3157</v>
      </c>
      <c r="S60" s="192"/>
      <c r="T60" s="192"/>
      <c r="U60" s="192"/>
      <c r="V60" s="192"/>
      <c r="W60" s="192"/>
      <c r="X60" s="192"/>
      <c r="Y60" s="192"/>
      <c r="Z60" s="192"/>
      <c r="AA60" s="192"/>
      <c r="BM60" s="90" t="s">
        <v>3212</v>
      </c>
      <c r="BN60" s="90" t="s">
        <v>1107</v>
      </c>
    </row>
    <row r="61" spans="1:74" ht="150">
      <c r="A61" s="192">
        <v>60</v>
      </c>
      <c r="B61" s="193">
        <v>200059678</v>
      </c>
      <c r="C61" s="193">
        <v>1</v>
      </c>
      <c r="D61" s="193" t="s">
        <v>56</v>
      </c>
      <c r="E61" s="198">
        <v>45114</v>
      </c>
      <c r="F61" s="193" t="s">
        <v>4680</v>
      </c>
      <c r="G61" s="192"/>
      <c r="H61" s="192"/>
      <c r="I61" s="192"/>
      <c r="J61" s="192"/>
      <c r="K61" s="192"/>
      <c r="L61" s="192"/>
      <c r="M61" s="192"/>
      <c r="N61" s="192"/>
      <c r="O61" s="192"/>
      <c r="P61" s="196" t="s">
        <v>5393</v>
      </c>
      <c r="Q61" s="192"/>
      <c r="R61" s="192" t="s">
        <v>151</v>
      </c>
      <c r="S61" s="192" t="s">
        <v>551</v>
      </c>
      <c r="T61" s="192" t="s">
        <v>174</v>
      </c>
      <c r="U61" s="192" t="s">
        <v>154</v>
      </c>
      <c r="V61" s="192" t="s">
        <v>159</v>
      </c>
      <c r="W61" s="192" t="s">
        <v>507</v>
      </c>
      <c r="X61" s="192"/>
      <c r="Y61" s="192"/>
      <c r="Z61" s="192"/>
      <c r="AA61" s="192"/>
      <c r="BM61" s="90" t="s">
        <v>169</v>
      </c>
      <c r="BN61" s="90" t="s">
        <v>953</v>
      </c>
      <c r="BO61" s="90" t="s">
        <v>2150</v>
      </c>
      <c r="BP61" s="90" t="s">
        <v>1778</v>
      </c>
      <c r="BQ61" s="90" t="s">
        <v>1702</v>
      </c>
      <c r="BR61" s="90" t="s">
        <v>542</v>
      </c>
      <c r="BS61" s="90" t="s">
        <v>1976</v>
      </c>
      <c r="BT61" s="90" t="s">
        <v>3784</v>
      </c>
      <c r="BU61" s="90" t="s">
        <v>3769</v>
      </c>
      <c r="BV61" s="90" t="s">
        <v>3575</v>
      </c>
    </row>
    <row r="62" spans="1:74">
      <c r="A62" s="192">
        <v>61</v>
      </c>
      <c r="B62" s="193">
        <v>200268175</v>
      </c>
      <c r="C62" s="193">
        <v>3</v>
      </c>
      <c r="D62" s="193" t="s">
        <v>56</v>
      </c>
      <c r="E62" s="198">
        <v>45114</v>
      </c>
      <c r="F62" s="193" t="s">
        <v>4682</v>
      </c>
      <c r="G62" s="192"/>
      <c r="H62" s="192"/>
      <c r="I62" s="192"/>
      <c r="J62" s="192"/>
      <c r="K62" s="192"/>
      <c r="L62" s="192"/>
      <c r="M62" s="192"/>
      <c r="N62" s="192"/>
      <c r="O62" s="192"/>
      <c r="P62" s="196" t="s">
        <v>4737</v>
      </c>
      <c r="Q62" s="192"/>
      <c r="R62" s="192" t="s">
        <v>151</v>
      </c>
      <c r="S62" s="192"/>
      <c r="T62" s="192"/>
      <c r="U62" s="192"/>
      <c r="V62" s="192"/>
      <c r="W62" s="192"/>
      <c r="X62" s="192"/>
      <c r="Y62" s="192"/>
      <c r="Z62" s="192"/>
      <c r="AA62" s="192"/>
      <c r="BM62" s="90" t="s">
        <v>847</v>
      </c>
      <c r="BN62" s="90" t="s">
        <v>1048</v>
      </c>
    </row>
    <row r="63" spans="1:74">
      <c r="A63" s="192">
        <v>62</v>
      </c>
      <c r="B63" s="193">
        <v>200673140</v>
      </c>
      <c r="C63" s="193">
        <v>3</v>
      </c>
      <c r="D63" s="193" t="s">
        <v>56</v>
      </c>
      <c r="E63" s="198">
        <v>45114</v>
      </c>
      <c r="F63" s="193" t="s">
        <v>4679</v>
      </c>
      <c r="G63" s="192"/>
      <c r="H63" s="192"/>
      <c r="I63" s="192"/>
      <c r="J63" s="192"/>
      <c r="K63" s="192"/>
      <c r="L63" s="192"/>
      <c r="M63" s="192"/>
      <c r="N63" s="192"/>
      <c r="O63" s="192"/>
      <c r="P63" s="196" t="s">
        <v>4738</v>
      </c>
      <c r="Q63" s="192"/>
      <c r="R63" s="192" t="s">
        <v>154</v>
      </c>
      <c r="S63" s="192"/>
      <c r="T63" s="192"/>
      <c r="U63" s="192"/>
      <c r="V63" s="192"/>
      <c r="W63" s="192"/>
      <c r="X63" s="192"/>
      <c r="Y63" s="192"/>
      <c r="Z63" s="192"/>
      <c r="AA63" s="192"/>
      <c r="BM63" s="90" t="s">
        <v>1952</v>
      </c>
    </row>
    <row r="64" spans="1:74" ht="30">
      <c r="A64" s="192">
        <v>63</v>
      </c>
      <c r="B64" s="193">
        <v>200826917</v>
      </c>
      <c r="C64" s="193">
        <v>4</v>
      </c>
      <c r="D64" s="193" t="s">
        <v>56</v>
      </c>
      <c r="E64" s="198">
        <v>45114</v>
      </c>
      <c r="F64" s="193" t="s">
        <v>4679</v>
      </c>
      <c r="G64" s="192"/>
      <c r="H64" s="192"/>
      <c r="I64" s="192"/>
      <c r="J64" s="192"/>
      <c r="K64" s="192"/>
      <c r="L64" s="192"/>
      <c r="M64" s="192"/>
      <c r="N64" s="192"/>
      <c r="O64" s="192"/>
      <c r="P64" s="196" t="s">
        <v>4739</v>
      </c>
      <c r="Q64" s="192"/>
      <c r="R64" s="192" t="s">
        <v>154</v>
      </c>
      <c r="S64" s="192"/>
      <c r="T64" s="192"/>
      <c r="U64" s="192"/>
      <c r="V64" s="192"/>
      <c r="W64" s="192"/>
      <c r="X64" s="192"/>
      <c r="Y64" s="192"/>
      <c r="Z64" s="192"/>
      <c r="AA64" s="192"/>
      <c r="BM64" s="90" t="s">
        <v>506</v>
      </c>
    </row>
    <row r="65" spans="1:74">
      <c r="A65" s="192">
        <v>64</v>
      </c>
      <c r="B65" s="193">
        <v>200883492</v>
      </c>
      <c r="C65" s="193">
        <v>3</v>
      </c>
      <c r="D65" s="193" t="s">
        <v>56</v>
      </c>
      <c r="E65" s="198">
        <v>45114</v>
      </c>
      <c r="F65" s="193" t="s">
        <v>4679</v>
      </c>
      <c r="G65" s="192"/>
      <c r="H65" s="192"/>
      <c r="I65" s="192"/>
      <c r="J65" s="192"/>
      <c r="K65" s="192"/>
      <c r="L65" s="192"/>
      <c r="M65" s="192"/>
      <c r="N65" s="192"/>
      <c r="O65" s="192"/>
      <c r="P65" s="196" t="s">
        <v>4740</v>
      </c>
      <c r="Q65" s="192"/>
      <c r="R65" s="192" t="s">
        <v>671</v>
      </c>
      <c r="S65" s="192" t="s">
        <v>3127</v>
      </c>
      <c r="T65" s="192"/>
      <c r="U65" s="192"/>
      <c r="V65" s="192"/>
      <c r="W65" s="192"/>
      <c r="X65" s="192"/>
      <c r="Y65" s="192"/>
      <c r="Z65" s="192"/>
      <c r="AA65" s="192"/>
      <c r="BM65" s="90" t="s">
        <v>2638</v>
      </c>
      <c r="BN65" s="90" t="s">
        <v>2817</v>
      </c>
    </row>
    <row r="66" spans="1:74">
      <c r="A66" s="192">
        <v>65</v>
      </c>
      <c r="B66" s="193">
        <v>33000197</v>
      </c>
      <c r="C66" s="193">
        <v>4</v>
      </c>
      <c r="D66" s="193" t="s">
        <v>51</v>
      </c>
      <c r="E66" s="198">
        <v>45114</v>
      </c>
      <c r="F66" s="193" t="s">
        <v>4680</v>
      </c>
      <c r="G66" s="192"/>
      <c r="H66" s="192"/>
      <c r="I66" s="192"/>
      <c r="J66" s="192"/>
      <c r="K66" s="192"/>
      <c r="L66" s="192"/>
      <c r="M66" s="192"/>
      <c r="N66" s="192"/>
      <c r="O66" s="192"/>
      <c r="P66" s="196" t="s">
        <v>4066</v>
      </c>
      <c r="Q66" s="192"/>
      <c r="R66" s="192" t="s">
        <v>86</v>
      </c>
      <c r="S66" s="192"/>
      <c r="T66" s="192"/>
      <c r="U66" s="192"/>
      <c r="V66" s="192"/>
      <c r="W66" s="192"/>
      <c r="X66" s="192"/>
      <c r="Y66" s="192"/>
      <c r="Z66" s="192"/>
      <c r="AA66" s="192"/>
    </row>
    <row r="67" spans="1:74" ht="60">
      <c r="A67" s="192">
        <v>66</v>
      </c>
      <c r="B67" s="193">
        <v>33000198</v>
      </c>
      <c r="C67" s="193">
        <v>1</v>
      </c>
      <c r="D67" s="193" t="s">
        <v>56</v>
      </c>
      <c r="E67" s="198">
        <v>45114</v>
      </c>
      <c r="F67" s="193" t="s">
        <v>4680</v>
      </c>
      <c r="G67" s="192"/>
      <c r="H67" s="192"/>
      <c r="I67" s="192"/>
      <c r="J67" s="192"/>
      <c r="K67" s="192"/>
      <c r="L67" s="192"/>
      <c r="M67" s="192"/>
      <c r="N67" s="192"/>
      <c r="O67" s="192"/>
      <c r="P67" s="196" t="s">
        <v>5394</v>
      </c>
      <c r="Q67" s="192"/>
      <c r="R67" s="192" t="s">
        <v>151</v>
      </c>
      <c r="S67" s="192"/>
      <c r="T67" s="192"/>
      <c r="U67" s="192"/>
      <c r="V67" s="192"/>
      <c r="W67" s="192"/>
      <c r="X67" s="192"/>
      <c r="Y67" s="192"/>
      <c r="Z67" s="192"/>
      <c r="AA67" s="192"/>
      <c r="BM67" s="90" t="s">
        <v>1048</v>
      </c>
    </row>
    <row r="68" spans="1:74" ht="30">
      <c r="A68" s="192">
        <v>67</v>
      </c>
      <c r="B68" s="193">
        <v>33000209</v>
      </c>
      <c r="C68" s="193">
        <v>5</v>
      </c>
      <c r="D68" s="193" t="s">
        <v>51</v>
      </c>
      <c r="E68" s="198">
        <v>45114</v>
      </c>
      <c r="F68" s="193" t="s">
        <v>4680</v>
      </c>
      <c r="G68" s="192"/>
      <c r="H68" s="192"/>
      <c r="I68" s="192"/>
      <c r="J68" s="192"/>
      <c r="K68" s="192"/>
      <c r="L68" s="192"/>
      <c r="M68" s="192"/>
      <c r="N68" s="192"/>
      <c r="O68" s="192"/>
      <c r="P68" s="196" t="s">
        <v>4741</v>
      </c>
      <c r="Q68" s="192"/>
      <c r="R68" s="192" t="s">
        <v>151</v>
      </c>
      <c r="S68" s="192"/>
      <c r="T68" s="192"/>
      <c r="U68" s="192"/>
      <c r="V68" s="192"/>
      <c r="W68" s="192"/>
      <c r="X68" s="192"/>
      <c r="Y68" s="192"/>
      <c r="Z68" s="192"/>
      <c r="AA68" s="192"/>
      <c r="BM68" s="90" t="s">
        <v>169</v>
      </c>
      <c r="BN68" s="90" t="s">
        <v>1030</v>
      </c>
    </row>
    <row r="69" spans="1:74">
      <c r="A69" s="192">
        <v>68</v>
      </c>
      <c r="B69" s="193">
        <v>40000158</v>
      </c>
      <c r="C69" s="193">
        <v>3</v>
      </c>
      <c r="D69" s="193" t="s">
        <v>56</v>
      </c>
      <c r="E69" s="198">
        <v>45114</v>
      </c>
      <c r="F69" s="193" t="s">
        <v>4679</v>
      </c>
      <c r="G69" s="192"/>
      <c r="H69" s="192"/>
      <c r="I69" s="192"/>
      <c r="J69" s="192"/>
      <c r="K69" s="192"/>
      <c r="L69" s="192"/>
      <c r="M69" s="192"/>
      <c r="N69" s="192"/>
      <c r="O69" s="192"/>
      <c r="P69" s="196" t="s">
        <v>4742</v>
      </c>
      <c r="Q69" s="192"/>
      <c r="R69" s="192" t="s">
        <v>2467</v>
      </c>
      <c r="S69" s="192"/>
      <c r="T69" s="192"/>
      <c r="U69" s="192"/>
      <c r="V69" s="192"/>
      <c r="W69" s="192"/>
      <c r="X69" s="192"/>
      <c r="Y69" s="192"/>
      <c r="Z69" s="192"/>
      <c r="AA69" s="192"/>
      <c r="BM69" s="90" t="s">
        <v>2695</v>
      </c>
    </row>
    <row r="70" spans="1:74" ht="30">
      <c r="A70" s="192">
        <v>69</v>
      </c>
      <c r="B70" s="193">
        <v>40000210</v>
      </c>
      <c r="C70" s="193">
        <v>3</v>
      </c>
      <c r="D70" s="193" t="s">
        <v>56</v>
      </c>
      <c r="E70" s="198">
        <v>45114</v>
      </c>
      <c r="F70" s="193" t="s">
        <v>4679</v>
      </c>
      <c r="G70" s="192"/>
      <c r="H70" s="192"/>
      <c r="I70" s="192"/>
      <c r="J70" s="192"/>
      <c r="K70" s="192"/>
      <c r="L70" s="192"/>
      <c r="M70" s="192"/>
      <c r="N70" s="192"/>
      <c r="O70" s="192"/>
      <c r="P70" s="196" t="s">
        <v>4743</v>
      </c>
      <c r="Q70" s="192"/>
      <c r="R70" s="192" t="s">
        <v>164</v>
      </c>
      <c r="S70" s="192"/>
      <c r="T70" s="192"/>
      <c r="U70" s="192"/>
      <c r="V70" s="192"/>
      <c r="W70" s="192"/>
      <c r="X70" s="192"/>
      <c r="Y70" s="192"/>
      <c r="Z70" s="192"/>
      <c r="AA70" s="192"/>
      <c r="BM70" s="90" t="s">
        <v>1409</v>
      </c>
    </row>
    <row r="71" spans="1:74" ht="30">
      <c r="A71" s="192">
        <v>70</v>
      </c>
      <c r="B71" s="193">
        <v>40000264</v>
      </c>
      <c r="C71" s="193">
        <v>3</v>
      </c>
      <c r="D71" s="193" t="s">
        <v>51</v>
      </c>
      <c r="E71" s="198">
        <v>45114</v>
      </c>
      <c r="F71" s="193" t="s">
        <v>4680</v>
      </c>
      <c r="G71" s="192"/>
      <c r="H71" s="192"/>
      <c r="I71" s="192"/>
      <c r="J71" s="192"/>
      <c r="K71" s="192"/>
      <c r="L71" s="192"/>
      <c r="M71" s="192"/>
      <c r="N71" s="192"/>
      <c r="O71" s="192"/>
      <c r="P71" s="197" t="s">
        <v>4744</v>
      </c>
      <c r="Q71" s="192"/>
      <c r="R71" s="192" t="s">
        <v>151</v>
      </c>
      <c r="S71" s="192" t="s">
        <v>150</v>
      </c>
      <c r="T71" s="192"/>
      <c r="U71" s="192"/>
      <c r="V71" s="192"/>
      <c r="W71" s="192"/>
      <c r="X71" s="192"/>
      <c r="Y71" s="192"/>
      <c r="Z71" s="192"/>
      <c r="AA71" s="192"/>
      <c r="BM71" s="90" t="s">
        <v>879</v>
      </c>
      <c r="BN71" s="90" t="s">
        <v>1048</v>
      </c>
      <c r="BO71" s="90" t="s">
        <v>3833</v>
      </c>
    </row>
    <row r="72" spans="1:74" ht="75">
      <c r="A72" s="192">
        <v>71</v>
      </c>
      <c r="B72" s="193">
        <v>40000346</v>
      </c>
      <c r="C72" s="193">
        <v>1</v>
      </c>
      <c r="D72" s="193" t="s">
        <v>56</v>
      </c>
      <c r="E72" s="198">
        <v>45114</v>
      </c>
      <c r="F72" s="193" t="s">
        <v>4680</v>
      </c>
      <c r="G72" s="192"/>
      <c r="H72" s="192"/>
      <c r="I72" s="192"/>
      <c r="J72" s="192"/>
      <c r="K72" s="192"/>
      <c r="L72" s="192"/>
      <c r="M72" s="192"/>
      <c r="N72" s="192"/>
      <c r="O72" s="192"/>
      <c r="P72" s="196" t="s">
        <v>5395</v>
      </c>
      <c r="Q72" s="192"/>
      <c r="R72" s="192" t="s">
        <v>551</v>
      </c>
      <c r="S72" s="192" t="s">
        <v>154</v>
      </c>
      <c r="T72" s="192" t="s">
        <v>507</v>
      </c>
      <c r="U72" s="192"/>
      <c r="V72" s="192"/>
      <c r="W72" s="192"/>
      <c r="X72" s="192"/>
      <c r="Y72" s="192"/>
      <c r="Z72" s="192"/>
      <c r="AA72" s="192"/>
      <c r="BM72" s="90" t="s">
        <v>2150</v>
      </c>
      <c r="BN72" s="90" t="s">
        <v>1702</v>
      </c>
      <c r="BO72" s="90" t="s">
        <v>3575</v>
      </c>
    </row>
    <row r="73" spans="1:74" ht="45">
      <c r="A73" s="192">
        <v>72</v>
      </c>
      <c r="B73" s="193">
        <v>40000388</v>
      </c>
      <c r="C73" s="193">
        <v>3</v>
      </c>
      <c r="D73" s="193" t="s">
        <v>56</v>
      </c>
      <c r="E73" s="198">
        <v>45114</v>
      </c>
      <c r="F73" s="193" t="s">
        <v>4680</v>
      </c>
      <c r="G73" s="192"/>
      <c r="H73" s="192"/>
      <c r="I73" s="192"/>
      <c r="J73" s="192"/>
      <c r="K73" s="192"/>
      <c r="L73" s="192"/>
      <c r="M73" s="192"/>
      <c r="N73" s="192"/>
      <c r="O73" s="192"/>
      <c r="P73" s="196" t="s">
        <v>5396</v>
      </c>
      <c r="Q73" s="192"/>
      <c r="R73" s="192" t="s">
        <v>154</v>
      </c>
      <c r="S73" s="192" t="s">
        <v>3</v>
      </c>
      <c r="T73" s="192" t="s">
        <v>165</v>
      </c>
      <c r="U73" s="192" t="s">
        <v>671</v>
      </c>
      <c r="V73" s="192" t="s">
        <v>159</v>
      </c>
      <c r="W73" s="192" t="s">
        <v>655</v>
      </c>
      <c r="X73" s="192"/>
      <c r="Y73" s="192"/>
      <c r="Z73" s="192"/>
      <c r="AA73" s="192"/>
      <c r="BM73" s="90" t="s">
        <v>506</v>
      </c>
      <c r="BN73" s="90" t="s">
        <v>1144</v>
      </c>
      <c r="BO73" s="90" t="s">
        <v>1463</v>
      </c>
      <c r="BP73" s="90" t="s">
        <v>1300</v>
      </c>
      <c r="BQ73" s="90" t="s">
        <v>2522</v>
      </c>
      <c r="BR73" s="90" t="s">
        <v>2601</v>
      </c>
      <c r="BS73" s="90" t="s">
        <v>3769</v>
      </c>
      <c r="BT73" s="90" t="s">
        <v>2412</v>
      </c>
      <c r="BU73" s="90" t="s">
        <v>1835</v>
      </c>
      <c r="BV73" s="90" t="s">
        <v>3154</v>
      </c>
    </row>
    <row r="74" spans="1:74">
      <c r="A74" s="192">
        <v>73</v>
      </c>
      <c r="B74" s="193">
        <v>40000399</v>
      </c>
      <c r="C74" s="193">
        <v>3</v>
      </c>
      <c r="D74" s="193" t="s">
        <v>56</v>
      </c>
      <c r="E74" s="198">
        <v>45114</v>
      </c>
      <c r="F74" s="193" t="s">
        <v>4679</v>
      </c>
      <c r="G74" s="192"/>
      <c r="H74" s="192"/>
      <c r="I74" s="192"/>
      <c r="J74" s="192"/>
      <c r="K74" s="192"/>
      <c r="L74" s="192"/>
      <c r="M74" s="192"/>
      <c r="N74" s="192"/>
      <c r="O74" s="192"/>
      <c r="P74" s="196" t="s">
        <v>4745</v>
      </c>
      <c r="Q74" s="192"/>
      <c r="R74" s="192" t="s">
        <v>151</v>
      </c>
      <c r="S74" s="192" t="s">
        <v>159</v>
      </c>
      <c r="T74" s="192"/>
      <c r="U74" s="192"/>
      <c r="V74" s="192"/>
      <c r="W74" s="192"/>
      <c r="X74" s="192"/>
      <c r="Y74" s="192"/>
      <c r="Z74" s="192"/>
      <c r="AA74" s="192"/>
      <c r="BM74" s="90" t="s">
        <v>1048</v>
      </c>
      <c r="BN74" s="90" t="s">
        <v>2443</v>
      </c>
    </row>
    <row r="75" spans="1:74">
      <c r="A75" s="192">
        <v>74</v>
      </c>
      <c r="B75" s="193">
        <v>40000401</v>
      </c>
      <c r="C75" s="193">
        <v>4</v>
      </c>
      <c r="D75" s="193" t="s">
        <v>51</v>
      </c>
      <c r="E75" s="198">
        <v>45114</v>
      </c>
      <c r="F75" s="193" t="s">
        <v>4679</v>
      </c>
      <c r="G75" s="192"/>
      <c r="H75" s="192"/>
      <c r="I75" s="192"/>
      <c r="J75" s="192"/>
      <c r="K75" s="192"/>
      <c r="L75" s="192"/>
      <c r="M75" s="192"/>
      <c r="N75" s="192"/>
      <c r="O75" s="192"/>
      <c r="P75" s="196" t="s">
        <v>4746</v>
      </c>
      <c r="Q75" s="192"/>
      <c r="R75" s="192" t="s">
        <v>655</v>
      </c>
      <c r="S75" s="192"/>
      <c r="T75" s="192"/>
      <c r="U75" s="192"/>
      <c r="V75" s="192"/>
      <c r="W75" s="192"/>
      <c r="X75" s="192"/>
      <c r="Y75" s="192"/>
      <c r="Z75" s="192"/>
      <c r="AA75" s="192"/>
      <c r="BM75" s="90" t="s">
        <v>1983</v>
      </c>
    </row>
    <row r="76" spans="1:74" ht="30">
      <c r="A76" s="192">
        <v>75</v>
      </c>
      <c r="B76" s="193">
        <v>61000092</v>
      </c>
      <c r="C76" s="193">
        <v>2</v>
      </c>
      <c r="D76" s="193" t="s">
        <v>56</v>
      </c>
      <c r="E76" s="198">
        <v>45114</v>
      </c>
      <c r="F76" s="193" t="s">
        <v>4680</v>
      </c>
      <c r="G76" s="192"/>
      <c r="H76" s="192"/>
      <c r="I76" s="192"/>
      <c r="J76" s="192"/>
      <c r="K76" s="192"/>
      <c r="L76" s="192"/>
      <c r="M76" s="192"/>
      <c r="N76" s="192"/>
      <c r="O76" s="192"/>
      <c r="P76" s="196" t="s">
        <v>5397</v>
      </c>
      <c r="Q76" s="192"/>
      <c r="R76" s="192" t="s">
        <v>154</v>
      </c>
      <c r="S76" s="192" t="s">
        <v>671</v>
      </c>
      <c r="T76" s="192" t="s">
        <v>655</v>
      </c>
      <c r="U76" s="192"/>
      <c r="V76" s="192"/>
      <c r="W76" s="192"/>
      <c r="X76" s="192"/>
      <c r="Y76" s="192"/>
      <c r="Z76" s="192"/>
      <c r="AA76" s="192"/>
      <c r="BM76" s="90" t="s">
        <v>2059</v>
      </c>
      <c r="BN76" s="90" t="s">
        <v>1453</v>
      </c>
      <c r="BO76" s="90" t="s">
        <v>1835</v>
      </c>
    </row>
    <row r="77" spans="1:74" ht="75">
      <c r="A77" s="192">
        <v>76</v>
      </c>
      <c r="B77" s="193">
        <v>61000092</v>
      </c>
      <c r="C77" s="193">
        <v>5</v>
      </c>
      <c r="D77" s="193" t="s">
        <v>51</v>
      </c>
      <c r="E77" s="198">
        <v>45114</v>
      </c>
      <c r="F77" s="193" t="s">
        <v>4680</v>
      </c>
      <c r="G77" s="192"/>
      <c r="H77" s="192"/>
      <c r="I77" s="192"/>
      <c r="J77" s="192"/>
      <c r="K77" s="192"/>
      <c r="L77" s="192"/>
      <c r="M77" s="192"/>
      <c r="N77" s="192"/>
      <c r="O77" s="192"/>
      <c r="P77" s="196" t="s">
        <v>5398</v>
      </c>
      <c r="Q77" s="192"/>
      <c r="R77" s="192" t="s">
        <v>527</v>
      </c>
      <c r="S77" s="192"/>
      <c r="T77" s="192"/>
      <c r="U77" s="192"/>
      <c r="V77" s="192"/>
      <c r="W77" s="192"/>
      <c r="X77" s="192"/>
      <c r="Y77" s="192"/>
      <c r="Z77" s="192"/>
      <c r="AA77" s="192"/>
      <c r="BM77" s="90" t="s">
        <v>5171</v>
      </c>
    </row>
    <row r="78" spans="1:74" ht="45">
      <c r="A78" s="192">
        <v>77</v>
      </c>
      <c r="B78" s="193">
        <v>61000115</v>
      </c>
      <c r="C78" s="193">
        <v>4</v>
      </c>
      <c r="D78" s="193" t="s">
        <v>56</v>
      </c>
      <c r="E78" s="198">
        <v>45114</v>
      </c>
      <c r="F78" s="193" t="s">
        <v>4679</v>
      </c>
      <c r="G78" s="192"/>
      <c r="H78" s="192"/>
      <c r="I78" s="192"/>
      <c r="J78" s="192"/>
      <c r="K78" s="192"/>
      <c r="L78" s="192"/>
      <c r="M78" s="192"/>
      <c r="N78" s="192"/>
      <c r="O78" s="192"/>
      <c r="P78" s="196" t="s">
        <v>5163</v>
      </c>
      <c r="Q78" s="192"/>
      <c r="R78" s="192" t="s">
        <v>551</v>
      </c>
      <c r="S78" s="192" t="s">
        <v>160</v>
      </c>
      <c r="T78" s="192" t="s">
        <v>155</v>
      </c>
      <c r="U78" s="192"/>
      <c r="V78" s="192"/>
      <c r="W78" s="192"/>
      <c r="X78" s="192"/>
      <c r="Y78" s="192"/>
      <c r="Z78" s="192"/>
      <c r="AA78" s="192"/>
      <c r="BM78" s="90" t="s">
        <v>2151</v>
      </c>
      <c r="BN78" s="90" t="s">
        <v>185</v>
      </c>
      <c r="BO78" s="90" t="s">
        <v>5153</v>
      </c>
    </row>
    <row r="79" spans="1:74">
      <c r="A79" s="192">
        <v>78</v>
      </c>
      <c r="B79" s="193">
        <v>61000122</v>
      </c>
      <c r="C79" s="193">
        <v>3</v>
      </c>
      <c r="D79" s="193" t="s">
        <v>56</v>
      </c>
      <c r="E79" s="198">
        <v>45114</v>
      </c>
      <c r="F79" s="193" t="s">
        <v>4679</v>
      </c>
      <c r="G79" s="192"/>
      <c r="H79" s="192"/>
      <c r="I79" s="192"/>
      <c r="J79" s="192"/>
      <c r="K79" s="192"/>
      <c r="L79" s="192"/>
      <c r="M79" s="192"/>
      <c r="N79" s="192"/>
      <c r="O79" s="192"/>
      <c r="P79" s="196" t="s">
        <v>5164</v>
      </c>
      <c r="Q79" s="192"/>
      <c r="R79" s="192" t="s">
        <v>155</v>
      </c>
      <c r="S79" s="192"/>
      <c r="T79" s="192"/>
      <c r="U79" s="192"/>
      <c r="V79" s="192"/>
      <c r="W79" s="192"/>
      <c r="X79" s="192"/>
      <c r="Y79" s="192"/>
      <c r="Z79" s="192"/>
      <c r="AA79" s="192"/>
      <c r="BM79" s="90" t="s">
        <v>5154</v>
      </c>
    </row>
    <row r="80" spans="1:74" ht="30">
      <c r="A80" s="192">
        <v>79</v>
      </c>
      <c r="B80" s="193">
        <v>71000093</v>
      </c>
      <c r="C80" s="193">
        <v>4</v>
      </c>
      <c r="D80" s="193" t="s">
        <v>51</v>
      </c>
      <c r="E80" s="198">
        <v>45114</v>
      </c>
      <c r="F80" s="193" t="s">
        <v>4679</v>
      </c>
      <c r="G80" s="192"/>
      <c r="H80" s="192"/>
      <c r="I80" s="192"/>
      <c r="J80" s="192"/>
      <c r="K80" s="192"/>
      <c r="L80" s="192"/>
      <c r="M80" s="192"/>
      <c r="N80" s="192"/>
      <c r="O80" s="192"/>
      <c r="P80" s="196" t="s">
        <v>4747</v>
      </c>
      <c r="Q80" s="192"/>
      <c r="R80" s="192" t="s">
        <v>551</v>
      </c>
      <c r="S80" s="192" t="s">
        <v>165</v>
      </c>
      <c r="T80" s="192"/>
      <c r="U80" s="192"/>
      <c r="V80" s="192"/>
      <c r="W80" s="192"/>
      <c r="X80" s="192"/>
      <c r="Y80" s="192"/>
      <c r="Z80" s="192"/>
      <c r="AA80" s="192"/>
      <c r="BM80" s="90" t="s">
        <v>2490</v>
      </c>
      <c r="BN80" s="90" t="s">
        <v>1279</v>
      </c>
    </row>
    <row r="81" spans="1:76" ht="60">
      <c r="A81" s="192">
        <v>80</v>
      </c>
      <c r="B81" s="193">
        <v>72000000</v>
      </c>
      <c r="C81" s="193">
        <v>4</v>
      </c>
      <c r="D81" s="193" t="s">
        <v>51</v>
      </c>
      <c r="E81" s="198">
        <v>45114</v>
      </c>
      <c r="F81" s="193" t="s">
        <v>4679</v>
      </c>
      <c r="G81" s="192"/>
      <c r="H81" s="192"/>
      <c r="I81" s="192"/>
      <c r="J81" s="192"/>
      <c r="K81" s="192"/>
      <c r="L81" s="192"/>
      <c r="M81" s="192"/>
      <c r="N81" s="192"/>
      <c r="O81" s="192"/>
      <c r="P81" s="196" t="s">
        <v>5701</v>
      </c>
      <c r="Q81" s="192"/>
      <c r="R81" s="192" t="s">
        <v>150</v>
      </c>
      <c r="S81" s="192" t="s">
        <v>166</v>
      </c>
      <c r="T81" s="192" t="s">
        <v>507</v>
      </c>
      <c r="U81" s="192" t="s">
        <v>655</v>
      </c>
      <c r="V81" s="192" t="s">
        <v>2467</v>
      </c>
      <c r="W81" s="192"/>
      <c r="X81" s="192"/>
      <c r="Y81" s="192"/>
      <c r="Z81" s="192"/>
      <c r="AA81" s="192"/>
      <c r="BM81" s="90" t="s">
        <v>1940</v>
      </c>
      <c r="BN81" s="90" t="s">
        <v>1638</v>
      </c>
      <c r="BO81" s="90" t="s">
        <v>3575</v>
      </c>
      <c r="BP81" s="90" t="s">
        <v>1757</v>
      </c>
      <c r="BQ81" s="90" t="s">
        <v>2695</v>
      </c>
    </row>
    <row r="82" spans="1:76" ht="30">
      <c r="A82" s="192">
        <v>81</v>
      </c>
      <c r="B82" s="193">
        <v>72000010</v>
      </c>
      <c r="C82" s="193">
        <v>3</v>
      </c>
      <c r="D82" s="193" t="s">
        <v>56</v>
      </c>
      <c r="E82" s="198">
        <v>45114</v>
      </c>
      <c r="F82" s="193" t="s">
        <v>4679</v>
      </c>
      <c r="G82" s="192"/>
      <c r="H82" s="192"/>
      <c r="I82" s="192"/>
      <c r="J82" s="192"/>
      <c r="K82" s="192"/>
      <c r="L82" s="192"/>
      <c r="M82" s="192"/>
      <c r="N82" s="192"/>
      <c r="O82" s="192"/>
      <c r="P82" s="196" t="s">
        <v>4748</v>
      </c>
      <c r="Q82" s="192"/>
      <c r="R82" s="192" t="s">
        <v>155</v>
      </c>
      <c r="S82" s="192" t="s">
        <v>2467</v>
      </c>
      <c r="T82" s="192"/>
      <c r="U82" s="192"/>
      <c r="V82" s="192"/>
      <c r="W82" s="192"/>
      <c r="X82" s="192"/>
      <c r="Y82" s="192"/>
      <c r="Z82" s="192"/>
      <c r="AA82" s="192"/>
      <c r="BM82" s="90" t="s">
        <v>2804</v>
      </c>
      <c r="BN82" s="90" t="s">
        <v>191</v>
      </c>
    </row>
    <row r="83" spans="1:76" ht="30">
      <c r="A83" s="192">
        <v>82</v>
      </c>
      <c r="B83" s="193">
        <v>72000033</v>
      </c>
      <c r="C83" s="193">
        <v>4</v>
      </c>
      <c r="D83" s="193" t="s">
        <v>51</v>
      </c>
      <c r="E83" s="198">
        <v>45114</v>
      </c>
      <c r="F83" s="193" t="s">
        <v>4679</v>
      </c>
      <c r="G83" s="192"/>
      <c r="H83" s="192"/>
      <c r="I83" s="192"/>
      <c r="J83" s="192"/>
      <c r="K83" s="192"/>
      <c r="L83" s="192"/>
      <c r="M83" s="192"/>
      <c r="N83" s="192"/>
      <c r="O83" s="192"/>
      <c r="P83" s="196" t="s">
        <v>4749</v>
      </c>
      <c r="Q83" s="192"/>
      <c r="R83" s="192" t="s">
        <v>155</v>
      </c>
      <c r="S83" s="192" t="s">
        <v>655</v>
      </c>
      <c r="T83" s="192"/>
      <c r="U83" s="192"/>
      <c r="V83" s="192"/>
      <c r="W83" s="192"/>
      <c r="X83" s="192"/>
      <c r="Y83" s="192"/>
      <c r="Z83" s="192"/>
      <c r="AA83" s="192"/>
      <c r="BM83" s="90" t="s">
        <v>3008</v>
      </c>
      <c r="BN83" s="90" t="s">
        <v>1758</v>
      </c>
    </row>
    <row r="84" spans="1:76" ht="30">
      <c r="A84" s="192">
        <v>83</v>
      </c>
      <c r="B84" s="193">
        <v>72000108</v>
      </c>
      <c r="C84" s="193">
        <v>4</v>
      </c>
      <c r="D84" s="193" t="s">
        <v>51</v>
      </c>
      <c r="E84" s="198">
        <v>45114</v>
      </c>
      <c r="F84" s="193" t="s">
        <v>4681</v>
      </c>
      <c r="G84" s="192"/>
      <c r="H84" s="192"/>
      <c r="I84" s="192"/>
      <c r="J84" s="192"/>
      <c r="K84" s="192"/>
      <c r="L84" s="192"/>
      <c r="M84" s="192"/>
      <c r="N84" s="192"/>
      <c r="O84" s="192"/>
      <c r="P84" s="196" t="s">
        <v>4750</v>
      </c>
      <c r="Q84" s="192"/>
      <c r="R84" s="192" t="s">
        <v>154</v>
      </c>
      <c r="S84" s="192" t="s">
        <v>165</v>
      </c>
      <c r="T84" s="192" t="s">
        <v>162</v>
      </c>
      <c r="U84" s="192"/>
      <c r="V84" s="192"/>
      <c r="W84" s="192"/>
      <c r="X84" s="192"/>
      <c r="Y84" s="192"/>
      <c r="Z84" s="192"/>
      <c r="AA84" s="192"/>
      <c r="BM84" s="90" t="s">
        <v>1657</v>
      </c>
      <c r="BN84" s="90" t="s">
        <v>1463</v>
      </c>
      <c r="BO84" s="90" t="s">
        <v>1898</v>
      </c>
    </row>
    <row r="85" spans="1:76" ht="45">
      <c r="A85" s="192">
        <v>84</v>
      </c>
      <c r="B85" s="193">
        <v>72000108</v>
      </c>
      <c r="C85" s="193">
        <v>5</v>
      </c>
      <c r="D85" s="193" t="s">
        <v>56</v>
      </c>
      <c r="E85" s="198">
        <v>45114</v>
      </c>
      <c r="F85" s="193" t="s">
        <v>4681</v>
      </c>
      <c r="G85" s="192"/>
      <c r="H85" s="192"/>
      <c r="I85" s="192"/>
      <c r="J85" s="192"/>
      <c r="K85" s="192"/>
      <c r="L85" s="192"/>
      <c r="M85" s="192"/>
      <c r="N85" s="192"/>
      <c r="O85" s="192"/>
      <c r="P85" s="196" t="s">
        <v>4751</v>
      </c>
      <c r="Q85" s="192"/>
      <c r="R85" s="192" t="s">
        <v>151</v>
      </c>
      <c r="S85" s="192" t="s">
        <v>174</v>
      </c>
      <c r="T85" s="192" t="s">
        <v>154</v>
      </c>
      <c r="U85" s="192" t="s">
        <v>162</v>
      </c>
      <c r="V85" s="192"/>
      <c r="W85" s="192"/>
      <c r="X85" s="192"/>
      <c r="Y85" s="192"/>
      <c r="Z85" s="192"/>
      <c r="AA85" s="192"/>
      <c r="BM85" s="90" t="s">
        <v>882</v>
      </c>
      <c r="BN85" s="90" t="s">
        <v>1640</v>
      </c>
      <c r="BO85" s="90" t="s">
        <v>1657</v>
      </c>
      <c r="BP85" s="90" t="s">
        <v>1962</v>
      </c>
      <c r="BQ85" s="90" t="s">
        <v>2721</v>
      </c>
    </row>
    <row r="86" spans="1:76" ht="45">
      <c r="A86" s="192">
        <v>85</v>
      </c>
      <c r="B86" s="193">
        <v>72000180</v>
      </c>
      <c r="C86" s="193">
        <v>4</v>
      </c>
      <c r="D86" s="193" t="s">
        <v>56</v>
      </c>
      <c r="E86" s="198">
        <v>45114</v>
      </c>
      <c r="F86" s="193" t="s">
        <v>4680</v>
      </c>
      <c r="G86" s="192"/>
      <c r="H86" s="192"/>
      <c r="I86" s="192"/>
      <c r="J86" s="192"/>
      <c r="K86" s="192"/>
      <c r="L86" s="192"/>
      <c r="M86" s="192"/>
      <c r="N86" s="192"/>
      <c r="O86" s="192"/>
      <c r="P86" s="196" t="s">
        <v>5702</v>
      </c>
      <c r="Q86" s="192"/>
      <c r="R86" s="192" t="s">
        <v>551</v>
      </c>
      <c r="S86" s="192" t="s">
        <v>2097</v>
      </c>
      <c r="T86" s="192"/>
      <c r="U86" s="192"/>
      <c r="V86" s="192"/>
      <c r="W86" s="192"/>
      <c r="X86" s="192"/>
      <c r="Y86" s="192"/>
      <c r="Z86" s="192"/>
      <c r="AA86" s="192"/>
      <c r="BM86" s="90" t="s">
        <v>2150</v>
      </c>
      <c r="BN86" s="90" t="s">
        <v>5695</v>
      </c>
    </row>
    <row r="87" spans="1:76" ht="30">
      <c r="A87" s="192">
        <v>86</v>
      </c>
      <c r="B87" s="193">
        <v>72000180</v>
      </c>
      <c r="C87" s="193">
        <v>3</v>
      </c>
      <c r="D87" s="193" t="s">
        <v>51</v>
      </c>
      <c r="E87" s="198">
        <v>45114</v>
      </c>
      <c r="F87" s="193" t="s">
        <v>4680</v>
      </c>
      <c r="G87" s="192"/>
      <c r="H87" s="192"/>
      <c r="I87" s="192"/>
      <c r="J87" s="192"/>
      <c r="K87" s="192"/>
      <c r="L87" s="192"/>
      <c r="M87" s="192"/>
      <c r="N87" s="192"/>
      <c r="O87" s="192"/>
      <c r="P87" s="196" t="s">
        <v>4081</v>
      </c>
      <c r="Q87" s="192"/>
      <c r="R87" s="192" t="s">
        <v>86</v>
      </c>
      <c r="S87" s="192"/>
      <c r="T87" s="192"/>
      <c r="U87" s="192"/>
      <c r="V87" s="192"/>
      <c r="W87" s="192"/>
      <c r="X87" s="192"/>
      <c r="Y87" s="192"/>
      <c r="Z87" s="192"/>
      <c r="AA87" s="192"/>
    </row>
    <row r="88" spans="1:76" ht="105">
      <c r="A88" s="192">
        <v>87</v>
      </c>
      <c r="B88" s="193">
        <v>72000180</v>
      </c>
      <c r="C88" s="193">
        <v>1</v>
      </c>
      <c r="D88" s="193" t="s">
        <v>56</v>
      </c>
      <c r="E88" s="198">
        <v>45114</v>
      </c>
      <c r="F88" s="193" t="s">
        <v>4680</v>
      </c>
      <c r="G88" s="192"/>
      <c r="H88" s="192"/>
      <c r="I88" s="192"/>
      <c r="J88" s="192"/>
      <c r="K88" s="192"/>
      <c r="L88" s="192"/>
      <c r="M88" s="192"/>
      <c r="N88" s="192"/>
      <c r="O88" s="192"/>
      <c r="P88" s="196" t="s">
        <v>5399</v>
      </c>
      <c r="Q88" s="192"/>
      <c r="R88" s="192" t="s">
        <v>551</v>
      </c>
      <c r="S88" s="192" t="s">
        <v>174</v>
      </c>
      <c r="T88" s="192" t="s">
        <v>154</v>
      </c>
      <c r="U88" s="192" t="s">
        <v>3</v>
      </c>
      <c r="V88" s="192" t="s">
        <v>671</v>
      </c>
      <c r="W88" s="192" t="s">
        <v>507</v>
      </c>
      <c r="X88" s="192" t="s">
        <v>164</v>
      </c>
      <c r="Y88" s="192"/>
      <c r="Z88" s="192"/>
      <c r="AA88" s="192"/>
      <c r="BM88" s="90" t="s">
        <v>2146</v>
      </c>
      <c r="BN88" s="90" t="s">
        <v>2150</v>
      </c>
      <c r="BO88" s="90" t="s">
        <v>2169</v>
      </c>
      <c r="BP88" s="90" t="s">
        <v>1777</v>
      </c>
      <c r="BQ88" s="90" t="s">
        <v>1702</v>
      </c>
      <c r="BR88" s="90" t="s">
        <v>1184</v>
      </c>
      <c r="BS88" s="90" t="s">
        <v>2522</v>
      </c>
      <c r="BT88" s="90" t="s">
        <v>2638</v>
      </c>
      <c r="BU88" s="90" t="s">
        <v>2639</v>
      </c>
      <c r="BV88" s="90" t="s">
        <v>3575</v>
      </c>
      <c r="BW88" s="90" t="s">
        <v>2795</v>
      </c>
      <c r="BX88" s="90" t="s">
        <v>1412</v>
      </c>
    </row>
    <row r="89" spans="1:76">
      <c r="A89" s="192">
        <v>88</v>
      </c>
      <c r="B89" s="193">
        <v>72000180</v>
      </c>
      <c r="C89" s="193">
        <v>3</v>
      </c>
      <c r="D89" s="193" t="s">
        <v>51</v>
      </c>
      <c r="E89" s="198">
        <v>45114</v>
      </c>
      <c r="F89" s="193" t="s">
        <v>4680</v>
      </c>
      <c r="G89" s="192"/>
      <c r="H89" s="192"/>
      <c r="I89" s="192"/>
      <c r="J89" s="192"/>
      <c r="K89" s="192"/>
      <c r="L89" s="192"/>
      <c r="M89" s="192"/>
      <c r="N89" s="192"/>
      <c r="O89" s="192"/>
      <c r="P89" s="196" t="s">
        <v>4693</v>
      </c>
      <c r="Q89" s="192"/>
      <c r="R89" s="192" t="s">
        <v>86</v>
      </c>
      <c r="S89" s="192"/>
      <c r="T89" s="192"/>
      <c r="U89" s="192"/>
      <c r="V89" s="192"/>
      <c r="W89" s="192"/>
      <c r="X89" s="192"/>
      <c r="Y89" s="192"/>
      <c r="Z89" s="192"/>
      <c r="AA89" s="192"/>
    </row>
    <row r="90" spans="1:76" ht="105">
      <c r="A90" s="192">
        <v>89</v>
      </c>
      <c r="B90" s="193">
        <v>72000180</v>
      </c>
      <c r="C90" s="193">
        <v>1</v>
      </c>
      <c r="D90" s="193" t="s">
        <v>56</v>
      </c>
      <c r="E90" s="198">
        <v>45114</v>
      </c>
      <c r="F90" s="193" t="s">
        <v>4680</v>
      </c>
      <c r="G90" s="192"/>
      <c r="H90" s="192"/>
      <c r="I90" s="192"/>
      <c r="J90" s="192"/>
      <c r="K90" s="192"/>
      <c r="L90" s="192"/>
      <c r="M90" s="192"/>
      <c r="N90" s="192"/>
      <c r="O90" s="192"/>
      <c r="P90" s="196" t="s">
        <v>4752</v>
      </c>
      <c r="Q90" s="192"/>
      <c r="R90" s="192" t="s">
        <v>151</v>
      </c>
      <c r="S90" s="192" t="s">
        <v>551</v>
      </c>
      <c r="T90" s="192" t="s">
        <v>165</v>
      </c>
      <c r="U90" s="192" t="s">
        <v>507</v>
      </c>
      <c r="V90" s="192"/>
      <c r="W90" s="192"/>
      <c r="X90" s="192"/>
      <c r="Y90" s="192"/>
      <c r="Z90" s="192"/>
      <c r="AA90" s="192"/>
      <c r="BM90" s="90" t="s">
        <v>1030</v>
      </c>
      <c r="BN90" s="90" t="s">
        <v>2150</v>
      </c>
      <c r="BO90" s="90" t="s">
        <v>1463</v>
      </c>
      <c r="BP90" s="90" t="s">
        <v>3575</v>
      </c>
    </row>
    <row r="91" spans="1:76" ht="30">
      <c r="A91" s="192">
        <v>90</v>
      </c>
      <c r="B91" s="193">
        <v>99999972</v>
      </c>
      <c r="C91" s="193">
        <v>4</v>
      </c>
      <c r="D91" s="193" t="s">
        <v>56</v>
      </c>
      <c r="E91" s="198">
        <v>45114</v>
      </c>
      <c r="F91" s="193" t="s">
        <v>4679</v>
      </c>
      <c r="G91" s="192"/>
      <c r="H91" s="192"/>
      <c r="I91" s="192"/>
      <c r="J91" s="192"/>
      <c r="K91" s="192"/>
      <c r="L91" s="192"/>
      <c r="M91" s="192"/>
      <c r="N91" s="192"/>
      <c r="O91" s="192"/>
      <c r="P91" s="196" t="s">
        <v>4753</v>
      </c>
      <c r="Q91" s="192"/>
      <c r="R91" s="192" t="s">
        <v>551</v>
      </c>
      <c r="S91" s="192" t="s">
        <v>154</v>
      </c>
      <c r="T91" s="192"/>
      <c r="U91" s="192"/>
      <c r="V91" s="192"/>
      <c r="W91" s="192"/>
      <c r="X91" s="192"/>
      <c r="Y91" s="192"/>
      <c r="Z91" s="192"/>
      <c r="AA91" s="192"/>
      <c r="BM91" s="90" t="s">
        <v>2151</v>
      </c>
      <c r="BN91" s="90" t="s">
        <v>2069</v>
      </c>
    </row>
    <row r="92" spans="1:76" ht="30">
      <c r="A92" s="192">
        <v>91</v>
      </c>
      <c r="B92" s="193">
        <v>99999972</v>
      </c>
      <c r="C92" s="193">
        <v>4</v>
      </c>
      <c r="D92" s="193" t="s">
        <v>51</v>
      </c>
      <c r="E92" s="198">
        <v>45114</v>
      </c>
      <c r="F92" s="193" t="s">
        <v>4679</v>
      </c>
      <c r="G92" s="192"/>
      <c r="H92" s="192"/>
      <c r="I92" s="192"/>
      <c r="J92" s="192"/>
      <c r="K92" s="192"/>
      <c r="L92" s="192"/>
      <c r="M92" s="192"/>
      <c r="N92" s="192"/>
      <c r="O92" s="192"/>
      <c r="P92" s="196" t="s">
        <v>4754</v>
      </c>
      <c r="Q92" s="192"/>
      <c r="R92" s="192" t="s">
        <v>507</v>
      </c>
      <c r="S92" s="192"/>
      <c r="T92" s="192"/>
      <c r="U92" s="192"/>
      <c r="V92" s="192"/>
      <c r="W92" s="192"/>
      <c r="X92" s="192"/>
      <c r="Y92" s="192"/>
      <c r="Z92" s="192"/>
      <c r="AA92" s="192"/>
      <c r="BM92" s="90" t="s">
        <v>3575</v>
      </c>
    </row>
    <row r="93" spans="1:76" ht="45">
      <c r="A93" s="192">
        <v>92</v>
      </c>
      <c r="B93" s="193">
        <v>101286581</v>
      </c>
      <c r="C93" s="193">
        <v>5</v>
      </c>
      <c r="D93" s="193" t="s">
        <v>51</v>
      </c>
      <c r="E93" s="198">
        <v>45114</v>
      </c>
      <c r="F93" s="193" t="s">
        <v>4686</v>
      </c>
      <c r="G93" s="192"/>
      <c r="H93" s="192"/>
      <c r="I93" s="192"/>
      <c r="J93" s="192"/>
      <c r="K93" s="192"/>
      <c r="L93" s="192"/>
      <c r="M93" s="192"/>
      <c r="N93" s="192"/>
      <c r="O93" s="192"/>
      <c r="P93" s="196" t="s">
        <v>4755</v>
      </c>
      <c r="Q93" s="192"/>
      <c r="R93" s="192" t="s">
        <v>507</v>
      </c>
      <c r="S93" s="192"/>
      <c r="T93" s="192"/>
      <c r="U93" s="192"/>
      <c r="V93" s="192"/>
      <c r="W93" s="192"/>
      <c r="X93" s="192"/>
      <c r="Y93" s="192"/>
      <c r="Z93" s="192"/>
      <c r="AA93" s="192"/>
      <c r="BM93" s="90" t="s">
        <v>3575</v>
      </c>
    </row>
    <row r="94" spans="1:76" ht="30">
      <c r="A94" s="192">
        <v>93</v>
      </c>
      <c r="B94" s="193">
        <v>117756403</v>
      </c>
      <c r="C94" s="193">
        <v>3</v>
      </c>
      <c r="D94" s="193" t="s">
        <v>56</v>
      </c>
      <c r="E94" s="198">
        <v>45114</v>
      </c>
      <c r="F94" s="193" t="s">
        <v>4680</v>
      </c>
      <c r="G94" s="192"/>
      <c r="H94" s="192"/>
      <c r="I94" s="192"/>
      <c r="J94" s="192"/>
      <c r="K94" s="192"/>
      <c r="L94" s="192"/>
      <c r="M94" s="192"/>
      <c r="N94" s="192"/>
      <c r="O94" s="192"/>
      <c r="P94" s="196" t="s">
        <v>5400</v>
      </c>
      <c r="Q94" s="192"/>
      <c r="R94" s="192" t="s">
        <v>551</v>
      </c>
      <c r="S94" s="192" t="s">
        <v>164</v>
      </c>
      <c r="T94" s="192"/>
      <c r="U94" s="192"/>
      <c r="V94" s="192"/>
      <c r="W94" s="192"/>
      <c r="X94" s="192"/>
      <c r="Y94" s="192"/>
      <c r="Z94" s="192"/>
      <c r="AA94" s="192"/>
      <c r="BM94" s="90" t="s">
        <v>2151</v>
      </c>
      <c r="BN94" s="90" t="s">
        <v>2768</v>
      </c>
      <c r="BO94" s="90" t="s">
        <v>3559</v>
      </c>
    </row>
    <row r="95" spans="1:76">
      <c r="A95" s="192">
        <v>94</v>
      </c>
      <c r="B95" s="193">
        <v>117757674</v>
      </c>
      <c r="C95" s="193">
        <v>3</v>
      </c>
      <c r="D95" s="193" t="s">
        <v>56</v>
      </c>
      <c r="E95" s="198">
        <v>45114</v>
      </c>
      <c r="F95" s="193" t="s">
        <v>4680</v>
      </c>
      <c r="G95" s="192"/>
      <c r="H95" s="192"/>
      <c r="I95" s="192"/>
      <c r="J95" s="192"/>
      <c r="K95" s="192"/>
      <c r="L95" s="192"/>
      <c r="M95" s="192"/>
      <c r="N95" s="192"/>
      <c r="O95" s="192"/>
      <c r="P95" s="196" t="s">
        <v>4756</v>
      </c>
      <c r="Q95" s="192"/>
      <c r="R95" s="192" t="s">
        <v>164</v>
      </c>
      <c r="S95" s="192"/>
      <c r="T95" s="192"/>
      <c r="U95" s="192"/>
      <c r="V95" s="192"/>
      <c r="W95" s="192"/>
      <c r="X95" s="192"/>
      <c r="Y95" s="192"/>
      <c r="Z95" s="192"/>
      <c r="AA95" s="192"/>
      <c r="BM95" s="90" t="s">
        <v>3458</v>
      </c>
      <c r="BN95" s="90" t="s">
        <v>2768</v>
      </c>
    </row>
    <row r="96" spans="1:76" ht="45">
      <c r="A96" s="192">
        <v>95</v>
      </c>
      <c r="B96" s="193">
        <v>118513878</v>
      </c>
      <c r="C96" s="193">
        <v>3</v>
      </c>
      <c r="D96" s="193" t="s">
        <v>56</v>
      </c>
      <c r="E96" s="198">
        <v>45114</v>
      </c>
      <c r="F96" s="193" t="s">
        <v>4682</v>
      </c>
      <c r="G96" s="192"/>
      <c r="H96" s="192"/>
      <c r="I96" s="192"/>
      <c r="J96" s="192"/>
      <c r="K96" s="192"/>
      <c r="L96" s="192"/>
      <c r="M96" s="192"/>
      <c r="N96" s="192"/>
      <c r="O96" s="192"/>
      <c r="P96" s="196" t="s">
        <v>4757</v>
      </c>
      <c r="Q96" s="192"/>
      <c r="R96" s="192" t="s">
        <v>507</v>
      </c>
      <c r="S96" s="192"/>
      <c r="T96" s="192"/>
      <c r="U96" s="192"/>
      <c r="V96" s="192"/>
      <c r="W96" s="192"/>
      <c r="X96" s="192"/>
      <c r="Y96" s="192"/>
      <c r="Z96" s="192"/>
      <c r="AA96" s="192"/>
      <c r="BM96" s="90" t="s">
        <v>3575</v>
      </c>
    </row>
    <row r="97" spans="1:69" ht="30">
      <c r="A97" s="192">
        <v>96</v>
      </c>
      <c r="B97" s="193">
        <v>118960707</v>
      </c>
      <c r="C97" s="193">
        <v>4</v>
      </c>
      <c r="D97" s="193" t="s">
        <v>56</v>
      </c>
      <c r="E97" s="198">
        <v>45114</v>
      </c>
      <c r="F97" s="193" t="s">
        <v>4687</v>
      </c>
      <c r="G97" s="192"/>
      <c r="H97" s="192"/>
      <c r="I97" s="192"/>
      <c r="J97" s="192"/>
      <c r="K97" s="192"/>
      <c r="L97" s="192"/>
      <c r="M97" s="192"/>
      <c r="N97" s="192"/>
      <c r="O97" s="192"/>
      <c r="P97" s="196" t="s">
        <v>5401</v>
      </c>
      <c r="Q97" s="192"/>
      <c r="R97" s="192" t="s">
        <v>154</v>
      </c>
      <c r="S97" s="192"/>
      <c r="T97" s="192"/>
      <c r="U97" s="192"/>
      <c r="V97" s="192"/>
      <c r="W97" s="192"/>
      <c r="X97" s="192"/>
      <c r="Y97" s="192"/>
      <c r="Z97" s="192"/>
      <c r="AA97" s="192"/>
      <c r="BM97" s="90" t="s">
        <v>5367</v>
      </c>
    </row>
    <row r="98" spans="1:69" ht="60">
      <c r="A98" s="192">
        <v>97</v>
      </c>
      <c r="B98" s="193">
        <v>119250454</v>
      </c>
      <c r="C98" s="193">
        <v>3</v>
      </c>
      <c r="D98" s="193" t="s">
        <v>51</v>
      </c>
      <c r="E98" s="198">
        <v>45114</v>
      </c>
      <c r="F98" s="193" t="s">
        <v>4680</v>
      </c>
      <c r="G98" s="192"/>
      <c r="H98" s="192"/>
      <c r="I98" s="192"/>
      <c r="J98" s="192"/>
      <c r="K98" s="192"/>
      <c r="L98" s="192"/>
      <c r="M98" s="192"/>
      <c r="N98" s="192"/>
      <c r="O98" s="192"/>
      <c r="P98" s="196" t="s">
        <v>4758</v>
      </c>
      <c r="Q98" s="192"/>
      <c r="R98" s="192" t="s">
        <v>174</v>
      </c>
      <c r="S98" s="192" t="s">
        <v>154</v>
      </c>
      <c r="T98" s="192" t="s">
        <v>671</v>
      </c>
      <c r="U98" s="192"/>
      <c r="V98" s="192"/>
      <c r="W98" s="192"/>
      <c r="X98" s="192"/>
      <c r="Y98" s="192"/>
      <c r="Z98" s="192"/>
      <c r="AA98" s="192"/>
      <c r="BM98" s="90" t="s">
        <v>1777</v>
      </c>
      <c r="BN98" s="90" t="s">
        <v>506</v>
      </c>
      <c r="BO98" s="90" t="s">
        <v>175</v>
      </c>
    </row>
    <row r="99" spans="1:69">
      <c r="A99" s="192">
        <v>98</v>
      </c>
      <c r="B99" s="193">
        <v>131131393</v>
      </c>
      <c r="C99" s="193">
        <v>3</v>
      </c>
      <c r="D99" s="193" t="s">
        <v>56</v>
      </c>
      <c r="E99" s="198">
        <v>45114</v>
      </c>
      <c r="F99" s="193" t="s">
        <v>4686</v>
      </c>
      <c r="G99" s="192"/>
      <c r="H99" s="192"/>
      <c r="I99" s="192"/>
      <c r="J99" s="192"/>
      <c r="K99" s="192"/>
      <c r="L99" s="192"/>
      <c r="M99" s="192"/>
      <c r="N99" s="192"/>
      <c r="O99" s="192"/>
      <c r="P99" s="196" t="s">
        <v>5603</v>
      </c>
      <c r="Q99" s="192"/>
      <c r="R99" s="192" t="s">
        <v>159</v>
      </c>
      <c r="S99" s="192"/>
      <c r="T99" s="192"/>
      <c r="U99" s="192"/>
      <c r="V99" s="192"/>
      <c r="W99" s="192"/>
      <c r="X99" s="192"/>
      <c r="Y99" s="192"/>
      <c r="Z99" s="192"/>
      <c r="AA99" s="192"/>
      <c r="BM99" s="90" t="s">
        <v>5564</v>
      </c>
    </row>
    <row r="100" spans="1:69">
      <c r="A100" s="192">
        <v>99</v>
      </c>
      <c r="B100" s="193">
        <v>135300259</v>
      </c>
      <c r="C100" s="193">
        <v>3</v>
      </c>
      <c r="D100" s="193" t="s">
        <v>56</v>
      </c>
      <c r="E100" s="198">
        <v>45114</v>
      </c>
      <c r="F100" s="193" t="s">
        <v>4686</v>
      </c>
      <c r="G100" s="192"/>
      <c r="H100" s="192"/>
      <c r="I100" s="192"/>
      <c r="J100" s="192"/>
      <c r="K100" s="192"/>
      <c r="L100" s="192"/>
      <c r="M100" s="192"/>
      <c r="N100" s="192"/>
      <c r="O100" s="192"/>
      <c r="P100" s="196" t="s">
        <v>4759</v>
      </c>
      <c r="Q100" s="192"/>
      <c r="R100" s="192" t="s">
        <v>174</v>
      </c>
      <c r="S100" s="192" t="s">
        <v>507</v>
      </c>
      <c r="T100" s="192" t="s">
        <v>164</v>
      </c>
      <c r="U100" s="192"/>
      <c r="V100" s="192"/>
      <c r="W100" s="192"/>
      <c r="X100" s="192"/>
      <c r="Y100" s="192"/>
      <c r="Z100" s="192"/>
      <c r="AA100" s="192"/>
      <c r="BM100" s="90" t="s">
        <v>1777</v>
      </c>
      <c r="BN100" s="90" t="s">
        <v>3575</v>
      </c>
      <c r="BO100" s="90" t="s">
        <v>3559</v>
      </c>
    </row>
    <row r="101" spans="1:69" ht="30">
      <c r="A101" s="192">
        <v>100</v>
      </c>
      <c r="B101" s="193">
        <v>135430445</v>
      </c>
      <c r="C101" s="193">
        <v>2</v>
      </c>
      <c r="D101" s="193" t="s">
        <v>51</v>
      </c>
      <c r="E101" s="198">
        <v>45114</v>
      </c>
      <c r="F101" s="193" t="s">
        <v>4680</v>
      </c>
      <c r="G101" s="192"/>
      <c r="H101" s="192"/>
      <c r="I101" s="192"/>
      <c r="J101" s="192"/>
      <c r="K101" s="192"/>
      <c r="L101" s="192"/>
      <c r="M101" s="192"/>
      <c r="N101" s="192"/>
      <c r="O101" s="192"/>
      <c r="P101" s="196" t="s">
        <v>4760</v>
      </c>
      <c r="Q101" s="192"/>
      <c r="R101" s="192" t="s">
        <v>154</v>
      </c>
      <c r="S101" s="192" t="s">
        <v>507</v>
      </c>
      <c r="T101" s="192"/>
      <c r="U101" s="192"/>
      <c r="V101" s="192"/>
      <c r="W101" s="192"/>
      <c r="X101" s="192"/>
      <c r="Y101" s="192"/>
      <c r="Z101" s="192"/>
      <c r="AA101" s="192"/>
      <c r="BM101" s="90" t="s">
        <v>1570</v>
      </c>
      <c r="BN101" s="90" t="s">
        <v>3575</v>
      </c>
    </row>
    <row r="102" spans="1:69" ht="30">
      <c r="A102" s="192">
        <v>101</v>
      </c>
      <c r="B102" s="193">
        <v>200439349</v>
      </c>
      <c r="C102" s="193">
        <v>5</v>
      </c>
      <c r="D102" s="193" t="s">
        <v>51</v>
      </c>
      <c r="E102" s="198">
        <v>45114</v>
      </c>
      <c r="F102" s="193" t="s">
        <v>4682</v>
      </c>
      <c r="G102" s="192"/>
      <c r="H102" s="192"/>
      <c r="I102" s="192"/>
      <c r="J102" s="192"/>
      <c r="K102" s="192"/>
      <c r="L102" s="192"/>
      <c r="M102" s="192"/>
      <c r="N102" s="192"/>
      <c r="O102" s="192"/>
      <c r="P102" s="197" t="s">
        <v>4761</v>
      </c>
      <c r="Q102" s="192"/>
      <c r="R102" s="192" t="s">
        <v>3</v>
      </c>
      <c r="S102" s="192" t="s">
        <v>671</v>
      </c>
      <c r="T102" s="192" t="s">
        <v>3123</v>
      </c>
      <c r="U102" s="192"/>
      <c r="V102" s="192"/>
      <c r="W102" s="192"/>
      <c r="X102" s="192"/>
      <c r="Y102" s="192"/>
      <c r="Z102" s="192"/>
      <c r="AA102" s="192"/>
      <c r="BM102" s="90" t="s">
        <v>1228</v>
      </c>
      <c r="BN102" s="90" t="s">
        <v>175</v>
      </c>
      <c r="BO102" s="90" t="s">
        <v>2598</v>
      </c>
      <c r="BP102" s="90" t="s">
        <v>2516</v>
      </c>
    </row>
    <row r="103" spans="1:69" ht="60">
      <c r="A103" s="192">
        <v>102</v>
      </c>
      <c r="B103" s="193">
        <v>200541490</v>
      </c>
      <c r="C103" s="193">
        <v>1</v>
      </c>
      <c r="D103" s="193" t="s">
        <v>56</v>
      </c>
      <c r="E103" s="198">
        <v>45114</v>
      </c>
      <c r="F103" s="193" t="s">
        <v>4682</v>
      </c>
      <c r="G103" s="192"/>
      <c r="H103" s="192"/>
      <c r="I103" s="192"/>
      <c r="J103" s="192"/>
      <c r="K103" s="192"/>
      <c r="L103" s="192"/>
      <c r="M103" s="192"/>
      <c r="N103" s="192"/>
      <c r="O103" s="192"/>
      <c r="P103" s="196" t="s">
        <v>5402</v>
      </c>
      <c r="Q103" s="192"/>
      <c r="R103" s="192" t="s">
        <v>154</v>
      </c>
      <c r="S103" s="192" t="s">
        <v>3</v>
      </c>
      <c r="T103" s="192" t="s">
        <v>548</v>
      </c>
      <c r="U103" s="192" t="s">
        <v>164</v>
      </c>
      <c r="V103" s="192"/>
      <c r="W103" s="192"/>
      <c r="X103" s="192"/>
      <c r="Y103" s="192"/>
      <c r="Z103" s="192"/>
      <c r="AA103" s="192"/>
      <c r="BM103" s="90" t="s">
        <v>1657</v>
      </c>
      <c r="BN103" s="90" t="s">
        <v>3301</v>
      </c>
      <c r="BO103" s="90" t="s">
        <v>1228</v>
      </c>
      <c r="BP103" s="90" t="s">
        <v>1642</v>
      </c>
      <c r="BQ103" s="90" t="s">
        <v>3458</v>
      </c>
    </row>
    <row r="104" spans="1:69">
      <c r="A104" s="192">
        <v>103</v>
      </c>
      <c r="B104" s="193">
        <v>33000157</v>
      </c>
      <c r="C104" s="193">
        <v>3</v>
      </c>
      <c r="D104" s="193" t="s">
        <v>56</v>
      </c>
      <c r="E104" s="198">
        <v>45114</v>
      </c>
      <c r="F104" s="193" t="s">
        <v>4679</v>
      </c>
      <c r="G104" s="192"/>
      <c r="H104" s="192"/>
      <c r="I104" s="192"/>
      <c r="J104" s="192"/>
      <c r="K104" s="192"/>
      <c r="L104" s="192"/>
      <c r="M104" s="192"/>
      <c r="N104" s="192"/>
      <c r="O104" s="192"/>
      <c r="P104" s="197" t="s">
        <v>4762</v>
      </c>
      <c r="Q104" s="192"/>
      <c r="R104" s="192" t="s">
        <v>159</v>
      </c>
      <c r="S104" s="192" t="s">
        <v>164</v>
      </c>
      <c r="T104" s="192"/>
      <c r="U104" s="192"/>
      <c r="V104" s="192"/>
      <c r="W104" s="192"/>
      <c r="X104" s="192"/>
      <c r="Y104" s="192"/>
      <c r="Z104" s="192"/>
      <c r="AA104" s="192"/>
      <c r="BM104" s="90" t="s">
        <v>2453</v>
      </c>
      <c r="BN104" s="90" t="s">
        <v>3231</v>
      </c>
      <c r="BO104" s="90" t="s">
        <v>1384</v>
      </c>
    </row>
    <row r="105" spans="1:69">
      <c r="A105" s="192">
        <v>104</v>
      </c>
      <c r="B105" s="193">
        <v>11503</v>
      </c>
      <c r="C105" s="193">
        <v>5</v>
      </c>
      <c r="D105" s="193" t="s">
        <v>56</v>
      </c>
      <c r="E105" s="198">
        <v>45115</v>
      </c>
      <c r="F105" s="193" t="s">
        <v>4679</v>
      </c>
      <c r="G105" s="192"/>
      <c r="H105" s="192"/>
      <c r="I105" s="192"/>
      <c r="J105" s="192"/>
      <c r="K105" s="192"/>
      <c r="L105" s="192"/>
      <c r="M105" s="192"/>
      <c r="N105" s="192"/>
      <c r="O105" s="192"/>
      <c r="P105" s="196" t="s">
        <v>5769</v>
      </c>
      <c r="Q105" s="192"/>
      <c r="R105" s="192" t="s">
        <v>5562</v>
      </c>
      <c r="S105" s="192"/>
      <c r="T105" s="192"/>
      <c r="U105" s="192"/>
      <c r="V105" s="192"/>
      <c r="W105" s="192"/>
      <c r="X105" s="192"/>
      <c r="Y105" s="192"/>
      <c r="Z105" s="192"/>
      <c r="AA105" s="192"/>
      <c r="BM105" s="90" t="s">
        <v>5565</v>
      </c>
    </row>
    <row r="106" spans="1:69" ht="30">
      <c r="A106" s="192">
        <v>105</v>
      </c>
      <c r="B106" s="193">
        <v>11563</v>
      </c>
      <c r="C106" s="193">
        <v>4</v>
      </c>
      <c r="D106" s="193" t="s">
        <v>51</v>
      </c>
      <c r="E106" s="198">
        <v>45115</v>
      </c>
      <c r="F106" s="193" t="s">
        <v>4679</v>
      </c>
      <c r="G106" s="192"/>
      <c r="H106" s="192"/>
      <c r="I106" s="192"/>
      <c r="J106" s="192"/>
      <c r="K106" s="192"/>
      <c r="L106" s="192"/>
      <c r="M106" s="192"/>
      <c r="N106" s="192"/>
      <c r="O106" s="192"/>
      <c r="P106" s="196" t="s">
        <v>5403</v>
      </c>
      <c r="Q106" s="192"/>
      <c r="R106" s="192" t="s">
        <v>155</v>
      </c>
      <c r="S106" s="192"/>
      <c r="T106" s="192"/>
      <c r="U106" s="192"/>
      <c r="V106" s="192"/>
      <c r="W106" s="192"/>
      <c r="X106" s="192"/>
      <c r="Y106" s="192"/>
      <c r="Z106" s="192"/>
      <c r="AA106" s="192"/>
      <c r="BM106" s="90" t="s">
        <v>5375</v>
      </c>
    </row>
    <row r="107" spans="1:69" ht="30">
      <c r="A107" s="192">
        <v>106</v>
      </c>
      <c r="B107" s="193">
        <v>11732</v>
      </c>
      <c r="C107" s="193">
        <v>2</v>
      </c>
      <c r="D107" s="193" t="s">
        <v>56</v>
      </c>
      <c r="E107" s="198">
        <v>45115</v>
      </c>
      <c r="F107" s="193" t="s">
        <v>4679</v>
      </c>
      <c r="G107" s="192"/>
      <c r="H107" s="192"/>
      <c r="I107" s="192"/>
      <c r="J107" s="192"/>
      <c r="K107" s="192"/>
      <c r="L107" s="192"/>
      <c r="M107" s="192"/>
      <c r="N107" s="192"/>
      <c r="O107" s="192"/>
      <c r="P107" s="196" t="s">
        <v>4763</v>
      </c>
      <c r="Q107" s="192"/>
      <c r="R107" s="192" t="s">
        <v>154</v>
      </c>
      <c r="S107" s="192" t="s">
        <v>159</v>
      </c>
      <c r="T107" s="192"/>
      <c r="U107" s="192"/>
      <c r="V107" s="192"/>
      <c r="W107" s="192"/>
      <c r="X107" s="192"/>
      <c r="Y107" s="192"/>
      <c r="Z107" s="192"/>
      <c r="AA107" s="192"/>
      <c r="BM107" s="90" t="s">
        <v>1570</v>
      </c>
      <c r="BN107" s="90" t="s">
        <v>3769</v>
      </c>
    </row>
    <row r="108" spans="1:69" ht="30">
      <c r="A108" s="192">
        <v>107</v>
      </c>
      <c r="B108" s="193">
        <v>11737</v>
      </c>
      <c r="C108" s="193">
        <v>2</v>
      </c>
      <c r="D108" s="193" t="s">
        <v>56</v>
      </c>
      <c r="E108" s="198">
        <v>45115</v>
      </c>
      <c r="F108" s="193" t="s">
        <v>4679</v>
      </c>
      <c r="G108" s="192"/>
      <c r="H108" s="192"/>
      <c r="I108" s="192"/>
      <c r="J108" s="192"/>
      <c r="K108" s="192"/>
      <c r="L108" s="192"/>
      <c r="M108" s="192"/>
      <c r="N108" s="192"/>
      <c r="O108" s="192"/>
      <c r="P108" s="196" t="s">
        <v>4764</v>
      </c>
      <c r="Q108" s="192"/>
      <c r="R108" s="192" t="s">
        <v>154</v>
      </c>
      <c r="S108" s="192" t="s">
        <v>160</v>
      </c>
      <c r="T108" s="192" t="s">
        <v>3127</v>
      </c>
      <c r="U108" s="192"/>
      <c r="V108" s="192"/>
      <c r="W108" s="192"/>
      <c r="X108" s="192"/>
      <c r="Y108" s="192"/>
      <c r="Z108" s="192"/>
      <c r="AA108" s="192"/>
      <c r="BM108" s="90" t="s">
        <v>1824</v>
      </c>
      <c r="BN108" s="90" t="s">
        <v>715</v>
      </c>
      <c r="BO108" s="90" t="s">
        <v>181</v>
      </c>
      <c r="BP108" s="90" t="s">
        <v>745</v>
      </c>
      <c r="BQ108" s="90" t="s">
        <v>2817</v>
      </c>
    </row>
    <row r="109" spans="1:69">
      <c r="A109" s="192">
        <v>108</v>
      </c>
      <c r="B109" s="193">
        <v>11737</v>
      </c>
      <c r="C109" s="193">
        <v>4</v>
      </c>
      <c r="D109" s="193" t="s">
        <v>51</v>
      </c>
      <c r="E109" s="198">
        <v>45115</v>
      </c>
      <c r="F109" s="193" t="s">
        <v>4679</v>
      </c>
      <c r="G109" s="192"/>
      <c r="H109" s="192"/>
      <c r="I109" s="192"/>
      <c r="J109" s="192"/>
      <c r="K109" s="192"/>
      <c r="L109" s="192"/>
      <c r="M109" s="192"/>
      <c r="N109" s="192"/>
      <c r="O109" s="192"/>
      <c r="P109" s="196" t="s">
        <v>4100</v>
      </c>
      <c r="Q109" s="192"/>
      <c r="R109" s="192" t="s">
        <v>86</v>
      </c>
      <c r="S109" s="192"/>
      <c r="T109" s="192"/>
      <c r="U109" s="192"/>
      <c r="V109" s="192"/>
      <c r="W109" s="192"/>
      <c r="X109" s="192"/>
      <c r="Y109" s="192"/>
      <c r="Z109" s="192"/>
      <c r="AA109" s="192"/>
    </row>
    <row r="110" spans="1:69">
      <c r="A110" s="192">
        <v>109</v>
      </c>
      <c r="B110" s="193">
        <v>118388040</v>
      </c>
      <c r="C110" s="193">
        <v>5</v>
      </c>
      <c r="D110" s="193" t="s">
        <v>51</v>
      </c>
      <c r="E110" s="198">
        <v>45115</v>
      </c>
      <c r="F110" s="193" t="s">
        <v>4681</v>
      </c>
      <c r="G110" s="192"/>
      <c r="H110" s="192"/>
      <c r="I110" s="192"/>
      <c r="J110" s="192"/>
      <c r="K110" s="192"/>
      <c r="L110" s="192"/>
      <c r="M110" s="192"/>
      <c r="N110" s="192"/>
      <c r="O110" s="192"/>
      <c r="P110" s="196" t="s">
        <v>4101</v>
      </c>
      <c r="Q110" s="192"/>
      <c r="R110" s="192" t="s">
        <v>86</v>
      </c>
      <c r="S110" s="192"/>
      <c r="T110" s="192"/>
      <c r="U110" s="192"/>
      <c r="V110" s="192"/>
      <c r="W110" s="192"/>
      <c r="X110" s="192"/>
      <c r="Y110" s="192"/>
      <c r="Z110" s="192"/>
      <c r="AA110" s="192"/>
    </row>
    <row r="111" spans="1:69" ht="30">
      <c r="A111" s="192">
        <v>110</v>
      </c>
      <c r="B111" s="193">
        <v>126954395</v>
      </c>
      <c r="C111" s="193">
        <v>4</v>
      </c>
      <c r="D111" s="193" t="s">
        <v>51</v>
      </c>
      <c r="E111" s="198">
        <v>45115</v>
      </c>
      <c r="F111" s="193" t="s">
        <v>4680</v>
      </c>
      <c r="G111" s="192"/>
      <c r="H111" s="192"/>
      <c r="I111" s="192"/>
      <c r="J111" s="192"/>
      <c r="K111" s="192"/>
      <c r="L111" s="192"/>
      <c r="M111" s="192"/>
      <c r="N111" s="192"/>
      <c r="O111" s="192"/>
      <c r="P111" s="196" t="s">
        <v>4765</v>
      </c>
      <c r="Q111" s="192"/>
      <c r="R111" s="192" t="s">
        <v>174</v>
      </c>
      <c r="S111" s="192" t="s">
        <v>154</v>
      </c>
      <c r="T111" s="192" t="s">
        <v>507</v>
      </c>
      <c r="U111" s="192"/>
      <c r="V111" s="192"/>
      <c r="W111" s="192"/>
      <c r="X111" s="192"/>
      <c r="Y111" s="192"/>
      <c r="Z111" s="192"/>
      <c r="AA111" s="192"/>
      <c r="BM111" s="90" t="s">
        <v>1777</v>
      </c>
      <c r="BN111" s="90" t="s">
        <v>2770</v>
      </c>
      <c r="BO111" s="90" t="s">
        <v>3575</v>
      </c>
    </row>
    <row r="112" spans="1:69">
      <c r="A112" s="192">
        <v>111</v>
      </c>
      <c r="B112" s="193">
        <v>127259299</v>
      </c>
      <c r="C112" s="193">
        <v>5</v>
      </c>
      <c r="D112" s="193" t="s">
        <v>51</v>
      </c>
      <c r="E112" s="198">
        <v>45115</v>
      </c>
      <c r="F112" s="193" t="s">
        <v>4679</v>
      </c>
      <c r="G112" s="192"/>
      <c r="H112" s="192"/>
      <c r="I112" s="192"/>
      <c r="J112" s="192"/>
      <c r="K112" s="192"/>
      <c r="L112" s="192"/>
      <c r="M112" s="192"/>
      <c r="N112" s="192"/>
      <c r="O112" s="192"/>
      <c r="P112" s="196" t="s">
        <v>4103</v>
      </c>
      <c r="Q112" s="192"/>
      <c r="R112" s="192" t="s">
        <v>86</v>
      </c>
      <c r="S112" s="192"/>
      <c r="T112" s="192"/>
      <c r="U112" s="192"/>
      <c r="V112" s="192"/>
      <c r="W112" s="192"/>
      <c r="X112" s="192"/>
      <c r="Y112" s="192"/>
      <c r="Z112" s="192"/>
      <c r="AA112" s="192"/>
    </row>
    <row r="113" spans="1:75" ht="30">
      <c r="A113" s="192">
        <v>112</v>
      </c>
      <c r="B113" s="193">
        <v>130914195</v>
      </c>
      <c r="C113" s="193">
        <v>1</v>
      </c>
      <c r="D113" s="193" t="s">
        <v>56</v>
      </c>
      <c r="E113" s="198">
        <v>45115</v>
      </c>
      <c r="F113" s="193" t="s">
        <v>4686</v>
      </c>
      <c r="G113" s="192"/>
      <c r="H113" s="192"/>
      <c r="I113" s="192"/>
      <c r="J113" s="192"/>
      <c r="K113" s="192"/>
      <c r="L113" s="192"/>
      <c r="M113" s="192"/>
      <c r="N113" s="192"/>
      <c r="O113" s="192"/>
      <c r="P113" s="196" t="s">
        <v>4766</v>
      </c>
      <c r="Q113" s="192"/>
      <c r="R113" s="192" t="s">
        <v>551</v>
      </c>
      <c r="S113" s="192"/>
      <c r="T113" s="192"/>
      <c r="U113" s="192"/>
      <c r="V113" s="192"/>
      <c r="W113" s="192"/>
      <c r="X113" s="192"/>
      <c r="Y113" s="192"/>
      <c r="Z113" s="192"/>
      <c r="AA113" s="192"/>
      <c r="BM113" s="90" t="s">
        <v>2150</v>
      </c>
    </row>
    <row r="114" spans="1:75">
      <c r="A114" s="192">
        <v>113</v>
      </c>
      <c r="B114" s="193">
        <v>130949266</v>
      </c>
      <c r="C114" s="193">
        <v>4</v>
      </c>
      <c r="D114" s="193" t="s">
        <v>56</v>
      </c>
      <c r="E114" s="198">
        <v>45115</v>
      </c>
      <c r="F114" s="193" t="s">
        <v>4680</v>
      </c>
      <c r="G114" s="192"/>
      <c r="H114" s="192"/>
      <c r="I114" s="192"/>
      <c r="J114" s="192"/>
      <c r="K114" s="192"/>
      <c r="L114" s="192"/>
      <c r="M114" s="192"/>
      <c r="N114" s="192"/>
      <c r="O114" s="192"/>
      <c r="P114" s="197" t="s">
        <v>5165</v>
      </c>
      <c r="Q114" s="192"/>
      <c r="R114" s="192" t="s">
        <v>671</v>
      </c>
      <c r="S114" s="192"/>
      <c r="T114" s="192"/>
      <c r="U114" s="192"/>
      <c r="V114" s="192"/>
      <c r="W114" s="192"/>
      <c r="X114" s="192"/>
      <c r="Y114" s="192"/>
      <c r="Z114" s="192"/>
      <c r="AA114" s="192"/>
      <c r="BM114" s="90" t="s">
        <v>5158</v>
      </c>
    </row>
    <row r="115" spans="1:75" ht="45">
      <c r="A115" s="192">
        <v>114</v>
      </c>
      <c r="B115" s="193">
        <v>131104622</v>
      </c>
      <c r="C115" s="193">
        <v>3</v>
      </c>
      <c r="D115" s="193" t="s">
        <v>51</v>
      </c>
      <c r="E115" s="198">
        <v>45115</v>
      </c>
      <c r="F115" s="193" t="s">
        <v>4679</v>
      </c>
      <c r="G115" s="192"/>
      <c r="H115" s="192"/>
      <c r="I115" s="192"/>
      <c r="J115" s="192"/>
      <c r="K115" s="192"/>
      <c r="L115" s="192"/>
      <c r="M115" s="192"/>
      <c r="N115" s="192"/>
      <c r="O115" s="192"/>
      <c r="P115" s="196" t="s">
        <v>4767</v>
      </c>
      <c r="Q115" s="192"/>
      <c r="R115" s="192" t="s">
        <v>154</v>
      </c>
      <c r="S115" s="192" t="s">
        <v>507</v>
      </c>
      <c r="T115" s="192"/>
      <c r="U115" s="192"/>
      <c r="V115" s="192"/>
      <c r="W115" s="192"/>
      <c r="X115" s="192"/>
      <c r="Y115" s="192"/>
      <c r="Z115" s="192"/>
      <c r="AA115" s="192"/>
      <c r="BM115" s="90" t="s">
        <v>1609</v>
      </c>
      <c r="BN115" s="90" t="s">
        <v>3575</v>
      </c>
    </row>
    <row r="116" spans="1:75" ht="90">
      <c r="A116" s="192">
        <v>115</v>
      </c>
      <c r="B116" s="193">
        <v>132027517</v>
      </c>
      <c r="C116" s="193">
        <v>3</v>
      </c>
      <c r="D116" s="193" t="s">
        <v>56</v>
      </c>
      <c r="E116" s="198">
        <v>45115</v>
      </c>
      <c r="F116" s="193" t="s">
        <v>4680</v>
      </c>
      <c r="G116" s="192"/>
      <c r="H116" s="192"/>
      <c r="I116" s="192"/>
      <c r="J116" s="192"/>
      <c r="K116" s="192"/>
      <c r="L116" s="192"/>
      <c r="M116" s="192"/>
      <c r="N116" s="192"/>
      <c r="O116" s="192"/>
      <c r="P116" s="196" t="s">
        <v>4768</v>
      </c>
      <c r="Q116" s="192"/>
      <c r="R116" s="192" t="s">
        <v>151</v>
      </c>
      <c r="S116" s="192" t="s">
        <v>154</v>
      </c>
      <c r="T116" s="192" t="s">
        <v>165</v>
      </c>
      <c r="U116" s="192" t="s">
        <v>159</v>
      </c>
      <c r="V116" s="192" t="s">
        <v>507</v>
      </c>
      <c r="W116" s="192" t="s">
        <v>164</v>
      </c>
      <c r="X116" s="192"/>
      <c r="Y116" s="192"/>
      <c r="Z116" s="192"/>
      <c r="AA116" s="192"/>
      <c r="BM116" s="90" t="s">
        <v>848</v>
      </c>
      <c r="BN116" s="90" t="s">
        <v>928</v>
      </c>
      <c r="BO116" s="90" t="s">
        <v>506</v>
      </c>
      <c r="BP116" s="90" t="s">
        <v>1614</v>
      </c>
      <c r="BQ116" s="90" t="s">
        <v>2069</v>
      </c>
      <c r="BR116" s="90" t="s">
        <v>1816</v>
      </c>
      <c r="BS116" s="90" t="s">
        <v>1270</v>
      </c>
      <c r="BT116" s="90" t="s">
        <v>3769</v>
      </c>
      <c r="BU116" s="90" t="s">
        <v>3575</v>
      </c>
      <c r="BV116" s="90" t="s">
        <v>3463</v>
      </c>
      <c r="BW116" s="90" t="s">
        <v>216</v>
      </c>
    </row>
    <row r="117" spans="1:75" ht="60">
      <c r="A117" s="192">
        <v>116</v>
      </c>
      <c r="B117" s="193">
        <v>132071242</v>
      </c>
      <c r="C117" s="193">
        <v>3</v>
      </c>
      <c r="D117" s="193" t="s">
        <v>56</v>
      </c>
      <c r="E117" s="198">
        <v>45115</v>
      </c>
      <c r="F117" s="193" t="s">
        <v>4679</v>
      </c>
      <c r="G117" s="192"/>
      <c r="H117" s="192"/>
      <c r="I117" s="192"/>
      <c r="J117" s="192"/>
      <c r="K117" s="192"/>
      <c r="L117" s="192"/>
      <c r="M117" s="192"/>
      <c r="N117" s="192"/>
      <c r="O117" s="192"/>
      <c r="P117" s="196" t="s">
        <v>5166</v>
      </c>
      <c r="Q117" s="192"/>
      <c r="R117" s="192" t="s">
        <v>151</v>
      </c>
      <c r="S117" s="192" t="s">
        <v>164</v>
      </c>
      <c r="T117" s="192" t="s">
        <v>655</v>
      </c>
      <c r="U117" s="192"/>
      <c r="V117" s="192"/>
      <c r="W117" s="192"/>
      <c r="X117" s="192"/>
      <c r="Y117" s="192"/>
      <c r="Z117" s="192"/>
      <c r="AA117" s="192"/>
      <c r="BM117" s="90" t="s">
        <v>886</v>
      </c>
      <c r="BN117" s="90" t="s">
        <v>5157</v>
      </c>
      <c r="BO117" s="90" t="s">
        <v>1409</v>
      </c>
      <c r="BP117" s="90" t="s">
        <v>1757</v>
      </c>
    </row>
    <row r="118" spans="1:75" ht="60">
      <c r="A118" s="192">
        <v>117</v>
      </c>
      <c r="B118" s="193">
        <v>134290907</v>
      </c>
      <c r="C118" s="193">
        <v>5</v>
      </c>
      <c r="D118" s="193" t="s">
        <v>56</v>
      </c>
      <c r="E118" s="198">
        <v>45115</v>
      </c>
      <c r="F118" s="193" t="s">
        <v>4682</v>
      </c>
      <c r="G118" s="192"/>
      <c r="H118" s="192"/>
      <c r="I118" s="192"/>
      <c r="J118" s="192"/>
      <c r="K118" s="192"/>
      <c r="L118" s="192"/>
      <c r="M118" s="192"/>
      <c r="N118" s="192"/>
      <c r="O118" s="192"/>
      <c r="P118" s="196" t="s">
        <v>4769</v>
      </c>
      <c r="Q118" s="192"/>
      <c r="R118" s="192" t="s">
        <v>551</v>
      </c>
      <c r="S118" s="192" t="s">
        <v>154</v>
      </c>
      <c r="T118" s="192" t="s">
        <v>3127</v>
      </c>
      <c r="U118" s="192"/>
      <c r="V118" s="192"/>
      <c r="W118" s="192"/>
      <c r="X118" s="192"/>
      <c r="Y118" s="192"/>
      <c r="Z118" s="192"/>
      <c r="AA118" s="192"/>
      <c r="BM118" s="90" t="s">
        <v>2490</v>
      </c>
      <c r="BN118" s="90" t="s">
        <v>1702</v>
      </c>
      <c r="BO118" s="90" t="s">
        <v>1804</v>
      </c>
      <c r="BP118" s="90" t="s">
        <v>2817</v>
      </c>
    </row>
    <row r="119" spans="1:75" ht="45">
      <c r="A119" s="192">
        <v>118</v>
      </c>
      <c r="B119" s="193">
        <v>134290907</v>
      </c>
      <c r="C119" s="193">
        <v>2</v>
      </c>
      <c r="D119" s="193" t="s">
        <v>56</v>
      </c>
      <c r="E119" s="198">
        <v>45115</v>
      </c>
      <c r="F119" s="193" t="s">
        <v>4682</v>
      </c>
      <c r="G119" s="192"/>
      <c r="H119" s="192"/>
      <c r="I119" s="192"/>
      <c r="J119" s="192"/>
      <c r="K119" s="192"/>
      <c r="L119" s="192"/>
      <c r="M119" s="192"/>
      <c r="N119" s="192"/>
      <c r="O119" s="192"/>
      <c r="P119" s="197" t="s">
        <v>5703</v>
      </c>
      <c r="Q119" s="192"/>
      <c r="R119" s="192" t="s">
        <v>154</v>
      </c>
      <c r="S119" s="192" t="s">
        <v>165</v>
      </c>
      <c r="T119" s="192" t="s">
        <v>507</v>
      </c>
      <c r="U119" s="192" t="s">
        <v>164</v>
      </c>
      <c r="V119" s="192" t="s">
        <v>655</v>
      </c>
      <c r="W119" s="192"/>
      <c r="X119" s="192"/>
      <c r="Y119" s="192"/>
      <c r="Z119" s="192"/>
      <c r="AA119" s="192"/>
      <c r="BM119" s="90" t="s">
        <v>1702</v>
      </c>
      <c r="BN119" s="90" t="s">
        <v>1333</v>
      </c>
      <c r="BO119" s="90" t="s">
        <v>3575</v>
      </c>
      <c r="BP119" s="90" t="s">
        <v>3463</v>
      </c>
      <c r="BQ119" s="90" t="s">
        <v>216</v>
      </c>
      <c r="BR119" s="90" t="s">
        <v>1835</v>
      </c>
    </row>
    <row r="120" spans="1:75" ht="75">
      <c r="A120" s="192">
        <v>119</v>
      </c>
      <c r="B120" s="193">
        <v>134879709</v>
      </c>
      <c r="C120" s="193">
        <v>4</v>
      </c>
      <c r="D120" s="193" t="s">
        <v>56</v>
      </c>
      <c r="E120" s="198">
        <v>45115</v>
      </c>
      <c r="F120" s="193" t="s">
        <v>4687</v>
      </c>
      <c r="G120" s="192"/>
      <c r="H120" s="192"/>
      <c r="I120" s="192"/>
      <c r="J120" s="192"/>
      <c r="K120" s="192"/>
      <c r="L120" s="192"/>
      <c r="M120" s="192"/>
      <c r="N120" s="192"/>
      <c r="O120" s="192"/>
      <c r="P120" s="197" t="s">
        <v>5404</v>
      </c>
      <c r="Q120" s="192"/>
      <c r="R120" s="192" t="s">
        <v>2095</v>
      </c>
      <c r="S120" s="192" t="s">
        <v>155</v>
      </c>
      <c r="T120" s="192" t="s">
        <v>164</v>
      </c>
      <c r="U120" s="192" t="s">
        <v>2467</v>
      </c>
      <c r="V120" s="192"/>
      <c r="W120" s="192"/>
      <c r="X120" s="192"/>
      <c r="Y120" s="192"/>
      <c r="Z120" s="192"/>
      <c r="AA120" s="192"/>
      <c r="BM120" s="90" t="s">
        <v>1890</v>
      </c>
      <c r="BN120" s="90" t="s">
        <v>3142</v>
      </c>
      <c r="BO120" s="90" t="s">
        <v>3458</v>
      </c>
      <c r="BP120" s="90" t="s">
        <v>191</v>
      </c>
      <c r="BQ120" s="90" t="s">
        <v>3086</v>
      </c>
      <c r="BR120" s="90" t="s">
        <v>173</v>
      </c>
    </row>
    <row r="121" spans="1:75" ht="75">
      <c r="A121" s="192">
        <v>120</v>
      </c>
      <c r="B121" s="193">
        <v>200633758</v>
      </c>
      <c r="C121" s="193">
        <v>2</v>
      </c>
      <c r="D121" s="193" t="s">
        <v>56</v>
      </c>
      <c r="E121" s="198">
        <v>45115</v>
      </c>
      <c r="F121" s="193" t="s">
        <v>4680</v>
      </c>
      <c r="G121" s="192"/>
      <c r="H121" s="192"/>
      <c r="I121" s="192"/>
      <c r="J121" s="192"/>
      <c r="K121" s="192"/>
      <c r="L121" s="192"/>
      <c r="M121" s="192"/>
      <c r="N121" s="192"/>
      <c r="O121" s="192"/>
      <c r="P121" s="196" t="s">
        <v>5405</v>
      </c>
      <c r="Q121" s="192"/>
      <c r="R121" s="192" t="s">
        <v>174</v>
      </c>
      <c r="S121" s="192" t="s">
        <v>154</v>
      </c>
      <c r="T121" s="192" t="s">
        <v>2095</v>
      </c>
      <c r="U121" s="192" t="s">
        <v>671</v>
      </c>
      <c r="V121" s="192" t="s">
        <v>155</v>
      </c>
      <c r="W121" s="192" t="s">
        <v>164</v>
      </c>
      <c r="X121" s="192" t="s">
        <v>2467</v>
      </c>
      <c r="Y121" s="192"/>
      <c r="Z121" s="192"/>
      <c r="AA121" s="192"/>
      <c r="BM121" s="90" t="s">
        <v>1777</v>
      </c>
      <c r="BN121" s="90" t="s">
        <v>1860</v>
      </c>
      <c r="BO121" s="90" t="s">
        <v>2059</v>
      </c>
      <c r="BP121" s="90" t="s">
        <v>1890</v>
      </c>
      <c r="BQ121" s="90" t="s">
        <v>2598</v>
      </c>
      <c r="BR121" s="90" t="s">
        <v>2804</v>
      </c>
      <c r="BS121" s="90" t="s">
        <v>1412</v>
      </c>
      <c r="BT121" s="90" t="s">
        <v>3086</v>
      </c>
    </row>
    <row r="122" spans="1:75" ht="90">
      <c r="A122" s="192">
        <v>121</v>
      </c>
      <c r="B122" s="193">
        <v>11737</v>
      </c>
      <c r="C122" s="193">
        <v>4</v>
      </c>
      <c r="D122" s="193" t="s">
        <v>56</v>
      </c>
      <c r="E122" s="198">
        <v>45111</v>
      </c>
      <c r="F122" s="193" t="s">
        <v>4679</v>
      </c>
      <c r="G122" s="192"/>
      <c r="H122" s="192"/>
      <c r="I122" s="192"/>
      <c r="J122" s="192"/>
      <c r="K122" s="192"/>
      <c r="L122" s="192"/>
      <c r="M122" s="192"/>
      <c r="N122" s="192"/>
      <c r="O122" s="192"/>
      <c r="P122" s="196" t="s">
        <v>4770</v>
      </c>
      <c r="Q122" s="192"/>
      <c r="R122" s="192" t="s">
        <v>2097</v>
      </c>
      <c r="S122" s="192" t="s">
        <v>155</v>
      </c>
      <c r="T122" s="192" t="s">
        <v>507</v>
      </c>
      <c r="U122" s="192"/>
      <c r="V122" s="192"/>
      <c r="W122" s="192"/>
      <c r="X122" s="192"/>
      <c r="Y122" s="192"/>
      <c r="Z122" s="192"/>
      <c r="AA122" s="192"/>
      <c r="BM122" s="90" t="s">
        <v>2462</v>
      </c>
      <c r="BN122" s="90" t="s">
        <v>3077</v>
      </c>
      <c r="BO122" s="90" t="s">
        <v>3575</v>
      </c>
    </row>
    <row r="123" spans="1:75" ht="30">
      <c r="A123" s="192">
        <v>122</v>
      </c>
      <c r="B123" s="193">
        <v>101286581</v>
      </c>
      <c r="C123" s="193">
        <v>4</v>
      </c>
      <c r="D123" s="193" t="s">
        <v>51</v>
      </c>
      <c r="E123" s="198">
        <v>45111</v>
      </c>
      <c r="F123" s="193" t="s">
        <v>4686</v>
      </c>
      <c r="G123" s="192"/>
      <c r="H123" s="192"/>
      <c r="I123" s="192"/>
      <c r="J123" s="192"/>
      <c r="K123" s="192"/>
      <c r="L123" s="192"/>
      <c r="M123" s="192"/>
      <c r="N123" s="192"/>
      <c r="O123" s="192"/>
      <c r="P123" s="196" t="s">
        <v>4771</v>
      </c>
      <c r="Q123" s="192"/>
      <c r="R123" s="192" t="s">
        <v>551</v>
      </c>
      <c r="S123" s="192"/>
      <c r="T123" s="192"/>
      <c r="U123" s="192"/>
      <c r="V123" s="192"/>
      <c r="W123" s="192"/>
      <c r="X123" s="192"/>
      <c r="Y123" s="192"/>
      <c r="Z123" s="192"/>
      <c r="AA123" s="192"/>
      <c r="BM123" s="90" t="s">
        <v>2151</v>
      </c>
    </row>
    <row r="124" spans="1:75" ht="30">
      <c r="A124" s="192">
        <v>123</v>
      </c>
      <c r="B124" s="193">
        <v>104039144</v>
      </c>
      <c r="C124" s="193">
        <v>4</v>
      </c>
      <c r="D124" s="193" t="s">
        <v>56</v>
      </c>
      <c r="E124" s="198">
        <v>45111</v>
      </c>
      <c r="F124" s="193" t="s">
        <v>4682</v>
      </c>
      <c r="G124" s="192"/>
      <c r="H124" s="192"/>
      <c r="I124" s="192"/>
      <c r="J124" s="192"/>
      <c r="K124" s="192"/>
      <c r="L124" s="192"/>
      <c r="M124" s="192"/>
      <c r="N124" s="192"/>
      <c r="O124" s="192"/>
      <c r="P124" s="196" t="s">
        <v>5704</v>
      </c>
      <c r="Q124" s="192"/>
      <c r="R124" s="192" t="s">
        <v>158</v>
      </c>
      <c r="S124" s="192" t="s">
        <v>655</v>
      </c>
      <c r="T124" s="192"/>
      <c r="U124" s="192"/>
      <c r="V124" s="192"/>
      <c r="W124" s="192"/>
      <c r="X124" s="192"/>
      <c r="Y124" s="192"/>
      <c r="Z124" s="192"/>
      <c r="AA124" s="192"/>
      <c r="BM124" s="90" t="s">
        <v>1533</v>
      </c>
      <c r="BN124" s="90" t="s">
        <v>1757</v>
      </c>
    </row>
    <row r="125" spans="1:75" ht="60">
      <c r="A125" s="192">
        <v>124</v>
      </c>
      <c r="B125" s="193">
        <v>114377880</v>
      </c>
      <c r="C125" s="193">
        <v>1</v>
      </c>
      <c r="D125" s="193" t="s">
        <v>56</v>
      </c>
      <c r="E125" s="198">
        <v>45111</v>
      </c>
      <c r="F125" s="193" t="s">
        <v>4682</v>
      </c>
      <c r="G125" s="192"/>
      <c r="H125" s="192"/>
      <c r="I125" s="192"/>
      <c r="J125" s="192"/>
      <c r="K125" s="192"/>
      <c r="L125" s="192"/>
      <c r="M125" s="192"/>
      <c r="N125" s="192"/>
      <c r="O125" s="192"/>
      <c r="P125" s="196" t="s">
        <v>4772</v>
      </c>
      <c r="Q125" s="192"/>
      <c r="R125" s="192" t="s">
        <v>551</v>
      </c>
      <c r="S125" s="192"/>
      <c r="T125" s="192"/>
      <c r="U125" s="192"/>
      <c r="V125" s="192"/>
      <c r="W125" s="192"/>
      <c r="X125" s="192"/>
      <c r="Y125" s="192"/>
      <c r="Z125" s="192"/>
      <c r="AA125" s="192"/>
      <c r="BM125" s="90" t="s">
        <v>2169</v>
      </c>
    </row>
    <row r="126" spans="1:75" ht="90">
      <c r="A126" s="192">
        <v>125</v>
      </c>
      <c r="B126" s="193">
        <v>116242546</v>
      </c>
      <c r="C126" s="193">
        <v>2</v>
      </c>
      <c r="D126" s="193" t="s">
        <v>56</v>
      </c>
      <c r="E126" s="198">
        <v>45111</v>
      </c>
      <c r="F126" s="193" t="s">
        <v>4679</v>
      </c>
      <c r="G126" s="192"/>
      <c r="H126" s="192"/>
      <c r="I126" s="192"/>
      <c r="J126" s="192"/>
      <c r="K126" s="192"/>
      <c r="L126" s="192"/>
      <c r="M126" s="192"/>
      <c r="N126" s="192"/>
      <c r="O126" s="192"/>
      <c r="P126" s="196" t="s">
        <v>5705</v>
      </c>
      <c r="Q126" s="192"/>
      <c r="R126" s="192" t="s">
        <v>551</v>
      </c>
      <c r="S126" s="192" t="s">
        <v>165</v>
      </c>
      <c r="T126" s="192" t="s">
        <v>671</v>
      </c>
      <c r="U126" s="192" t="s">
        <v>3127</v>
      </c>
      <c r="V126" s="192" t="s">
        <v>164</v>
      </c>
      <c r="W126" s="192"/>
      <c r="X126" s="192"/>
      <c r="Y126" s="192"/>
      <c r="Z126" s="192"/>
      <c r="AA126" s="192"/>
      <c r="BM126" s="90" t="s">
        <v>2169</v>
      </c>
      <c r="BN126" s="90" t="s">
        <v>1289</v>
      </c>
      <c r="BO126" s="90" t="s">
        <v>2624</v>
      </c>
      <c r="BP126" s="90" t="s">
        <v>2638</v>
      </c>
      <c r="BQ126" s="90" t="s">
        <v>2659</v>
      </c>
      <c r="BR126" s="90" t="s">
        <v>2817</v>
      </c>
      <c r="BS126" s="90" t="s">
        <v>5156</v>
      </c>
      <c r="BT126" s="90" t="s">
        <v>5672</v>
      </c>
    </row>
    <row r="127" spans="1:75">
      <c r="A127" s="192">
        <v>126</v>
      </c>
      <c r="B127" s="193">
        <v>116242546</v>
      </c>
      <c r="C127" s="193">
        <v>1</v>
      </c>
      <c r="D127" s="193" t="s">
        <v>56</v>
      </c>
      <c r="E127" s="198">
        <v>45111</v>
      </c>
      <c r="F127" s="193" t="s">
        <v>4679</v>
      </c>
      <c r="G127" s="192"/>
      <c r="H127" s="192"/>
      <c r="I127" s="192"/>
      <c r="J127" s="192"/>
      <c r="K127" s="192"/>
      <c r="L127" s="192"/>
      <c r="M127" s="192"/>
      <c r="N127" s="192"/>
      <c r="O127" s="192"/>
      <c r="P127" s="196" t="s">
        <v>5167</v>
      </c>
      <c r="Q127" s="192"/>
      <c r="R127" s="192" t="s">
        <v>155</v>
      </c>
      <c r="S127" s="192"/>
      <c r="T127" s="192"/>
      <c r="U127" s="192"/>
      <c r="V127" s="192"/>
      <c r="W127" s="192"/>
      <c r="X127" s="192"/>
      <c r="Y127" s="192"/>
      <c r="Z127" s="192"/>
      <c r="AA127" s="192"/>
      <c r="BM127" s="90" t="s">
        <v>5153</v>
      </c>
    </row>
    <row r="128" spans="1:75" ht="60">
      <c r="A128" s="192">
        <v>127</v>
      </c>
      <c r="B128" s="193">
        <v>117232538</v>
      </c>
      <c r="C128" s="193">
        <v>2</v>
      </c>
      <c r="D128" s="193" t="s">
        <v>56</v>
      </c>
      <c r="E128" s="198">
        <v>45111</v>
      </c>
      <c r="F128" s="193" t="s">
        <v>4679</v>
      </c>
      <c r="G128" s="192"/>
      <c r="H128" s="192"/>
      <c r="I128" s="192"/>
      <c r="J128" s="192"/>
      <c r="K128" s="192"/>
      <c r="L128" s="192"/>
      <c r="M128" s="192"/>
      <c r="N128" s="192"/>
      <c r="O128" s="192"/>
      <c r="P128" s="196" t="s">
        <v>5406</v>
      </c>
      <c r="Q128" s="192"/>
      <c r="R128" s="192" t="s">
        <v>154</v>
      </c>
      <c r="S128" s="192" t="s">
        <v>2467</v>
      </c>
      <c r="T128" s="192"/>
      <c r="U128" s="192"/>
      <c r="V128" s="192"/>
      <c r="W128" s="192"/>
      <c r="X128" s="192"/>
      <c r="Y128" s="192"/>
      <c r="Z128" s="192"/>
      <c r="AA128" s="192"/>
      <c r="BM128" s="90" t="s">
        <v>1540</v>
      </c>
      <c r="BN128" s="90" t="s">
        <v>1652</v>
      </c>
      <c r="BO128" s="90" t="s">
        <v>2689</v>
      </c>
      <c r="BP128" s="90" t="s">
        <v>173</v>
      </c>
    </row>
    <row r="129" spans="1:74" ht="45">
      <c r="A129" s="192">
        <v>128</v>
      </c>
      <c r="B129" s="193">
        <v>117757674</v>
      </c>
      <c r="C129" s="193">
        <v>4</v>
      </c>
      <c r="D129" s="193" t="s">
        <v>51</v>
      </c>
      <c r="E129" s="198">
        <v>45111</v>
      </c>
      <c r="F129" s="193" t="s">
        <v>4680</v>
      </c>
      <c r="G129" s="192"/>
      <c r="H129" s="192"/>
      <c r="I129" s="192"/>
      <c r="J129" s="192"/>
      <c r="K129" s="192"/>
      <c r="L129" s="192"/>
      <c r="M129" s="192"/>
      <c r="N129" s="192"/>
      <c r="O129" s="192"/>
      <c r="P129" s="196" t="s">
        <v>5407</v>
      </c>
      <c r="Q129" s="192"/>
      <c r="R129" s="192" t="s">
        <v>551</v>
      </c>
      <c r="S129" s="192" t="s">
        <v>150</v>
      </c>
      <c r="T129" s="192" t="s">
        <v>155</v>
      </c>
      <c r="U129" s="192" t="s">
        <v>507</v>
      </c>
      <c r="V129" s="192"/>
      <c r="W129" s="192"/>
      <c r="X129" s="192"/>
      <c r="Y129" s="192"/>
      <c r="Z129" s="192"/>
      <c r="AA129" s="192"/>
      <c r="BM129" s="90" t="s">
        <v>2169</v>
      </c>
      <c r="BN129" s="90" t="s">
        <v>1732</v>
      </c>
      <c r="BO129" s="90" t="s">
        <v>5375</v>
      </c>
      <c r="BP129" s="90" t="s">
        <v>3575</v>
      </c>
    </row>
    <row r="130" spans="1:74">
      <c r="A130" s="192">
        <v>129</v>
      </c>
      <c r="B130" s="193">
        <v>117808816</v>
      </c>
      <c r="C130" s="193">
        <v>5</v>
      </c>
      <c r="D130" s="193" t="s">
        <v>51</v>
      </c>
      <c r="E130" s="198">
        <v>45111</v>
      </c>
      <c r="F130" s="193" t="s">
        <v>4680</v>
      </c>
      <c r="G130" s="192"/>
      <c r="H130" s="192"/>
      <c r="I130" s="192"/>
      <c r="J130" s="192"/>
      <c r="K130" s="192"/>
      <c r="L130" s="192"/>
      <c r="M130" s="192"/>
      <c r="N130" s="192"/>
      <c r="O130" s="192"/>
      <c r="P130" s="196" t="s">
        <v>4773</v>
      </c>
      <c r="Q130" s="192"/>
      <c r="R130" s="192" t="s">
        <v>154</v>
      </c>
      <c r="S130" s="192"/>
      <c r="T130" s="192"/>
      <c r="U130" s="192"/>
      <c r="V130" s="192"/>
      <c r="W130" s="192"/>
      <c r="X130" s="192"/>
      <c r="Y130" s="192"/>
      <c r="Z130" s="192"/>
      <c r="AA130" s="192"/>
      <c r="BM130" s="90" t="s">
        <v>2069</v>
      </c>
    </row>
    <row r="131" spans="1:74" ht="60">
      <c r="A131" s="192">
        <v>130</v>
      </c>
      <c r="B131" s="193">
        <v>118143809</v>
      </c>
      <c r="C131" s="193">
        <v>1</v>
      </c>
      <c r="D131" s="193" t="s">
        <v>56</v>
      </c>
      <c r="E131" s="198">
        <v>45111</v>
      </c>
      <c r="F131" s="193" t="s">
        <v>4682</v>
      </c>
      <c r="G131" s="192"/>
      <c r="H131" s="192"/>
      <c r="I131" s="192"/>
      <c r="J131" s="192"/>
      <c r="K131" s="192"/>
      <c r="L131" s="192"/>
      <c r="M131" s="192"/>
      <c r="N131" s="192"/>
      <c r="O131" s="192"/>
      <c r="P131" s="196" t="s">
        <v>4774</v>
      </c>
      <c r="Q131" s="192"/>
      <c r="R131" s="192" t="s">
        <v>551</v>
      </c>
      <c r="S131" s="192" t="s">
        <v>154</v>
      </c>
      <c r="T131" s="192" t="s">
        <v>150</v>
      </c>
      <c r="U131" s="192" t="s">
        <v>2700</v>
      </c>
      <c r="V131" s="192" t="s">
        <v>165</v>
      </c>
      <c r="W131" s="192" t="s">
        <v>159</v>
      </c>
      <c r="X131" s="192" t="s">
        <v>507</v>
      </c>
      <c r="Y131" s="192" t="s">
        <v>162</v>
      </c>
      <c r="Z131" s="192"/>
      <c r="AA131" s="192"/>
      <c r="BM131" s="90" t="s">
        <v>2150</v>
      </c>
      <c r="BN131" s="90" t="s">
        <v>506</v>
      </c>
      <c r="BO131" s="90" t="s">
        <v>2773</v>
      </c>
      <c r="BP131" s="90" t="s">
        <v>1169</v>
      </c>
      <c r="BQ131" s="90" t="s">
        <v>1463</v>
      </c>
      <c r="BR131" s="90" t="s">
        <v>2418</v>
      </c>
      <c r="BS131" s="90" t="s">
        <v>3575</v>
      </c>
      <c r="BT131" s="90" t="s">
        <v>3293</v>
      </c>
      <c r="BU131" s="90" t="s">
        <v>1962</v>
      </c>
      <c r="BV131" s="90" t="s">
        <v>2721</v>
      </c>
    </row>
    <row r="132" spans="1:74">
      <c r="A132" s="192">
        <v>131</v>
      </c>
      <c r="B132" s="193">
        <v>126954395</v>
      </c>
      <c r="C132" s="193">
        <v>1</v>
      </c>
      <c r="D132" s="193" t="s">
        <v>56</v>
      </c>
      <c r="E132" s="198">
        <v>45111</v>
      </c>
      <c r="F132" s="193" t="s">
        <v>4680</v>
      </c>
      <c r="G132" s="192"/>
      <c r="H132" s="192"/>
      <c r="I132" s="192"/>
      <c r="J132" s="192"/>
      <c r="K132" s="192"/>
      <c r="L132" s="192"/>
      <c r="M132" s="192"/>
      <c r="N132" s="192"/>
      <c r="O132" s="192"/>
      <c r="P132" s="196" t="s">
        <v>5408</v>
      </c>
      <c r="Q132" s="192"/>
      <c r="R132" s="192" t="s">
        <v>151</v>
      </c>
      <c r="S132" s="192" t="s">
        <v>2095</v>
      </c>
      <c r="T132" s="192"/>
      <c r="U132" s="192"/>
      <c r="V132" s="192"/>
      <c r="W132" s="192"/>
      <c r="X132" s="192"/>
      <c r="Y132" s="192"/>
      <c r="Z132" s="192"/>
      <c r="AA132" s="192"/>
      <c r="BM132" s="90" t="s">
        <v>834</v>
      </c>
      <c r="BN132" s="90" t="s">
        <v>963</v>
      </c>
    </row>
    <row r="133" spans="1:74">
      <c r="A133" s="192">
        <v>132</v>
      </c>
      <c r="B133" s="193">
        <v>127088466</v>
      </c>
      <c r="C133" s="193">
        <v>3</v>
      </c>
      <c r="D133" s="193" t="s">
        <v>56</v>
      </c>
      <c r="E133" s="198">
        <v>45111</v>
      </c>
      <c r="F133" s="193" t="s">
        <v>4679</v>
      </c>
      <c r="G133" s="192"/>
      <c r="H133" s="192"/>
      <c r="I133" s="192"/>
      <c r="J133" s="192"/>
      <c r="K133" s="192"/>
      <c r="L133" s="192"/>
      <c r="M133" s="192"/>
      <c r="N133" s="192"/>
      <c r="O133" s="192"/>
      <c r="P133" s="196" t="s">
        <v>4118</v>
      </c>
      <c r="Q133" s="192"/>
      <c r="R133" s="192" t="s">
        <v>86</v>
      </c>
      <c r="S133" s="192"/>
      <c r="T133" s="192"/>
      <c r="U133" s="192"/>
      <c r="V133" s="192"/>
      <c r="W133" s="192"/>
      <c r="X133" s="192"/>
      <c r="Y133" s="192"/>
      <c r="Z133" s="192"/>
      <c r="AA133" s="192"/>
    </row>
    <row r="134" spans="1:74">
      <c r="A134" s="192">
        <v>133</v>
      </c>
      <c r="B134" s="193">
        <v>127259299</v>
      </c>
      <c r="C134" s="193">
        <v>3</v>
      </c>
      <c r="D134" s="193" t="s">
        <v>56</v>
      </c>
      <c r="E134" s="198">
        <v>45111</v>
      </c>
      <c r="F134" s="193" t="s">
        <v>4679</v>
      </c>
      <c r="G134" s="192"/>
      <c r="H134" s="192"/>
      <c r="I134" s="192"/>
      <c r="J134" s="192"/>
      <c r="K134" s="192"/>
      <c r="L134" s="192"/>
      <c r="M134" s="192"/>
      <c r="N134" s="192"/>
      <c r="O134" s="192"/>
      <c r="P134" s="196" t="s">
        <v>4775</v>
      </c>
      <c r="Q134" s="192"/>
      <c r="R134" s="192" t="s">
        <v>154</v>
      </c>
      <c r="S134" s="192" t="s">
        <v>159</v>
      </c>
      <c r="T134" s="192"/>
      <c r="U134" s="192"/>
      <c r="V134" s="192"/>
      <c r="W134" s="192"/>
      <c r="X134" s="192"/>
      <c r="Y134" s="192"/>
      <c r="Z134" s="192"/>
      <c r="AA134" s="192"/>
      <c r="BM134" s="90" t="s">
        <v>1518</v>
      </c>
      <c r="BN134" s="90" t="s">
        <v>1360</v>
      </c>
    </row>
    <row r="135" spans="1:74" ht="30">
      <c r="A135" s="192">
        <v>134</v>
      </c>
      <c r="B135" s="193">
        <v>129293916</v>
      </c>
      <c r="C135" s="193">
        <v>1</v>
      </c>
      <c r="D135" s="193" t="s">
        <v>56</v>
      </c>
      <c r="E135" s="198">
        <v>45111</v>
      </c>
      <c r="F135" s="193" t="s">
        <v>4680</v>
      </c>
      <c r="G135" s="192"/>
      <c r="H135" s="192"/>
      <c r="I135" s="192"/>
      <c r="J135" s="192"/>
      <c r="K135" s="192"/>
      <c r="L135" s="192"/>
      <c r="M135" s="192"/>
      <c r="N135" s="192"/>
      <c r="O135" s="192"/>
      <c r="P135" s="196" t="s">
        <v>5409</v>
      </c>
      <c r="Q135" s="192"/>
      <c r="R135" s="192" t="s">
        <v>151</v>
      </c>
      <c r="S135" s="192" t="s">
        <v>551</v>
      </c>
      <c r="T135" s="192" t="s">
        <v>507</v>
      </c>
      <c r="U135" s="192"/>
      <c r="V135" s="192"/>
      <c r="W135" s="192"/>
      <c r="X135" s="192"/>
      <c r="Y135" s="192"/>
      <c r="Z135" s="192"/>
      <c r="AA135" s="192"/>
      <c r="BM135" s="90" t="s">
        <v>1041</v>
      </c>
      <c r="BN135" s="90" t="s">
        <v>2150</v>
      </c>
      <c r="BO135" s="90" t="s">
        <v>3575</v>
      </c>
    </row>
    <row r="136" spans="1:74">
      <c r="A136" s="192">
        <v>135</v>
      </c>
      <c r="B136" s="193">
        <v>129334397</v>
      </c>
      <c r="C136" s="193">
        <v>3</v>
      </c>
      <c r="D136" s="193" t="s">
        <v>51</v>
      </c>
      <c r="E136" s="198">
        <v>45111</v>
      </c>
      <c r="F136" s="193" t="s">
        <v>4679</v>
      </c>
      <c r="G136" s="192"/>
      <c r="H136" s="192"/>
      <c r="I136" s="192"/>
      <c r="J136" s="192"/>
      <c r="K136" s="192"/>
      <c r="L136" s="192"/>
      <c r="M136" s="192"/>
      <c r="N136" s="192"/>
      <c r="O136" s="192"/>
      <c r="P136" s="197" t="s">
        <v>5410</v>
      </c>
      <c r="Q136" s="192"/>
      <c r="R136" s="192" t="s">
        <v>155</v>
      </c>
      <c r="S136" s="192"/>
      <c r="T136" s="192"/>
      <c r="U136" s="192"/>
      <c r="V136" s="192"/>
      <c r="W136" s="192"/>
      <c r="X136" s="192"/>
      <c r="Y136" s="192"/>
      <c r="Z136" s="192"/>
      <c r="AA136" s="192"/>
      <c r="BM136" s="90" t="s">
        <v>5371</v>
      </c>
    </row>
    <row r="137" spans="1:74" ht="30">
      <c r="A137" s="192">
        <v>136</v>
      </c>
      <c r="B137" s="193">
        <v>129833331</v>
      </c>
      <c r="C137" s="193">
        <v>5</v>
      </c>
      <c r="D137" s="193" t="s">
        <v>51</v>
      </c>
      <c r="E137" s="198">
        <v>45111</v>
      </c>
      <c r="F137" s="193" t="s">
        <v>4679</v>
      </c>
      <c r="G137" s="192"/>
      <c r="H137" s="192"/>
      <c r="I137" s="192"/>
      <c r="J137" s="192"/>
      <c r="K137" s="192"/>
      <c r="L137" s="192"/>
      <c r="M137" s="192"/>
      <c r="N137" s="192"/>
      <c r="O137" s="192"/>
      <c r="P137" s="196" t="s">
        <v>5604</v>
      </c>
      <c r="Q137" s="192"/>
      <c r="R137" s="192" t="s">
        <v>2095</v>
      </c>
      <c r="S137" s="192"/>
      <c r="T137" s="192"/>
      <c r="U137" s="192"/>
      <c r="V137" s="192"/>
      <c r="W137" s="192"/>
      <c r="X137" s="192"/>
      <c r="Y137" s="192"/>
      <c r="Z137" s="192"/>
      <c r="AA137" s="192"/>
      <c r="BM137" s="90" t="s">
        <v>5563</v>
      </c>
    </row>
    <row r="138" spans="1:74" ht="30">
      <c r="A138" s="192">
        <v>137</v>
      </c>
      <c r="B138" s="193">
        <v>130245814</v>
      </c>
      <c r="C138" s="193">
        <v>3</v>
      </c>
      <c r="D138" s="193" t="s">
        <v>56</v>
      </c>
      <c r="E138" s="198">
        <v>45111</v>
      </c>
      <c r="F138" s="193" t="s">
        <v>4686</v>
      </c>
      <c r="G138" s="192"/>
      <c r="H138" s="192"/>
      <c r="I138" s="192"/>
      <c r="J138" s="192"/>
      <c r="K138" s="192"/>
      <c r="L138" s="192"/>
      <c r="M138" s="192"/>
      <c r="N138" s="192"/>
      <c r="O138" s="192"/>
      <c r="P138" s="196" t="s">
        <v>4776</v>
      </c>
      <c r="Q138" s="192"/>
      <c r="R138" s="192" t="s">
        <v>551</v>
      </c>
      <c r="S138" s="192"/>
      <c r="T138" s="192"/>
      <c r="U138" s="192"/>
      <c r="V138" s="192"/>
      <c r="W138" s="192"/>
      <c r="X138" s="192"/>
      <c r="Y138" s="192"/>
      <c r="Z138" s="192"/>
      <c r="AA138" s="192"/>
      <c r="BM138" s="90" t="s">
        <v>2151</v>
      </c>
      <c r="BN138" s="90" t="s">
        <v>2490</v>
      </c>
    </row>
    <row r="139" spans="1:74" ht="30">
      <c r="A139" s="192">
        <v>138</v>
      </c>
      <c r="B139" s="193">
        <v>130695273</v>
      </c>
      <c r="C139" s="193">
        <v>2</v>
      </c>
      <c r="D139" s="193" t="s">
        <v>56</v>
      </c>
      <c r="E139" s="198">
        <v>45111</v>
      </c>
      <c r="F139" s="193" t="s">
        <v>4682</v>
      </c>
      <c r="G139" s="192"/>
      <c r="H139" s="192"/>
      <c r="I139" s="192"/>
      <c r="J139" s="192"/>
      <c r="K139" s="192"/>
      <c r="L139" s="192"/>
      <c r="M139" s="192"/>
      <c r="N139" s="192"/>
      <c r="O139" s="192"/>
      <c r="P139" s="196" t="s">
        <v>4777</v>
      </c>
      <c r="Q139" s="192"/>
      <c r="R139" s="192" t="s">
        <v>551</v>
      </c>
      <c r="S139" s="192"/>
      <c r="T139" s="192"/>
      <c r="U139" s="192"/>
      <c r="V139" s="192"/>
      <c r="W139" s="192"/>
      <c r="X139" s="192"/>
      <c r="Y139" s="192"/>
      <c r="Z139" s="192"/>
      <c r="AA139" s="192"/>
      <c r="BM139" s="90" t="s">
        <v>3310</v>
      </c>
    </row>
    <row r="140" spans="1:74">
      <c r="A140" s="192">
        <v>139</v>
      </c>
      <c r="B140" s="193">
        <v>130695273</v>
      </c>
      <c r="C140" s="193">
        <v>1</v>
      </c>
      <c r="D140" s="193" t="s">
        <v>56</v>
      </c>
      <c r="E140" s="198">
        <v>45111</v>
      </c>
      <c r="F140" s="193" t="s">
        <v>4682</v>
      </c>
      <c r="G140" s="192"/>
      <c r="H140" s="192"/>
      <c r="I140" s="192"/>
      <c r="J140" s="192"/>
      <c r="K140" s="192"/>
      <c r="L140" s="192"/>
      <c r="M140" s="192"/>
      <c r="N140" s="192"/>
      <c r="O140" s="192"/>
      <c r="P140" s="197" t="s">
        <v>4778</v>
      </c>
      <c r="Q140" s="192"/>
      <c r="R140" s="192" t="s">
        <v>154</v>
      </c>
      <c r="S140" s="192"/>
      <c r="T140" s="192"/>
      <c r="U140" s="192"/>
      <c r="V140" s="192"/>
      <c r="W140" s="192"/>
      <c r="X140" s="192"/>
      <c r="Y140" s="192"/>
      <c r="Z140" s="192"/>
      <c r="AA140" s="192"/>
      <c r="BM140" s="90" t="s">
        <v>1952</v>
      </c>
    </row>
    <row r="141" spans="1:74" ht="30">
      <c r="A141" s="192">
        <v>140</v>
      </c>
      <c r="B141" s="193">
        <v>130914195</v>
      </c>
      <c r="C141" s="193">
        <v>1</v>
      </c>
      <c r="D141" s="193" t="s">
        <v>56</v>
      </c>
      <c r="E141" s="198">
        <v>45111</v>
      </c>
      <c r="F141" s="193" t="s">
        <v>4686</v>
      </c>
      <c r="G141" s="192"/>
      <c r="H141" s="192"/>
      <c r="I141" s="192"/>
      <c r="J141" s="192"/>
      <c r="K141" s="192"/>
      <c r="L141" s="192"/>
      <c r="M141" s="192"/>
      <c r="N141" s="192"/>
      <c r="O141" s="192"/>
      <c r="P141" s="196" t="s">
        <v>4779</v>
      </c>
      <c r="Q141" s="192"/>
      <c r="R141" s="192" t="s">
        <v>671</v>
      </c>
      <c r="S141" s="192"/>
      <c r="T141" s="192"/>
      <c r="U141" s="192"/>
      <c r="V141" s="192"/>
      <c r="W141" s="192"/>
      <c r="X141" s="192"/>
      <c r="Y141" s="192"/>
      <c r="Z141" s="192"/>
      <c r="AA141" s="192"/>
      <c r="BM141" s="90" t="s">
        <v>2253</v>
      </c>
    </row>
    <row r="142" spans="1:74" ht="75">
      <c r="A142" s="192">
        <v>141</v>
      </c>
      <c r="B142" s="193">
        <v>130949266</v>
      </c>
      <c r="C142" s="193">
        <v>5</v>
      </c>
      <c r="D142" s="193" t="s">
        <v>56</v>
      </c>
      <c r="E142" s="198">
        <v>45111</v>
      </c>
      <c r="F142" s="193" t="s">
        <v>4680</v>
      </c>
      <c r="G142" s="192"/>
      <c r="H142" s="192"/>
      <c r="I142" s="192"/>
      <c r="J142" s="192"/>
      <c r="K142" s="192"/>
      <c r="L142" s="192"/>
      <c r="M142" s="192"/>
      <c r="N142" s="192"/>
      <c r="O142" s="192"/>
      <c r="P142" s="196" t="s">
        <v>4780</v>
      </c>
      <c r="Q142" s="192"/>
      <c r="R142" s="192" t="s">
        <v>174</v>
      </c>
      <c r="S142" s="192" t="s">
        <v>165</v>
      </c>
      <c r="T142" s="192" t="s">
        <v>671</v>
      </c>
      <c r="U142" s="192"/>
      <c r="V142" s="192"/>
      <c r="W142" s="192"/>
      <c r="X142" s="192"/>
      <c r="Y142" s="192"/>
      <c r="Z142" s="192"/>
      <c r="AA142" s="192"/>
      <c r="BM142" s="90" t="s">
        <v>1777</v>
      </c>
      <c r="BN142" s="90" t="s">
        <v>3148</v>
      </c>
      <c r="BO142" s="90" t="s">
        <v>2551</v>
      </c>
    </row>
    <row r="143" spans="1:74">
      <c r="A143" s="192">
        <v>142</v>
      </c>
      <c r="B143" s="193">
        <v>130949266</v>
      </c>
      <c r="C143" s="193">
        <v>1</v>
      </c>
      <c r="D143" s="193" t="s">
        <v>56</v>
      </c>
      <c r="E143" s="198">
        <v>45111</v>
      </c>
      <c r="F143" s="193" t="s">
        <v>4680</v>
      </c>
      <c r="G143" s="192"/>
      <c r="H143" s="192"/>
      <c r="I143" s="192"/>
      <c r="J143" s="192"/>
      <c r="K143" s="192"/>
      <c r="L143" s="192"/>
      <c r="M143" s="192"/>
      <c r="N143" s="192"/>
      <c r="O143" s="192"/>
      <c r="P143" s="196" t="s">
        <v>4781</v>
      </c>
      <c r="Q143" s="192"/>
      <c r="R143" s="192" t="s">
        <v>151</v>
      </c>
      <c r="S143" s="192"/>
      <c r="T143" s="192"/>
      <c r="U143" s="192"/>
      <c r="V143" s="192"/>
      <c r="W143" s="192"/>
      <c r="X143" s="192"/>
      <c r="Y143" s="192"/>
      <c r="Z143" s="192"/>
      <c r="AA143" s="192"/>
      <c r="BM143" s="90" t="s">
        <v>964</v>
      </c>
    </row>
    <row r="144" spans="1:74" ht="60">
      <c r="A144" s="192">
        <v>143</v>
      </c>
      <c r="B144" s="193">
        <v>132071242</v>
      </c>
      <c r="C144" s="193">
        <v>4</v>
      </c>
      <c r="D144" s="193" t="s">
        <v>56</v>
      </c>
      <c r="E144" s="198">
        <v>45111</v>
      </c>
      <c r="F144" s="193" t="s">
        <v>4679</v>
      </c>
      <c r="G144" s="192"/>
      <c r="H144" s="192"/>
      <c r="I144" s="192"/>
      <c r="J144" s="192"/>
      <c r="K144" s="192"/>
      <c r="L144" s="192"/>
      <c r="M144" s="192"/>
      <c r="N144" s="192"/>
      <c r="O144" s="192"/>
      <c r="P144" s="196" t="s">
        <v>5706</v>
      </c>
      <c r="Q144" s="192"/>
      <c r="R144" s="192" t="s">
        <v>159</v>
      </c>
      <c r="S144" s="192"/>
      <c r="T144" s="192"/>
      <c r="U144" s="192"/>
      <c r="V144" s="192"/>
      <c r="W144" s="192"/>
      <c r="X144" s="192"/>
      <c r="Y144" s="192"/>
      <c r="Z144" s="192"/>
      <c r="AA144" s="192"/>
      <c r="BM144" s="90" t="s">
        <v>5671</v>
      </c>
    </row>
    <row r="145" spans="1:73" ht="45">
      <c r="A145" s="192">
        <v>144</v>
      </c>
      <c r="B145" s="193">
        <v>132098948</v>
      </c>
      <c r="C145" s="193">
        <v>2</v>
      </c>
      <c r="D145" s="193" t="s">
        <v>56</v>
      </c>
      <c r="E145" s="198">
        <v>45111</v>
      </c>
      <c r="F145" s="193" t="s">
        <v>4680</v>
      </c>
      <c r="G145" s="192"/>
      <c r="H145" s="192"/>
      <c r="I145" s="192"/>
      <c r="J145" s="192"/>
      <c r="K145" s="192"/>
      <c r="L145" s="192"/>
      <c r="M145" s="192"/>
      <c r="N145" s="192"/>
      <c r="O145" s="192"/>
      <c r="P145" s="196" t="s">
        <v>5411</v>
      </c>
      <c r="Q145" s="192"/>
      <c r="R145" s="192" t="s">
        <v>154</v>
      </c>
      <c r="S145" s="192" t="s">
        <v>3127</v>
      </c>
      <c r="T145" s="192"/>
      <c r="U145" s="192"/>
      <c r="V145" s="192"/>
      <c r="W145" s="192"/>
      <c r="X145" s="192"/>
      <c r="Y145" s="192"/>
      <c r="Z145" s="192"/>
      <c r="AA145" s="192"/>
      <c r="BM145" s="90" t="s">
        <v>5374</v>
      </c>
      <c r="BN145" s="90" t="s">
        <v>5379</v>
      </c>
    </row>
    <row r="146" spans="1:73" ht="45">
      <c r="A146" s="192">
        <v>145</v>
      </c>
      <c r="B146" s="193">
        <v>132098948</v>
      </c>
      <c r="C146" s="193">
        <v>1</v>
      </c>
      <c r="D146" s="193" t="s">
        <v>56</v>
      </c>
      <c r="E146" s="198">
        <v>45111</v>
      </c>
      <c r="F146" s="193" t="s">
        <v>4680</v>
      </c>
      <c r="G146" s="192"/>
      <c r="H146" s="192"/>
      <c r="I146" s="192"/>
      <c r="J146" s="192"/>
      <c r="K146" s="192"/>
      <c r="L146" s="192"/>
      <c r="M146" s="192"/>
      <c r="N146" s="192"/>
      <c r="O146" s="192"/>
      <c r="P146" s="196" t="s">
        <v>5412</v>
      </c>
      <c r="Q146" s="192"/>
      <c r="R146" s="192" t="s">
        <v>671</v>
      </c>
      <c r="S146" s="192" t="s">
        <v>159</v>
      </c>
      <c r="T146" s="192"/>
      <c r="U146" s="192"/>
      <c r="V146" s="192"/>
      <c r="W146" s="192"/>
      <c r="X146" s="192"/>
      <c r="Y146" s="192"/>
      <c r="Z146" s="192"/>
      <c r="AA146" s="192"/>
      <c r="BM146" s="90" t="s">
        <v>5376</v>
      </c>
      <c r="BN146" s="90" t="s">
        <v>5372</v>
      </c>
    </row>
    <row r="147" spans="1:73">
      <c r="A147" s="192">
        <v>146</v>
      </c>
      <c r="B147" s="193">
        <v>133300764</v>
      </c>
      <c r="C147" s="193">
        <v>3</v>
      </c>
      <c r="D147" s="193" t="s">
        <v>56</v>
      </c>
      <c r="E147" s="198">
        <v>45111</v>
      </c>
      <c r="F147" s="193" t="s">
        <v>4680</v>
      </c>
      <c r="G147" s="192"/>
      <c r="H147" s="192"/>
      <c r="I147" s="192"/>
      <c r="J147" s="192"/>
      <c r="K147" s="192"/>
      <c r="L147" s="192"/>
      <c r="M147" s="192"/>
      <c r="N147" s="192"/>
      <c r="O147" s="192"/>
      <c r="P147" s="197" t="s">
        <v>4782</v>
      </c>
      <c r="Q147" s="192"/>
      <c r="R147" s="192" t="s">
        <v>174</v>
      </c>
      <c r="S147" s="192" t="s">
        <v>671</v>
      </c>
      <c r="T147" s="192" t="s">
        <v>507</v>
      </c>
      <c r="U147" s="192" t="s">
        <v>164</v>
      </c>
      <c r="V147" s="192"/>
      <c r="W147" s="192"/>
      <c r="X147" s="192"/>
      <c r="Y147" s="192"/>
      <c r="Z147" s="192"/>
      <c r="AA147" s="192"/>
      <c r="BM147" s="90" t="s">
        <v>1777</v>
      </c>
      <c r="BN147" s="90" t="s">
        <v>2598</v>
      </c>
      <c r="BO147" s="90" t="s">
        <v>3575</v>
      </c>
      <c r="BP147" s="90" t="s">
        <v>2795</v>
      </c>
    </row>
    <row r="148" spans="1:73">
      <c r="A148" s="192">
        <v>147</v>
      </c>
      <c r="B148" s="193">
        <v>133465047</v>
      </c>
      <c r="C148" s="193">
        <v>3</v>
      </c>
      <c r="D148" s="193" t="s">
        <v>51</v>
      </c>
      <c r="E148" s="198">
        <v>45111</v>
      </c>
      <c r="F148" s="193" t="s">
        <v>4680</v>
      </c>
      <c r="G148" s="192"/>
      <c r="H148" s="192"/>
      <c r="I148" s="192"/>
      <c r="J148" s="192"/>
      <c r="K148" s="192"/>
      <c r="L148" s="192"/>
      <c r="M148" s="192"/>
      <c r="N148" s="192"/>
      <c r="O148" s="192"/>
      <c r="P148" s="196" t="s">
        <v>4783</v>
      </c>
      <c r="Q148" s="192"/>
      <c r="R148" s="192" t="s">
        <v>551</v>
      </c>
      <c r="S148" s="192"/>
      <c r="T148" s="192"/>
      <c r="U148" s="192"/>
      <c r="V148" s="192"/>
      <c r="W148" s="192"/>
      <c r="X148" s="192"/>
      <c r="Y148" s="192"/>
      <c r="Z148" s="192"/>
      <c r="AA148" s="192"/>
      <c r="BM148" s="90" t="s">
        <v>2169</v>
      </c>
    </row>
    <row r="149" spans="1:73" ht="165">
      <c r="A149" s="192">
        <v>148</v>
      </c>
      <c r="B149" s="193">
        <v>134297274</v>
      </c>
      <c r="C149" s="193">
        <v>2</v>
      </c>
      <c r="D149" s="193" t="s">
        <v>56</v>
      </c>
      <c r="E149" s="198">
        <v>45111</v>
      </c>
      <c r="F149" s="193" t="s">
        <v>4682</v>
      </c>
      <c r="G149" s="192"/>
      <c r="H149" s="192"/>
      <c r="I149" s="192"/>
      <c r="J149" s="192"/>
      <c r="K149" s="192"/>
      <c r="L149" s="192"/>
      <c r="M149" s="192"/>
      <c r="N149" s="192"/>
      <c r="O149" s="192"/>
      <c r="P149" s="196" t="s">
        <v>5413</v>
      </c>
      <c r="Q149" s="192"/>
      <c r="R149" s="192" t="s">
        <v>151</v>
      </c>
      <c r="S149" s="192" t="s">
        <v>551</v>
      </c>
      <c r="T149" s="192" t="s">
        <v>154</v>
      </c>
      <c r="U149" s="192" t="s">
        <v>178</v>
      </c>
      <c r="V149" s="192" t="s">
        <v>2095</v>
      </c>
      <c r="W149" s="192" t="s">
        <v>3157</v>
      </c>
      <c r="X149" s="192" t="s">
        <v>159</v>
      </c>
      <c r="Y149" s="192"/>
      <c r="Z149" s="192"/>
      <c r="AA149" s="192"/>
      <c r="BM149" s="90" t="s">
        <v>1048</v>
      </c>
      <c r="BN149" s="90" t="s">
        <v>2148</v>
      </c>
      <c r="BO149" s="90" t="s">
        <v>2152</v>
      </c>
      <c r="BP149" s="90" t="s">
        <v>542</v>
      </c>
      <c r="BQ149" s="90" t="s">
        <v>179</v>
      </c>
      <c r="BR149" s="90" t="s">
        <v>1519</v>
      </c>
      <c r="BS149" s="90" t="s">
        <v>2736</v>
      </c>
      <c r="BT149" s="90" t="s">
        <v>1107</v>
      </c>
      <c r="BU149" s="90" t="s">
        <v>3726</v>
      </c>
    </row>
    <row r="150" spans="1:73">
      <c r="A150" s="192">
        <v>149</v>
      </c>
      <c r="B150" s="193">
        <v>134397447</v>
      </c>
      <c r="C150" s="193">
        <v>2</v>
      </c>
      <c r="D150" s="193" t="s">
        <v>56</v>
      </c>
      <c r="E150" s="198">
        <v>45111</v>
      </c>
      <c r="F150" s="193" t="s">
        <v>4686</v>
      </c>
      <c r="G150" s="192"/>
      <c r="H150" s="192"/>
      <c r="I150" s="192"/>
      <c r="J150" s="192"/>
      <c r="K150" s="192"/>
      <c r="L150" s="192"/>
      <c r="M150" s="192"/>
      <c r="N150" s="192"/>
      <c r="O150" s="192"/>
      <c r="P150" s="197" t="s">
        <v>4784</v>
      </c>
      <c r="Q150" s="192"/>
      <c r="R150" s="192" t="s">
        <v>671</v>
      </c>
      <c r="S150" s="192"/>
      <c r="T150" s="192"/>
      <c r="U150" s="192"/>
      <c r="V150" s="192"/>
      <c r="W150" s="192"/>
      <c r="X150" s="192"/>
      <c r="Y150" s="192"/>
      <c r="Z150" s="192"/>
      <c r="AA150" s="192"/>
      <c r="BM150" s="90" t="s">
        <v>2638</v>
      </c>
      <c r="BN150" s="90" t="s">
        <v>2639</v>
      </c>
      <c r="BO150" s="90" t="s">
        <v>2653</v>
      </c>
    </row>
    <row r="151" spans="1:73">
      <c r="A151" s="192">
        <v>150</v>
      </c>
      <c r="B151" s="193">
        <v>134420405</v>
      </c>
      <c r="C151" s="193">
        <v>1</v>
      </c>
      <c r="D151" s="193" t="s">
        <v>56</v>
      </c>
      <c r="E151" s="198">
        <v>45111</v>
      </c>
      <c r="F151" s="193" t="s">
        <v>4682</v>
      </c>
      <c r="G151" s="192"/>
      <c r="H151" s="192"/>
      <c r="I151" s="192"/>
      <c r="J151" s="192"/>
      <c r="K151" s="192"/>
      <c r="L151" s="192"/>
      <c r="M151" s="192"/>
      <c r="N151" s="192"/>
      <c r="O151" s="192"/>
      <c r="P151" s="196" t="s">
        <v>4785</v>
      </c>
      <c r="Q151" s="192"/>
      <c r="R151" s="192" t="s">
        <v>174</v>
      </c>
      <c r="S151" s="192"/>
      <c r="T151" s="192"/>
      <c r="U151" s="192"/>
      <c r="V151" s="192"/>
      <c r="W151" s="192"/>
      <c r="X151" s="192"/>
      <c r="Y151" s="192"/>
      <c r="Z151" s="192"/>
      <c r="AA151" s="192"/>
      <c r="BM151" s="90" t="s">
        <v>1778</v>
      </c>
    </row>
    <row r="152" spans="1:73" ht="75">
      <c r="A152" s="192">
        <v>151</v>
      </c>
      <c r="B152" s="193">
        <v>135300259</v>
      </c>
      <c r="C152" s="193">
        <v>2</v>
      </c>
      <c r="D152" s="193" t="s">
        <v>56</v>
      </c>
      <c r="E152" s="198">
        <v>45111</v>
      </c>
      <c r="F152" s="193" t="s">
        <v>4686</v>
      </c>
      <c r="G152" s="192"/>
      <c r="H152" s="192"/>
      <c r="I152" s="192"/>
      <c r="J152" s="192"/>
      <c r="K152" s="192"/>
      <c r="L152" s="192"/>
      <c r="M152" s="192"/>
      <c r="N152" s="192"/>
      <c r="O152" s="192"/>
      <c r="P152" s="196" t="s">
        <v>5414</v>
      </c>
      <c r="Q152" s="192"/>
      <c r="R152" s="192" t="s">
        <v>154</v>
      </c>
      <c r="S152" s="192" t="s">
        <v>3</v>
      </c>
      <c r="T152" s="192"/>
      <c r="U152" s="192"/>
      <c r="V152" s="192"/>
      <c r="W152" s="192"/>
      <c r="X152" s="192"/>
      <c r="Y152" s="192"/>
      <c r="Z152" s="192"/>
      <c r="AA152" s="192"/>
      <c r="BM152" s="90" t="s">
        <v>3374</v>
      </c>
      <c r="BN152" s="90" t="s">
        <v>3850</v>
      </c>
    </row>
    <row r="153" spans="1:73">
      <c r="A153" s="192">
        <v>152</v>
      </c>
      <c r="B153" s="193">
        <v>135300259</v>
      </c>
      <c r="C153" s="193">
        <v>1</v>
      </c>
      <c r="D153" s="193" t="s">
        <v>56</v>
      </c>
      <c r="E153" s="198">
        <v>45111</v>
      </c>
      <c r="F153" s="193" t="s">
        <v>4686</v>
      </c>
      <c r="G153" s="192"/>
      <c r="H153" s="192"/>
      <c r="I153" s="192"/>
      <c r="J153" s="192"/>
      <c r="K153" s="192"/>
      <c r="L153" s="192"/>
      <c r="M153" s="192"/>
      <c r="N153" s="192"/>
      <c r="O153" s="192"/>
      <c r="P153" s="196" t="s">
        <v>4132</v>
      </c>
      <c r="Q153" s="192"/>
      <c r="R153" s="192" t="s">
        <v>86</v>
      </c>
      <c r="S153" s="192"/>
      <c r="T153" s="192"/>
      <c r="U153" s="192"/>
      <c r="V153" s="192"/>
      <c r="W153" s="192"/>
      <c r="X153" s="192"/>
      <c r="Y153" s="192"/>
      <c r="Z153" s="192"/>
      <c r="AA153" s="192"/>
    </row>
    <row r="154" spans="1:73" ht="45">
      <c r="A154" s="192">
        <v>153</v>
      </c>
      <c r="B154" s="193">
        <v>137282414</v>
      </c>
      <c r="C154" s="193">
        <v>5</v>
      </c>
      <c r="D154" s="193" t="s">
        <v>51</v>
      </c>
      <c r="E154" s="198">
        <v>45111</v>
      </c>
      <c r="F154" s="193" t="s">
        <v>4686</v>
      </c>
      <c r="G154" s="192"/>
      <c r="H154" s="192"/>
      <c r="I154" s="192"/>
      <c r="J154" s="192"/>
      <c r="K154" s="192"/>
      <c r="L154" s="192"/>
      <c r="M154" s="192"/>
      <c r="N154" s="192"/>
      <c r="O154" s="192"/>
      <c r="P154" s="196" t="s">
        <v>4786</v>
      </c>
      <c r="Q154" s="192"/>
      <c r="R154" s="192" t="s">
        <v>2700</v>
      </c>
      <c r="S154" s="192"/>
      <c r="T154" s="192"/>
      <c r="U154" s="192"/>
      <c r="V154" s="192"/>
      <c r="W154" s="192"/>
      <c r="X154" s="192"/>
      <c r="Y154" s="192"/>
      <c r="Z154" s="192"/>
      <c r="AA154" s="192"/>
      <c r="BM154" s="90" t="s">
        <v>2680</v>
      </c>
    </row>
    <row r="155" spans="1:73" ht="45">
      <c r="A155" s="192">
        <v>154</v>
      </c>
      <c r="B155" s="193">
        <v>137591673</v>
      </c>
      <c r="C155" s="193">
        <v>2</v>
      </c>
      <c r="D155" s="193" t="s">
        <v>51</v>
      </c>
      <c r="E155" s="198">
        <v>45111</v>
      </c>
      <c r="F155" s="193" t="s">
        <v>4680</v>
      </c>
      <c r="G155" s="192"/>
      <c r="H155" s="192"/>
      <c r="I155" s="192"/>
      <c r="J155" s="192"/>
      <c r="K155" s="192"/>
      <c r="L155" s="192"/>
      <c r="M155" s="192"/>
      <c r="N155" s="192"/>
      <c r="O155" s="192"/>
      <c r="P155" s="196" t="s">
        <v>4787</v>
      </c>
      <c r="Q155" s="192"/>
      <c r="R155" s="192" t="s">
        <v>151</v>
      </c>
      <c r="S155" s="192" t="s">
        <v>507</v>
      </c>
      <c r="T155" s="192" t="s">
        <v>2467</v>
      </c>
      <c r="U155" s="192"/>
      <c r="V155" s="192"/>
      <c r="W155" s="192"/>
      <c r="X155" s="192"/>
      <c r="Y155" s="192"/>
      <c r="Z155" s="192"/>
      <c r="AA155" s="192"/>
      <c r="BM155" s="90" t="s">
        <v>1048</v>
      </c>
      <c r="BN155" s="90" t="s">
        <v>3575</v>
      </c>
      <c r="BO155" s="90" t="s">
        <v>191</v>
      </c>
    </row>
    <row r="156" spans="1:73" ht="45">
      <c r="A156" s="192">
        <v>155</v>
      </c>
      <c r="B156" s="193">
        <v>20000769</v>
      </c>
      <c r="C156" s="193">
        <v>2</v>
      </c>
      <c r="D156" s="193" t="s">
        <v>56</v>
      </c>
      <c r="E156" s="198">
        <v>45111</v>
      </c>
      <c r="F156" s="193" t="s">
        <v>4681</v>
      </c>
      <c r="G156" s="192"/>
      <c r="H156" s="192"/>
      <c r="I156" s="192"/>
      <c r="J156" s="192"/>
      <c r="K156" s="192"/>
      <c r="L156" s="192"/>
      <c r="M156" s="192"/>
      <c r="N156" s="192"/>
      <c r="O156" s="192"/>
      <c r="P156" s="196" t="s">
        <v>5415</v>
      </c>
      <c r="Q156" s="192"/>
      <c r="R156" s="192" t="s">
        <v>551</v>
      </c>
      <c r="S156" s="192" t="s">
        <v>154</v>
      </c>
      <c r="T156" s="192" t="s">
        <v>150</v>
      </c>
      <c r="U156" s="192"/>
      <c r="V156" s="192"/>
      <c r="W156" s="192"/>
      <c r="X156" s="192"/>
      <c r="Y156" s="192"/>
      <c r="Z156" s="192"/>
      <c r="AA156" s="192"/>
      <c r="BM156" s="90" t="s">
        <v>2151</v>
      </c>
      <c r="BN156" s="90" t="s">
        <v>3557</v>
      </c>
      <c r="BO156" s="90" t="s">
        <v>1768</v>
      </c>
      <c r="BP156" s="90" t="s">
        <v>1769</v>
      </c>
    </row>
    <row r="157" spans="1:73">
      <c r="A157" s="192">
        <v>156</v>
      </c>
      <c r="B157" s="193">
        <v>20000780</v>
      </c>
      <c r="C157" s="193">
        <v>5</v>
      </c>
      <c r="D157" s="193" t="s">
        <v>56</v>
      </c>
      <c r="E157" s="198">
        <v>45111</v>
      </c>
      <c r="F157" s="193" t="s">
        <v>4679</v>
      </c>
      <c r="G157" s="192"/>
      <c r="H157" s="192"/>
      <c r="I157" s="192"/>
      <c r="J157" s="192"/>
      <c r="K157" s="192"/>
      <c r="L157" s="192"/>
      <c r="M157" s="192"/>
      <c r="N157" s="192"/>
      <c r="O157" s="192"/>
      <c r="P157" s="196" t="s">
        <v>4135</v>
      </c>
      <c r="Q157" s="192"/>
      <c r="R157" s="192" t="s">
        <v>86</v>
      </c>
      <c r="S157" s="192"/>
      <c r="T157" s="192"/>
      <c r="U157" s="192"/>
      <c r="V157" s="192"/>
      <c r="W157" s="192"/>
      <c r="X157" s="192"/>
      <c r="Y157" s="192"/>
      <c r="Z157" s="192"/>
      <c r="AA157" s="192"/>
    </row>
    <row r="158" spans="1:73" ht="30">
      <c r="A158" s="192">
        <v>157</v>
      </c>
      <c r="B158" s="193">
        <v>20000849</v>
      </c>
      <c r="C158" s="193">
        <v>5</v>
      </c>
      <c r="D158" s="193" t="s">
        <v>51</v>
      </c>
      <c r="E158" s="198">
        <v>45111</v>
      </c>
      <c r="F158" s="193" t="s">
        <v>4679</v>
      </c>
      <c r="G158" s="192"/>
      <c r="H158" s="192"/>
      <c r="I158" s="192"/>
      <c r="J158" s="192"/>
      <c r="K158" s="192"/>
      <c r="L158" s="192"/>
      <c r="M158" s="192"/>
      <c r="N158" s="192"/>
      <c r="O158" s="192"/>
      <c r="P158" s="196" t="s">
        <v>4788</v>
      </c>
      <c r="Q158" s="192"/>
      <c r="R158" s="192" t="s">
        <v>2467</v>
      </c>
      <c r="S158" s="192"/>
      <c r="T158" s="192"/>
      <c r="U158" s="192"/>
      <c r="V158" s="192"/>
      <c r="W158" s="192"/>
      <c r="X158" s="192"/>
      <c r="Y158" s="192"/>
      <c r="Z158" s="192"/>
      <c r="AA158" s="192"/>
      <c r="BM158" s="90" t="s">
        <v>2695</v>
      </c>
    </row>
    <row r="159" spans="1:73">
      <c r="A159" s="192">
        <v>158</v>
      </c>
      <c r="B159" s="193">
        <v>20000852</v>
      </c>
      <c r="C159" s="193">
        <v>4</v>
      </c>
      <c r="D159" s="193" t="s">
        <v>56</v>
      </c>
      <c r="E159" s="198">
        <v>45111</v>
      </c>
      <c r="F159" s="193" t="s">
        <v>4679</v>
      </c>
      <c r="G159" s="192"/>
      <c r="H159" s="192"/>
      <c r="I159" s="192"/>
      <c r="J159" s="192"/>
      <c r="K159" s="192"/>
      <c r="L159" s="192"/>
      <c r="M159" s="192"/>
      <c r="N159" s="192"/>
      <c r="O159" s="192"/>
      <c r="P159" s="196" t="s">
        <v>5416</v>
      </c>
      <c r="Q159" s="192"/>
      <c r="R159" s="192" t="s">
        <v>155</v>
      </c>
      <c r="S159" s="192"/>
      <c r="T159" s="192"/>
      <c r="U159" s="192"/>
      <c r="V159" s="192"/>
      <c r="W159" s="192"/>
      <c r="X159" s="192"/>
      <c r="Y159" s="192"/>
      <c r="Z159" s="192"/>
      <c r="AA159" s="192"/>
      <c r="BM159" s="90" t="s">
        <v>5378</v>
      </c>
    </row>
    <row r="160" spans="1:73">
      <c r="A160" s="192">
        <v>159</v>
      </c>
      <c r="B160" s="193">
        <v>20000855</v>
      </c>
      <c r="C160" s="193">
        <v>5</v>
      </c>
      <c r="D160" s="193" t="s">
        <v>51</v>
      </c>
      <c r="E160" s="198">
        <v>45111</v>
      </c>
      <c r="F160" s="193" t="s">
        <v>4679</v>
      </c>
      <c r="G160" s="192"/>
      <c r="H160" s="192"/>
      <c r="I160" s="192"/>
      <c r="J160" s="192"/>
      <c r="K160" s="192"/>
      <c r="L160" s="192"/>
      <c r="M160" s="192"/>
      <c r="N160" s="192"/>
      <c r="O160" s="192"/>
      <c r="P160" s="196" t="s">
        <v>5605</v>
      </c>
      <c r="Q160" s="192"/>
      <c r="R160" s="192" t="s">
        <v>5562</v>
      </c>
      <c r="S160" s="192"/>
      <c r="T160" s="192"/>
      <c r="U160" s="192"/>
      <c r="V160" s="192"/>
      <c r="W160" s="192"/>
      <c r="X160" s="192"/>
      <c r="Y160" s="192"/>
      <c r="Z160" s="192"/>
      <c r="AA160" s="192"/>
      <c r="BM160" s="90" t="s">
        <v>5566</v>
      </c>
    </row>
    <row r="161" spans="1:75" ht="105">
      <c r="A161" s="192">
        <v>160</v>
      </c>
      <c r="B161" s="193">
        <v>200033657</v>
      </c>
      <c r="C161" s="193">
        <v>1</v>
      </c>
      <c r="D161" s="193" t="s">
        <v>56</v>
      </c>
      <c r="E161" s="198">
        <v>45111</v>
      </c>
      <c r="F161" s="193" t="s">
        <v>4680</v>
      </c>
      <c r="G161" s="192"/>
      <c r="H161" s="192"/>
      <c r="I161" s="192"/>
      <c r="J161" s="192"/>
      <c r="K161" s="192"/>
      <c r="L161" s="192"/>
      <c r="M161" s="192"/>
      <c r="N161" s="192"/>
      <c r="O161" s="192"/>
      <c r="P161" s="196" t="s">
        <v>4789</v>
      </c>
      <c r="Q161" s="192"/>
      <c r="R161" s="192" t="s">
        <v>551</v>
      </c>
      <c r="S161" s="192" t="s">
        <v>154</v>
      </c>
      <c r="T161" s="192" t="s">
        <v>165</v>
      </c>
      <c r="U161" s="192" t="s">
        <v>2095</v>
      </c>
      <c r="V161" s="192" t="s">
        <v>671</v>
      </c>
      <c r="W161" s="192" t="s">
        <v>159</v>
      </c>
      <c r="X161" s="192" t="s">
        <v>164</v>
      </c>
      <c r="Y161" s="192"/>
      <c r="Z161" s="192"/>
      <c r="AA161" s="192"/>
      <c r="BM161" s="90" t="s">
        <v>2169</v>
      </c>
      <c r="BN161" s="90" t="s">
        <v>2770</v>
      </c>
      <c r="BO161" s="90" t="s">
        <v>1702</v>
      </c>
      <c r="BP161" s="90" t="s">
        <v>1933</v>
      </c>
      <c r="BQ161" s="90" t="s">
        <v>1952</v>
      </c>
      <c r="BR161" s="90" t="s">
        <v>2017</v>
      </c>
      <c r="BS161" s="90" t="s">
        <v>2865</v>
      </c>
      <c r="BT161" s="90" t="s">
        <v>2638</v>
      </c>
      <c r="BU161" s="90" t="s">
        <v>3769</v>
      </c>
      <c r="BV161" s="90" t="s">
        <v>2442</v>
      </c>
      <c r="BW161" s="90" t="s">
        <v>3458</v>
      </c>
    </row>
    <row r="162" spans="1:75" ht="30">
      <c r="A162" s="192">
        <v>161</v>
      </c>
      <c r="B162" s="193">
        <v>200033657</v>
      </c>
      <c r="C162" s="193">
        <v>3</v>
      </c>
      <c r="D162" s="193" t="s">
        <v>56</v>
      </c>
      <c r="E162" s="198">
        <v>45111</v>
      </c>
      <c r="F162" s="193" t="s">
        <v>4680</v>
      </c>
      <c r="G162" s="192"/>
      <c r="H162" s="192"/>
      <c r="I162" s="192"/>
      <c r="J162" s="192"/>
      <c r="K162" s="192"/>
      <c r="L162" s="192"/>
      <c r="M162" s="192"/>
      <c r="N162" s="192"/>
      <c r="O162" s="192"/>
      <c r="P162" s="196" t="s">
        <v>4790</v>
      </c>
      <c r="Q162" s="192"/>
      <c r="R162" s="192" t="s">
        <v>159</v>
      </c>
      <c r="S162" s="192" t="s">
        <v>164</v>
      </c>
      <c r="T162" s="192" t="s">
        <v>655</v>
      </c>
      <c r="U162" s="192"/>
      <c r="V162" s="192"/>
      <c r="W162" s="192"/>
      <c r="X162" s="192"/>
      <c r="Y162" s="192"/>
      <c r="Z162" s="192"/>
      <c r="AA162" s="192"/>
      <c r="BM162" s="90" t="s">
        <v>2456</v>
      </c>
      <c r="BN162" s="90" t="s">
        <v>3231</v>
      </c>
      <c r="BO162" s="90" t="s">
        <v>1432</v>
      </c>
      <c r="BP162" s="90" t="s">
        <v>1757</v>
      </c>
    </row>
    <row r="163" spans="1:75" ht="30">
      <c r="A163" s="192">
        <v>162</v>
      </c>
      <c r="B163" s="193">
        <v>200059678</v>
      </c>
      <c r="C163" s="193">
        <v>5</v>
      </c>
      <c r="D163" s="193" t="s">
        <v>56</v>
      </c>
      <c r="E163" s="198">
        <v>45111</v>
      </c>
      <c r="F163" s="193" t="s">
        <v>4680</v>
      </c>
      <c r="G163" s="192"/>
      <c r="H163" s="192"/>
      <c r="I163" s="192"/>
      <c r="J163" s="192"/>
      <c r="K163" s="192"/>
      <c r="L163" s="192"/>
      <c r="M163" s="192"/>
      <c r="N163" s="192"/>
      <c r="O163" s="192"/>
      <c r="P163" s="196" t="s">
        <v>4791</v>
      </c>
      <c r="Q163" s="192"/>
      <c r="R163" s="192" t="s">
        <v>164</v>
      </c>
      <c r="S163" s="192"/>
      <c r="T163" s="192"/>
      <c r="U163" s="192"/>
      <c r="V163" s="192"/>
      <c r="W163" s="192"/>
      <c r="X163" s="192"/>
      <c r="Y163" s="192"/>
      <c r="Z163" s="192"/>
      <c r="AA163" s="192"/>
      <c r="BM163" s="90" t="s">
        <v>3463</v>
      </c>
      <c r="BN163" s="90" t="s">
        <v>216</v>
      </c>
    </row>
    <row r="164" spans="1:75" ht="390">
      <c r="A164" s="192">
        <v>163</v>
      </c>
      <c r="B164" s="193">
        <v>200563487</v>
      </c>
      <c r="C164" s="193">
        <v>4</v>
      </c>
      <c r="D164" s="193" t="s">
        <v>51</v>
      </c>
      <c r="E164" s="198">
        <v>45111</v>
      </c>
      <c r="F164" s="193" t="s">
        <v>4681</v>
      </c>
      <c r="G164" s="192"/>
      <c r="H164" s="192"/>
      <c r="I164" s="192"/>
      <c r="J164" s="192"/>
      <c r="K164" s="192"/>
      <c r="L164" s="192"/>
      <c r="M164" s="192"/>
      <c r="N164" s="192"/>
      <c r="O164" s="192"/>
      <c r="P164" s="196" t="s">
        <v>4792</v>
      </c>
      <c r="Q164" s="192"/>
      <c r="R164" s="192" t="s">
        <v>151</v>
      </c>
      <c r="S164" s="192" t="s">
        <v>551</v>
      </c>
      <c r="T164" s="192" t="s">
        <v>154</v>
      </c>
      <c r="U164" s="192" t="s">
        <v>3</v>
      </c>
      <c r="V164" s="192" t="s">
        <v>507</v>
      </c>
      <c r="W164" s="192" t="s">
        <v>164</v>
      </c>
      <c r="X164" s="192"/>
      <c r="Y164" s="192"/>
      <c r="Z164" s="192"/>
      <c r="AA164" s="192"/>
      <c r="BM164" s="90" t="s">
        <v>1048</v>
      </c>
      <c r="BN164" s="90" t="s">
        <v>2754</v>
      </c>
      <c r="BO164" s="90" t="s">
        <v>1521</v>
      </c>
      <c r="BP164" s="90" t="s">
        <v>1540</v>
      </c>
      <c r="BQ164" s="90" t="s">
        <v>1595</v>
      </c>
      <c r="BR164" s="90" t="s">
        <v>2194</v>
      </c>
      <c r="BS164" s="90" t="s">
        <v>3575</v>
      </c>
      <c r="BT164" s="90" t="s">
        <v>3458</v>
      </c>
    </row>
    <row r="165" spans="1:75" ht="30">
      <c r="A165" s="192">
        <v>164</v>
      </c>
      <c r="B165" s="193">
        <v>200633758</v>
      </c>
      <c r="C165" s="193">
        <v>5</v>
      </c>
      <c r="D165" s="193" t="s">
        <v>56</v>
      </c>
      <c r="E165" s="198">
        <v>45111</v>
      </c>
      <c r="F165" s="193" t="s">
        <v>4680</v>
      </c>
      <c r="G165" s="192"/>
      <c r="H165" s="192"/>
      <c r="I165" s="192"/>
      <c r="J165" s="192"/>
      <c r="K165" s="192"/>
      <c r="L165" s="192"/>
      <c r="M165" s="192"/>
      <c r="N165" s="192"/>
      <c r="O165" s="192"/>
      <c r="P165" s="197" t="s">
        <v>4793</v>
      </c>
      <c r="Q165" s="192"/>
      <c r="R165" s="192" t="s">
        <v>3</v>
      </c>
      <c r="S165" s="192"/>
      <c r="T165" s="192"/>
      <c r="U165" s="192"/>
      <c r="V165" s="192"/>
      <c r="W165" s="192"/>
      <c r="X165" s="192"/>
      <c r="Y165" s="192"/>
      <c r="Z165" s="192"/>
      <c r="AA165" s="192"/>
      <c r="BM165" s="90" t="s">
        <v>1251</v>
      </c>
    </row>
    <row r="166" spans="1:75" ht="75">
      <c r="A166" s="192">
        <v>165</v>
      </c>
      <c r="B166" s="193">
        <v>200633758</v>
      </c>
      <c r="C166" s="193">
        <v>3</v>
      </c>
      <c r="D166" s="193" t="s">
        <v>56</v>
      </c>
      <c r="E166" s="198">
        <v>45111</v>
      </c>
      <c r="F166" s="193" t="s">
        <v>4680</v>
      </c>
      <c r="G166" s="192"/>
      <c r="H166" s="192"/>
      <c r="I166" s="192"/>
      <c r="J166" s="192"/>
      <c r="K166" s="192"/>
      <c r="L166" s="192"/>
      <c r="M166" s="192"/>
      <c r="N166" s="192"/>
      <c r="O166" s="192"/>
      <c r="P166" s="196" t="s">
        <v>5417</v>
      </c>
      <c r="Q166" s="192"/>
      <c r="R166" s="192" t="s">
        <v>174</v>
      </c>
      <c r="S166" s="192" t="s">
        <v>157</v>
      </c>
      <c r="T166" s="192" t="s">
        <v>159</v>
      </c>
      <c r="U166" s="192" t="s">
        <v>507</v>
      </c>
      <c r="V166" s="192" t="s">
        <v>164</v>
      </c>
      <c r="W166" s="192" t="s">
        <v>2467</v>
      </c>
      <c r="X166" s="192"/>
      <c r="Y166" s="192"/>
      <c r="Z166" s="192"/>
      <c r="AA166" s="192"/>
      <c r="BM166" s="90" t="s">
        <v>1938</v>
      </c>
      <c r="BN166" s="90" t="s">
        <v>1967</v>
      </c>
      <c r="BO166" s="90" t="s">
        <v>3846</v>
      </c>
      <c r="BP166" s="90" t="s">
        <v>3575</v>
      </c>
      <c r="BQ166" s="90" t="s">
        <v>2795</v>
      </c>
      <c r="BR166" s="90" t="s">
        <v>3571</v>
      </c>
    </row>
    <row r="167" spans="1:75">
      <c r="A167" s="192">
        <v>166</v>
      </c>
      <c r="B167" s="193">
        <v>200802953</v>
      </c>
      <c r="C167" s="193">
        <v>3</v>
      </c>
      <c r="D167" s="193" t="s">
        <v>56</v>
      </c>
      <c r="E167" s="198">
        <v>45111</v>
      </c>
      <c r="F167" s="193" t="s">
        <v>4679</v>
      </c>
      <c r="G167" s="192"/>
      <c r="H167" s="192"/>
      <c r="I167" s="192"/>
      <c r="J167" s="192"/>
      <c r="K167" s="192"/>
      <c r="L167" s="192"/>
      <c r="M167" s="192"/>
      <c r="N167" s="192"/>
      <c r="O167" s="192"/>
      <c r="P167" s="196" t="s">
        <v>4794</v>
      </c>
      <c r="Q167" s="192"/>
      <c r="R167" s="192" t="s">
        <v>671</v>
      </c>
      <c r="S167" s="192"/>
      <c r="T167" s="192"/>
      <c r="U167" s="192"/>
      <c r="V167" s="192"/>
      <c r="W167" s="192"/>
      <c r="X167" s="192"/>
      <c r="Y167" s="192"/>
      <c r="Z167" s="192"/>
      <c r="AA167" s="192"/>
      <c r="BM167" s="90" t="s">
        <v>176</v>
      </c>
    </row>
    <row r="168" spans="1:75" ht="45">
      <c r="A168" s="192">
        <v>167</v>
      </c>
      <c r="B168" s="193">
        <v>200802956</v>
      </c>
      <c r="C168" s="193">
        <v>4</v>
      </c>
      <c r="D168" s="193" t="s">
        <v>51</v>
      </c>
      <c r="E168" s="198">
        <v>45111</v>
      </c>
      <c r="F168" s="193" t="s">
        <v>4679</v>
      </c>
      <c r="G168" s="192"/>
      <c r="H168" s="192"/>
      <c r="I168" s="192"/>
      <c r="J168" s="192"/>
      <c r="K168" s="192"/>
      <c r="L168" s="192"/>
      <c r="M168" s="192"/>
      <c r="N168" s="192"/>
      <c r="O168" s="192"/>
      <c r="P168" s="196" t="s">
        <v>5644</v>
      </c>
      <c r="Q168" s="192"/>
      <c r="R168" s="192" t="s">
        <v>86</v>
      </c>
      <c r="S168" s="192"/>
      <c r="T168" s="192"/>
      <c r="U168" s="192"/>
      <c r="V168" s="192"/>
      <c r="W168" s="192"/>
      <c r="X168" s="192"/>
      <c r="Y168" s="192"/>
      <c r="Z168" s="192"/>
      <c r="AA168" s="192"/>
    </row>
    <row r="169" spans="1:75">
      <c r="A169" s="192">
        <v>168</v>
      </c>
      <c r="B169" s="193">
        <v>200802959</v>
      </c>
      <c r="C169" s="193">
        <v>5</v>
      </c>
      <c r="D169" s="193" t="s">
        <v>51</v>
      </c>
      <c r="E169" s="198">
        <v>45111</v>
      </c>
      <c r="F169" s="193" t="s">
        <v>4679</v>
      </c>
      <c r="G169" s="192"/>
      <c r="H169" s="192"/>
      <c r="I169" s="192"/>
      <c r="J169" s="192"/>
      <c r="K169" s="192"/>
      <c r="L169" s="192"/>
      <c r="M169" s="192"/>
      <c r="N169" s="192"/>
      <c r="O169" s="192"/>
      <c r="P169" s="197" t="s">
        <v>5707</v>
      </c>
      <c r="Q169" s="192"/>
      <c r="R169" s="192" t="s">
        <v>164</v>
      </c>
      <c r="S169" s="192"/>
      <c r="T169" s="192"/>
      <c r="U169" s="192"/>
      <c r="V169" s="192"/>
      <c r="W169" s="192"/>
      <c r="X169" s="192"/>
      <c r="Y169" s="192"/>
      <c r="Z169" s="192"/>
      <c r="AA169" s="192"/>
      <c r="BM169" s="90" t="s">
        <v>5672</v>
      </c>
    </row>
    <row r="170" spans="1:75" ht="30">
      <c r="A170" s="192">
        <v>169</v>
      </c>
      <c r="B170" s="193">
        <v>200802959</v>
      </c>
      <c r="C170" s="193">
        <v>4</v>
      </c>
      <c r="D170" s="193" t="s">
        <v>51</v>
      </c>
      <c r="E170" s="198">
        <v>45111</v>
      </c>
      <c r="F170" s="193" t="s">
        <v>4679</v>
      </c>
      <c r="G170" s="192"/>
      <c r="H170" s="192"/>
      <c r="I170" s="192"/>
      <c r="J170" s="192"/>
      <c r="K170" s="192"/>
      <c r="L170" s="192"/>
      <c r="M170" s="192"/>
      <c r="N170" s="192"/>
      <c r="O170" s="192"/>
      <c r="P170" s="196" t="s">
        <v>4145</v>
      </c>
      <c r="Q170" s="192"/>
      <c r="R170" s="192" t="s">
        <v>86</v>
      </c>
      <c r="S170" s="192"/>
      <c r="T170" s="192"/>
      <c r="U170" s="192"/>
      <c r="V170" s="192"/>
      <c r="W170" s="192"/>
      <c r="X170" s="192"/>
      <c r="Y170" s="192"/>
      <c r="Z170" s="192"/>
      <c r="AA170" s="192"/>
    </row>
    <row r="171" spans="1:75" ht="30">
      <c r="A171" s="192">
        <v>170</v>
      </c>
      <c r="B171" s="193">
        <v>33000156</v>
      </c>
      <c r="C171" s="193">
        <v>4</v>
      </c>
      <c r="D171" s="193" t="s">
        <v>51</v>
      </c>
      <c r="E171" s="198">
        <v>45111</v>
      </c>
      <c r="F171" s="193" t="s">
        <v>4680</v>
      </c>
      <c r="G171" s="192"/>
      <c r="H171" s="192"/>
      <c r="I171" s="192"/>
      <c r="J171" s="192"/>
      <c r="K171" s="192"/>
      <c r="L171" s="192"/>
      <c r="M171" s="192"/>
      <c r="N171" s="192"/>
      <c r="O171" s="192"/>
      <c r="P171" s="196" t="s">
        <v>4795</v>
      </c>
      <c r="Q171" s="192"/>
      <c r="R171" s="192" t="s">
        <v>551</v>
      </c>
      <c r="S171" s="192" t="s">
        <v>165</v>
      </c>
      <c r="T171" s="192"/>
      <c r="U171" s="192"/>
      <c r="V171" s="192"/>
      <c r="W171" s="192"/>
      <c r="X171" s="192"/>
      <c r="Y171" s="192"/>
      <c r="Z171" s="192"/>
      <c r="AA171" s="192"/>
      <c r="BM171" s="90" t="s">
        <v>2147</v>
      </c>
      <c r="BN171" s="90" t="s">
        <v>2169</v>
      </c>
      <c r="BO171" s="90" t="s">
        <v>1330</v>
      </c>
    </row>
    <row r="172" spans="1:75" ht="30">
      <c r="A172" s="192">
        <v>171</v>
      </c>
      <c r="B172" s="193">
        <v>33000198</v>
      </c>
      <c r="C172" s="193">
        <v>3</v>
      </c>
      <c r="D172" s="193" t="s">
        <v>51</v>
      </c>
      <c r="E172" s="198">
        <v>45111</v>
      </c>
      <c r="F172" s="193" t="s">
        <v>4680</v>
      </c>
      <c r="G172" s="192"/>
      <c r="H172" s="192"/>
      <c r="I172" s="192"/>
      <c r="J172" s="192"/>
      <c r="K172" s="192"/>
      <c r="L172" s="192"/>
      <c r="M172" s="192"/>
      <c r="N172" s="192"/>
      <c r="O172" s="192"/>
      <c r="P172" s="196" t="s">
        <v>5708</v>
      </c>
      <c r="Q172" s="192"/>
      <c r="R172" s="192" t="s">
        <v>154</v>
      </c>
      <c r="S172" s="192" t="s">
        <v>3127</v>
      </c>
      <c r="T172" s="192"/>
      <c r="U172" s="192"/>
      <c r="V172" s="192"/>
      <c r="W172" s="192"/>
      <c r="X172" s="192"/>
      <c r="Y172" s="192"/>
      <c r="Z172" s="192"/>
      <c r="AA172" s="192"/>
      <c r="BM172" s="90" t="s">
        <v>5589</v>
      </c>
      <c r="BN172" s="90" t="s">
        <v>5568</v>
      </c>
      <c r="BO172" s="90" t="s">
        <v>5567</v>
      </c>
    </row>
    <row r="173" spans="1:75" ht="90">
      <c r="A173" s="192">
        <v>172</v>
      </c>
      <c r="B173" s="193">
        <v>40000243</v>
      </c>
      <c r="C173" s="193">
        <v>2</v>
      </c>
      <c r="D173" s="193" t="s">
        <v>56</v>
      </c>
      <c r="E173" s="198">
        <v>45111</v>
      </c>
      <c r="F173" s="193" t="s">
        <v>4681</v>
      </c>
      <c r="G173" s="192"/>
      <c r="H173" s="192"/>
      <c r="I173" s="192"/>
      <c r="J173" s="192"/>
      <c r="K173" s="192"/>
      <c r="L173" s="192"/>
      <c r="M173" s="192"/>
      <c r="N173" s="192"/>
      <c r="O173" s="192"/>
      <c r="P173" s="196" t="s">
        <v>5418</v>
      </c>
      <c r="Q173" s="192"/>
      <c r="R173" s="192" t="s">
        <v>174</v>
      </c>
      <c r="S173" s="192" t="s">
        <v>507</v>
      </c>
      <c r="T173" s="192"/>
      <c r="U173" s="192"/>
      <c r="V173" s="192"/>
      <c r="W173" s="192"/>
      <c r="X173" s="192"/>
      <c r="Y173" s="192"/>
      <c r="Z173" s="192"/>
      <c r="AA173" s="192"/>
      <c r="BM173" s="90" t="s">
        <v>1777</v>
      </c>
      <c r="BN173" s="90" t="s">
        <v>3575</v>
      </c>
    </row>
    <row r="174" spans="1:75">
      <c r="A174" s="192">
        <v>173</v>
      </c>
      <c r="B174" s="193">
        <v>40000251</v>
      </c>
      <c r="C174" s="193">
        <v>4</v>
      </c>
      <c r="D174" s="193" t="s">
        <v>51</v>
      </c>
      <c r="E174" s="198">
        <v>45111</v>
      </c>
      <c r="F174" s="193" t="s">
        <v>4679</v>
      </c>
      <c r="G174" s="192"/>
      <c r="H174" s="192"/>
      <c r="I174" s="192"/>
      <c r="J174" s="192"/>
      <c r="K174" s="192"/>
      <c r="L174" s="192"/>
      <c r="M174" s="192"/>
      <c r="N174" s="192"/>
      <c r="O174" s="192"/>
      <c r="P174" s="196" t="s">
        <v>4147</v>
      </c>
      <c r="Q174" s="192"/>
      <c r="R174" s="192" t="s">
        <v>86</v>
      </c>
      <c r="S174" s="192"/>
      <c r="T174" s="192"/>
      <c r="U174" s="192"/>
      <c r="V174" s="192"/>
      <c r="W174" s="192"/>
      <c r="X174" s="192"/>
      <c r="Y174" s="192"/>
      <c r="Z174" s="192"/>
      <c r="AA174" s="192"/>
    </row>
    <row r="175" spans="1:75" ht="30">
      <c r="A175" s="192">
        <v>174</v>
      </c>
      <c r="B175" s="193">
        <v>40000251</v>
      </c>
      <c r="C175" s="193">
        <v>4</v>
      </c>
      <c r="D175" s="193" t="s">
        <v>56</v>
      </c>
      <c r="E175" s="198">
        <v>45111</v>
      </c>
      <c r="F175" s="193" t="s">
        <v>4679</v>
      </c>
      <c r="G175" s="192"/>
      <c r="H175" s="192"/>
      <c r="I175" s="192"/>
      <c r="J175" s="192"/>
      <c r="K175" s="192"/>
      <c r="L175" s="192"/>
      <c r="M175" s="192"/>
      <c r="N175" s="192"/>
      <c r="O175" s="192"/>
      <c r="P175" s="196" t="s">
        <v>4796</v>
      </c>
      <c r="Q175" s="192"/>
      <c r="R175" s="192" t="s">
        <v>2097</v>
      </c>
      <c r="S175" s="192"/>
      <c r="T175" s="192"/>
      <c r="U175" s="192"/>
      <c r="V175" s="192"/>
      <c r="W175" s="192"/>
      <c r="X175" s="192"/>
      <c r="Y175" s="192"/>
      <c r="Z175" s="192"/>
      <c r="AA175" s="192"/>
      <c r="BM175" s="90" t="s">
        <v>2113</v>
      </c>
      <c r="BN175" s="90" t="s">
        <v>2781</v>
      </c>
    </row>
    <row r="176" spans="1:75" ht="30">
      <c r="A176" s="192">
        <v>175</v>
      </c>
      <c r="B176" s="193">
        <v>40000300</v>
      </c>
      <c r="C176" s="193">
        <v>4</v>
      </c>
      <c r="D176" s="193" t="s">
        <v>56</v>
      </c>
      <c r="E176" s="198">
        <v>45111</v>
      </c>
      <c r="F176" s="193" t="s">
        <v>4680</v>
      </c>
      <c r="G176" s="192"/>
      <c r="H176" s="192"/>
      <c r="I176" s="192"/>
      <c r="J176" s="192"/>
      <c r="K176" s="192"/>
      <c r="L176" s="192"/>
      <c r="M176" s="192"/>
      <c r="N176" s="192"/>
      <c r="O176" s="192"/>
      <c r="P176" s="196" t="s">
        <v>5419</v>
      </c>
      <c r="Q176" s="192"/>
      <c r="R176" s="192" t="s">
        <v>671</v>
      </c>
      <c r="S176" s="192" t="s">
        <v>507</v>
      </c>
      <c r="T176" s="192" t="s">
        <v>164</v>
      </c>
      <c r="U176" s="192"/>
      <c r="V176" s="192"/>
      <c r="W176" s="192"/>
      <c r="X176" s="192"/>
      <c r="Y176" s="192"/>
      <c r="Z176" s="192"/>
      <c r="AA176" s="192"/>
      <c r="BM176" s="90" t="s">
        <v>3331</v>
      </c>
      <c r="BN176" s="90" t="s">
        <v>3575</v>
      </c>
      <c r="BO176" s="90" t="s">
        <v>3559</v>
      </c>
    </row>
    <row r="177" spans="1:68" ht="30">
      <c r="A177" s="192">
        <v>176</v>
      </c>
      <c r="B177" s="193">
        <v>40000383</v>
      </c>
      <c r="C177" s="193">
        <v>2</v>
      </c>
      <c r="D177" s="193" t="s">
        <v>56</v>
      </c>
      <c r="E177" s="198">
        <v>45111</v>
      </c>
      <c r="F177" s="193" t="s">
        <v>4680</v>
      </c>
      <c r="G177" s="192"/>
      <c r="H177" s="192"/>
      <c r="I177" s="192"/>
      <c r="J177" s="192"/>
      <c r="K177" s="192"/>
      <c r="L177" s="192"/>
      <c r="M177" s="192"/>
      <c r="N177" s="192"/>
      <c r="O177" s="192"/>
      <c r="P177" s="196" t="s">
        <v>4797</v>
      </c>
      <c r="Q177" s="192"/>
      <c r="R177" s="192" t="s">
        <v>151</v>
      </c>
      <c r="S177" s="192" t="s">
        <v>154</v>
      </c>
      <c r="T177" s="192" t="s">
        <v>3127</v>
      </c>
      <c r="U177" s="192"/>
      <c r="V177" s="192"/>
      <c r="W177" s="192"/>
      <c r="X177" s="192"/>
      <c r="Y177" s="192"/>
      <c r="Z177" s="192"/>
      <c r="AA177" s="192"/>
      <c r="BM177" s="90" t="s">
        <v>1058</v>
      </c>
      <c r="BN177" s="90" t="s">
        <v>2059</v>
      </c>
      <c r="BO177" s="90" t="s">
        <v>2817</v>
      </c>
    </row>
    <row r="178" spans="1:68" ht="90">
      <c r="A178" s="192">
        <v>177</v>
      </c>
      <c r="B178" s="193">
        <v>40000383</v>
      </c>
      <c r="C178" s="193">
        <v>1</v>
      </c>
      <c r="D178" s="193" t="s">
        <v>56</v>
      </c>
      <c r="E178" s="198">
        <v>45111</v>
      </c>
      <c r="F178" s="193" t="s">
        <v>4680</v>
      </c>
      <c r="G178" s="192"/>
      <c r="H178" s="192"/>
      <c r="I178" s="192"/>
      <c r="J178" s="192"/>
      <c r="K178" s="192"/>
      <c r="L178" s="192"/>
      <c r="M178" s="192"/>
      <c r="N178" s="192"/>
      <c r="O178" s="192"/>
      <c r="P178" s="196" t="s">
        <v>5420</v>
      </c>
      <c r="Q178" s="192"/>
      <c r="R178" s="192" t="s">
        <v>527</v>
      </c>
      <c r="S178" s="192" t="s">
        <v>551</v>
      </c>
      <c r="T178" s="192" t="s">
        <v>154</v>
      </c>
      <c r="U178" s="192" t="s">
        <v>507</v>
      </c>
      <c r="V178" s="192"/>
      <c r="W178" s="192"/>
      <c r="X178" s="192"/>
      <c r="Y178" s="192"/>
      <c r="Z178" s="192"/>
      <c r="AA178" s="192"/>
      <c r="BM178" s="90" t="s">
        <v>2875</v>
      </c>
      <c r="BN178" s="90" t="s">
        <v>2169</v>
      </c>
      <c r="BO178" s="90" t="s">
        <v>506</v>
      </c>
      <c r="BP178" s="90" t="s">
        <v>3575</v>
      </c>
    </row>
    <row r="179" spans="1:68" ht="45">
      <c r="A179" s="192">
        <v>178</v>
      </c>
      <c r="B179" s="193">
        <v>40000383</v>
      </c>
      <c r="C179" s="193">
        <v>2</v>
      </c>
      <c r="D179" s="193" t="s">
        <v>56</v>
      </c>
      <c r="E179" s="198">
        <v>45111</v>
      </c>
      <c r="F179" s="193" t="s">
        <v>4680</v>
      </c>
      <c r="G179" s="192"/>
      <c r="H179" s="192"/>
      <c r="I179" s="192"/>
      <c r="J179" s="192"/>
      <c r="K179" s="192"/>
      <c r="L179" s="192"/>
      <c r="M179" s="192"/>
      <c r="N179" s="192"/>
      <c r="O179" s="192"/>
      <c r="P179" s="196" t="s">
        <v>4798</v>
      </c>
      <c r="Q179" s="192"/>
      <c r="R179" s="192" t="s">
        <v>671</v>
      </c>
      <c r="S179" s="192" t="s">
        <v>507</v>
      </c>
      <c r="T179" s="192"/>
      <c r="U179" s="192"/>
      <c r="V179" s="192"/>
      <c r="W179" s="192"/>
      <c r="X179" s="192"/>
      <c r="Y179" s="192"/>
      <c r="Z179" s="192"/>
      <c r="AA179" s="192"/>
      <c r="BM179" s="90" t="s">
        <v>2563</v>
      </c>
      <c r="BN179" s="90" t="s">
        <v>3575</v>
      </c>
    </row>
    <row r="180" spans="1:68">
      <c r="A180" s="192">
        <v>179</v>
      </c>
      <c r="B180" s="193">
        <v>40000383</v>
      </c>
      <c r="C180" s="193">
        <v>2</v>
      </c>
      <c r="D180" s="193" t="s">
        <v>56</v>
      </c>
      <c r="E180" s="198">
        <v>45111</v>
      </c>
      <c r="F180" s="193" t="s">
        <v>4680</v>
      </c>
      <c r="G180" s="192"/>
      <c r="H180" s="192"/>
      <c r="I180" s="192"/>
      <c r="J180" s="192"/>
      <c r="K180" s="192"/>
      <c r="L180" s="192"/>
      <c r="M180" s="192"/>
      <c r="N180" s="192"/>
      <c r="O180" s="192"/>
      <c r="P180" s="196" t="s">
        <v>5168</v>
      </c>
      <c r="Q180" s="192"/>
      <c r="R180" s="192" t="s">
        <v>159</v>
      </c>
      <c r="S180" s="192"/>
      <c r="T180" s="192"/>
      <c r="U180" s="192"/>
      <c r="V180" s="192"/>
      <c r="W180" s="192"/>
      <c r="X180" s="192"/>
      <c r="Y180" s="192"/>
      <c r="Z180" s="192"/>
      <c r="AA180" s="192"/>
      <c r="BM180" s="90" t="s">
        <v>5152</v>
      </c>
    </row>
    <row r="181" spans="1:68" ht="90">
      <c r="A181" s="192">
        <v>180</v>
      </c>
      <c r="B181" s="193">
        <v>40000383</v>
      </c>
      <c r="C181" s="193">
        <v>1</v>
      </c>
      <c r="D181" s="193" t="s">
        <v>56</v>
      </c>
      <c r="E181" s="198">
        <v>45111</v>
      </c>
      <c r="F181" s="193" t="s">
        <v>4680</v>
      </c>
      <c r="G181" s="192"/>
      <c r="H181" s="192"/>
      <c r="I181" s="192"/>
      <c r="J181" s="192"/>
      <c r="K181" s="192"/>
      <c r="L181" s="192"/>
      <c r="M181" s="192"/>
      <c r="N181" s="192"/>
      <c r="O181" s="192"/>
      <c r="P181" s="196" t="s">
        <v>5709</v>
      </c>
      <c r="Q181" s="192"/>
      <c r="R181" s="192" t="s">
        <v>160</v>
      </c>
      <c r="S181" s="192" t="s">
        <v>165</v>
      </c>
      <c r="T181" s="192"/>
      <c r="U181" s="192"/>
      <c r="V181" s="192"/>
      <c r="W181" s="192"/>
      <c r="X181" s="192"/>
      <c r="Y181" s="192"/>
      <c r="Z181" s="192"/>
      <c r="AA181" s="192"/>
      <c r="BM181" s="90" t="s">
        <v>185</v>
      </c>
      <c r="BN181" s="90" t="s">
        <v>2017</v>
      </c>
    </row>
    <row r="182" spans="1:68">
      <c r="A182" s="192">
        <v>181</v>
      </c>
      <c r="B182" s="193">
        <v>40000385</v>
      </c>
      <c r="C182" s="193">
        <v>1</v>
      </c>
      <c r="D182" s="193" t="s">
        <v>56</v>
      </c>
      <c r="E182" s="198">
        <v>45111</v>
      </c>
      <c r="F182" s="193" t="s">
        <v>4680</v>
      </c>
      <c r="G182" s="192"/>
      <c r="H182" s="192"/>
      <c r="I182" s="192"/>
      <c r="J182" s="192"/>
      <c r="K182" s="192"/>
      <c r="L182" s="192"/>
      <c r="M182" s="192"/>
      <c r="N182" s="192"/>
      <c r="O182" s="192"/>
      <c r="P182" s="196" t="s">
        <v>5421</v>
      </c>
      <c r="Q182" s="192"/>
      <c r="R182" s="192" t="s">
        <v>507</v>
      </c>
      <c r="S182" s="192"/>
      <c r="T182" s="192"/>
      <c r="U182" s="192"/>
      <c r="V182" s="192"/>
      <c r="W182" s="192"/>
      <c r="X182" s="192"/>
      <c r="Y182" s="192"/>
      <c r="Z182" s="192"/>
      <c r="AA182" s="192"/>
      <c r="BM182" s="90" t="s">
        <v>3575</v>
      </c>
    </row>
    <row r="183" spans="1:68" ht="45">
      <c r="A183" s="192">
        <v>182</v>
      </c>
      <c r="B183" s="193">
        <v>40000396</v>
      </c>
      <c r="C183" s="193">
        <v>4</v>
      </c>
      <c r="D183" s="193" t="s">
        <v>51</v>
      </c>
      <c r="E183" s="198">
        <v>45111</v>
      </c>
      <c r="F183" s="193" t="s">
        <v>4679</v>
      </c>
      <c r="G183" s="192"/>
      <c r="H183" s="192"/>
      <c r="I183" s="192"/>
      <c r="J183" s="192"/>
      <c r="K183" s="192"/>
      <c r="L183" s="192"/>
      <c r="M183" s="192"/>
      <c r="N183" s="192"/>
      <c r="O183" s="192"/>
      <c r="P183" s="196" t="s">
        <v>5606</v>
      </c>
      <c r="Q183" s="192"/>
      <c r="R183" s="192" t="s">
        <v>5562</v>
      </c>
      <c r="S183" s="192"/>
      <c r="T183" s="192"/>
      <c r="U183" s="192"/>
      <c r="V183" s="192"/>
      <c r="W183" s="192"/>
      <c r="X183" s="192"/>
      <c r="Y183" s="192"/>
      <c r="Z183" s="192"/>
      <c r="AA183" s="192"/>
      <c r="BM183" s="90" t="s">
        <v>5569</v>
      </c>
    </row>
    <row r="184" spans="1:68">
      <c r="A184" s="192">
        <v>183</v>
      </c>
      <c r="B184" s="193">
        <v>11515</v>
      </c>
      <c r="C184" s="193">
        <v>5</v>
      </c>
      <c r="D184" s="193" t="s">
        <v>51</v>
      </c>
      <c r="E184" s="198">
        <v>45109</v>
      </c>
      <c r="F184" s="193" t="s">
        <v>4679</v>
      </c>
      <c r="G184" s="192"/>
      <c r="H184" s="192"/>
      <c r="I184" s="192"/>
      <c r="J184" s="192"/>
      <c r="K184" s="192"/>
      <c r="L184" s="192"/>
      <c r="M184" s="192"/>
      <c r="N184" s="192"/>
      <c r="O184" s="192"/>
      <c r="P184" s="196" t="s">
        <v>4799</v>
      </c>
      <c r="Q184" s="192"/>
      <c r="R184" s="192" t="s">
        <v>3127</v>
      </c>
      <c r="S184" s="192" t="s">
        <v>2467</v>
      </c>
      <c r="T184" s="192"/>
      <c r="U184" s="192"/>
      <c r="V184" s="192"/>
      <c r="W184" s="192"/>
      <c r="X184" s="192"/>
      <c r="Y184" s="192"/>
      <c r="Z184" s="192"/>
      <c r="AA184" s="192"/>
      <c r="BM184" s="90" t="s">
        <v>3394</v>
      </c>
      <c r="BN184" s="90" t="s">
        <v>3086</v>
      </c>
    </row>
    <row r="185" spans="1:68">
      <c r="A185" s="192">
        <v>184</v>
      </c>
      <c r="B185" s="193">
        <v>11583</v>
      </c>
      <c r="C185" s="193">
        <v>1</v>
      </c>
      <c r="D185" s="193" t="s">
        <v>51</v>
      </c>
      <c r="E185" s="198">
        <v>45109</v>
      </c>
      <c r="F185" s="193" t="s">
        <v>4679</v>
      </c>
      <c r="G185" s="192"/>
      <c r="H185" s="192"/>
      <c r="I185" s="192"/>
      <c r="J185" s="192"/>
      <c r="K185" s="192"/>
      <c r="L185" s="192"/>
      <c r="M185" s="192"/>
      <c r="N185" s="192"/>
      <c r="O185" s="192"/>
      <c r="P185" s="196" t="s">
        <v>4154</v>
      </c>
      <c r="Q185" s="192"/>
      <c r="R185" s="192" t="s">
        <v>86</v>
      </c>
      <c r="S185" s="192"/>
      <c r="T185" s="192"/>
      <c r="U185" s="192"/>
      <c r="V185" s="192"/>
      <c r="W185" s="192"/>
      <c r="X185" s="192"/>
      <c r="Y185" s="192"/>
      <c r="Z185" s="192"/>
      <c r="AA185" s="192"/>
    </row>
    <row r="186" spans="1:68">
      <c r="A186" s="192">
        <v>185</v>
      </c>
      <c r="B186" s="193">
        <v>11712</v>
      </c>
      <c r="C186" s="193">
        <v>5</v>
      </c>
      <c r="D186" s="193" t="s">
        <v>51</v>
      </c>
      <c r="E186" s="198">
        <v>45109</v>
      </c>
      <c r="F186" s="193" t="s">
        <v>4679</v>
      </c>
      <c r="G186" s="192"/>
      <c r="H186" s="192"/>
      <c r="I186" s="192"/>
      <c r="J186" s="192"/>
      <c r="K186" s="192"/>
      <c r="L186" s="192"/>
      <c r="M186" s="192"/>
      <c r="N186" s="192"/>
      <c r="O186" s="192"/>
      <c r="P186" s="196" t="s">
        <v>5607</v>
      </c>
      <c r="Q186" s="192"/>
      <c r="R186" s="192" t="s">
        <v>164</v>
      </c>
      <c r="S186" s="192"/>
      <c r="T186" s="192"/>
      <c r="U186" s="192"/>
      <c r="V186" s="192"/>
      <c r="W186" s="192"/>
      <c r="X186" s="192"/>
      <c r="Y186" s="192"/>
      <c r="Z186" s="192"/>
      <c r="AA186" s="192"/>
      <c r="BM186" s="90" t="s">
        <v>5570</v>
      </c>
    </row>
    <row r="187" spans="1:68" ht="30">
      <c r="A187" s="192">
        <v>186</v>
      </c>
      <c r="B187" s="193">
        <v>11717</v>
      </c>
      <c r="C187" s="193">
        <v>4</v>
      </c>
      <c r="D187" s="193" t="s">
        <v>56</v>
      </c>
      <c r="E187" s="198">
        <v>45109</v>
      </c>
      <c r="F187" s="193" t="s">
        <v>4679</v>
      </c>
      <c r="G187" s="192"/>
      <c r="H187" s="192"/>
      <c r="I187" s="192"/>
      <c r="J187" s="192"/>
      <c r="K187" s="192"/>
      <c r="L187" s="192"/>
      <c r="M187" s="192"/>
      <c r="N187" s="192"/>
      <c r="O187" s="192"/>
      <c r="P187" s="196" t="s">
        <v>4800</v>
      </c>
      <c r="Q187" s="192"/>
      <c r="R187" s="192" t="s">
        <v>671</v>
      </c>
      <c r="S187" s="192" t="s">
        <v>164</v>
      </c>
      <c r="T187" s="192"/>
      <c r="U187" s="192"/>
      <c r="V187" s="192"/>
      <c r="W187" s="192"/>
      <c r="X187" s="192"/>
      <c r="Y187" s="192"/>
      <c r="Z187" s="192"/>
      <c r="AA187" s="192"/>
      <c r="BM187" s="90" t="s">
        <v>2638</v>
      </c>
      <c r="BN187" s="90" t="s">
        <v>1388</v>
      </c>
    </row>
    <row r="188" spans="1:68" ht="30">
      <c r="A188" s="192">
        <v>187</v>
      </c>
      <c r="B188" s="193">
        <v>11732</v>
      </c>
      <c r="C188" s="193">
        <v>4</v>
      </c>
      <c r="D188" s="193" t="s">
        <v>51</v>
      </c>
      <c r="E188" s="198">
        <v>45108</v>
      </c>
      <c r="F188" s="193" t="s">
        <v>4679</v>
      </c>
      <c r="G188" s="192"/>
      <c r="H188" s="192"/>
      <c r="I188" s="192"/>
      <c r="J188" s="192"/>
      <c r="K188" s="192"/>
      <c r="L188" s="192"/>
      <c r="M188" s="192"/>
      <c r="N188" s="192"/>
      <c r="O188" s="192"/>
      <c r="P188" s="196" t="s">
        <v>4157</v>
      </c>
      <c r="Q188" s="192"/>
      <c r="R188" s="192" t="s">
        <v>86</v>
      </c>
      <c r="S188" s="192"/>
      <c r="T188" s="192"/>
      <c r="U188" s="192"/>
      <c r="V188" s="192"/>
      <c r="W188" s="192"/>
      <c r="X188" s="192"/>
      <c r="Y188" s="192"/>
      <c r="Z188" s="192"/>
      <c r="AA188" s="192"/>
    </row>
    <row r="189" spans="1:68" ht="45">
      <c r="A189" s="192">
        <v>188</v>
      </c>
      <c r="B189" s="193">
        <v>104038377</v>
      </c>
      <c r="C189" s="193">
        <v>2</v>
      </c>
      <c r="D189" s="193" t="s">
        <v>56</v>
      </c>
      <c r="E189" s="198">
        <v>45108</v>
      </c>
      <c r="F189" s="193" t="s">
        <v>4679</v>
      </c>
      <c r="G189" s="192"/>
      <c r="H189" s="192"/>
      <c r="I189" s="192"/>
      <c r="J189" s="192"/>
      <c r="K189" s="192"/>
      <c r="L189" s="192"/>
      <c r="M189" s="192"/>
      <c r="N189" s="192"/>
      <c r="O189" s="192"/>
      <c r="P189" s="196" t="s">
        <v>4801</v>
      </c>
      <c r="Q189" s="192"/>
      <c r="R189" s="192" t="s">
        <v>160</v>
      </c>
      <c r="S189" s="192" t="s">
        <v>164</v>
      </c>
      <c r="T189" s="192" t="s">
        <v>2467</v>
      </c>
      <c r="U189" s="192"/>
      <c r="V189" s="192"/>
      <c r="W189" s="192"/>
      <c r="X189" s="192"/>
      <c r="Y189" s="192"/>
      <c r="Z189" s="192"/>
      <c r="AA189" s="192"/>
      <c r="BM189" s="90" t="s">
        <v>721</v>
      </c>
      <c r="BN189" s="90" t="s">
        <v>3458</v>
      </c>
      <c r="BO189" s="90" t="s">
        <v>2695</v>
      </c>
    </row>
    <row r="190" spans="1:68" ht="30">
      <c r="A190" s="192">
        <v>189</v>
      </c>
      <c r="B190" s="193">
        <v>126954395</v>
      </c>
      <c r="C190" s="193">
        <v>5</v>
      </c>
      <c r="D190" s="193" t="s">
        <v>51</v>
      </c>
      <c r="E190" s="198">
        <v>45108</v>
      </c>
      <c r="F190" s="193" t="s">
        <v>4680</v>
      </c>
      <c r="G190" s="192"/>
      <c r="H190" s="192"/>
      <c r="I190" s="192"/>
      <c r="J190" s="192"/>
      <c r="K190" s="192"/>
      <c r="L190" s="192"/>
      <c r="M190" s="192"/>
      <c r="N190" s="192"/>
      <c r="O190" s="192"/>
      <c r="P190" s="196" t="s">
        <v>5770</v>
      </c>
      <c r="Q190" s="192"/>
      <c r="R190" s="192" t="s">
        <v>551</v>
      </c>
      <c r="S190" s="192" t="s">
        <v>166</v>
      </c>
      <c r="T190" s="192" t="s">
        <v>507</v>
      </c>
      <c r="U190" s="192"/>
      <c r="V190" s="192"/>
      <c r="W190" s="192"/>
      <c r="X190" s="192"/>
      <c r="Y190" s="192"/>
      <c r="Z190" s="192"/>
      <c r="AA190" s="192"/>
      <c r="BM190" s="90" t="s">
        <v>2150</v>
      </c>
      <c r="BN190" s="90" t="s">
        <v>1859</v>
      </c>
      <c r="BO190" s="90" t="s">
        <v>3575</v>
      </c>
    </row>
    <row r="191" spans="1:68" ht="30">
      <c r="A191" s="192">
        <v>190</v>
      </c>
      <c r="B191" s="193">
        <v>129293916</v>
      </c>
      <c r="C191" s="193">
        <v>2</v>
      </c>
      <c r="D191" s="193" t="s">
        <v>56</v>
      </c>
      <c r="E191" s="198">
        <v>45108</v>
      </c>
      <c r="F191" s="193" t="s">
        <v>4680</v>
      </c>
      <c r="G191" s="192"/>
      <c r="H191" s="192"/>
      <c r="I191" s="192"/>
      <c r="J191" s="192"/>
      <c r="K191" s="192"/>
      <c r="L191" s="192"/>
      <c r="M191" s="192"/>
      <c r="N191" s="192"/>
      <c r="O191" s="192"/>
      <c r="P191" s="196" t="s">
        <v>4802</v>
      </c>
      <c r="Q191" s="192"/>
      <c r="R191" s="192" t="s">
        <v>551</v>
      </c>
      <c r="S191" s="192" t="s">
        <v>174</v>
      </c>
      <c r="T191" s="192" t="s">
        <v>164</v>
      </c>
      <c r="U191" s="192"/>
      <c r="V191" s="192"/>
      <c r="W191" s="192"/>
      <c r="X191" s="192"/>
      <c r="Y191" s="192"/>
      <c r="Z191" s="192"/>
      <c r="AA191" s="192"/>
      <c r="BM191" s="90" t="s">
        <v>2150</v>
      </c>
      <c r="BN191" s="90" t="s">
        <v>1777</v>
      </c>
      <c r="BO191" s="90" t="s">
        <v>2796</v>
      </c>
    </row>
    <row r="192" spans="1:68" ht="105">
      <c r="A192" s="192">
        <v>191</v>
      </c>
      <c r="B192" s="193">
        <v>129698809</v>
      </c>
      <c r="C192" s="193">
        <v>5</v>
      </c>
      <c r="D192" s="193" t="s">
        <v>56</v>
      </c>
      <c r="E192" s="198">
        <v>45108</v>
      </c>
      <c r="F192" s="193" t="s">
        <v>4679</v>
      </c>
      <c r="G192" s="192"/>
      <c r="H192" s="192"/>
      <c r="I192" s="192"/>
      <c r="J192" s="192"/>
      <c r="K192" s="192"/>
      <c r="L192" s="192"/>
      <c r="M192" s="192"/>
      <c r="N192" s="192"/>
      <c r="O192" s="192"/>
      <c r="P192" s="196" t="s">
        <v>4803</v>
      </c>
      <c r="Q192" s="192"/>
      <c r="R192" s="192" t="s">
        <v>671</v>
      </c>
      <c r="S192" s="192" t="s">
        <v>2467</v>
      </c>
      <c r="T192" s="192"/>
      <c r="U192" s="192"/>
      <c r="V192" s="192"/>
      <c r="W192" s="192"/>
      <c r="X192" s="192"/>
      <c r="Y192" s="192"/>
      <c r="Z192" s="192"/>
      <c r="AA192" s="192"/>
      <c r="BM192" s="90" t="s">
        <v>2608</v>
      </c>
      <c r="BN192" s="90" t="s">
        <v>173</v>
      </c>
    </row>
    <row r="193" spans="1:69" ht="60">
      <c r="A193" s="192">
        <v>192</v>
      </c>
      <c r="B193" s="193">
        <v>129833331</v>
      </c>
      <c r="C193" s="193">
        <v>4</v>
      </c>
      <c r="D193" s="193" t="s">
        <v>51</v>
      </c>
      <c r="E193" s="198">
        <v>45108</v>
      </c>
      <c r="F193" s="193" t="s">
        <v>4679</v>
      </c>
      <c r="G193" s="192"/>
      <c r="H193" s="192"/>
      <c r="I193" s="192"/>
      <c r="J193" s="192"/>
      <c r="K193" s="192"/>
      <c r="L193" s="192"/>
      <c r="M193" s="192"/>
      <c r="N193" s="192"/>
      <c r="O193" s="192"/>
      <c r="P193" s="196" t="s">
        <v>5710</v>
      </c>
      <c r="Q193" s="192"/>
      <c r="R193" s="192" t="s">
        <v>2700</v>
      </c>
      <c r="S193" s="192" t="s">
        <v>165</v>
      </c>
      <c r="T193" s="192" t="s">
        <v>3127</v>
      </c>
      <c r="U193" s="192"/>
      <c r="V193" s="192"/>
      <c r="W193" s="192"/>
      <c r="X193" s="192"/>
      <c r="Y193" s="192"/>
      <c r="Z193" s="192"/>
      <c r="AA193" s="192"/>
      <c r="BM193" s="90" t="s">
        <v>2664</v>
      </c>
      <c r="BN193" s="90" t="s">
        <v>1463</v>
      </c>
      <c r="BO193" s="90" t="s">
        <v>2817</v>
      </c>
    </row>
    <row r="194" spans="1:69" ht="30">
      <c r="A194" s="192">
        <v>193</v>
      </c>
      <c r="B194" s="193">
        <v>130695273</v>
      </c>
      <c r="C194" s="193">
        <v>5</v>
      </c>
      <c r="D194" s="193" t="s">
        <v>56</v>
      </c>
      <c r="E194" s="198">
        <v>45108</v>
      </c>
      <c r="F194" s="193" t="s">
        <v>4682</v>
      </c>
      <c r="G194" s="192"/>
      <c r="H194" s="192"/>
      <c r="I194" s="192"/>
      <c r="J194" s="192"/>
      <c r="K194" s="192"/>
      <c r="L194" s="192"/>
      <c r="M194" s="192"/>
      <c r="N194" s="192"/>
      <c r="O194" s="192"/>
      <c r="P194" s="196" t="s">
        <v>5711</v>
      </c>
      <c r="Q194" s="192"/>
      <c r="R194" s="192" t="s">
        <v>671</v>
      </c>
      <c r="S194" s="192" t="s">
        <v>164</v>
      </c>
      <c r="T194" s="192"/>
      <c r="U194" s="192"/>
      <c r="V194" s="192"/>
      <c r="W194" s="192"/>
      <c r="X194" s="192"/>
      <c r="Y194" s="192"/>
      <c r="Z194" s="192"/>
      <c r="AA194" s="192"/>
      <c r="BM194" s="90" t="s">
        <v>2638</v>
      </c>
      <c r="BN194" s="90" t="s">
        <v>5672</v>
      </c>
    </row>
    <row r="195" spans="1:69" ht="45">
      <c r="A195" s="192">
        <v>194</v>
      </c>
      <c r="B195" s="193">
        <v>130767387</v>
      </c>
      <c r="C195" s="193">
        <v>4</v>
      </c>
      <c r="D195" s="193" t="s">
        <v>56</v>
      </c>
      <c r="E195" s="198">
        <v>45108</v>
      </c>
      <c r="F195" s="193" t="s">
        <v>4680</v>
      </c>
      <c r="G195" s="192"/>
      <c r="H195" s="192"/>
      <c r="I195" s="192"/>
      <c r="J195" s="192"/>
      <c r="K195" s="192"/>
      <c r="L195" s="192"/>
      <c r="M195" s="192"/>
      <c r="N195" s="192"/>
      <c r="O195" s="192"/>
      <c r="P195" s="196" t="s">
        <v>4804</v>
      </c>
      <c r="Q195" s="192"/>
      <c r="R195" s="192" t="s">
        <v>154</v>
      </c>
      <c r="S195" s="192" t="s">
        <v>155</v>
      </c>
      <c r="T195" s="192"/>
      <c r="U195" s="192"/>
      <c r="V195" s="192"/>
      <c r="W195" s="192"/>
      <c r="X195" s="192"/>
      <c r="Y195" s="192"/>
      <c r="Z195" s="192"/>
      <c r="AA195" s="192"/>
      <c r="BM195" s="90" t="s">
        <v>506</v>
      </c>
      <c r="BN195" s="90" t="s">
        <v>1663</v>
      </c>
      <c r="BO195" s="90" t="s">
        <v>3635</v>
      </c>
    </row>
    <row r="196" spans="1:69" ht="30">
      <c r="A196" s="192">
        <v>195</v>
      </c>
      <c r="B196" s="193">
        <v>130949266</v>
      </c>
      <c r="C196" s="193">
        <v>3</v>
      </c>
      <c r="D196" s="193" t="s">
        <v>56</v>
      </c>
      <c r="E196" s="198">
        <v>45108</v>
      </c>
      <c r="F196" s="193" t="s">
        <v>4680</v>
      </c>
      <c r="G196" s="192"/>
      <c r="H196" s="192"/>
      <c r="I196" s="192"/>
      <c r="J196" s="192"/>
      <c r="K196" s="192"/>
      <c r="L196" s="192"/>
      <c r="M196" s="192"/>
      <c r="N196" s="192"/>
      <c r="O196" s="192"/>
      <c r="P196" s="196" t="s">
        <v>4805</v>
      </c>
      <c r="Q196" s="192"/>
      <c r="R196" s="192" t="s">
        <v>3157</v>
      </c>
      <c r="S196" s="192" t="s">
        <v>507</v>
      </c>
      <c r="T196" s="192"/>
      <c r="U196" s="192"/>
      <c r="V196" s="192"/>
      <c r="W196" s="192"/>
      <c r="X196" s="192"/>
      <c r="Y196" s="192"/>
      <c r="Z196" s="192"/>
      <c r="AA196" s="192"/>
      <c r="BM196" s="90" t="s">
        <v>3212</v>
      </c>
      <c r="BN196" s="90" t="s">
        <v>3575</v>
      </c>
    </row>
    <row r="197" spans="1:69" ht="75">
      <c r="A197" s="192">
        <v>196</v>
      </c>
      <c r="B197" s="193">
        <v>130949266</v>
      </c>
      <c r="C197" s="193">
        <v>2</v>
      </c>
      <c r="D197" s="193" t="s">
        <v>56</v>
      </c>
      <c r="E197" s="198">
        <v>45108</v>
      </c>
      <c r="F197" s="193" t="s">
        <v>4680</v>
      </c>
      <c r="G197" s="192"/>
      <c r="H197" s="192"/>
      <c r="I197" s="192"/>
      <c r="J197" s="192"/>
      <c r="K197" s="192"/>
      <c r="L197" s="192"/>
      <c r="M197" s="192"/>
      <c r="N197" s="192"/>
      <c r="O197" s="192"/>
      <c r="P197" s="196" t="s">
        <v>5422</v>
      </c>
      <c r="Q197" s="192"/>
      <c r="R197" s="192" t="s">
        <v>150</v>
      </c>
      <c r="S197" s="192" t="s">
        <v>165</v>
      </c>
      <c r="T197" s="192" t="s">
        <v>164</v>
      </c>
      <c r="U197" s="192"/>
      <c r="V197" s="192"/>
      <c r="W197" s="192"/>
      <c r="X197" s="192"/>
      <c r="Y197" s="192"/>
      <c r="Z197" s="192"/>
      <c r="AA197" s="192"/>
      <c r="BM197" s="90" t="s">
        <v>1567</v>
      </c>
      <c r="BN197" s="90" t="s">
        <v>4005</v>
      </c>
      <c r="BO197" s="90" t="s">
        <v>3463</v>
      </c>
      <c r="BP197" s="90" t="s">
        <v>216</v>
      </c>
    </row>
    <row r="198" spans="1:69" ht="45">
      <c r="A198" s="192">
        <v>197</v>
      </c>
      <c r="B198" s="193">
        <v>131106049</v>
      </c>
      <c r="C198" s="193">
        <v>3</v>
      </c>
      <c r="D198" s="193" t="s">
        <v>56</v>
      </c>
      <c r="E198" s="198">
        <v>45108</v>
      </c>
      <c r="F198" s="193" t="s">
        <v>4679</v>
      </c>
      <c r="G198" s="192"/>
      <c r="H198" s="192"/>
      <c r="I198" s="192"/>
      <c r="J198" s="192"/>
      <c r="K198" s="192"/>
      <c r="L198" s="192"/>
      <c r="M198" s="192"/>
      <c r="N198" s="192"/>
      <c r="O198" s="192"/>
      <c r="P198" s="197" t="s">
        <v>5608</v>
      </c>
      <c r="Q198" s="192"/>
      <c r="R198" s="192" t="s">
        <v>154</v>
      </c>
      <c r="S198" s="192" t="s">
        <v>155</v>
      </c>
      <c r="T198" s="192"/>
      <c r="U198" s="192"/>
      <c r="V198" s="192"/>
      <c r="W198" s="192"/>
      <c r="X198" s="192"/>
      <c r="Y198" s="192"/>
      <c r="Z198" s="192"/>
      <c r="AA198" s="192"/>
      <c r="BM198" s="90" t="s">
        <v>5571</v>
      </c>
      <c r="BN198" s="90" t="s">
        <v>5572</v>
      </c>
    </row>
    <row r="199" spans="1:69" ht="30">
      <c r="A199" s="192">
        <v>198</v>
      </c>
      <c r="B199" s="193">
        <v>131543530</v>
      </c>
      <c r="C199" s="193">
        <v>4</v>
      </c>
      <c r="D199" s="193" t="s">
        <v>51</v>
      </c>
      <c r="E199" s="198">
        <v>45108</v>
      </c>
      <c r="F199" s="193" t="s">
        <v>4679</v>
      </c>
      <c r="G199" s="192"/>
      <c r="H199" s="192"/>
      <c r="I199" s="192"/>
      <c r="J199" s="192"/>
      <c r="K199" s="192"/>
      <c r="L199" s="192"/>
      <c r="M199" s="192"/>
      <c r="N199" s="192"/>
      <c r="O199" s="192"/>
      <c r="P199" s="196" t="s">
        <v>4806</v>
      </c>
      <c r="Q199" s="192"/>
      <c r="R199" s="192" t="s">
        <v>551</v>
      </c>
      <c r="S199" s="192"/>
      <c r="T199" s="192"/>
      <c r="U199" s="192"/>
      <c r="V199" s="192"/>
      <c r="W199" s="192"/>
      <c r="X199" s="192"/>
      <c r="Y199" s="192"/>
      <c r="Z199" s="192"/>
      <c r="AA199" s="192"/>
      <c r="BM199" s="90" t="s">
        <v>2490</v>
      </c>
    </row>
    <row r="200" spans="1:69">
      <c r="A200" s="192">
        <v>199</v>
      </c>
      <c r="B200" s="193">
        <v>131710089</v>
      </c>
      <c r="C200" s="193">
        <v>1</v>
      </c>
      <c r="D200" s="193" t="s">
        <v>56</v>
      </c>
      <c r="E200" s="198">
        <v>45108</v>
      </c>
      <c r="F200" s="193" t="s">
        <v>4686</v>
      </c>
      <c r="G200" s="192"/>
      <c r="H200" s="192"/>
      <c r="I200" s="192"/>
      <c r="J200" s="192"/>
      <c r="K200" s="192"/>
      <c r="L200" s="192"/>
      <c r="M200" s="192"/>
      <c r="N200" s="192"/>
      <c r="O200" s="192"/>
      <c r="P200" s="196" t="s">
        <v>4166</v>
      </c>
      <c r="Q200" s="192"/>
      <c r="R200" s="192" t="s">
        <v>86</v>
      </c>
      <c r="S200" s="192"/>
      <c r="T200" s="192"/>
      <c r="U200" s="192"/>
      <c r="V200" s="192"/>
      <c r="W200" s="192"/>
      <c r="X200" s="192"/>
      <c r="Y200" s="192"/>
      <c r="Z200" s="192"/>
      <c r="AA200" s="192"/>
    </row>
    <row r="201" spans="1:69" ht="30">
      <c r="A201" s="192">
        <v>200</v>
      </c>
      <c r="B201" s="193">
        <v>131758997</v>
      </c>
      <c r="C201" s="193">
        <v>1</v>
      </c>
      <c r="D201" s="193" t="s">
        <v>51</v>
      </c>
      <c r="E201" s="198">
        <v>45108</v>
      </c>
      <c r="F201" s="193" t="s">
        <v>4680</v>
      </c>
      <c r="G201" s="192"/>
      <c r="H201" s="192"/>
      <c r="I201" s="192"/>
      <c r="J201" s="192"/>
      <c r="K201" s="192"/>
      <c r="L201" s="192"/>
      <c r="M201" s="192"/>
      <c r="N201" s="192"/>
      <c r="O201" s="192"/>
      <c r="P201" s="197" t="s">
        <v>4807</v>
      </c>
      <c r="Q201" s="192"/>
      <c r="R201" s="192" t="s">
        <v>151</v>
      </c>
      <c r="S201" s="192" t="s">
        <v>164</v>
      </c>
      <c r="T201" s="192"/>
      <c r="U201" s="192"/>
      <c r="V201" s="192"/>
      <c r="W201" s="192"/>
      <c r="X201" s="192"/>
      <c r="Y201" s="192"/>
      <c r="Z201" s="192"/>
      <c r="AA201" s="192"/>
      <c r="BM201" s="90" t="s">
        <v>854</v>
      </c>
      <c r="BN201" s="90" t="s">
        <v>3463</v>
      </c>
      <c r="BO201" s="90" t="s">
        <v>216</v>
      </c>
    </row>
    <row r="202" spans="1:69" ht="45">
      <c r="A202" s="192">
        <v>201</v>
      </c>
      <c r="B202" s="193">
        <v>132027517</v>
      </c>
      <c r="C202" s="193">
        <v>4</v>
      </c>
      <c r="D202" s="193" t="s">
        <v>56</v>
      </c>
      <c r="E202" s="198">
        <v>45108</v>
      </c>
      <c r="F202" s="193" t="s">
        <v>4680</v>
      </c>
      <c r="G202" s="192"/>
      <c r="H202" s="192"/>
      <c r="I202" s="192"/>
      <c r="J202" s="192"/>
      <c r="K202" s="192"/>
      <c r="L202" s="192"/>
      <c r="M202" s="192"/>
      <c r="N202" s="192"/>
      <c r="O202" s="192"/>
      <c r="P202" s="196" t="s">
        <v>4808</v>
      </c>
      <c r="Q202" s="192"/>
      <c r="R202" s="192" t="s">
        <v>155</v>
      </c>
      <c r="S202" s="192" t="s">
        <v>507</v>
      </c>
      <c r="T202" s="192" t="s">
        <v>2467</v>
      </c>
      <c r="U202" s="192"/>
      <c r="V202" s="192"/>
      <c r="W202" s="192"/>
      <c r="X202" s="192"/>
      <c r="Y202" s="192"/>
      <c r="Z202" s="192"/>
      <c r="AA202" s="192"/>
      <c r="BM202" s="90" t="s">
        <v>3583</v>
      </c>
      <c r="BN202" s="90" t="s">
        <v>3575</v>
      </c>
      <c r="BO202" s="90" t="s">
        <v>191</v>
      </c>
    </row>
    <row r="203" spans="1:69">
      <c r="A203" s="192">
        <v>202</v>
      </c>
      <c r="B203" s="193">
        <v>132027533</v>
      </c>
      <c r="C203" s="193">
        <v>4</v>
      </c>
      <c r="D203" s="193" t="s">
        <v>56</v>
      </c>
      <c r="E203" s="198">
        <v>45108</v>
      </c>
      <c r="F203" s="193" t="s">
        <v>4679</v>
      </c>
      <c r="G203" s="192"/>
      <c r="H203" s="192"/>
      <c r="I203" s="192"/>
      <c r="J203" s="192"/>
      <c r="K203" s="192"/>
      <c r="L203" s="192"/>
      <c r="M203" s="192"/>
      <c r="N203" s="192"/>
      <c r="O203" s="192"/>
      <c r="P203" s="196" t="s">
        <v>4809</v>
      </c>
      <c r="Q203" s="192"/>
      <c r="R203" s="192" t="s">
        <v>2097</v>
      </c>
      <c r="S203" s="192"/>
      <c r="T203" s="192"/>
      <c r="U203" s="192"/>
      <c r="V203" s="192"/>
      <c r="W203" s="192"/>
      <c r="X203" s="192"/>
      <c r="Y203" s="192"/>
      <c r="Z203" s="192"/>
      <c r="AA203" s="192"/>
      <c r="BM203" s="90" t="s">
        <v>2748</v>
      </c>
    </row>
    <row r="204" spans="1:69" ht="30">
      <c r="A204" s="192">
        <v>203</v>
      </c>
      <c r="B204" s="193">
        <v>132098948</v>
      </c>
      <c r="C204" s="193">
        <v>4</v>
      </c>
      <c r="D204" s="193" t="s">
        <v>51</v>
      </c>
      <c r="E204" s="198">
        <v>45108</v>
      </c>
      <c r="F204" s="193" t="s">
        <v>4680</v>
      </c>
      <c r="G204" s="192"/>
      <c r="H204" s="192"/>
      <c r="I204" s="192"/>
      <c r="J204" s="192"/>
      <c r="K204" s="192"/>
      <c r="L204" s="192"/>
      <c r="M204" s="192"/>
      <c r="N204" s="192"/>
      <c r="O204" s="192"/>
      <c r="P204" s="196" t="s">
        <v>5609</v>
      </c>
      <c r="Q204" s="192"/>
      <c r="R204" s="192" t="s">
        <v>158</v>
      </c>
      <c r="S204" s="192" t="s">
        <v>3</v>
      </c>
      <c r="T204" s="192"/>
      <c r="U204" s="192"/>
      <c r="V204" s="192"/>
      <c r="W204" s="192"/>
      <c r="X204" s="192"/>
      <c r="Y204" s="192"/>
      <c r="Z204" s="192"/>
      <c r="AA204" s="192"/>
      <c r="BM204" s="90" t="s">
        <v>5575</v>
      </c>
      <c r="BN204" s="90" t="s">
        <v>5574</v>
      </c>
    </row>
    <row r="205" spans="1:69" ht="30">
      <c r="A205" s="192">
        <v>204</v>
      </c>
      <c r="B205" s="193">
        <v>132098948</v>
      </c>
      <c r="C205" s="193">
        <v>1</v>
      </c>
      <c r="D205" s="193" t="s">
        <v>56</v>
      </c>
      <c r="E205" s="198">
        <v>45108</v>
      </c>
      <c r="F205" s="193" t="s">
        <v>4680</v>
      </c>
      <c r="G205" s="192"/>
      <c r="H205" s="192"/>
      <c r="I205" s="192"/>
      <c r="J205" s="192"/>
      <c r="K205" s="192"/>
      <c r="L205" s="192"/>
      <c r="M205" s="192"/>
      <c r="N205" s="192"/>
      <c r="O205" s="192"/>
      <c r="P205" s="196" t="s">
        <v>5423</v>
      </c>
      <c r="Q205" s="192"/>
      <c r="R205" s="192" t="s">
        <v>174</v>
      </c>
      <c r="S205" s="192" t="s">
        <v>154</v>
      </c>
      <c r="T205" s="192" t="s">
        <v>159</v>
      </c>
      <c r="U205" s="192" t="s">
        <v>3127</v>
      </c>
      <c r="V205" s="192" t="s">
        <v>507</v>
      </c>
      <c r="W205" s="192"/>
      <c r="X205" s="192"/>
      <c r="Y205" s="192"/>
      <c r="Z205" s="192"/>
      <c r="AA205" s="192"/>
      <c r="BM205" s="90" t="s">
        <v>1777</v>
      </c>
      <c r="BN205" s="90" t="s">
        <v>506</v>
      </c>
      <c r="BO205" s="90" t="s">
        <v>2442</v>
      </c>
      <c r="BP205" s="90" t="s">
        <v>3394</v>
      </c>
      <c r="BQ205" s="90" t="s">
        <v>3575</v>
      </c>
    </row>
    <row r="206" spans="1:69">
      <c r="A206" s="192">
        <v>205</v>
      </c>
      <c r="B206" s="193">
        <v>132098948</v>
      </c>
      <c r="C206" s="193">
        <v>3</v>
      </c>
      <c r="D206" s="193" t="s">
        <v>56</v>
      </c>
      <c r="E206" s="198">
        <v>45108</v>
      </c>
      <c r="F206" s="193" t="s">
        <v>4680</v>
      </c>
      <c r="G206" s="192"/>
      <c r="H206" s="192"/>
      <c r="I206" s="192"/>
      <c r="J206" s="192"/>
      <c r="K206" s="192"/>
      <c r="L206" s="192"/>
      <c r="M206" s="192"/>
      <c r="N206" s="192"/>
      <c r="O206" s="192"/>
      <c r="P206" s="196" t="s">
        <v>4810</v>
      </c>
      <c r="Q206" s="192"/>
      <c r="R206" s="192" t="s">
        <v>158</v>
      </c>
      <c r="S206" s="192"/>
      <c r="T206" s="192"/>
      <c r="U206" s="192"/>
      <c r="V206" s="192"/>
      <c r="W206" s="192"/>
      <c r="X206" s="192"/>
      <c r="Y206" s="192"/>
      <c r="Z206" s="192"/>
      <c r="AA206" s="192"/>
      <c r="BM206" s="90" t="s">
        <v>1485</v>
      </c>
    </row>
    <row r="207" spans="1:69" ht="30">
      <c r="A207" s="192">
        <v>206</v>
      </c>
      <c r="B207" s="193">
        <v>132098948</v>
      </c>
      <c r="C207" s="193">
        <v>3</v>
      </c>
      <c r="D207" s="193" t="s">
        <v>56</v>
      </c>
      <c r="E207" s="198">
        <v>45108</v>
      </c>
      <c r="F207" s="193" t="s">
        <v>4680</v>
      </c>
      <c r="G207" s="192"/>
      <c r="H207" s="192"/>
      <c r="I207" s="192"/>
      <c r="J207" s="192"/>
      <c r="K207" s="192"/>
      <c r="L207" s="192"/>
      <c r="M207" s="192"/>
      <c r="N207" s="192"/>
      <c r="O207" s="192"/>
      <c r="P207" s="196" t="s">
        <v>4811</v>
      </c>
      <c r="Q207" s="192"/>
      <c r="R207" s="192" t="s">
        <v>166</v>
      </c>
      <c r="S207" s="192" t="s">
        <v>164</v>
      </c>
      <c r="T207" s="192"/>
      <c r="U207" s="192"/>
      <c r="V207" s="192"/>
      <c r="W207" s="192"/>
      <c r="X207" s="192"/>
      <c r="Y207" s="192"/>
      <c r="Z207" s="192"/>
      <c r="AA207" s="192"/>
      <c r="BM207" s="90" t="s">
        <v>1859</v>
      </c>
      <c r="BN207" s="90" t="s">
        <v>1409</v>
      </c>
    </row>
    <row r="208" spans="1:69">
      <c r="A208" s="192">
        <v>207</v>
      </c>
      <c r="B208" s="193">
        <v>135825446</v>
      </c>
      <c r="C208" s="193">
        <v>3</v>
      </c>
      <c r="D208" s="193" t="s">
        <v>51</v>
      </c>
      <c r="E208" s="198">
        <v>45108</v>
      </c>
      <c r="F208" s="193" t="s">
        <v>4680</v>
      </c>
      <c r="G208" s="192"/>
      <c r="H208" s="192"/>
      <c r="I208" s="192"/>
      <c r="J208" s="192"/>
      <c r="K208" s="192"/>
      <c r="L208" s="192"/>
      <c r="M208" s="192"/>
      <c r="N208" s="192"/>
      <c r="O208" s="192"/>
      <c r="P208" s="196" t="s">
        <v>4173</v>
      </c>
      <c r="Q208" s="192"/>
      <c r="R208" s="192" t="s">
        <v>86</v>
      </c>
      <c r="S208" s="192"/>
      <c r="T208" s="192"/>
      <c r="U208" s="192"/>
      <c r="V208" s="192"/>
      <c r="W208" s="192"/>
      <c r="X208" s="192"/>
      <c r="Y208" s="192"/>
      <c r="Z208" s="192"/>
      <c r="AA208" s="192"/>
    </row>
    <row r="209" spans="1:69">
      <c r="A209" s="192">
        <v>208</v>
      </c>
      <c r="B209" s="193">
        <v>136293685</v>
      </c>
      <c r="C209" s="193">
        <v>4</v>
      </c>
      <c r="D209" s="193" t="s">
        <v>51</v>
      </c>
      <c r="E209" s="198">
        <v>45108</v>
      </c>
      <c r="F209" s="193" t="s">
        <v>4680</v>
      </c>
      <c r="G209" s="192"/>
      <c r="H209" s="192"/>
      <c r="I209" s="192"/>
      <c r="J209" s="192"/>
      <c r="K209" s="192"/>
      <c r="L209" s="192"/>
      <c r="M209" s="192"/>
      <c r="N209" s="192"/>
      <c r="O209" s="192"/>
      <c r="P209" s="196" t="s">
        <v>5610</v>
      </c>
      <c r="Q209" s="192"/>
      <c r="R209" s="192" t="s">
        <v>3</v>
      </c>
      <c r="S209" s="192"/>
      <c r="T209" s="192"/>
      <c r="U209" s="192"/>
      <c r="V209" s="192"/>
      <c r="W209" s="192"/>
      <c r="X209" s="192"/>
      <c r="Y209" s="192"/>
      <c r="Z209" s="192"/>
      <c r="AA209" s="192"/>
      <c r="BM209" s="90" t="s">
        <v>5576</v>
      </c>
    </row>
    <row r="210" spans="1:69" ht="60">
      <c r="A210" s="192">
        <v>209</v>
      </c>
      <c r="B210" s="193">
        <v>136293685</v>
      </c>
      <c r="C210" s="193">
        <v>4</v>
      </c>
      <c r="D210" s="193" t="s">
        <v>51</v>
      </c>
      <c r="E210" s="198">
        <v>45108</v>
      </c>
      <c r="F210" s="193" t="s">
        <v>4680</v>
      </c>
      <c r="G210" s="192"/>
      <c r="H210" s="192"/>
      <c r="I210" s="192"/>
      <c r="J210" s="192"/>
      <c r="K210" s="192"/>
      <c r="L210" s="192"/>
      <c r="M210" s="192"/>
      <c r="N210" s="192"/>
      <c r="O210" s="192"/>
      <c r="P210" s="196" t="s">
        <v>4812</v>
      </c>
      <c r="Q210" s="192"/>
      <c r="R210" s="192" t="s">
        <v>174</v>
      </c>
      <c r="S210" s="192" t="s">
        <v>507</v>
      </c>
      <c r="T210" s="192" t="s">
        <v>2467</v>
      </c>
      <c r="U210" s="192"/>
      <c r="V210" s="192"/>
      <c r="W210" s="192"/>
      <c r="X210" s="192"/>
      <c r="Y210" s="192"/>
      <c r="Z210" s="192"/>
      <c r="AA210" s="192"/>
      <c r="BM210" s="90" t="s">
        <v>1640</v>
      </c>
      <c r="BN210" s="90" t="s">
        <v>1777</v>
      </c>
      <c r="BO210" s="90" t="s">
        <v>3575</v>
      </c>
      <c r="BP210" s="90" t="s">
        <v>2255</v>
      </c>
    </row>
    <row r="211" spans="1:69" ht="60">
      <c r="A211" s="192">
        <v>210</v>
      </c>
      <c r="B211" s="193">
        <v>20000655</v>
      </c>
      <c r="C211" s="193">
        <v>1</v>
      </c>
      <c r="D211" s="193" t="s">
        <v>56</v>
      </c>
      <c r="E211" s="198">
        <v>45108</v>
      </c>
      <c r="F211" s="193" t="s">
        <v>4681</v>
      </c>
      <c r="G211" s="192"/>
      <c r="H211" s="192"/>
      <c r="I211" s="192"/>
      <c r="J211" s="192"/>
      <c r="K211" s="192"/>
      <c r="L211" s="192"/>
      <c r="M211" s="192"/>
      <c r="N211" s="192"/>
      <c r="O211" s="192"/>
      <c r="P211" s="196" t="s">
        <v>5424</v>
      </c>
      <c r="Q211" s="192"/>
      <c r="R211" s="192" t="s">
        <v>174</v>
      </c>
      <c r="S211" s="192" t="s">
        <v>154</v>
      </c>
      <c r="T211" s="192"/>
      <c r="U211" s="192"/>
      <c r="V211" s="192"/>
      <c r="W211" s="192"/>
      <c r="X211" s="192"/>
      <c r="Y211" s="192"/>
      <c r="Z211" s="192"/>
      <c r="AA211" s="192"/>
      <c r="BM211" s="90" t="s">
        <v>1777</v>
      </c>
      <c r="BN211" s="90" t="s">
        <v>1652</v>
      </c>
      <c r="BO211" s="90" t="s">
        <v>1702</v>
      </c>
    </row>
    <row r="212" spans="1:69">
      <c r="A212" s="192">
        <v>211</v>
      </c>
      <c r="B212" s="193">
        <v>130949266</v>
      </c>
      <c r="C212" s="193">
        <v>4</v>
      </c>
      <c r="D212" s="193" t="s">
        <v>51</v>
      </c>
      <c r="E212" s="198">
        <v>45118</v>
      </c>
      <c r="F212" s="193" t="s">
        <v>4680</v>
      </c>
      <c r="G212" s="192"/>
      <c r="H212" s="192"/>
      <c r="I212" s="192"/>
      <c r="J212" s="192"/>
      <c r="K212" s="192"/>
      <c r="L212" s="192"/>
      <c r="M212" s="192"/>
      <c r="N212" s="192"/>
      <c r="O212" s="192"/>
      <c r="P212" s="196" t="s">
        <v>4176</v>
      </c>
      <c r="Q212" s="192"/>
      <c r="R212" s="192" t="s">
        <v>86</v>
      </c>
      <c r="S212" s="192"/>
      <c r="T212" s="192"/>
      <c r="U212" s="192"/>
      <c r="V212" s="192"/>
      <c r="W212" s="192"/>
      <c r="X212" s="192"/>
      <c r="Y212" s="192"/>
      <c r="Z212" s="192"/>
      <c r="AA212" s="192"/>
    </row>
    <row r="213" spans="1:69">
      <c r="A213" s="192">
        <v>212</v>
      </c>
      <c r="B213" s="193">
        <v>132595455</v>
      </c>
      <c r="C213" s="193">
        <v>4</v>
      </c>
      <c r="D213" s="193" t="s">
        <v>51</v>
      </c>
      <c r="E213" s="198">
        <v>45118</v>
      </c>
      <c r="F213" s="193" t="s">
        <v>4682</v>
      </c>
      <c r="G213" s="192"/>
      <c r="H213" s="192"/>
      <c r="I213" s="192"/>
      <c r="J213" s="192"/>
      <c r="K213" s="192"/>
      <c r="L213" s="192"/>
      <c r="M213" s="192"/>
      <c r="N213" s="192"/>
      <c r="O213" s="192"/>
      <c r="P213" s="196" t="s">
        <v>4177</v>
      </c>
      <c r="Q213" s="192"/>
      <c r="R213" s="192" t="s">
        <v>86</v>
      </c>
      <c r="S213" s="192"/>
      <c r="T213" s="192"/>
      <c r="U213" s="192"/>
      <c r="V213" s="192"/>
      <c r="W213" s="192"/>
      <c r="X213" s="192"/>
      <c r="Y213" s="192"/>
      <c r="Z213" s="192"/>
      <c r="AA213" s="192"/>
    </row>
    <row r="214" spans="1:69" ht="30">
      <c r="A214" s="192">
        <v>213</v>
      </c>
      <c r="B214" s="193">
        <v>133171769</v>
      </c>
      <c r="C214" s="193">
        <v>3</v>
      </c>
      <c r="D214" s="193" t="s">
        <v>51</v>
      </c>
      <c r="E214" s="198">
        <v>45118</v>
      </c>
      <c r="F214" s="193" t="s">
        <v>4679</v>
      </c>
      <c r="G214" s="192"/>
      <c r="H214" s="192"/>
      <c r="I214" s="192"/>
      <c r="J214" s="192"/>
      <c r="K214" s="192"/>
      <c r="L214" s="192"/>
      <c r="M214" s="192"/>
      <c r="N214" s="192"/>
      <c r="O214" s="192"/>
      <c r="P214" s="196" t="s">
        <v>5611</v>
      </c>
      <c r="Q214" s="192"/>
      <c r="R214" s="192" t="s">
        <v>5557</v>
      </c>
      <c r="S214" s="192"/>
      <c r="T214" s="192"/>
      <c r="U214" s="192"/>
      <c r="V214" s="192"/>
      <c r="W214" s="192"/>
      <c r="X214" s="192"/>
      <c r="Y214" s="192"/>
      <c r="Z214" s="192"/>
      <c r="AA214" s="192"/>
      <c r="BM214" s="90" t="s">
        <v>5577</v>
      </c>
    </row>
    <row r="215" spans="1:69">
      <c r="A215" s="192">
        <v>214</v>
      </c>
      <c r="B215" s="193">
        <v>133297747</v>
      </c>
      <c r="C215" s="193">
        <v>3</v>
      </c>
      <c r="D215" s="193" t="s">
        <v>56</v>
      </c>
      <c r="E215" s="198">
        <v>45118</v>
      </c>
      <c r="F215" s="193" t="s">
        <v>4682</v>
      </c>
      <c r="G215" s="192"/>
      <c r="H215" s="192"/>
      <c r="I215" s="192"/>
      <c r="J215" s="192"/>
      <c r="K215" s="192"/>
      <c r="L215" s="192"/>
      <c r="M215" s="192"/>
      <c r="N215" s="192"/>
      <c r="O215" s="192"/>
      <c r="P215" s="196" t="s">
        <v>5712</v>
      </c>
      <c r="Q215" s="192"/>
      <c r="R215" s="192" t="s">
        <v>154</v>
      </c>
      <c r="S215" s="192"/>
      <c r="T215" s="192"/>
      <c r="U215" s="192"/>
      <c r="V215" s="192"/>
      <c r="W215" s="192"/>
      <c r="X215" s="192"/>
      <c r="Y215" s="192"/>
      <c r="Z215" s="192"/>
      <c r="AA215" s="192"/>
      <c r="BM215" s="90" t="s">
        <v>5675</v>
      </c>
    </row>
    <row r="216" spans="1:69">
      <c r="A216" s="192">
        <v>215</v>
      </c>
      <c r="B216" s="193">
        <v>135523553</v>
      </c>
      <c r="C216" s="193">
        <v>5</v>
      </c>
      <c r="D216" s="193" t="s">
        <v>51</v>
      </c>
      <c r="E216" s="198">
        <v>45118</v>
      </c>
      <c r="F216" s="193" t="s">
        <v>4686</v>
      </c>
      <c r="G216" s="192"/>
      <c r="H216" s="192"/>
      <c r="I216" s="192"/>
      <c r="J216" s="192"/>
      <c r="K216" s="192"/>
      <c r="L216" s="192"/>
      <c r="M216" s="192"/>
      <c r="N216" s="192"/>
      <c r="O216" s="192"/>
      <c r="P216" s="197" t="s">
        <v>4813</v>
      </c>
      <c r="Q216" s="192"/>
      <c r="R216" s="192" t="s">
        <v>671</v>
      </c>
      <c r="S216" s="192"/>
      <c r="T216" s="192"/>
      <c r="U216" s="192"/>
      <c r="V216" s="192"/>
      <c r="W216" s="192"/>
      <c r="X216" s="192"/>
      <c r="Y216" s="192"/>
      <c r="Z216" s="192"/>
      <c r="AA216" s="192"/>
      <c r="BM216" s="90" t="s">
        <v>2822</v>
      </c>
    </row>
    <row r="217" spans="1:69" ht="30">
      <c r="A217" s="192">
        <v>216</v>
      </c>
      <c r="B217" s="193">
        <v>135674760</v>
      </c>
      <c r="C217" s="193">
        <v>1</v>
      </c>
      <c r="D217" s="193" t="s">
        <v>56</v>
      </c>
      <c r="E217" s="198">
        <v>45118</v>
      </c>
      <c r="F217" s="193" t="s">
        <v>4681</v>
      </c>
      <c r="G217" s="192"/>
      <c r="H217" s="192"/>
      <c r="I217" s="192"/>
      <c r="J217" s="192"/>
      <c r="K217" s="192"/>
      <c r="L217" s="192"/>
      <c r="M217" s="192"/>
      <c r="N217" s="192"/>
      <c r="O217" s="192"/>
      <c r="P217" s="196" t="s">
        <v>4814</v>
      </c>
      <c r="Q217" s="192"/>
      <c r="R217" s="192" t="s">
        <v>671</v>
      </c>
      <c r="S217" s="192" t="s">
        <v>2467</v>
      </c>
      <c r="T217" s="192"/>
      <c r="U217" s="192"/>
      <c r="V217" s="192"/>
      <c r="W217" s="192"/>
      <c r="X217" s="192"/>
      <c r="Y217" s="192"/>
      <c r="Z217" s="192"/>
      <c r="AA217" s="192"/>
      <c r="BM217" s="90" t="s">
        <v>2638</v>
      </c>
      <c r="BN217" s="90" t="s">
        <v>173</v>
      </c>
    </row>
    <row r="218" spans="1:69">
      <c r="A218" s="192">
        <v>217</v>
      </c>
      <c r="B218" s="193">
        <v>136293685</v>
      </c>
      <c r="C218" s="193">
        <v>4</v>
      </c>
      <c r="D218" s="193" t="s">
        <v>51</v>
      </c>
      <c r="E218" s="198">
        <v>45118</v>
      </c>
      <c r="F218" s="193" t="s">
        <v>4680</v>
      </c>
      <c r="G218" s="192"/>
      <c r="H218" s="192"/>
      <c r="I218" s="192"/>
      <c r="J218" s="192"/>
      <c r="K218" s="192"/>
      <c r="L218" s="192"/>
      <c r="M218" s="192"/>
      <c r="N218" s="192"/>
      <c r="O218" s="192"/>
      <c r="P218" s="196" t="s">
        <v>4815</v>
      </c>
      <c r="Q218" s="192"/>
      <c r="R218" s="192" t="s">
        <v>671</v>
      </c>
      <c r="S218" s="192"/>
      <c r="T218" s="192"/>
      <c r="U218" s="192"/>
      <c r="V218" s="192"/>
      <c r="W218" s="192"/>
      <c r="X218" s="192"/>
      <c r="Y218" s="192"/>
      <c r="Z218" s="192"/>
      <c r="AA218" s="192"/>
      <c r="BM218" s="90" t="s">
        <v>534</v>
      </c>
    </row>
    <row r="219" spans="1:69" ht="60">
      <c r="A219" s="192">
        <v>218</v>
      </c>
      <c r="B219" s="193">
        <v>136293685</v>
      </c>
      <c r="C219" s="193">
        <v>1</v>
      </c>
      <c r="D219" s="193" t="s">
        <v>56</v>
      </c>
      <c r="E219" s="198">
        <v>45118</v>
      </c>
      <c r="F219" s="193" t="s">
        <v>4680</v>
      </c>
      <c r="G219" s="192"/>
      <c r="H219" s="192"/>
      <c r="I219" s="192"/>
      <c r="J219" s="192"/>
      <c r="K219" s="192"/>
      <c r="L219" s="192"/>
      <c r="M219" s="192"/>
      <c r="N219" s="192"/>
      <c r="O219" s="192"/>
      <c r="P219" s="196" t="s">
        <v>5713</v>
      </c>
      <c r="Q219" s="192"/>
      <c r="R219" s="192" t="s">
        <v>151</v>
      </c>
      <c r="S219" s="192" t="s">
        <v>154</v>
      </c>
      <c r="T219" s="192" t="s">
        <v>150</v>
      </c>
      <c r="U219" s="192" t="s">
        <v>507</v>
      </c>
      <c r="V219" s="192"/>
      <c r="W219" s="192"/>
      <c r="X219" s="192"/>
      <c r="Y219" s="192"/>
      <c r="Z219" s="192"/>
      <c r="AA219" s="192"/>
      <c r="BM219" s="90" t="s">
        <v>868</v>
      </c>
      <c r="BN219" s="90" t="s">
        <v>1937</v>
      </c>
      <c r="BO219" s="90" t="s">
        <v>5673</v>
      </c>
      <c r="BP219" s="90" t="s">
        <v>3575</v>
      </c>
    </row>
    <row r="220" spans="1:69" ht="30">
      <c r="A220" s="192">
        <v>219</v>
      </c>
      <c r="B220" s="193">
        <v>136293685</v>
      </c>
      <c r="C220" s="193">
        <v>1</v>
      </c>
      <c r="D220" s="193" t="s">
        <v>56</v>
      </c>
      <c r="E220" s="198">
        <v>45118</v>
      </c>
      <c r="F220" s="193" t="s">
        <v>4680</v>
      </c>
      <c r="G220" s="192"/>
      <c r="H220" s="192"/>
      <c r="I220" s="192"/>
      <c r="J220" s="192"/>
      <c r="K220" s="192"/>
      <c r="L220" s="192"/>
      <c r="M220" s="192"/>
      <c r="N220" s="192"/>
      <c r="O220" s="192"/>
      <c r="P220" s="196" t="s">
        <v>4816</v>
      </c>
      <c r="Q220" s="192"/>
      <c r="R220" s="192" t="s">
        <v>174</v>
      </c>
      <c r="S220" s="192" t="s">
        <v>3</v>
      </c>
      <c r="T220" s="192" t="s">
        <v>671</v>
      </c>
      <c r="U220" s="192" t="s">
        <v>3157</v>
      </c>
      <c r="V220" s="192"/>
      <c r="W220" s="192"/>
      <c r="X220" s="192"/>
      <c r="Y220" s="192"/>
      <c r="Z220" s="192"/>
      <c r="AA220" s="192"/>
      <c r="BM220" s="90" t="s">
        <v>1777</v>
      </c>
      <c r="BN220" s="90" t="s">
        <v>1251</v>
      </c>
      <c r="BO220" s="90" t="s">
        <v>2631</v>
      </c>
      <c r="BP220" s="90" t="s">
        <v>2659</v>
      </c>
      <c r="BQ220" s="90" t="s">
        <v>1107</v>
      </c>
    </row>
    <row r="221" spans="1:69">
      <c r="A221" s="192">
        <v>220</v>
      </c>
      <c r="B221" s="193">
        <v>136293685</v>
      </c>
      <c r="C221" s="193">
        <v>3</v>
      </c>
      <c r="D221" s="193" t="s">
        <v>56</v>
      </c>
      <c r="E221" s="198">
        <v>45118</v>
      </c>
      <c r="F221" s="193" t="s">
        <v>4680</v>
      </c>
      <c r="G221" s="192"/>
      <c r="H221" s="192"/>
      <c r="I221" s="192"/>
      <c r="J221" s="192"/>
      <c r="K221" s="192"/>
      <c r="L221" s="192"/>
      <c r="M221" s="192"/>
      <c r="N221" s="192"/>
      <c r="O221" s="192"/>
      <c r="P221" s="197" t="s">
        <v>4817</v>
      </c>
      <c r="Q221" s="192"/>
      <c r="R221" s="192" t="s">
        <v>551</v>
      </c>
      <c r="S221" s="192"/>
      <c r="T221" s="192"/>
      <c r="U221" s="192"/>
      <c r="V221" s="192"/>
      <c r="W221" s="192"/>
      <c r="X221" s="192"/>
      <c r="Y221" s="192"/>
      <c r="Z221" s="192"/>
      <c r="AA221" s="192"/>
      <c r="BM221" s="90" t="s">
        <v>2147</v>
      </c>
    </row>
    <row r="222" spans="1:69" ht="30">
      <c r="A222" s="192">
        <v>221</v>
      </c>
      <c r="B222" s="193">
        <v>136638244</v>
      </c>
      <c r="C222" s="193">
        <v>3</v>
      </c>
      <c r="D222" s="193" t="s">
        <v>51</v>
      </c>
      <c r="E222" s="198">
        <v>45118</v>
      </c>
      <c r="F222" s="193" t="s">
        <v>4680</v>
      </c>
      <c r="G222" s="192"/>
      <c r="H222" s="192"/>
      <c r="I222" s="192"/>
      <c r="J222" s="192"/>
      <c r="K222" s="192"/>
      <c r="L222" s="192"/>
      <c r="M222" s="192"/>
      <c r="N222" s="192"/>
      <c r="O222" s="192"/>
      <c r="P222" s="196" t="s">
        <v>4185</v>
      </c>
      <c r="Q222" s="192"/>
      <c r="R222" s="192" t="s">
        <v>86</v>
      </c>
      <c r="S222" s="192"/>
      <c r="T222" s="192"/>
      <c r="U222" s="192"/>
      <c r="V222" s="192"/>
      <c r="W222" s="192"/>
      <c r="X222" s="192"/>
      <c r="Y222" s="192"/>
      <c r="Z222" s="192"/>
      <c r="AA222" s="192"/>
    </row>
    <row r="223" spans="1:69" ht="30">
      <c r="A223" s="192">
        <v>222</v>
      </c>
      <c r="B223" s="193">
        <v>200006729</v>
      </c>
      <c r="C223" s="193">
        <v>3</v>
      </c>
      <c r="D223" s="193" t="s">
        <v>56</v>
      </c>
      <c r="E223" s="198">
        <v>45118</v>
      </c>
      <c r="F223" s="193" t="s">
        <v>4687</v>
      </c>
      <c r="G223" s="192"/>
      <c r="H223" s="192"/>
      <c r="I223" s="192"/>
      <c r="J223" s="192"/>
      <c r="K223" s="192"/>
      <c r="L223" s="192"/>
      <c r="M223" s="192"/>
      <c r="N223" s="192"/>
      <c r="O223" s="192"/>
      <c r="P223" s="196" t="s">
        <v>4818</v>
      </c>
      <c r="Q223" s="192"/>
      <c r="R223" s="192" t="s">
        <v>155</v>
      </c>
      <c r="S223" s="192" t="s">
        <v>3127</v>
      </c>
      <c r="T223" s="192"/>
      <c r="U223" s="192"/>
      <c r="V223" s="192"/>
      <c r="W223" s="192"/>
      <c r="X223" s="192"/>
      <c r="Y223" s="192"/>
      <c r="Z223" s="192"/>
      <c r="AA223" s="192"/>
      <c r="BM223" s="90" t="s">
        <v>3583</v>
      </c>
      <c r="BN223" s="90" t="s">
        <v>3635</v>
      </c>
      <c r="BO223" s="90" t="s">
        <v>2817</v>
      </c>
    </row>
    <row r="224" spans="1:69" ht="60">
      <c r="A224" s="192">
        <v>223</v>
      </c>
      <c r="B224" s="193">
        <v>20000712</v>
      </c>
      <c r="C224" s="193">
        <v>5</v>
      </c>
      <c r="D224" s="193" t="s">
        <v>56</v>
      </c>
      <c r="E224" s="198">
        <v>45118</v>
      </c>
      <c r="F224" s="193" t="s">
        <v>4679</v>
      </c>
      <c r="G224" s="192"/>
      <c r="H224" s="192"/>
      <c r="I224" s="192"/>
      <c r="J224" s="192"/>
      <c r="K224" s="192"/>
      <c r="L224" s="192"/>
      <c r="M224" s="192"/>
      <c r="N224" s="192"/>
      <c r="O224" s="192"/>
      <c r="P224" s="196" t="s">
        <v>5425</v>
      </c>
      <c r="Q224" s="192"/>
      <c r="R224" s="192" t="s">
        <v>159</v>
      </c>
      <c r="S224" s="192"/>
      <c r="T224" s="192"/>
      <c r="U224" s="192"/>
      <c r="V224" s="192"/>
      <c r="W224" s="192"/>
      <c r="X224" s="192"/>
      <c r="Y224" s="192"/>
      <c r="Z224" s="192"/>
      <c r="AA224" s="192"/>
      <c r="BM224" s="90" t="s">
        <v>3769</v>
      </c>
    </row>
    <row r="225" spans="1:70">
      <c r="A225" s="192">
        <v>224</v>
      </c>
      <c r="B225" s="193">
        <v>20000849</v>
      </c>
      <c r="C225" s="193">
        <v>4</v>
      </c>
      <c r="D225" s="193" t="s">
        <v>56</v>
      </c>
      <c r="E225" s="198">
        <v>45118</v>
      </c>
      <c r="F225" s="193" t="s">
        <v>4679</v>
      </c>
      <c r="G225" s="192"/>
      <c r="H225" s="192"/>
      <c r="I225" s="192"/>
      <c r="J225" s="192"/>
      <c r="K225" s="192"/>
      <c r="L225" s="192"/>
      <c r="M225" s="192"/>
      <c r="N225" s="192"/>
      <c r="O225" s="192"/>
      <c r="P225" s="196" t="s">
        <v>4819</v>
      </c>
      <c r="Q225" s="192"/>
      <c r="R225" s="192" t="s">
        <v>165</v>
      </c>
      <c r="S225" s="192"/>
      <c r="T225" s="192"/>
      <c r="U225" s="192"/>
      <c r="V225" s="192"/>
      <c r="W225" s="192"/>
      <c r="X225" s="192"/>
      <c r="Y225" s="192"/>
      <c r="Z225" s="192"/>
      <c r="AA225" s="192"/>
      <c r="BM225" s="90" t="s">
        <v>1463</v>
      </c>
    </row>
    <row r="226" spans="1:70">
      <c r="A226" s="192">
        <v>225</v>
      </c>
      <c r="B226" s="193">
        <v>20000852</v>
      </c>
      <c r="C226" s="193">
        <v>3</v>
      </c>
      <c r="D226" s="193" t="s">
        <v>56</v>
      </c>
      <c r="E226" s="198">
        <v>45118</v>
      </c>
      <c r="F226" s="193" t="s">
        <v>4679</v>
      </c>
      <c r="G226" s="192"/>
      <c r="H226" s="192"/>
      <c r="I226" s="192"/>
      <c r="J226" s="192"/>
      <c r="K226" s="192"/>
      <c r="L226" s="192"/>
      <c r="M226" s="192"/>
      <c r="N226" s="192"/>
      <c r="O226" s="192"/>
      <c r="P226" s="196" t="s">
        <v>4820</v>
      </c>
      <c r="Q226" s="192"/>
      <c r="R226" s="192" t="s">
        <v>159</v>
      </c>
      <c r="S226" s="192"/>
      <c r="T226" s="192"/>
      <c r="U226" s="192"/>
      <c r="V226" s="192"/>
      <c r="W226" s="192"/>
      <c r="X226" s="192"/>
      <c r="Y226" s="192"/>
      <c r="Z226" s="192"/>
      <c r="AA226" s="192"/>
      <c r="BM226" s="90" t="s">
        <v>3446</v>
      </c>
    </row>
    <row r="227" spans="1:70">
      <c r="A227" s="192">
        <v>226</v>
      </c>
      <c r="B227" s="193">
        <v>20000852</v>
      </c>
      <c r="C227" s="193">
        <v>3</v>
      </c>
      <c r="D227" s="193" t="s">
        <v>56</v>
      </c>
      <c r="E227" s="198">
        <v>45118</v>
      </c>
      <c r="F227" s="193" t="s">
        <v>4679</v>
      </c>
      <c r="G227" s="192"/>
      <c r="H227" s="192"/>
      <c r="I227" s="192"/>
      <c r="J227" s="192"/>
      <c r="K227" s="192"/>
      <c r="L227" s="192"/>
      <c r="M227" s="192"/>
      <c r="N227" s="192"/>
      <c r="O227" s="192"/>
      <c r="P227" s="196" t="s">
        <v>4821</v>
      </c>
      <c r="Q227" s="192"/>
      <c r="R227" s="192" t="s">
        <v>155</v>
      </c>
      <c r="S227" s="192"/>
      <c r="T227" s="192"/>
      <c r="U227" s="192"/>
      <c r="V227" s="192"/>
      <c r="W227" s="192"/>
      <c r="X227" s="192"/>
      <c r="Y227" s="192"/>
      <c r="Z227" s="192"/>
      <c r="AA227" s="192"/>
      <c r="BM227" s="90" t="s">
        <v>3072</v>
      </c>
    </row>
    <row r="228" spans="1:70" ht="60">
      <c r="A228" s="192">
        <v>227</v>
      </c>
      <c r="B228" s="193">
        <v>200541490</v>
      </c>
      <c r="C228" s="193">
        <v>1</v>
      </c>
      <c r="D228" s="193" t="s">
        <v>56</v>
      </c>
      <c r="E228" s="198">
        <v>45118</v>
      </c>
      <c r="F228" s="193" t="s">
        <v>4682</v>
      </c>
      <c r="G228" s="192"/>
      <c r="H228" s="192"/>
      <c r="I228" s="192"/>
      <c r="J228" s="192"/>
      <c r="K228" s="192"/>
      <c r="L228" s="192"/>
      <c r="M228" s="192"/>
      <c r="N228" s="192"/>
      <c r="O228" s="192"/>
      <c r="P228" s="197" t="s">
        <v>5714</v>
      </c>
      <c r="Q228" s="192"/>
      <c r="R228" s="192" t="s">
        <v>551</v>
      </c>
      <c r="S228" s="192" t="s">
        <v>154</v>
      </c>
      <c r="T228" s="192" t="s">
        <v>150</v>
      </c>
      <c r="U228" s="192" t="s">
        <v>507</v>
      </c>
      <c r="V228" s="192" t="s">
        <v>655</v>
      </c>
      <c r="W228" s="192"/>
      <c r="X228" s="192"/>
      <c r="Y228" s="192"/>
      <c r="Z228" s="192"/>
      <c r="AA228" s="192"/>
      <c r="BM228" s="90" t="s">
        <v>2169</v>
      </c>
      <c r="BN228" s="90" t="s">
        <v>542</v>
      </c>
      <c r="BO228" s="90" t="s">
        <v>1952</v>
      </c>
      <c r="BP228" s="90" t="s">
        <v>5673</v>
      </c>
      <c r="BQ228" s="90" t="s">
        <v>3575</v>
      </c>
      <c r="BR228" s="90" t="s">
        <v>1835</v>
      </c>
    </row>
    <row r="229" spans="1:70" ht="45">
      <c r="A229" s="192">
        <v>228</v>
      </c>
      <c r="B229" s="193">
        <v>200563487</v>
      </c>
      <c r="C229" s="193">
        <v>2</v>
      </c>
      <c r="D229" s="193" t="s">
        <v>56</v>
      </c>
      <c r="E229" s="198">
        <v>45118</v>
      </c>
      <c r="F229" s="193" t="s">
        <v>4681</v>
      </c>
      <c r="G229" s="192"/>
      <c r="H229" s="192"/>
      <c r="I229" s="192"/>
      <c r="J229" s="192"/>
      <c r="K229" s="192"/>
      <c r="L229" s="192"/>
      <c r="M229" s="192"/>
      <c r="N229" s="192"/>
      <c r="O229" s="192"/>
      <c r="P229" s="196" t="s">
        <v>4822</v>
      </c>
      <c r="Q229" s="192"/>
      <c r="R229" s="192" t="s">
        <v>165</v>
      </c>
      <c r="S229" s="192" t="s">
        <v>164</v>
      </c>
      <c r="T229" s="192" t="s">
        <v>2467</v>
      </c>
      <c r="U229" s="192"/>
      <c r="V229" s="192"/>
      <c r="W229" s="192"/>
      <c r="X229" s="192"/>
      <c r="Y229" s="192"/>
      <c r="Z229" s="192"/>
      <c r="AA229" s="192"/>
      <c r="BM229" s="90" t="s">
        <v>1333</v>
      </c>
      <c r="BN229" s="90" t="s">
        <v>1412</v>
      </c>
      <c r="BO229" s="90" t="s">
        <v>2695</v>
      </c>
    </row>
    <row r="230" spans="1:70" ht="30">
      <c r="A230" s="192">
        <v>229</v>
      </c>
      <c r="B230" s="193">
        <v>200802953</v>
      </c>
      <c r="C230" s="193">
        <v>4</v>
      </c>
      <c r="D230" s="193" t="s">
        <v>56</v>
      </c>
      <c r="E230" s="198">
        <v>45118</v>
      </c>
      <c r="F230" s="193" t="s">
        <v>4679</v>
      </c>
      <c r="G230" s="192"/>
      <c r="H230" s="192"/>
      <c r="I230" s="192"/>
      <c r="J230" s="192"/>
      <c r="K230" s="192"/>
      <c r="L230" s="192"/>
      <c r="M230" s="192"/>
      <c r="N230" s="192"/>
      <c r="O230" s="192"/>
      <c r="P230" s="196" t="s">
        <v>5426</v>
      </c>
      <c r="Q230" s="192"/>
      <c r="R230" s="192" t="s">
        <v>2698</v>
      </c>
      <c r="S230" s="192" t="s">
        <v>154</v>
      </c>
      <c r="T230" s="192" t="s">
        <v>159</v>
      </c>
      <c r="U230" s="192" t="s">
        <v>507</v>
      </c>
      <c r="V230" s="192"/>
      <c r="W230" s="192"/>
      <c r="X230" s="192"/>
      <c r="Y230" s="192"/>
      <c r="Z230" s="192"/>
      <c r="AA230" s="192"/>
      <c r="BM230" s="90" t="s">
        <v>1611</v>
      </c>
      <c r="BN230" s="90" t="s">
        <v>506</v>
      </c>
      <c r="BO230" s="90" t="s">
        <v>3883</v>
      </c>
      <c r="BP230" s="90" t="s">
        <v>3769</v>
      </c>
      <c r="BQ230" s="90" t="s">
        <v>2442</v>
      </c>
      <c r="BR230" s="90" t="s">
        <v>3575</v>
      </c>
    </row>
    <row r="231" spans="1:70">
      <c r="A231" s="192">
        <v>230</v>
      </c>
      <c r="B231" s="193">
        <v>200802956</v>
      </c>
      <c r="C231" s="193">
        <v>5</v>
      </c>
      <c r="D231" s="193" t="s">
        <v>51</v>
      </c>
      <c r="E231" s="198">
        <v>45118</v>
      </c>
      <c r="F231" s="193" t="s">
        <v>4679</v>
      </c>
      <c r="G231" s="192"/>
      <c r="H231" s="192"/>
      <c r="I231" s="192"/>
      <c r="J231" s="192"/>
      <c r="K231" s="192"/>
      <c r="L231" s="192"/>
      <c r="M231" s="192"/>
      <c r="N231" s="192"/>
      <c r="O231" s="192"/>
      <c r="P231" s="196" t="s">
        <v>4191</v>
      </c>
      <c r="Q231" s="192"/>
      <c r="R231" s="192" t="s">
        <v>86</v>
      </c>
      <c r="S231" s="192"/>
      <c r="T231" s="192"/>
      <c r="U231" s="192"/>
      <c r="V231" s="192"/>
      <c r="W231" s="192"/>
      <c r="X231" s="192"/>
      <c r="Y231" s="192"/>
      <c r="Z231" s="192"/>
      <c r="AA231" s="192"/>
    </row>
    <row r="232" spans="1:70" ht="75">
      <c r="A232" s="192">
        <v>231</v>
      </c>
      <c r="B232" s="193">
        <v>200802959</v>
      </c>
      <c r="C232" s="193">
        <v>2</v>
      </c>
      <c r="D232" s="193" t="s">
        <v>56</v>
      </c>
      <c r="E232" s="198">
        <v>45118</v>
      </c>
      <c r="F232" s="193" t="s">
        <v>4679</v>
      </c>
      <c r="G232" s="192"/>
      <c r="H232" s="192"/>
      <c r="I232" s="192"/>
      <c r="J232" s="192"/>
      <c r="K232" s="192"/>
      <c r="L232" s="192"/>
      <c r="M232" s="192"/>
      <c r="N232" s="192"/>
      <c r="O232" s="192"/>
      <c r="P232" s="197" t="s">
        <v>4823</v>
      </c>
      <c r="Q232" s="192"/>
      <c r="R232" s="192" t="s">
        <v>154</v>
      </c>
      <c r="S232" s="192" t="s">
        <v>155</v>
      </c>
      <c r="T232" s="192" t="s">
        <v>164</v>
      </c>
      <c r="U232" s="192" t="s">
        <v>2467</v>
      </c>
      <c r="V232" s="192"/>
      <c r="W232" s="192"/>
      <c r="X232" s="192"/>
      <c r="Y232" s="192"/>
      <c r="Z232" s="192"/>
      <c r="AA232" s="192"/>
      <c r="BM232" s="90" t="s">
        <v>1609</v>
      </c>
      <c r="BN232" s="90" t="s">
        <v>542</v>
      </c>
      <c r="BO232" s="90" t="s">
        <v>3583</v>
      </c>
      <c r="BP232" s="90" t="s">
        <v>3458</v>
      </c>
      <c r="BQ232" s="90" t="s">
        <v>2695</v>
      </c>
    </row>
    <row r="233" spans="1:70" ht="60">
      <c r="A233" s="192">
        <v>232</v>
      </c>
      <c r="B233" s="193">
        <v>200802959</v>
      </c>
      <c r="C233" s="193">
        <v>5</v>
      </c>
      <c r="D233" s="193" t="s">
        <v>51</v>
      </c>
      <c r="E233" s="198">
        <v>45118</v>
      </c>
      <c r="F233" s="193" t="s">
        <v>4679</v>
      </c>
      <c r="G233" s="192"/>
      <c r="H233" s="192"/>
      <c r="I233" s="192"/>
      <c r="J233" s="192"/>
      <c r="K233" s="192"/>
      <c r="L233" s="192"/>
      <c r="M233" s="192"/>
      <c r="N233" s="192"/>
      <c r="O233" s="192"/>
      <c r="P233" s="196" t="s">
        <v>5715</v>
      </c>
      <c r="Q233" s="192"/>
      <c r="R233" s="192" t="s">
        <v>5557</v>
      </c>
      <c r="S233" s="192"/>
      <c r="T233" s="192"/>
      <c r="U233" s="192"/>
      <c r="V233" s="192"/>
      <c r="W233" s="192"/>
      <c r="X233" s="192"/>
      <c r="Y233" s="192"/>
      <c r="Z233" s="192"/>
      <c r="AA233" s="192"/>
      <c r="BM233" s="90" t="s">
        <v>5677</v>
      </c>
    </row>
    <row r="234" spans="1:70">
      <c r="A234" s="192">
        <v>233</v>
      </c>
      <c r="B234" s="193">
        <v>200827237</v>
      </c>
      <c r="C234" s="193">
        <v>4</v>
      </c>
      <c r="D234" s="193" t="s">
        <v>51</v>
      </c>
      <c r="E234" s="198">
        <v>45118</v>
      </c>
      <c r="F234" s="193" t="s">
        <v>4679</v>
      </c>
      <c r="G234" s="192"/>
      <c r="H234" s="192"/>
      <c r="I234" s="192"/>
      <c r="J234" s="192"/>
      <c r="K234" s="192"/>
      <c r="L234" s="192"/>
      <c r="M234" s="192"/>
      <c r="N234" s="192"/>
      <c r="O234" s="192"/>
      <c r="P234" s="196" t="s">
        <v>4194</v>
      </c>
      <c r="Q234" s="192"/>
      <c r="R234" s="192" t="s">
        <v>86</v>
      </c>
      <c r="S234" s="192"/>
      <c r="T234" s="192"/>
      <c r="U234" s="192"/>
      <c r="V234" s="192"/>
      <c r="W234" s="192"/>
      <c r="X234" s="192"/>
      <c r="Y234" s="192"/>
      <c r="Z234" s="192"/>
      <c r="AA234" s="192"/>
    </row>
    <row r="235" spans="1:70">
      <c r="A235" s="192">
        <v>234</v>
      </c>
      <c r="B235" s="193">
        <v>40000382</v>
      </c>
      <c r="C235" s="193">
        <v>3</v>
      </c>
      <c r="D235" s="193" t="s">
        <v>51</v>
      </c>
      <c r="E235" s="198">
        <v>45118</v>
      </c>
      <c r="F235" s="193" t="s">
        <v>4679</v>
      </c>
      <c r="G235" s="192"/>
      <c r="H235" s="192"/>
      <c r="I235" s="192"/>
      <c r="J235" s="192"/>
      <c r="K235" s="192"/>
      <c r="L235" s="192"/>
      <c r="M235" s="192"/>
      <c r="N235" s="192"/>
      <c r="O235" s="192"/>
      <c r="P235" s="196" t="s">
        <v>4195</v>
      </c>
      <c r="Q235" s="192"/>
      <c r="R235" s="192" t="s">
        <v>86</v>
      </c>
      <c r="S235" s="192"/>
      <c r="T235" s="192"/>
      <c r="U235" s="192"/>
      <c r="V235" s="192"/>
      <c r="W235" s="192"/>
      <c r="X235" s="192"/>
      <c r="Y235" s="192"/>
      <c r="Z235" s="192"/>
      <c r="AA235" s="192"/>
    </row>
    <row r="236" spans="1:70">
      <c r="A236" s="192">
        <v>235</v>
      </c>
      <c r="B236" s="193">
        <v>40000392</v>
      </c>
      <c r="C236" s="193">
        <v>3</v>
      </c>
      <c r="D236" s="193" t="s">
        <v>51</v>
      </c>
      <c r="E236" s="198">
        <v>45118</v>
      </c>
      <c r="F236" s="193" t="s">
        <v>4680</v>
      </c>
      <c r="G236" s="192"/>
      <c r="H236" s="192"/>
      <c r="I236" s="192"/>
      <c r="J236" s="192"/>
      <c r="K236" s="192"/>
      <c r="L236" s="192"/>
      <c r="M236" s="192"/>
      <c r="N236" s="192"/>
      <c r="O236" s="192"/>
      <c r="P236" s="196" t="s">
        <v>4824</v>
      </c>
      <c r="Q236" s="192"/>
      <c r="R236" s="192" t="s">
        <v>174</v>
      </c>
      <c r="S236" s="192" t="s">
        <v>671</v>
      </c>
      <c r="T236" s="192" t="s">
        <v>3157</v>
      </c>
      <c r="U236" s="192"/>
      <c r="V236" s="192"/>
      <c r="W236" s="192"/>
      <c r="X236" s="192"/>
      <c r="Y236" s="192"/>
      <c r="Z236" s="192"/>
      <c r="AA236" s="192"/>
      <c r="BM236" s="90" t="s">
        <v>1777</v>
      </c>
      <c r="BN236" s="90" t="s">
        <v>176</v>
      </c>
      <c r="BO236" s="90" t="s">
        <v>1107</v>
      </c>
    </row>
    <row r="237" spans="1:70" ht="45">
      <c r="A237" s="192">
        <v>236</v>
      </c>
      <c r="B237" s="193">
        <v>60000035</v>
      </c>
      <c r="C237" s="193">
        <v>5</v>
      </c>
      <c r="D237" s="193" t="s">
        <v>51</v>
      </c>
      <c r="E237" s="198">
        <v>45118</v>
      </c>
      <c r="F237" s="193" t="s">
        <v>4679</v>
      </c>
      <c r="G237" s="192"/>
      <c r="H237" s="192"/>
      <c r="I237" s="192"/>
      <c r="J237" s="192"/>
      <c r="K237" s="192"/>
      <c r="L237" s="192"/>
      <c r="M237" s="192"/>
      <c r="N237" s="192"/>
      <c r="O237" s="192"/>
      <c r="P237" s="196" t="s">
        <v>4825</v>
      </c>
      <c r="Q237" s="192"/>
      <c r="R237" s="192" t="s">
        <v>154</v>
      </c>
      <c r="S237" s="192"/>
      <c r="T237" s="192"/>
      <c r="U237" s="192"/>
      <c r="V237" s="192"/>
      <c r="W237" s="192"/>
      <c r="X237" s="192"/>
      <c r="Y237" s="192"/>
      <c r="Z237" s="192"/>
      <c r="AA237" s="192"/>
      <c r="BM237" s="90" t="s">
        <v>1658</v>
      </c>
    </row>
    <row r="238" spans="1:70" ht="30">
      <c r="A238" s="192">
        <v>237</v>
      </c>
      <c r="B238" s="193">
        <v>60000075</v>
      </c>
      <c r="C238" s="193">
        <v>4</v>
      </c>
      <c r="D238" s="193" t="s">
        <v>51</v>
      </c>
      <c r="E238" s="198">
        <v>45118</v>
      </c>
      <c r="F238" s="193" t="s">
        <v>4679</v>
      </c>
      <c r="G238" s="192"/>
      <c r="H238" s="192"/>
      <c r="I238" s="192"/>
      <c r="J238" s="192"/>
      <c r="K238" s="192"/>
      <c r="L238" s="192"/>
      <c r="M238" s="192"/>
      <c r="N238" s="192"/>
      <c r="O238" s="192"/>
      <c r="P238" s="196" t="s">
        <v>4826</v>
      </c>
      <c r="Q238" s="192"/>
      <c r="R238" s="192" t="s">
        <v>2467</v>
      </c>
      <c r="S238" s="192"/>
      <c r="T238" s="192"/>
      <c r="U238" s="192"/>
      <c r="V238" s="192"/>
      <c r="W238" s="192"/>
      <c r="X238" s="192"/>
      <c r="Y238" s="192"/>
      <c r="Z238" s="192"/>
      <c r="AA238" s="192"/>
      <c r="BM238" s="90" t="s">
        <v>2695</v>
      </c>
    </row>
    <row r="239" spans="1:70" ht="30">
      <c r="A239" s="192">
        <v>238</v>
      </c>
      <c r="B239" s="193">
        <v>61000015</v>
      </c>
      <c r="C239" s="193">
        <v>1</v>
      </c>
      <c r="D239" s="193" t="s">
        <v>56</v>
      </c>
      <c r="E239" s="198">
        <v>45118</v>
      </c>
      <c r="F239" s="193" t="s">
        <v>4681</v>
      </c>
      <c r="G239" s="192"/>
      <c r="H239" s="192"/>
      <c r="I239" s="192"/>
      <c r="J239" s="192"/>
      <c r="K239" s="192"/>
      <c r="L239" s="192"/>
      <c r="M239" s="192"/>
      <c r="N239" s="192"/>
      <c r="O239" s="192"/>
      <c r="P239" s="196" t="s">
        <v>5427</v>
      </c>
      <c r="Q239" s="192"/>
      <c r="R239" s="192" t="s">
        <v>154</v>
      </c>
      <c r="S239" s="192" t="s">
        <v>178</v>
      </c>
      <c r="T239" s="192" t="s">
        <v>164</v>
      </c>
      <c r="U239" s="192" t="s">
        <v>655</v>
      </c>
      <c r="V239" s="192" t="s">
        <v>2467</v>
      </c>
      <c r="W239" s="192"/>
      <c r="X239" s="192"/>
      <c r="Y239" s="192"/>
      <c r="Z239" s="192"/>
      <c r="AA239" s="192"/>
      <c r="BM239" s="90" t="s">
        <v>1952</v>
      </c>
      <c r="BN239" s="90" t="s">
        <v>179</v>
      </c>
      <c r="BO239" s="90" t="s">
        <v>3463</v>
      </c>
      <c r="BP239" s="90" t="s">
        <v>216</v>
      </c>
      <c r="BQ239" s="90" t="s">
        <v>1835</v>
      </c>
      <c r="BR239" s="90" t="s">
        <v>2686</v>
      </c>
    </row>
    <row r="240" spans="1:70" ht="30">
      <c r="A240" s="192">
        <v>239</v>
      </c>
      <c r="B240" s="193">
        <v>61000028</v>
      </c>
      <c r="C240" s="193">
        <v>5</v>
      </c>
      <c r="D240" s="193" t="s">
        <v>51</v>
      </c>
      <c r="E240" s="198">
        <v>45118</v>
      </c>
      <c r="F240" s="193" t="s">
        <v>4679</v>
      </c>
      <c r="G240" s="192"/>
      <c r="H240" s="192"/>
      <c r="I240" s="192"/>
      <c r="J240" s="192"/>
      <c r="K240" s="192"/>
      <c r="L240" s="192"/>
      <c r="M240" s="192"/>
      <c r="N240" s="192"/>
      <c r="O240" s="192"/>
      <c r="P240" s="196" t="s">
        <v>4199</v>
      </c>
      <c r="Q240" s="192"/>
      <c r="R240" s="192" t="s">
        <v>86</v>
      </c>
      <c r="S240" s="192"/>
      <c r="T240" s="192"/>
      <c r="U240" s="192"/>
      <c r="V240" s="192"/>
      <c r="W240" s="192"/>
      <c r="X240" s="192"/>
      <c r="Y240" s="192"/>
      <c r="Z240" s="192"/>
      <c r="AA240" s="192"/>
    </row>
    <row r="241" spans="1:72" ht="105">
      <c r="A241" s="192">
        <v>240</v>
      </c>
      <c r="B241" s="193">
        <v>71000349</v>
      </c>
      <c r="C241" s="193">
        <v>3</v>
      </c>
      <c r="D241" s="193" t="s">
        <v>56</v>
      </c>
      <c r="E241" s="198">
        <v>45118</v>
      </c>
      <c r="F241" s="193" t="s">
        <v>4680</v>
      </c>
      <c r="G241" s="192"/>
      <c r="H241" s="192"/>
      <c r="I241" s="192"/>
      <c r="J241" s="192"/>
      <c r="K241" s="192"/>
      <c r="L241" s="192"/>
      <c r="M241" s="192"/>
      <c r="N241" s="192"/>
      <c r="O241" s="192"/>
      <c r="P241" s="196" t="s">
        <v>4827</v>
      </c>
      <c r="Q241" s="192"/>
      <c r="R241" s="192" t="s">
        <v>162</v>
      </c>
      <c r="S241" s="192"/>
      <c r="T241" s="192"/>
      <c r="U241" s="192"/>
      <c r="V241" s="192"/>
      <c r="W241" s="192"/>
      <c r="X241" s="192"/>
      <c r="Y241" s="192"/>
      <c r="Z241" s="192"/>
      <c r="AA241" s="192"/>
      <c r="BM241" s="90" t="s">
        <v>2721</v>
      </c>
      <c r="BN241" s="90" t="s">
        <v>1963</v>
      </c>
      <c r="BO241" s="90" t="s">
        <v>3563</v>
      </c>
    </row>
    <row r="242" spans="1:72" ht="30">
      <c r="A242" s="192">
        <v>241</v>
      </c>
      <c r="B242" s="193">
        <v>72000000</v>
      </c>
      <c r="C242" s="193">
        <v>4</v>
      </c>
      <c r="D242" s="193" t="s">
        <v>51</v>
      </c>
      <c r="E242" s="198">
        <v>45118</v>
      </c>
      <c r="F242" s="193" t="s">
        <v>4679</v>
      </c>
      <c r="G242" s="192"/>
      <c r="H242" s="192"/>
      <c r="I242" s="192"/>
      <c r="J242" s="192"/>
      <c r="K242" s="192"/>
      <c r="L242" s="192"/>
      <c r="M242" s="192"/>
      <c r="N242" s="192"/>
      <c r="O242" s="192"/>
      <c r="P242" s="196" t="s">
        <v>4201</v>
      </c>
      <c r="Q242" s="192"/>
      <c r="R242" s="192" t="s">
        <v>86</v>
      </c>
      <c r="S242" s="192"/>
      <c r="T242" s="192"/>
      <c r="U242" s="192"/>
      <c r="V242" s="192"/>
      <c r="W242" s="192"/>
      <c r="X242" s="192"/>
      <c r="Y242" s="192"/>
      <c r="Z242" s="192"/>
      <c r="AA242" s="192"/>
    </row>
    <row r="243" spans="1:72">
      <c r="A243" s="192">
        <v>242</v>
      </c>
      <c r="B243" s="193">
        <v>72000000</v>
      </c>
      <c r="C243" s="193">
        <v>4</v>
      </c>
      <c r="D243" s="193" t="s">
        <v>51</v>
      </c>
      <c r="E243" s="198">
        <v>45118</v>
      </c>
      <c r="F243" s="193" t="s">
        <v>4679</v>
      </c>
      <c r="G243" s="192"/>
      <c r="H243" s="192"/>
      <c r="I243" s="192"/>
      <c r="J243" s="192"/>
      <c r="K243" s="192"/>
      <c r="L243" s="192"/>
      <c r="M243" s="192"/>
      <c r="N243" s="192"/>
      <c r="O243" s="192"/>
      <c r="P243" s="196" t="s">
        <v>4828</v>
      </c>
      <c r="Q243" s="192"/>
      <c r="R243" s="192" t="s">
        <v>3127</v>
      </c>
      <c r="S243" s="192" t="s">
        <v>164</v>
      </c>
      <c r="T243" s="192" t="s">
        <v>2467</v>
      </c>
      <c r="U243" s="192"/>
      <c r="V243" s="192"/>
      <c r="W243" s="192"/>
      <c r="X243" s="192"/>
      <c r="Y243" s="192"/>
      <c r="Z243" s="192"/>
      <c r="AA243" s="192"/>
      <c r="BM243" s="90" t="s">
        <v>2817</v>
      </c>
      <c r="BN243" s="90" t="s">
        <v>1412</v>
      </c>
      <c r="BO243" s="90" t="s">
        <v>2695</v>
      </c>
    </row>
    <row r="244" spans="1:72" ht="30">
      <c r="A244" s="192">
        <v>243</v>
      </c>
      <c r="B244" s="193">
        <v>72000070</v>
      </c>
      <c r="C244" s="193">
        <v>3</v>
      </c>
      <c r="D244" s="193" t="s">
        <v>56</v>
      </c>
      <c r="E244" s="198">
        <v>45118</v>
      </c>
      <c r="F244" s="193" t="s">
        <v>4679</v>
      </c>
      <c r="G244" s="192"/>
      <c r="H244" s="192"/>
      <c r="I244" s="192"/>
      <c r="J244" s="192"/>
      <c r="K244" s="192"/>
      <c r="L244" s="192"/>
      <c r="M244" s="192"/>
      <c r="N244" s="192"/>
      <c r="O244" s="192"/>
      <c r="P244" s="196" t="s">
        <v>4829</v>
      </c>
      <c r="Q244" s="192"/>
      <c r="R244" s="192" t="s">
        <v>157</v>
      </c>
      <c r="S244" s="192"/>
      <c r="T244" s="192"/>
      <c r="U244" s="192"/>
      <c r="V244" s="192"/>
      <c r="W244" s="192"/>
      <c r="X244" s="192"/>
      <c r="Y244" s="192"/>
      <c r="Z244" s="192"/>
      <c r="AA244" s="192"/>
      <c r="BM244" s="90" t="s">
        <v>1839</v>
      </c>
    </row>
    <row r="245" spans="1:72" ht="30">
      <c r="A245" s="192">
        <v>244</v>
      </c>
      <c r="B245" s="193">
        <v>72000180</v>
      </c>
      <c r="C245" s="193">
        <v>3</v>
      </c>
      <c r="D245" s="193" t="s">
        <v>51</v>
      </c>
      <c r="E245" s="198">
        <v>45118</v>
      </c>
      <c r="F245" s="193" t="s">
        <v>4680</v>
      </c>
      <c r="G245" s="192"/>
      <c r="H245" s="192"/>
      <c r="I245" s="192"/>
      <c r="J245" s="192"/>
      <c r="K245" s="192"/>
      <c r="L245" s="192"/>
      <c r="M245" s="192"/>
      <c r="N245" s="192"/>
      <c r="O245" s="192"/>
      <c r="P245" s="196" t="s">
        <v>5612</v>
      </c>
      <c r="Q245" s="192"/>
      <c r="R245" s="192" t="s">
        <v>3127</v>
      </c>
      <c r="S245" s="192"/>
      <c r="T245" s="192"/>
      <c r="U245" s="192"/>
      <c r="V245" s="192"/>
      <c r="W245" s="192"/>
      <c r="X245" s="192"/>
      <c r="Y245" s="192"/>
      <c r="Z245" s="192"/>
      <c r="AA245" s="192"/>
      <c r="BM245" s="90" t="s">
        <v>5579</v>
      </c>
    </row>
    <row r="246" spans="1:72" ht="30">
      <c r="A246" s="192">
        <v>245</v>
      </c>
      <c r="B246" s="193">
        <v>72000182</v>
      </c>
      <c r="C246" s="193">
        <v>3</v>
      </c>
      <c r="D246" s="193" t="s">
        <v>56</v>
      </c>
      <c r="E246" s="198">
        <v>45118</v>
      </c>
      <c r="F246" s="193" t="s">
        <v>4680</v>
      </c>
      <c r="G246" s="192"/>
      <c r="H246" s="192"/>
      <c r="I246" s="192"/>
      <c r="J246" s="192"/>
      <c r="K246" s="192"/>
      <c r="L246" s="192"/>
      <c r="M246" s="192"/>
      <c r="N246" s="192"/>
      <c r="O246" s="192"/>
      <c r="P246" s="196" t="s">
        <v>4830</v>
      </c>
      <c r="Q246" s="192"/>
      <c r="R246" s="192" t="s">
        <v>154</v>
      </c>
      <c r="S246" s="192" t="s">
        <v>507</v>
      </c>
      <c r="T246" s="192"/>
      <c r="U246" s="192"/>
      <c r="V246" s="192"/>
      <c r="W246" s="192"/>
      <c r="X246" s="192"/>
      <c r="Y246" s="192"/>
      <c r="Z246" s="192"/>
      <c r="AA246" s="192"/>
      <c r="BM246" s="90" t="s">
        <v>1952</v>
      </c>
      <c r="BN246" s="90" t="s">
        <v>3575</v>
      </c>
    </row>
    <row r="247" spans="1:72" ht="45">
      <c r="A247" s="192">
        <v>246</v>
      </c>
      <c r="B247" s="193">
        <v>11712</v>
      </c>
      <c r="C247" s="193">
        <v>1</v>
      </c>
      <c r="D247" s="193" t="s">
        <v>56</v>
      </c>
      <c r="E247" s="198">
        <v>45118</v>
      </c>
      <c r="F247" s="193" t="s">
        <v>4679</v>
      </c>
      <c r="G247" s="192"/>
      <c r="H247" s="192"/>
      <c r="I247" s="192"/>
      <c r="J247" s="192"/>
      <c r="K247" s="192"/>
      <c r="L247" s="192"/>
      <c r="M247" s="192"/>
      <c r="N247" s="192"/>
      <c r="O247" s="192"/>
      <c r="P247" s="196" t="s">
        <v>5428</v>
      </c>
      <c r="Q247" s="192"/>
      <c r="R247" s="192" t="s">
        <v>159</v>
      </c>
      <c r="S247" s="192"/>
      <c r="T247" s="192"/>
      <c r="U247" s="192"/>
      <c r="V247" s="192"/>
      <c r="W247" s="192"/>
      <c r="X247" s="192"/>
      <c r="Y247" s="192"/>
      <c r="Z247" s="192"/>
      <c r="AA247" s="192"/>
      <c r="BM247" s="90" t="s">
        <v>3846</v>
      </c>
      <c r="BN247" s="90" t="s">
        <v>2826</v>
      </c>
    </row>
    <row r="248" spans="1:72">
      <c r="A248" s="192">
        <v>247</v>
      </c>
      <c r="B248" s="193">
        <v>11721</v>
      </c>
      <c r="C248" s="193">
        <v>5</v>
      </c>
      <c r="D248" s="193" t="s">
        <v>56</v>
      </c>
      <c r="E248" s="198">
        <v>45118</v>
      </c>
      <c r="F248" s="193" t="s">
        <v>4679</v>
      </c>
      <c r="G248" s="192"/>
      <c r="H248" s="192"/>
      <c r="I248" s="192"/>
      <c r="J248" s="192"/>
      <c r="K248" s="192"/>
      <c r="L248" s="192"/>
      <c r="M248" s="192"/>
      <c r="N248" s="192"/>
      <c r="O248" s="192"/>
      <c r="P248" s="196" t="s">
        <v>4205</v>
      </c>
      <c r="Q248" s="192"/>
      <c r="R248" s="192" t="s">
        <v>86</v>
      </c>
      <c r="S248" s="192"/>
      <c r="T248" s="192"/>
      <c r="U248" s="192"/>
      <c r="V248" s="192"/>
      <c r="W248" s="192"/>
      <c r="X248" s="192"/>
      <c r="Y248" s="192"/>
      <c r="Z248" s="192"/>
      <c r="AA248" s="192"/>
    </row>
    <row r="249" spans="1:72">
      <c r="A249" s="192">
        <v>248</v>
      </c>
      <c r="B249" s="193">
        <v>104050760</v>
      </c>
      <c r="C249" s="193">
        <v>4</v>
      </c>
      <c r="D249" s="193" t="s">
        <v>51</v>
      </c>
      <c r="E249" s="198">
        <v>45118</v>
      </c>
      <c r="F249" s="193" t="s">
        <v>4679</v>
      </c>
      <c r="G249" s="192"/>
      <c r="H249" s="192"/>
      <c r="I249" s="192"/>
      <c r="J249" s="192"/>
      <c r="K249" s="192"/>
      <c r="L249" s="192"/>
      <c r="M249" s="192"/>
      <c r="N249" s="192"/>
      <c r="O249" s="192"/>
      <c r="P249" s="196" t="s">
        <v>4206</v>
      </c>
      <c r="Q249" s="192"/>
      <c r="R249" s="192" t="s">
        <v>86</v>
      </c>
      <c r="S249" s="192"/>
      <c r="T249" s="192"/>
      <c r="U249" s="192"/>
      <c r="V249" s="192"/>
      <c r="W249" s="192"/>
      <c r="X249" s="192"/>
      <c r="Y249" s="192"/>
      <c r="Z249" s="192"/>
      <c r="AA249" s="192"/>
    </row>
    <row r="250" spans="1:72">
      <c r="A250" s="192">
        <v>249</v>
      </c>
      <c r="B250" s="193">
        <v>104590112</v>
      </c>
      <c r="C250" s="193">
        <v>4</v>
      </c>
      <c r="D250" s="193" t="s">
        <v>51</v>
      </c>
      <c r="E250" s="198">
        <v>45118</v>
      </c>
      <c r="F250" s="193" t="s">
        <v>4679</v>
      </c>
      <c r="G250" s="192"/>
      <c r="H250" s="192"/>
      <c r="I250" s="192"/>
      <c r="J250" s="192"/>
      <c r="K250" s="192"/>
      <c r="L250" s="192"/>
      <c r="M250" s="192"/>
      <c r="N250" s="192"/>
      <c r="O250" s="192"/>
      <c r="P250" s="196" t="s">
        <v>4831</v>
      </c>
      <c r="Q250" s="192"/>
      <c r="R250" s="192" t="s">
        <v>655</v>
      </c>
      <c r="S250" s="192"/>
      <c r="T250" s="192"/>
      <c r="U250" s="192"/>
      <c r="V250" s="192"/>
      <c r="W250" s="192"/>
      <c r="X250" s="192"/>
      <c r="Y250" s="192"/>
      <c r="Z250" s="192"/>
      <c r="AA250" s="192"/>
      <c r="BM250" s="90" t="s">
        <v>1758</v>
      </c>
      <c r="BN250" s="90" t="s">
        <v>1983</v>
      </c>
    </row>
    <row r="251" spans="1:72" ht="30">
      <c r="A251" s="192">
        <v>250</v>
      </c>
      <c r="B251" s="193">
        <v>104590112</v>
      </c>
      <c r="C251" s="193">
        <v>3</v>
      </c>
      <c r="D251" s="193" t="s">
        <v>56</v>
      </c>
      <c r="E251" s="198">
        <v>45118</v>
      </c>
      <c r="F251" s="193" t="s">
        <v>4679</v>
      </c>
      <c r="G251" s="192"/>
      <c r="H251" s="192"/>
      <c r="I251" s="192"/>
      <c r="J251" s="192"/>
      <c r="K251" s="192"/>
      <c r="L251" s="192"/>
      <c r="M251" s="192"/>
      <c r="N251" s="192"/>
      <c r="O251" s="192"/>
      <c r="P251" s="196" t="s">
        <v>5429</v>
      </c>
      <c r="Q251" s="192"/>
      <c r="R251" s="192" t="s">
        <v>655</v>
      </c>
      <c r="S251" s="192"/>
      <c r="T251" s="192"/>
      <c r="U251" s="192"/>
      <c r="V251" s="192"/>
      <c r="W251" s="192"/>
      <c r="X251" s="192"/>
      <c r="Y251" s="192"/>
      <c r="Z251" s="192"/>
      <c r="AA251" s="192"/>
      <c r="BM251" s="90" t="s">
        <v>1757</v>
      </c>
    </row>
    <row r="252" spans="1:72">
      <c r="A252" s="192">
        <v>251</v>
      </c>
      <c r="B252" s="193">
        <v>11179580</v>
      </c>
      <c r="C252" s="193">
        <v>2</v>
      </c>
      <c r="D252" s="193" t="s">
        <v>56</v>
      </c>
      <c r="E252" s="198">
        <v>45118</v>
      </c>
      <c r="F252" s="193" t="s">
        <v>4685</v>
      </c>
      <c r="G252" s="192"/>
      <c r="H252" s="192"/>
      <c r="I252" s="192"/>
      <c r="J252" s="192"/>
      <c r="K252" s="192"/>
      <c r="L252" s="192"/>
      <c r="M252" s="192"/>
      <c r="N252" s="192"/>
      <c r="O252" s="192"/>
      <c r="P252" s="196" t="s">
        <v>4832</v>
      </c>
      <c r="Q252" s="192"/>
      <c r="R252" s="192" t="s">
        <v>2097</v>
      </c>
      <c r="S252" s="192"/>
      <c r="T252" s="192"/>
      <c r="U252" s="192"/>
      <c r="V252" s="192"/>
      <c r="W252" s="192"/>
      <c r="X252" s="192"/>
      <c r="Y252" s="192"/>
      <c r="Z252" s="192"/>
      <c r="AA252" s="192"/>
      <c r="BM252" s="90" t="s">
        <v>2462</v>
      </c>
    </row>
    <row r="253" spans="1:72" ht="30">
      <c r="A253" s="192">
        <v>252</v>
      </c>
      <c r="B253" s="193">
        <v>117757674</v>
      </c>
      <c r="C253" s="193">
        <v>4</v>
      </c>
      <c r="D253" s="193" t="s">
        <v>56</v>
      </c>
      <c r="E253" s="198">
        <v>45118</v>
      </c>
      <c r="F253" s="193" t="s">
        <v>4680</v>
      </c>
      <c r="G253" s="192"/>
      <c r="H253" s="192"/>
      <c r="I253" s="192"/>
      <c r="J253" s="192"/>
      <c r="K253" s="192"/>
      <c r="L253" s="192"/>
      <c r="M253" s="192"/>
      <c r="N253" s="192"/>
      <c r="O253" s="192"/>
      <c r="P253" s="196" t="s">
        <v>4833</v>
      </c>
      <c r="Q253" s="192"/>
      <c r="R253" s="192" t="s">
        <v>159</v>
      </c>
      <c r="S253" s="192" t="s">
        <v>164</v>
      </c>
      <c r="T253" s="192"/>
      <c r="U253" s="192"/>
      <c r="V253" s="192"/>
      <c r="W253" s="192"/>
      <c r="X253" s="192"/>
      <c r="Y253" s="192"/>
      <c r="Z253" s="192"/>
      <c r="AA253" s="192"/>
      <c r="BM253" s="90" t="s">
        <v>2329</v>
      </c>
      <c r="BN253" s="90" t="s">
        <v>3463</v>
      </c>
      <c r="BO253" s="90" t="s">
        <v>216</v>
      </c>
      <c r="BP253" s="90" t="s">
        <v>1384</v>
      </c>
    </row>
    <row r="254" spans="1:72">
      <c r="A254" s="192">
        <v>253</v>
      </c>
      <c r="B254" s="193">
        <v>117756403</v>
      </c>
      <c r="C254" s="193">
        <v>1</v>
      </c>
      <c r="D254" s="193" t="s">
        <v>56</v>
      </c>
      <c r="E254" s="198">
        <v>45118</v>
      </c>
      <c r="F254" s="193" t="s">
        <v>4680</v>
      </c>
      <c r="G254" s="192"/>
      <c r="H254" s="192"/>
      <c r="I254" s="192"/>
      <c r="J254" s="192"/>
      <c r="K254" s="192"/>
      <c r="L254" s="192"/>
      <c r="M254" s="192"/>
      <c r="N254" s="192"/>
      <c r="O254" s="192"/>
      <c r="P254" s="196" t="s">
        <v>5716</v>
      </c>
      <c r="Q254" s="192"/>
      <c r="R254" s="192" t="s">
        <v>551</v>
      </c>
      <c r="S254" s="192" t="s">
        <v>150</v>
      </c>
      <c r="T254" s="192"/>
      <c r="U254" s="192"/>
      <c r="V254" s="192"/>
      <c r="W254" s="192"/>
      <c r="X254" s="192"/>
      <c r="Y254" s="192"/>
      <c r="Z254" s="192"/>
      <c r="AA254" s="192"/>
      <c r="BM254" s="90" t="s">
        <v>2754</v>
      </c>
      <c r="BN254" s="90" t="s">
        <v>5673</v>
      </c>
    </row>
    <row r="255" spans="1:72">
      <c r="A255" s="192">
        <v>254</v>
      </c>
      <c r="B255" s="193">
        <v>117756403</v>
      </c>
      <c r="C255" s="193">
        <v>2</v>
      </c>
      <c r="D255" s="193" t="s">
        <v>56</v>
      </c>
      <c r="E255" s="198">
        <v>45118</v>
      </c>
      <c r="F255" s="193" t="s">
        <v>4680</v>
      </c>
      <c r="G255" s="192"/>
      <c r="H255" s="192"/>
      <c r="I255" s="192"/>
      <c r="J255" s="192"/>
      <c r="K255" s="192"/>
      <c r="L255" s="192"/>
      <c r="M255" s="192"/>
      <c r="N255" s="192"/>
      <c r="O255" s="192"/>
      <c r="P255" s="197" t="s">
        <v>4834</v>
      </c>
      <c r="Q255" s="192"/>
      <c r="R255" s="192" t="s">
        <v>154</v>
      </c>
      <c r="S255" s="192" t="s">
        <v>164</v>
      </c>
      <c r="T255" s="192"/>
      <c r="U255" s="192"/>
      <c r="V255" s="192"/>
      <c r="W255" s="192"/>
      <c r="X255" s="192"/>
      <c r="Y255" s="192"/>
      <c r="Z255" s="192"/>
      <c r="AA255" s="192"/>
      <c r="BM255" s="90" t="s">
        <v>542</v>
      </c>
      <c r="BN255" s="90" t="s">
        <v>1412</v>
      </c>
    </row>
    <row r="256" spans="1:72" ht="135">
      <c r="A256" s="192">
        <v>255</v>
      </c>
      <c r="B256" s="193">
        <v>117757674</v>
      </c>
      <c r="C256" s="193">
        <v>3</v>
      </c>
      <c r="D256" s="193" t="s">
        <v>56</v>
      </c>
      <c r="E256" s="198">
        <v>45118</v>
      </c>
      <c r="F256" s="193" t="s">
        <v>4680</v>
      </c>
      <c r="G256" s="192"/>
      <c r="H256" s="192"/>
      <c r="I256" s="192"/>
      <c r="J256" s="192"/>
      <c r="K256" s="192"/>
      <c r="L256" s="192"/>
      <c r="M256" s="192"/>
      <c r="N256" s="192"/>
      <c r="O256" s="192"/>
      <c r="P256" s="196" t="s">
        <v>5717</v>
      </c>
      <c r="Q256" s="192"/>
      <c r="R256" s="192" t="s">
        <v>165</v>
      </c>
      <c r="S256" s="192" t="s">
        <v>2097</v>
      </c>
      <c r="T256" s="192" t="s">
        <v>166</v>
      </c>
      <c r="U256" s="192" t="s">
        <v>3127</v>
      </c>
      <c r="V256" s="192" t="s">
        <v>507</v>
      </c>
      <c r="W256" s="192" t="s">
        <v>164</v>
      </c>
      <c r="X256" s="192" t="s">
        <v>655</v>
      </c>
      <c r="Y256" s="192"/>
      <c r="Z256" s="192"/>
      <c r="AA256" s="192"/>
      <c r="BM256" s="90" t="s">
        <v>1351</v>
      </c>
      <c r="BN256" s="90" t="s">
        <v>2781</v>
      </c>
      <c r="BO256" s="90" t="s">
        <v>1638</v>
      </c>
      <c r="BP256" s="90" t="s">
        <v>2186</v>
      </c>
      <c r="BQ256" s="90" t="s">
        <v>3575</v>
      </c>
      <c r="BR256" s="90" t="s">
        <v>3481</v>
      </c>
      <c r="BS256" s="90" t="s">
        <v>3231</v>
      </c>
      <c r="BT256" s="90" t="s">
        <v>1666</v>
      </c>
    </row>
    <row r="257" spans="1:73">
      <c r="A257" s="192">
        <v>256</v>
      </c>
      <c r="B257" s="193">
        <v>117808816</v>
      </c>
      <c r="C257" s="193">
        <v>4</v>
      </c>
      <c r="D257" s="193" t="s">
        <v>56</v>
      </c>
      <c r="E257" s="198">
        <v>45118</v>
      </c>
      <c r="F257" s="193" t="s">
        <v>4680</v>
      </c>
      <c r="G257" s="192"/>
      <c r="H257" s="192"/>
      <c r="I257" s="192"/>
      <c r="J257" s="192"/>
      <c r="K257" s="192"/>
      <c r="L257" s="192"/>
      <c r="M257" s="192"/>
      <c r="N257" s="192"/>
      <c r="O257" s="192"/>
      <c r="P257" s="196" t="s">
        <v>4835</v>
      </c>
      <c r="Q257" s="192"/>
      <c r="R257" s="192" t="s">
        <v>165</v>
      </c>
      <c r="S257" s="192"/>
      <c r="T257" s="192"/>
      <c r="U257" s="192"/>
      <c r="V257" s="192"/>
      <c r="W257" s="192"/>
      <c r="X257" s="192"/>
      <c r="Y257" s="192"/>
      <c r="Z257" s="192"/>
      <c r="AA257" s="192"/>
      <c r="BM257" s="90" t="s">
        <v>3148</v>
      </c>
    </row>
    <row r="258" spans="1:73" ht="45">
      <c r="A258" s="192">
        <v>257</v>
      </c>
      <c r="B258" s="193">
        <v>117808816</v>
      </c>
      <c r="C258" s="193">
        <v>1</v>
      </c>
      <c r="D258" s="193" t="s">
        <v>51</v>
      </c>
      <c r="E258" s="198">
        <v>45118</v>
      </c>
      <c r="F258" s="193" t="s">
        <v>4680</v>
      </c>
      <c r="G258" s="192"/>
      <c r="H258" s="192"/>
      <c r="I258" s="192"/>
      <c r="J258" s="192"/>
      <c r="K258" s="192"/>
      <c r="L258" s="192"/>
      <c r="M258" s="192"/>
      <c r="N258" s="192"/>
      <c r="O258" s="192"/>
      <c r="P258" s="197" t="s">
        <v>5430</v>
      </c>
      <c r="Q258" s="192"/>
      <c r="R258" s="192" t="s">
        <v>151</v>
      </c>
      <c r="S258" s="192"/>
      <c r="T258" s="192"/>
      <c r="U258" s="192"/>
      <c r="V258" s="192"/>
      <c r="W258" s="192"/>
      <c r="X258" s="192"/>
      <c r="Y258" s="192"/>
      <c r="Z258" s="192"/>
      <c r="AA258" s="192"/>
      <c r="BM258" s="90" t="s">
        <v>854</v>
      </c>
    </row>
    <row r="259" spans="1:73" ht="45">
      <c r="A259" s="192">
        <v>258</v>
      </c>
      <c r="B259" s="193">
        <v>118143809</v>
      </c>
      <c r="C259" s="193">
        <v>3</v>
      </c>
      <c r="D259" s="193" t="s">
        <v>56</v>
      </c>
      <c r="E259" s="198">
        <v>45118</v>
      </c>
      <c r="F259" s="193" t="s">
        <v>4682</v>
      </c>
      <c r="G259" s="192"/>
      <c r="H259" s="192"/>
      <c r="I259" s="192"/>
      <c r="J259" s="192"/>
      <c r="K259" s="192"/>
      <c r="L259" s="192"/>
      <c r="M259" s="192"/>
      <c r="N259" s="192"/>
      <c r="O259" s="192"/>
      <c r="P259" s="196" t="s">
        <v>4836</v>
      </c>
      <c r="Q259" s="192"/>
      <c r="R259" s="192" t="s">
        <v>150</v>
      </c>
      <c r="S259" s="192" t="s">
        <v>166</v>
      </c>
      <c r="T259" s="192" t="s">
        <v>164</v>
      </c>
      <c r="U259" s="192"/>
      <c r="V259" s="192"/>
      <c r="W259" s="192"/>
      <c r="X259" s="192"/>
      <c r="Y259" s="192"/>
      <c r="Z259" s="192"/>
      <c r="AA259" s="192"/>
      <c r="BM259" s="90" t="s">
        <v>2772</v>
      </c>
      <c r="BN259" s="90" t="s">
        <v>1859</v>
      </c>
      <c r="BO259" s="90" t="s">
        <v>3432</v>
      </c>
    </row>
    <row r="260" spans="1:73" ht="75">
      <c r="A260" s="192">
        <v>259</v>
      </c>
      <c r="B260" s="193">
        <v>118351329</v>
      </c>
      <c r="C260" s="193">
        <v>3</v>
      </c>
      <c r="D260" s="193" t="s">
        <v>56</v>
      </c>
      <c r="E260" s="198">
        <v>45118</v>
      </c>
      <c r="F260" s="193" t="s">
        <v>4679</v>
      </c>
      <c r="G260" s="192"/>
      <c r="H260" s="192"/>
      <c r="I260" s="192"/>
      <c r="J260" s="192"/>
      <c r="K260" s="192"/>
      <c r="L260" s="192"/>
      <c r="M260" s="192"/>
      <c r="N260" s="192"/>
      <c r="O260" s="192"/>
      <c r="P260" s="196" t="s">
        <v>5431</v>
      </c>
      <c r="Q260" s="192"/>
      <c r="R260" s="192" t="s">
        <v>154</v>
      </c>
      <c r="S260" s="192"/>
      <c r="T260" s="192"/>
      <c r="U260" s="192"/>
      <c r="V260" s="192"/>
      <c r="W260" s="192"/>
      <c r="X260" s="192"/>
      <c r="Y260" s="192"/>
      <c r="Z260" s="192"/>
      <c r="AA260" s="192"/>
      <c r="BM260" s="90" t="s">
        <v>506</v>
      </c>
    </row>
    <row r="261" spans="1:73" ht="90">
      <c r="A261" s="192">
        <v>260</v>
      </c>
      <c r="B261" s="193">
        <v>118351329</v>
      </c>
      <c r="C261" s="193">
        <v>4</v>
      </c>
      <c r="D261" s="193" t="s">
        <v>56</v>
      </c>
      <c r="E261" s="198">
        <v>45118</v>
      </c>
      <c r="F261" s="193" t="s">
        <v>4679</v>
      </c>
      <c r="G261" s="192"/>
      <c r="H261" s="192"/>
      <c r="I261" s="192"/>
      <c r="J261" s="192"/>
      <c r="K261" s="192"/>
      <c r="L261" s="192"/>
      <c r="M261" s="192"/>
      <c r="N261" s="192"/>
      <c r="O261" s="192"/>
      <c r="P261" s="196" t="s">
        <v>4837</v>
      </c>
      <c r="Q261" s="192"/>
      <c r="R261" s="192" t="s">
        <v>2467</v>
      </c>
      <c r="S261" s="192"/>
      <c r="T261" s="192"/>
      <c r="U261" s="192"/>
      <c r="V261" s="192"/>
      <c r="W261" s="192"/>
      <c r="X261" s="192"/>
      <c r="Y261" s="192"/>
      <c r="Z261" s="192"/>
      <c r="AA261" s="192"/>
      <c r="BM261" s="90" t="s">
        <v>2695</v>
      </c>
      <c r="BN261" s="90" t="s">
        <v>173</v>
      </c>
    </row>
    <row r="262" spans="1:73" ht="30">
      <c r="A262" s="192">
        <v>261</v>
      </c>
      <c r="B262" s="193">
        <v>127719516</v>
      </c>
      <c r="C262" s="193">
        <v>1</v>
      </c>
      <c r="D262" s="193" t="s">
        <v>56</v>
      </c>
      <c r="E262" s="198">
        <v>45118</v>
      </c>
      <c r="F262" s="193" t="s">
        <v>4682</v>
      </c>
      <c r="G262" s="192"/>
      <c r="H262" s="192"/>
      <c r="I262" s="192"/>
      <c r="J262" s="192"/>
      <c r="K262" s="192"/>
      <c r="L262" s="192"/>
      <c r="M262" s="192"/>
      <c r="N262" s="192"/>
      <c r="O262" s="192"/>
      <c r="P262" s="196" t="s">
        <v>5432</v>
      </c>
      <c r="Q262" s="192"/>
      <c r="R262" s="192" t="s">
        <v>154</v>
      </c>
      <c r="S262" s="192"/>
      <c r="T262" s="192"/>
      <c r="U262" s="192"/>
      <c r="V262" s="192"/>
      <c r="W262" s="192"/>
      <c r="X262" s="192"/>
      <c r="Y262" s="192"/>
      <c r="Z262" s="192"/>
      <c r="AA262" s="192"/>
      <c r="BM262" s="90" t="s">
        <v>2720</v>
      </c>
    </row>
    <row r="263" spans="1:73">
      <c r="A263" s="192">
        <v>262</v>
      </c>
      <c r="B263" s="193">
        <v>129293916</v>
      </c>
      <c r="C263" s="193">
        <v>4</v>
      </c>
      <c r="D263" s="193" t="s">
        <v>56</v>
      </c>
      <c r="E263" s="198">
        <v>45118</v>
      </c>
      <c r="F263" s="193" t="s">
        <v>4680</v>
      </c>
      <c r="G263" s="192"/>
      <c r="H263" s="192"/>
      <c r="I263" s="192"/>
      <c r="J263" s="192"/>
      <c r="K263" s="192"/>
      <c r="L263" s="192"/>
      <c r="M263" s="192"/>
      <c r="N263" s="192"/>
      <c r="O263" s="192"/>
      <c r="P263" s="196" t="s">
        <v>5613</v>
      </c>
      <c r="Q263" s="192"/>
      <c r="R263" s="192" t="s">
        <v>5560</v>
      </c>
      <c r="S263" s="192"/>
      <c r="T263" s="192"/>
      <c r="U263" s="192"/>
      <c r="V263" s="192"/>
      <c r="W263" s="192"/>
      <c r="X263" s="192"/>
      <c r="Y263" s="192"/>
      <c r="Z263" s="192"/>
      <c r="AA263" s="192"/>
      <c r="BM263" s="90" t="s">
        <v>5580</v>
      </c>
    </row>
    <row r="264" spans="1:73">
      <c r="A264" s="192">
        <v>263</v>
      </c>
      <c r="B264" s="193">
        <v>131104622</v>
      </c>
      <c r="C264" s="193">
        <v>4</v>
      </c>
      <c r="D264" s="193" t="s">
        <v>56</v>
      </c>
      <c r="E264" s="198">
        <v>45118</v>
      </c>
      <c r="F264" s="193" t="s">
        <v>4679</v>
      </c>
      <c r="G264" s="192"/>
      <c r="H264" s="192"/>
      <c r="I264" s="192"/>
      <c r="J264" s="192"/>
      <c r="K264" s="192"/>
      <c r="L264" s="192"/>
      <c r="M264" s="192"/>
      <c r="N264" s="192"/>
      <c r="O264" s="192"/>
      <c r="P264" s="197" t="s">
        <v>4838</v>
      </c>
      <c r="Q264" s="192"/>
      <c r="R264" s="192" t="s">
        <v>671</v>
      </c>
      <c r="S264" s="192"/>
      <c r="T264" s="192"/>
      <c r="U264" s="192"/>
      <c r="V264" s="192"/>
      <c r="W264" s="192"/>
      <c r="X264" s="192"/>
      <c r="Y264" s="192"/>
      <c r="Z264" s="192"/>
      <c r="AA264" s="192"/>
      <c r="BM264" s="90" t="s">
        <v>2638</v>
      </c>
      <c r="BN264" s="90" t="s">
        <v>2639</v>
      </c>
    </row>
    <row r="265" spans="1:73">
      <c r="A265" s="192">
        <v>264</v>
      </c>
      <c r="B265" s="193">
        <v>131106049</v>
      </c>
      <c r="C265" s="193">
        <v>4</v>
      </c>
      <c r="D265" s="193" t="s">
        <v>51</v>
      </c>
      <c r="E265" s="198">
        <v>45118</v>
      </c>
      <c r="F265" s="193" t="s">
        <v>4679</v>
      </c>
      <c r="G265" s="192"/>
      <c r="H265" s="192"/>
      <c r="I265" s="192"/>
      <c r="J265" s="192"/>
      <c r="K265" s="192"/>
      <c r="L265" s="192"/>
      <c r="M265" s="192"/>
      <c r="N265" s="192"/>
      <c r="O265" s="192"/>
      <c r="P265" s="196" t="s">
        <v>4217</v>
      </c>
      <c r="Q265" s="192"/>
      <c r="R265" s="192" t="s">
        <v>86</v>
      </c>
      <c r="S265" s="192"/>
      <c r="T265" s="192"/>
      <c r="U265" s="192"/>
      <c r="V265" s="192"/>
      <c r="W265" s="192"/>
      <c r="X265" s="192"/>
      <c r="Y265" s="192"/>
      <c r="Z265" s="192"/>
      <c r="AA265" s="192"/>
    </row>
    <row r="266" spans="1:73" ht="30">
      <c r="A266" s="192">
        <v>265</v>
      </c>
      <c r="B266" s="193">
        <v>20000849</v>
      </c>
      <c r="C266" s="193">
        <v>5</v>
      </c>
      <c r="D266" s="193" t="s">
        <v>51</v>
      </c>
      <c r="E266" s="198">
        <v>45108</v>
      </c>
      <c r="F266" s="193" t="s">
        <v>4679</v>
      </c>
      <c r="G266" s="192"/>
      <c r="H266" s="192"/>
      <c r="I266" s="192"/>
      <c r="J266" s="192"/>
      <c r="K266" s="192"/>
      <c r="L266" s="192"/>
      <c r="M266" s="192"/>
      <c r="N266" s="192"/>
      <c r="O266" s="192"/>
      <c r="P266" s="196" t="s">
        <v>4839</v>
      </c>
      <c r="Q266" s="192"/>
      <c r="R266" s="192" t="s">
        <v>154</v>
      </c>
      <c r="S266" s="192"/>
      <c r="T266" s="192"/>
      <c r="U266" s="192"/>
      <c r="V266" s="192"/>
      <c r="W266" s="192"/>
      <c r="X266" s="192"/>
      <c r="Y266" s="192"/>
      <c r="Z266" s="192"/>
      <c r="AA266" s="192"/>
      <c r="BM266" s="90" t="s">
        <v>506</v>
      </c>
    </row>
    <row r="267" spans="1:73" ht="30">
      <c r="A267" s="192">
        <v>266</v>
      </c>
      <c r="B267" s="193">
        <v>200395946</v>
      </c>
      <c r="C267" s="193">
        <v>5</v>
      </c>
      <c r="D267" s="193" t="s">
        <v>51</v>
      </c>
      <c r="E267" s="198">
        <v>45108</v>
      </c>
      <c r="F267" s="193" t="s">
        <v>4679</v>
      </c>
      <c r="G267" s="192"/>
      <c r="H267" s="192"/>
      <c r="I267" s="192"/>
      <c r="J267" s="192"/>
      <c r="K267" s="192"/>
      <c r="L267" s="192"/>
      <c r="M267" s="192"/>
      <c r="N267" s="192"/>
      <c r="O267" s="192"/>
      <c r="P267" s="196" t="s">
        <v>5433</v>
      </c>
      <c r="Q267" s="192"/>
      <c r="R267" s="192" t="s">
        <v>551</v>
      </c>
      <c r="S267" s="192" t="s">
        <v>150</v>
      </c>
      <c r="T267" s="192" t="s">
        <v>165</v>
      </c>
      <c r="U267" s="192" t="s">
        <v>2467</v>
      </c>
      <c r="V267" s="192"/>
      <c r="W267" s="192"/>
      <c r="X267" s="192"/>
      <c r="Y267" s="192"/>
      <c r="Z267" s="192"/>
      <c r="AA267" s="192"/>
      <c r="BM267" s="90" t="s">
        <v>2150</v>
      </c>
      <c r="BN267" s="90" t="s">
        <v>1942</v>
      </c>
      <c r="BO267" s="90" t="s">
        <v>1464</v>
      </c>
      <c r="BP267" s="90" t="s">
        <v>2695</v>
      </c>
      <c r="BQ267" s="90" t="s">
        <v>173</v>
      </c>
    </row>
    <row r="268" spans="1:73" ht="135">
      <c r="A268" s="192">
        <v>267</v>
      </c>
      <c r="B268" s="193">
        <v>200395946</v>
      </c>
      <c r="C268" s="193">
        <v>3</v>
      </c>
      <c r="D268" s="193" t="s">
        <v>56</v>
      </c>
      <c r="E268" s="198">
        <v>45108</v>
      </c>
      <c r="F268" s="193" t="s">
        <v>4679</v>
      </c>
      <c r="G268" s="192"/>
      <c r="H268" s="192"/>
      <c r="I268" s="192"/>
      <c r="J268" s="192"/>
      <c r="K268" s="192"/>
      <c r="L268" s="192"/>
      <c r="M268" s="192"/>
      <c r="N268" s="192"/>
      <c r="O268" s="192"/>
      <c r="P268" s="196" t="s">
        <v>4840</v>
      </c>
      <c r="Q268" s="192"/>
      <c r="R268" s="192" t="s">
        <v>551</v>
      </c>
      <c r="S268" s="192" t="s">
        <v>174</v>
      </c>
      <c r="T268" s="192" t="s">
        <v>154</v>
      </c>
      <c r="U268" s="192" t="s">
        <v>165</v>
      </c>
      <c r="V268" s="192" t="s">
        <v>671</v>
      </c>
      <c r="W268" s="192" t="s">
        <v>3157</v>
      </c>
      <c r="X268" s="192" t="s">
        <v>507</v>
      </c>
      <c r="Y268" s="192"/>
      <c r="Z268" s="192"/>
      <c r="AA268" s="192"/>
      <c r="BM268" s="90" t="s">
        <v>2148</v>
      </c>
      <c r="BN268" s="90" t="s">
        <v>2150</v>
      </c>
      <c r="BO268" s="90" t="s">
        <v>2751</v>
      </c>
      <c r="BP268" s="90" t="s">
        <v>506</v>
      </c>
      <c r="BQ268" s="90" t="s">
        <v>1463</v>
      </c>
      <c r="BR268" s="90" t="s">
        <v>2017</v>
      </c>
      <c r="BS268" s="90" t="s">
        <v>176</v>
      </c>
      <c r="BT268" s="90" t="s">
        <v>1107</v>
      </c>
      <c r="BU268" s="90" t="s">
        <v>3575</v>
      </c>
    </row>
    <row r="269" spans="1:73" ht="45">
      <c r="A269" s="192">
        <v>268</v>
      </c>
      <c r="B269" s="193">
        <v>200395946</v>
      </c>
      <c r="C269" s="193">
        <v>3</v>
      </c>
      <c r="D269" s="193" t="s">
        <v>56</v>
      </c>
      <c r="E269" s="198">
        <v>45108</v>
      </c>
      <c r="F269" s="193" t="s">
        <v>4679</v>
      </c>
      <c r="G269" s="192"/>
      <c r="H269" s="192"/>
      <c r="I269" s="192"/>
      <c r="J269" s="192"/>
      <c r="K269" s="192"/>
      <c r="L269" s="192"/>
      <c r="M269" s="192"/>
      <c r="N269" s="192"/>
      <c r="O269" s="192"/>
      <c r="P269" s="196" t="s">
        <v>5169</v>
      </c>
      <c r="Q269" s="192"/>
      <c r="R269" s="192" t="s">
        <v>154</v>
      </c>
      <c r="S269" s="192" t="s">
        <v>164</v>
      </c>
      <c r="T269" s="192"/>
      <c r="U269" s="192"/>
      <c r="V269" s="192"/>
      <c r="W269" s="192"/>
      <c r="X269" s="192"/>
      <c r="Y269" s="192"/>
      <c r="Z269" s="192"/>
      <c r="AA269" s="192"/>
      <c r="BM269" s="90" t="s">
        <v>506</v>
      </c>
      <c r="BN269" s="90" t="s">
        <v>5157</v>
      </c>
    </row>
    <row r="270" spans="1:73">
      <c r="A270" s="192">
        <v>269</v>
      </c>
      <c r="B270" s="193">
        <v>200802953</v>
      </c>
      <c r="C270" s="193">
        <v>3</v>
      </c>
      <c r="D270" s="193" t="s">
        <v>56</v>
      </c>
      <c r="E270" s="198">
        <v>45108</v>
      </c>
      <c r="F270" s="193" t="s">
        <v>4679</v>
      </c>
      <c r="G270" s="192"/>
      <c r="H270" s="192"/>
      <c r="I270" s="192"/>
      <c r="J270" s="192"/>
      <c r="K270" s="192"/>
      <c r="L270" s="192"/>
      <c r="M270" s="192"/>
      <c r="N270" s="192"/>
      <c r="O270" s="192"/>
      <c r="P270" s="196" t="s">
        <v>4841</v>
      </c>
      <c r="Q270" s="192"/>
      <c r="R270" s="192" t="s">
        <v>174</v>
      </c>
      <c r="S270" s="192"/>
      <c r="T270" s="192"/>
      <c r="U270" s="192"/>
      <c r="V270" s="192"/>
      <c r="W270" s="192"/>
      <c r="X270" s="192"/>
      <c r="Y270" s="192"/>
      <c r="Z270" s="192"/>
      <c r="AA270" s="192"/>
      <c r="BM270" s="90" t="s">
        <v>1777</v>
      </c>
    </row>
    <row r="271" spans="1:73" ht="30">
      <c r="A271" s="192">
        <v>270</v>
      </c>
      <c r="B271" s="193">
        <v>200802956</v>
      </c>
      <c r="C271" s="193">
        <v>4</v>
      </c>
      <c r="D271" s="193" t="s">
        <v>56</v>
      </c>
      <c r="E271" s="198">
        <v>45108</v>
      </c>
      <c r="F271" s="193" t="s">
        <v>4679</v>
      </c>
      <c r="G271" s="192"/>
      <c r="H271" s="192"/>
      <c r="I271" s="192"/>
      <c r="J271" s="192"/>
      <c r="K271" s="192"/>
      <c r="L271" s="192"/>
      <c r="M271" s="192"/>
      <c r="N271" s="192"/>
      <c r="O271" s="192"/>
      <c r="P271" s="196" t="s">
        <v>5434</v>
      </c>
      <c r="Q271" s="192"/>
      <c r="R271" s="192" t="s">
        <v>154</v>
      </c>
      <c r="S271" s="192" t="s">
        <v>3127</v>
      </c>
      <c r="T271" s="192"/>
      <c r="U271" s="192"/>
      <c r="V271" s="192"/>
      <c r="W271" s="192"/>
      <c r="X271" s="192"/>
      <c r="Y271" s="192"/>
      <c r="Z271" s="192"/>
      <c r="AA271" s="192"/>
      <c r="BM271" s="90" t="s">
        <v>506</v>
      </c>
      <c r="BN271" s="90" t="s">
        <v>3394</v>
      </c>
    </row>
    <row r="272" spans="1:73">
      <c r="A272" s="192">
        <v>271</v>
      </c>
      <c r="B272" s="193">
        <v>200802956</v>
      </c>
      <c r="C272" s="193">
        <v>4</v>
      </c>
      <c r="D272" s="193" t="s">
        <v>51</v>
      </c>
      <c r="E272" s="198">
        <v>45108</v>
      </c>
      <c r="F272" s="193" t="s">
        <v>4679</v>
      </c>
      <c r="G272" s="192"/>
      <c r="H272" s="192"/>
      <c r="I272" s="192"/>
      <c r="J272" s="192"/>
      <c r="K272" s="192"/>
      <c r="L272" s="192"/>
      <c r="M272" s="192"/>
      <c r="N272" s="192"/>
      <c r="O272" s="192"/>
      <c r="P272" s="196" t="s">
        <v>4222</v>
      </c>
      <c r="Q272" s="192"/>
      <c r="R272" s="192" t="s">
        <v>86</v>
      </c>
      <c r="S272" s="192"/>
      <c r="T272" s="192"/>
      <c r="U272" s="192"/>
      <c r="V272" s="192"/>
      <c r="W272" s="192"/>
      <c r="X272" s="192"/>
      <c r="Y272" s="192"/>
      <c r="Z272" s="192"/>
      <c r="AA272" s="192"/>
    </row>
    <row r="273" spans="1:70">
      <c r="A273" s="192">
        <v>272</v>
      </c>
      <c r="B273" s="193">
        <v>200816842</v>
      </c>
      <c r="C273" s="193">
        <v>1</v>
      </c>
      <c r="D273" s="193" t="s">
        <v>56</v>
      </c>
      <c r="E273" s="198">
        <v>45108</v>
      </c>
      <c r="F273" s="193" t="s">
        <v>4686</v>
      </c>
      <c r="G273" s="192"/>
      <c r="H273" s="192"/>
      <c r="I273" s="192"/>
      <c r="J273" s="192"/>
      <c r="K273" s="192"/>
      <c r="L273" s="192"/>
      <c r="M273" s="192"/>
      <c r="N273" s="192"/>
      <c r="O273" s="192"/>
      <c r="P273" s="196" t="s">
        <v>4842</v>
      </c>
      <c r="Q273" s="192"/>
      <c r="R273" s="192" t="s">
        <v>671</v>
      </c>
      <c r="S273" s="192"/>
      <c r="T273" s="192"/>
      <c r="U273" s="192"/>
      <c r="V273" s="192"/>
      <c r="W273" s="192"/>
      <c r="X273" s="192"/>
      <c r="Y273" s="192"/>
      <c r="Z273" s="192"/>
      <c r="AA273" s="192"/>
      <c r="BM273" s="90" t="s">
        <v>176</v>
      </c>
    </row>
    <row r="274" spans="1:70" ht="105">
      <c r="A274" s="192">
        <v>273</v>
      </c>
      <c r="B274" s="193">
        <v>200826917</v>
      </c>
      <c r="C274" s="193">
        <v>3</v>
      </c>
      <c r="D274" s="193" t="s">
        <v>56</v>
      </c>
      <c r="E274" s="198">
        <v>45108</v>
      </c>
      <c r="F274" s="193" t="s">
        <v>4679</v>
      </c>
      <c r="G274" s="192"/>
      <c r="H274" s="192"/>
      <c r="I274" s="192"/>
      <c r="J274" s="192"/>
      <c r="K274" s="192"/>
      <c r="L274" s="192"/>
      <c r="M274" s="192"/>
      <c r="N274" s="192"/>
      <c r="O274" s="192"/>
      <c r="P274" s="196" t="s">
        <v>5718</v>
      </c>
      <c r="Q274" s="192"/>
      <c r="R274" s="192" t="s">
        <v>551</v>
      </c>
      <c r="S274" s="192" t="s">
        <v>150</v>
      </c>
      <c r="T274" s="192" t="s">
        <v>159</v>
      </c>
      <c r="U274" s="192"/>
      <c r="V274" s="192"/>
      <c r="W274" s="192"/>
      <c r="X274" s="192"/>
      <c r="Y274" s="192"/>
      <c r="Z274" s="192"/>
      <c r="AA274" s="192"/>
      <c r="BM274" s="90" t="s">
        <v>2151</v>
      </c>
      <c r="BN274" s="90" t="s">
        <v>1612</v>
      </c>
      <c r="BO274" s="90" t="s">
        <v>1942</v>
      </c>
      <c r="BP274" s="90" t="s">
        <v>2277</v>
      </c>
    </row>
    <row r="275" spans="1:70">
      <c r="A275" s="192">
        <v>274</v>
      </c>
      <c r="B275" s="193">
        <v>200828450</v>
      </c>
      <c r="C275" s="193">
        <v>4</v>
      </c>
      <c r="D275" s="193" t="s">
        <v>51</v>
      </c>
      <c r="E275" s="198">
        <v>45108</v>
      </c>
      <c r="F275" s="193" t="s">
        <v>4679</v>
      </c>
      <c r="G275" s="192"/>
      <c r="H275" s="192"/>
      <c r="I275" s="192"/>
      <c r="J275" s="192"/>
      <c r="K275" s="192"/>
      <c r="L275" s="192"/>
      <c r="M275" s="192"/>
      <c r="N275" s="192"/>
      <c r="O275" s="192"/>
      <c r="P275" s="197" t="s">
        <v>4843</v>
      </c>
      <c r="Q275" s="192"/>
      <c r="R275" s="192" t="s">
        <v>157</v>
      </c>
      <c r="S275" s="192" t="s">
        <v>671</v>
      </c>
      <c r="T275" s="192" t="s">
        <v>655</v>
      </c>
      <c r="U275" s="192" t="s">
        <v>193</v>
      </c>
      <c r="V275" s="192"/>
      <c r="W275" s="192"/>
      <c r="X275" s="192"/>
      <c r="Y275" s="192"/>
      <c r="Z275" s="192"/>
      <c r="AA275" s="192"/>
      <c r="BM275" s="90" t="s">
        <v>1513</v>
      </c>
      <c r="BN275" s="90" t="s">
        <v>2530</v>
      </c>
      <c r="BO275" s="90" t="s">
        <v>1758</v>
      </c>
      <c r="BP275" s="90" t="s">
        <v>2896</v>
      </c>
    </row>
    <row r="276" spans="1:70" ht="75">
      <c r="A276" s="192">
        <v>275</v>
      </c>
      <c r="B276" s="193">
        <v>200883492</v>
      </c>
      <c r="C276" s="193">
        <v>3</v>
      </c>
      <c r="D276" s="193" t="s">
        <v>56</v>
      </c>
      <c r="E276" s="198">
        <v>45108</v>
      </c>
      <c r="F276" s="193" t="s">
        <v>4679</v>
      </c>
      <c r="G276" s="192"/>
      <c r="H276" s="192"/>
      <c r="I276" s="192"/>
      <c r="J276" s="192"/>
      <c r="K276" s="192"/>
      <c r="L276" s="192"/>
      <c r="M276" s="192"/>
      <c r="N276" s="192"/>
      <c r="O276" s="192"/>
      <c r="P276" s="196" t="s">
        <v>4844</v>
      </c>
      <c r="Q276" s="192"/>
      <c r="R276" s="192" t="s">
        <v>151</v>
      </c>
      <c r="S276" s="192" t="s">
        <v>178</v>
      </c>
      <c r="T276" s="192" t="s">
        <v>165</v>
      </c>
      <c r="U276" s="192" t="s">
        <v>155</v>
      </c>
      <c r="V276" s="192"/>
      <c r="W276" s="192"/>
      <c r="X276" s="192"/>
      <c r="Y276" s="192"/>
      <c r="Z276" s="192"/>
      <c r="AA276" s="192"/>
      <c r="BM276" s="90" t="s">
        <v>1095</v>
      </c>
      <c r="BN276" s="90" t="s">
        <v>1119</v>
      </c>
      <c r="BO276" s="90" t="s">
        <v>1317</v>
      </c>
      <c r="BP276" s="90" t="s">
        <v>2998</v>
      </c>
    </row>
    <row r="277" spans="1:70" ht="30">
      <c r="A277" s="192">
        <v>276</v>
      </c>
      <c r="B277" s="193">
        <v>33000198</v>
      </c>
      <c r="C277" s="193">
        <v>3</v>
      </c>
      <c r="D277" s="193" t="s">
        <v>56</v>
      </c>
      <c r="E277" s="198">
        <v>45108</v>
      </c>
      <c r="F277" s="193" t="s">
        <v>4680</v>
      </c>
      <c r="G277" s="192"/>
      <c r="H277" s="192"/>
      <c r="I277" s="192"/>
      <c r="J277" s="192"/>
      <c r="K277" s="192"/>
      <c r="L277" s="192"/>
      <c r="M277" s="192"/>
      <c r="N277" s="192"/>
      <c r="O277" s="192"/>
      <c r="P277" s="197" t="s">
        <v>4845</v>
      </c>
      <c r="Q277" s="192"/>
      <c r="R277" s="192" t="s">
        <v>154</v>
      </c>
      <c r="S277" s="192"/>
      <c r="T277" s="192"/>
      <c r="U277" s="192"/>
      <c r="V277" s="192"/>
      <c r="W277" s="192"/>
      <c r="X277" s="192"/>
      <c r="Y277" s="192"/>
      <c r="Z277" s="192"/>
      <c r="AA277" s="192"/>
      <c r="BM277" s="90" t="s">
        <v>1952</v>
      </c>
    </row>
    <row r="278" spans="1:70" ht="45">
      <c r="A278" s="192">
        <v>277</v>
      </c>
      <c r="B278" s="193">
        <v>33000209</v>
      </c>
      <c r="C278" s="193">
        <v>3</v>
      </c>
      <c r="D278" s="193" t="s">
        <v>56</v>
      </c>
      <c r="E278" s="198">
        <v>45108</v>
      </c>
      <c r="F278" s="193" t="s">
        <v>4680</v>
      </c>
      <c r="G278" s="192"/>
      <c r="H278" s="192"/>
      <c r="I278" s="192"/>
      <c r="J278" s="192"/>
      <c r="K278" s="192"/>
      <c r="L278" s="192"/>
      <c r="M278" s="192"/>
      <c r="N278" s="192"/>
      <c r="O278" s="192"/>
      <c r="P278" s="196" t="s">
        <v>4846</v>
      </c>
      <c r="Q278" s="192"/>
      <c r="R278" s="192" t="s">
        <v>178</v>
      </c>
      <c r="S278" s="192" t="s">
        <v>165</v>
      </c>
      <c r="T278" s="192" t="s">
        <v>164</v>
      </c>
      <c r="U278" s="192" t="s">
        <v>655</v>
      </c>
      <c r="V278" s="192"/>
      <c r="W278" s="192"/>
      <c r="X278" s="192"/>
      <c r="Y278" s="192"/>
      <c r="Z278" s="192"/>
      <c r="AA278" s="192"/>
      <c r="BM278" s="90" t="s">
        <v>1119</v>
      </c>
      <c r="BN278" s="90" t="s">
        <v>1302</v>
      </c>
      <c r="BO278" s="90" t="s">
        <v>3463</v>
      </c>
      <c r="BP278" s="90" t="s">
        <v>216</v>
      </c>
      <c r="BQ278" s="90" t="s">
        <v>1835</v>
      </c>
      <c r="BR278" s="90" t="s">
        <v>3154</v>
      </c>
    </row>
    <row r="279" spans="1:70" ht="45">
      <c r="A279" s="192">
        <v>278</v>
      </c>
      <c r="B279" s="193">
        <v>33000209</v>
      </c>
      <c r="C279" s="193">
        <v>1</v>
      </c>
      <c r="D279" s="193" t="s">
        <v>51</v>
      </c>
      <c r="E279" s="198">
        <v>45108</v>
      </c>
      <c r="F279" s="193" t="s">
        <v>4680</v>
      </c>
      <c r="G279" s="192"/>
      <c r="H279" s="192"/>
      <c r="I279" s="192"/>
      <c r="J279" s="192"/>
      <c r="K279" s="192"/>
      <c r="L279" s="192"/>
      <c r="M279" s="192"/>
      <c r="N279" s="192"/>
      <c r="O279" s="192"/>
      <c r="P279" s="196" t="s">
        <v>5614</v>
      </c>
      <c r="Q279" s="192"/>
      <c r="R279" s="192" t="s">
        <v>3127</v>
      </c>
      <c r="S279" s="192"/>
      <c r="T279" s="192"/>
      <c r="U279" s="192"/>
      <c r="V279" s="192"/>
      <c r="W279" s="192"/>
      <c r="X279" s="192"/>
      <c r="Y279" s="192"/>
      <c r="Z279" s="192"/>
      <c r="AA279" s="192"/>
      <c r="BM279" s="90" t="s">
        <v>5581</v>
      </c>
    </row>
    <row r="280" spans="1:70" ht="30">
      <c r="A280" s="192">
        <v>279</v>
      </c>
      <c r="B280" s="193">
        <v>33000222</v>
      </c>
      <c r="C280" s="193">
        <v>3</v>
      </c>
      <c r="D280" s="193" t="s">
        <v>56</v>
      </c>
      <c r="E280" s="198">
        <v>45108</v>
      </c>
      <c r="F280" s="193" t="s">
        <v>4680</v>
      </c>
      <c r="G280" s="192"/>
      <c r="H280" s="192"/>
      <c r="I280" s="192"/>
      <c r="J280" s="192"/>
      <c r="K280" s="192"/>
      <c r="L280" s="192"/>
      <c r="M280" s="192"/>
      <c r="N280" s="192"/>
      <c r="O280" s="192"/>
      <c r="P280" s="196" t="s">
        <v>4847</v>
      </c>
      <c r="Q280" s="192"/>
      <c r="R280" s="192" t="s">
        <v>671</v>
      </c>
      <c r="S280" s="192"/>
      <c r="T280" s="192"/>
      <c r="U280" s="192"/>
      <c r="V280" s="192"/>
      <c r="W280" s="192"/>
      <c r="X280" s="192"/>
      <c r="Y280" s="192"/>
      <c r="Z280" s="192"/>
      <c r="AA280" s="192"/>
      <c r="BM280" s="90" t="s">
        <v>2507</v>
      </c>
      <c r="BN280" s="90" t="s">
        <v>534</v>
      </c>
    </row>
    <row r="281" spans="1:70" ht="30">
      <c r="A281" s="192">
        <v>280</v>
      </c>
      <c r="B281" s="193">
        <v>40000210</v>
      </c>
      <c r="C281" s="193">
        <v>3</v>
      </c>
      <c r="D281" s="193" t="s">
        <v>56</v>
      </c>
      <c r="E281" s="198">
        <v>45108</v>
      </c>
      <c r="F281" s="193" t="s">
        <v>4679</v>
      </c>
      <c r="G281" s="192"/>
      <c r="H281" s="192"/>
      <c r="I281" s="192"/>
      <c r="J281" s="192"/>
      <c r="K281" s="192"/>
      <c r="L281" s="192"/>
      <c r="M281" s="192"/>
      <c r="N281" s="192"/>
      <c r="O281" s="192"/>
      <c r="P281" s="196" t="s">
        <v>4848</v>
      </c>
      <c r="Q281" s="192"/>
      <c r="R281" s="192" t="s">
        <v>154</v>
      </c>
      <c r="S281" s="192" t="s">
        <v>165</v>
      </c>
      <c r="T281" s="192" t="s">
        <v>159</v>
      </c>
      <c r="U281" s="192"/>
      <c r="V281" s="192"/>
      <c r="W281" s="192"/>
      <c r="X281" s="192"/>
      <c r="Y281" s="192"/>
      <c r="Z281" s="192"/>
      <c r="AA281" s="192"/>
      <c r="BM281" s="90" t="s">
        <v>1657</v>
      </c>
      <c r="BN281" s="90" t="s">
        <v>2069</v>
      </c>
      <c r="BO281" s="90" t="s">
        <v>1463</v>
      </c>
      <c r="BP281" s="90" t="s">
        <v>2403</v>
      </c>
    </row>
    <row r="282" spans="1:70">
      <c r="A282" s="192">
        <v>281</v>
      </c>
      <c r="B282" s="193">
        <v>40000210</v>
      </c>
      <c r="C282" s="193">
        <v>4</v>
      </c>
      <c r="D282" s="193" t="s">
        <v>56</v>
      </c>
      <c r="E282" s="198">
        <v>45108</v>
      </c>
      <c r="F282" s="193" t="s">
        <v>4679</v>
      </c>
      <c r="G282" s="192"/>
      <c r="H282" s="192"/>
      <c r="I282" s="192"/>
      <c r="J282" s="192"/>
      <c r="K282" s="192"/>
      <c r="L282" s="192"/>
      <c r="M282" s="192"/>
      <c r="N282" s="192"/>
      <c r="O282" s="192"/>
      <c r="P282" s="196" t="s">
        <v>4849</v>
      </c>
      <c r="Q282" s="192"/>
      <c r="R282" s="192" t="s">
        <v>159</v>
      </c>
      <c r="S282" s="192"/>
      <c r="T282" s="192"/>
      <c r="U282" s="192"/>
      <c r="V282" s="192"/>
      <c r="W282" s="192"/>
      <c r="X282" s="192"/>
      <c r="Y282" s="192"/>
      <c r="Z282" s="192"/>
      <c r="AA282" s="192"/>
      <c r="BM282" s="90" t="s">
        <v>2407</v>
      </c>
    </row>
    <row r="283" spans="1:70" ht="30">
      <c r="A283" s="192">
        <v>282</v>
      </c>
      <c r="B283" s="193">
        <v>40000392</v>
      </c>
      <c r="C283" s="193">
        <v>1</v>
      </c>
      <c r="D283" s="193" t="s">
        <v>51</v>
      </c>
      <c r="E283" s="198">
        <v>45108</v>
      </c>
      <c r="F283" s="193" t="s">
        <v>4680</v>
      </c>
      <c r="G283" s="192"/>
      <c r="H283" s="192"/>
      <c r="I283" s="192"/>
      <c r="J283" s="192"/>
      <c r="K283" s="192"/>
      <c r="L283" s="192"/>
      <c r="M283" s="192"/>
      <c r="N283" s="192"/>
      <c r="O283" s="192"/>
      <c r="P283" s="196" t="s">
        <v>4850</v>
      </c>
      <c r="Q283" s="192"/>
      <c r="R283" s="192" t="s">
        <v>174</v>
      </c>
      <c r="S283" s="192" t="s">
        <v>3</v>
      </c>
      <c r="T283" s="192" t="s">
        <v>507</v>
      </c>
      <c r="U283" s="192"/>
      <c r="V283" s="192"/>
      <c r="W283" s="192"/>
      <c r="X283" s="192"/>
      <c r="Y283" s="192"/>
      <c r="Z283" s="192"/>
      <c r="AA283" s="192"/>
      <c r="BM283" s="90" t="s">
        <v>1778</v>
      </c>
      <c r="BN283" s="90" t="s">
        <v>1251</v>
      </c>
      <c r="BO283" s="90" t="s">
        <v>3575</v>
      </c>
    </row>
    <row r="284" spans="1:70" ht="30">
      <c r="A284" s="192">
        <v>283</v>
      </c>
      <c r="B284" s="193">
        <v>40000394</v>
      </c>
      <c r="C284" s="193">
        <v>2</v>
      </c>
      <c r="D284" s="193" t="s">
        <v>56</v>
      </c>
      <c r="E284" s="198">
        <v>45108</v>
      </c>
      <c r="F284" s="193" t="s">
        <v>4680</v>
      </c>
      <c r="G284" s="192"/>
      <c r="H284" s="192"/>
      <c r="I284" s="192"/>
      <c r="J284" s="192"/>
      <c r="K284" s="192"/>
      <c r="L284" s="192"/>
      <c r="M284" s="192"/>
      <c r="N284" s="192"/>
      <c r="O284" s="192"/>
      <c r="P284" s="196" t="s">
        <v>4851</v>
      </c>
      <c r="Q284" s="192"/>
      <c r="R284" s="192" t="s">
        <v>154</v>
      </c>
      <c r="S284" s="192"/>
      <c r="T284" s="192"/>
      <c r="U284" s="192"/>
      <c r="V284" s="192"/>
      <c r="W284" s="192"/>
      <c r="X284" s="192"/>
      <c r="Y284" s="192"/>
      <c r="Z284" s="192"/>
      <c r="AA284" s="192"/>
      <c r="BM284" s="90" t="s">
        <v>506</v>
      </c>
    </row>
    <row r="285" spans="1:70" ht="30">
      <c r="A285" s="192">
        <v>284</v>
      </c>
      <c r="B285" s="193">
        <v>40000395</v>
      </c>
      <c r="C285" s="193">
        <v>4</v>
      </c>
      <c r="D285" s="193" t="s">
        <v>56</v>
      </c>
      <c r="E285" s="198">
        <v>45108</v>
      </c>
      <c r="F285" s="193" t="s">
        <v>4679</v>
      </c>
      <c r="G285" s="192"/>
      <c r="H285" s="192"/>
      <c r="I285" s="192"/>
      <c r="J285" s="192"/>
      <c r="K285" s="192"/>
      <c r="L285" s="192"/>
      <c r="M285" s="192"/>
      <c r="N285" s="192"/>
      <c r="O285" s="192"/>
      <c r="P285" s="196" t="s">
        <v>4852</v>
      </c>
      <c r="Q285" s="192"/>
      <c r="R285" s="192" t="s">
        <v>507</v>
      </c>
      <c r="S285" s="192"/>
      <c r="T285" s="192"/>
      <c r="U285" s="192"/>
      <c r="V285" s="192"/>
      <c r="W285" s="192"/>
      <c r="X285" s="192"/>
      <c r="Y285" s="192"/>
      <c r="Z285" s="192"/>
      <c r="AA285" s="192"/>
      <c r="BM285" s="90" t="s">
        <v>3575</v>
      </c>
    </row>
    <row r="286" spans="1:70" ht="30">
      <c r="A286" s="192">
        <v>285</v>
      </c>
      <c r="B286" s="193">
        <v>40000397</v>
      </c>
      <c r="C286" s="193">
        <v>3</v>
      </c>
      <c r="D286" s="193" t="s">
        <v>51</v>
      </c>
      <c r="E286" s="198">
        <v>45108</v>
      </c>
      <c r="F286" s="193" t="s">
        <v>4679</v>
      </c>
      <c r="G286" s="192"/>
      <c r="H286" s="192"/>
      <c r="I286" s="192"/>
      <c r="J286" s="192"/>
      <c r="K286" s="192"/>
      <c r="L286" s="192"/>
      <c r="M286" s="192"/>
      <c r="N286" s="192"/>
      <c r="O286" s="192"/>
      <c r="P286" s="197" t="s">
        <v>5435</v>
      </c>
      <c r="Q286" s="192"/>
      <c r="R286" s="192" t="s">
        <v>154</v>
      </c>
      <c r="S286" s="192"/>
      <c r="T286" s="192"/>
      <c r="U286" s="192"/>
      <c r="V286" s="192"/>
      <c r="W286" s="192"/>
      <c r="X286" s="192"/>
      <c r="Y286" s="192"/>
      <c r="Z286" s="192"/>
      <c r="AA286" s="192"/>
      <c r="BM286" s="90" t="s">
        <v>1656</v>
      </c>
    </row>
    <row r="287" spans="1:70">
      <c r="A287" s="192">
        <v>286</v>
      </c>
      <c r="B287" s="193">
        <v>60000035</v>
      </c>
      <c r="C287" s="193">
        <v>3</v>
      </c>
      <c r="D287" s="193" t="s">
        <v>51</v>
      </c>
      <c r="E287" s="198">
        <v>45108</v>
      </c>
      <c r="F287" s="193" t="s">
        <v>4679</v>
      </c>
      <c r="G287" s="192"/>
      <c r="H287" s="192"/>
      <c r="I287" s="192"/>
      <c r="J287" s="192"/>
      <c r="K287" s="192"/>
      <c r="L287" s="192"/>
      <c r="M287" s="192"/>
      <c r="N287" s="192"/>
      <c r="O287" s="192"/>
      <c r="P287" s="196" t="s">
        <v>4235</v>
      </c>
      <c r="Q287" s="192"/>
      <c r="R287" s="192" t="s">
        <v>86</v>
      </c>
      <c r="S287" s="192"/>
      <c r="T287" s="192"/>
      <c r="U287" s="192"/>
      <c r="V287" s="192"/>
      <c r="W287" s="192"/>
      <c r="X287" s="192"/>
      <c r="Y287" s="192"/>
      <c r="Z287" s="192"/>
      <c r="AA287" s="192"/>
    </row>
    <row r="288" spans="1:70">
      <c r="A288" s="192">
        <v>287</v>
      </c>
      <c r="B288" s="193">
        <v>61000028</v>
      </c>
      <c r="C288" s="193">
        <v>3</v>
      </c>
      <c r="D288" s="193" t="s">
        <v>56</v>
      </c>
      <c r="E288" s="198">
        <v>45108</v>
      </c>
      <c r="F288" s="193" t="s">
        <v>4679</v>
      </c>
      <c r="G288" s="192"/>
      <c r="H288" s="192"/>
      <c r="I288" s="192"/>
      <c r="J288" s="192"/>
      <c r="K288" s="192"/>
      <c r="L288" s="192"/>
      <c r="M288" s="192"/>
      <c r="N288" s="192"/>
      <c r="O288" s="192"/>
      <c r="P288" s="196" t="s">
        <v>4236</v>
      </c>
      <c r="Q288" s="192"/>
      <c r="R288" s="192" t="s">
        <v>86</v>
      </c>
      <c r="S288" s="192"/>
      <c r="T288" s="192"/>
      <c r="U288" s="192"/>
      <c r="V288" s="192"/>
      <c r="W288" s="192"/>
      <c r="X288" s="192"/>
      <c r="Y288" s="192"/>
      <c r="Z288" s="192"/>
      <c r="AA288" s="192"/>
    </row>
    <row r="289" spans="1:70" ht="30">
      <c r="A289" s="192">
        <v>288</v>
      </c>
      <c r="B289" s="193">
        <v>71000093</v>
      </c>
      <c r="C289" s="193">
        <v>1</v>
      </c>
      <c r="D289" s="193" t="s">
        <v>56</v>
      </c>
      <c r="E289" s="198">
        <v>45108</v>
      </c>
      <c r="F289" s="193" t="s">
        <v>4679</v>
      </c>
      <c r="G289" s="192"/>
      <c r="H289" s="192"/>
      <c r="I289" s="192"/>
      <c r="J289" s="192"/>
      <c r="K289" s="192"/>
      <c r="L289" s="192"/>
      <c r="M289" s="192"/>
      <c r="N289" s="192"/>
      <c r="O289" s="192"/>
      <c r="P289" s="196" t="s">
        <v>5615</v>
      </c>
      <c r="Q289" s="192"/>
      <c r="R289" s="192" t="s">
        <v>155</v>
      </c>
      <c r="S289" s="192"/>
      <c r="T289" s="192"/>
      <c r="U289" s="192"/>
      <c r="V289" s="192"/>
      <c r="W289" s="192"/>
      <c r="X289" s="192"/>
      <c r="Y289" s="192"/>
      <c r="Z289" s="192"/>
      <c r="AA289" s="192"/>
      <c r="BM289" s="90" t="s">
        <v>5582</v>
      </c>
    </row>
    <row r="290" spans="1:70">
      <c r="A290" s="192">
        <v>289</v>
      </c>
      <c r="B290" s="193">
        <v>72000094</v>
      </c>
      <c r="C290" s="193">
        <v>4</v>
      </c>
      <c r="D290" s="193" t="s">
        <v>51</v>
      </c>
      <c r="E290" s="198">
        <v>45108</v>
      </c>
      <c r="F290" s="193" t="s">
        <v>4679</v>
      </c>
      <c r="G290" s="192"/>
      <c r="H290" s="192"/>
      <c r="I290" s="192"/>
      <c r="J290" s="192"/>
      <c r="K290" s="192"/>
      <c r="L290" s="192"/>
      <c r="M290" s="192"/>
      <c r="N290" s="192"/>
      <c r="O290" s="192"/>
      <c r="P290" s="196" t="s">
        <v>4853</v>
      </c>
      <c r="Q290" s="192"/>
      <c r="R290" s="192" t="s">
        <v>551</v>
      </c>
      <c r="S290" s="192"/>
      <c r="T290" s="192"/>
      <c r="U290" s="192"/>
      <c r="V290" s="192"/>
      <c r="W290" s="192"/>
      <c r="X290" s="192"/>
      <c r="Y290" s="192"/>
      <c r="Z290" s="192"/>
      <c r="AA290" s="192"/>
      <c r="BM290" s="90" t="s">
        <v>2151</v>
      </c>
    </row>
    <row r="291" spans="1:70">
      <c r="A291" s="192">
        <v>290</v>
      </c>
      <c r="B291" s="193">
        <v>72000131</v>
      </c>
      <c r="C291" s="193">
        <v>4</v>
      </c>
      <c r="D291" s="193" t="s">
        <v>56</v>
      </c>
      <c r="E291" s="198">
        <v>45108</v>
      </c>
      <c r="F291" s="193" t="s">
        <v>4679</v>
      </c>
      <c r="G291" s="192"/>
      <c r="H291" s="192"/>
      <c r="I291" s="192"/>
      <c r="J291" s="192"/>
      <c r="K291" s="192"/>
      <c r="L291" s="192"/>
      <c r="M291" s="192"/>
      <c r="N291" s="192"/>
      <c r="O291" s="192"/>
      <c r="P291" s="196" t="s">
        <v>4854</v>
      </c>
      <c r="Q291" s="192"/>
      <c r="R291" s="192" t="s">
        <v>671</v>
      </c>
      <c r="S291" s="192" t="s">
        <v>159</v>
      </c>
      <c r="T291" s="192"/>
      <c r="U291" s="192"/>
      <c r="V291" s="192"/>
      <c r="W291" s="192"/>
      <c r="X291" s="192"/>
      <c r="Y291" s="192"/>
      <c r="Z291" s="192"/>
      <c r="AA291" s="192"/>
      <c r="BM291" s="90" t="s">
        <v>176</v>
      </c>
      <c r="BN291" s="90" t="s">
        <v>3784</v>
      </c>
    </row>
    <row r="292" spans="1:70" ht="30">
      <c r="A292" s="192">
        <v>291</v>
      </c>
      <c r="B292" s="193">
        <v>11712</v>
      </c>
      <c r="C292" s="193">
        <v>4</v>
      </c>
      <c r="D292" s="193" t="s">
        <v>56</v>
      </c>
      <c r="E292" s="198">
        <v>45108</v>
      </c>
      <c r="F292" s="193" t="s">
        <v>4679</v>
      </c>
      <c r="G292" s="192"/>
      <c r="H292" s="192"/>
      <c r="I292" s="192"/>
      <c r="J292" s="192"/>
      <c r="K292" s="192"/>
      <c r="L292" s="192"/>
      <c r="M292" s="192"/>
      <c r="N292" s="192"/>
      <c r="O292" s="192"/>
      <c r="P292" s="196" t="s">
        <v>4855</v>
      </c>
      <c r="Q292" s="192"/>
      <c r="R292" s="192" t="s">
        <v>165</v>
      </c>
      <c r="S292" s="192" t="s">
        <v>2467</v>
      </c>
      <c r="T292" s="192"/>
      <c r="U292" s="192"/>
      <c r="V292" s="192"/>
      <c r="W292" s="192"/>
      <c r="X292" s="192"/>
      <c r="Y292" s="192"/>
      <c r="Z292" s="192"/>
      <c r="AA292" s="192"/>
      <c r="BM292" s="90" t="s">
        <v>2136</v>
      </c>
      <c r="BN292" s="90" t="s">
        <v>2695</v>
      </c>
    </row>
    <row r="293" spans="1:70">
      <c r="A293" s="192">
        <v>292</v>
      </c>
      <c r="B293" s="193">
        <v>11721</v>
      </c>
      <c r="C293" s="193">
        <v>4</v>
      </c>
      <c r="D293" s="193" t="s">
        <v>51</v>
      </c>
      <c r="E293" s="198">
        <v>45108</v>
      </c>
      <c r="F293" s="193" t="s">
        <v>4679</v>
      </c>
      <c r="G293" s="192"/>
      <c r="H293" s="192"/>
      <c r="I293" s="192"/>
      <c r="J293" s="192"/>
      <c r="K293" s="192"/>
      <c r="L293" s="192"/>
      <c r="M293" s="192"/>
      <c r="N293" s="192"/>
      <c r="O293" s="192"/>
      <c r="P293" s="196" t="s">
        <v>4856</v>
      </c>
      <c r="Q293" s="192"/>
      <c r="R293" s="192" t="s">
        <v>655</v>
      </c>
      <c r="S293" s="192"/>
      <c r="T293" s="192"/>
      <c r="U293" s="192"/>
      <c r="V293" s="192"/>
      <c r="W293" s="192"/>
      <c r="X293" s="192"/>
      <c r="Y293" s="192"/>
      <c r="Z293" s="192"/>
      <c r="AA293" s="192"/>
      <c r="BM293" s="90" t="s">
        <v>1757</v>
      </c>
    </row>
    <row r="294" spans="1:70" ht="45">
      <c r="A294" s="192">
        <v>293</v>
      </c>
      <c r="B294" s="193">
        <v>11721</v>
      </c>
      <c r="C294" s="193">
        <v>4</v>
      </c>
      <c r="D294" s="193" t="s">
        <v>56</v>
      </c>
      <c r="E294" s="198">
        <v>45108</v>
      </c>
      <c r="F294" s="193" t="s">
        <v>4679</v>
      </c>
      <c r="G294" s="192"/>
      <c r="H294" s="192"/>
      <c r="I294" s="192"/>
      <c r="J294" s="192"/>
      <c r="K294" s="192"/>
      <c r="L294" s="192"/>
      <c r="M294" s="192"/>
      <c r="N294" s="192"/>
      <c r="O294" s="192"/>
      <c r="P294" s="196" t="s">
        <v>5719</v>
      </c>
      <c r="Q294" s="192"/>
      <c r="R294" s="192" t="s">
        <v>5635</v>
      </c>
      <c r="S294" s="192"/>
      <c r="T294" s="192"/>
      <c r="U294" s="192"/>
      <c r="V294" s="192"/>
      <c r="W294" s="192"/>
      <c r="X294" s="192"/>
      <c r="Y294" s="192"/>
      <c r="Z294" s="192"/>
      <c r="AA294" s="192"/>
      <c r="BM294" s="90" t="s">
        <v>5678</v>
      </c>
    </row>
    <row r="295" spans="1:70" ht="45">
      <c r="A295" s="192">
        <v>294</v>
      </c>
      <c r="B295" s="193">
        <v>112720701</v>
      </c>
      <c r="C295" s="193">
        <v>1</v>
      </c>
      <c r="D295" s="193" t="s">
        <v>56</v>
      </c>
      <c r="E295" s="198">
        <v>45108</v>
      </c>
      <c r="F295" s="193" t="s">
        <v>4686</v>
      </c>
      <c r="G295" s="192"/>
      <c r="H295" s="192"/>
      <c r="I295" s="192"/>
      <c r="J295" s="192"/>
      <c r="K295" s="192"/>
      <c r="L295" s="192"/>
      <c r="M295" s="192"/>
      <c r="N295" s="192"/>
      <c r="O295" s="192"/>
      <c r="P295" s="196" t="s">
        <v>5616</v>
      </c>
      <c r="Q295" s="192"/>
      <c r="R295" s="192" t="s">
        <v>2095</v>
      </c>
      <c r="S295" s="192" t="s">
        <v>671</v>
      </c>
      <c r="T295" s="192" t="s">
        <v>2467</v>
      </c>
      <c r="U295" s="192"/>
      <c r="V295" s="192"/>
      <c r="W295" s="192"/>
      <c r="X295" s="192"/>
      <c r="Y295" s="192"/>
      <c r="Z295" s="192"/>
      <c r="AA295" s="192"/>
      <c r="BM295" s="90" t="s">
        <v>5563</v>
      </c>
      <c r="BN295" s="90" t="s">
        <v>2638</v>
      </c>
      <c r="BO295" s="90" t="s">
        <v>2639</v>
      </c>
      <c r="BP295" s="90" t="s">
        <v>2686</v>
      </c>
    </row>
    <row r="296" spans="1:70" ht="60">
      <c r="A296" s="192">
        <v>295</v>
      </c>
      <c r="B296" s="193">
        <v>115199838</v>
      </c>
      <c r="C296" s="193">
        <v>3</v>
      </c>
      <c r="D296" s="193" t="s">
        <v>56</v>
      </c>
      <c r="E296" s="198">
        <v>45108</v>
      </c>
      <c r="F296" s="193" t="s">
        <v>4679</v>
      </c>
      <c r="G296" s="192"/>
      <c r="H296" s="192"/>
      <c r="I296" s="192"/>
      <c r="J296" s="192"/>
      <c r="K296" s="192"/>
      <c r="L296" s="192"/>
      <c r="M296" s="192"/>
      <c r="N296" s="192"/>
      <c r="O296" s="192"/>
      <c r="P296" s="196" t="s">
        <v>5617</v>
      </c>
      <c r="Q296" s="192"/>
      <c r="R296" s="192" t="s">
        <v>154</v>
      </c>
      <c r="S296" s="192" t="s">
        <v>671</v>
      </c>
      <c r="T296" s="192" t="s">
        <v>155</v>
      </c>
      <c r="U296" s="192" t="s">
        <v>159</v>
      </c>
      <c r="V296" s="192" t="s">
        <v>2467</v>
      </c>
      <c r="W296" s="192"/>
      <c r="X296" s="192"/>
      <c r="Y296" s="192"/>
      <c r="Z296" s="192"/>
      <c r="AA296" s="192"/>
      <c r="BM296" s="90" t="s">
        <v>1817</v>
      </c>
      <c r="BN296" s="90" t="s">
        <v>5589</v>
      </c>
      <c r="BO296" s="90" t="s">
        <v>534</v>
      </c>
      <c r="BP296" s="90" t="s">
        <v>2998</v>
      </c>
      <c r="BQ296" s="90" t="s">
        <v>3769</v>
      </c>
      <c r="BR296" s="90" t="s">
        <v>173</v>
      </c>
    </row>
    <row r="297" spans="1:70">
      <c r="A297" s="192">
        <v>296</v>
      </c>
      <c r="B297" s="193">
        <v>115271421</v>
      </c>
      <c r="C297" s="193">
        <v>1</v>
      </c>
      <c r="D297" s="193" t="s">
        <v>56</v>
      </c>
      <c r="E297" s="198">
        <v>45108</v>
      </c>
      <c r="F297" s="193" t="s">
        <v>4686</v>
      </c>
      <c r="G297" s="192"/>
      <c r="H297" s="192"/>
      <c r="I297" s="192"/>
      <c r="J297" s="192"/>
      <c r="K297" s="192"/>
      <c r="L297" s="192"/>
      <c r="M297" s="192"/>
      <c r="N297" s="192"/>
      <c r="O297" s="192"/>
      <c r="P297" s="196" t="s">
        <v>5618</v>
      </c>
      <c r="Q297" s="192"/>
      <c r="R297" s="192" t="s">
        <v>551</v>
      </c>
      <c r="S297" s="192"/>
      <c r="T297" s="192"/>
      <c r="U297" s="192"/>
      <c r="V297" s="192"/>
      <c r="W297" s="192"/>
      <c r="X297" s="192"/>
      <c r="Y297" s="192"/>
      <c r="Z297" s="192"/>
      <c r="AA297" s="192"/>
      <c r="BM297" s="90" t="s">
        <v>5583</v>
      </c>
    </row>
    <row r="298" spans="1:70" ht="75">
      <c r="A298" s="192">
        <v>297</v>
      </c>
      <c r="B298" s="193">
        <v>115998528</v>
      </c>
      <c r="C298" s="193">
        <v>5</v>
      </c>
      <c r="D298" s="193" t="s">
        <v>56</v>
      </c>
      <c r="E298" s="198">
        <v>45108</v>
      </c>
      <c r="F298" s="193" t="s">
        <v>4679</v>
      </c>
      <c r="G298" s="192"/>
      <c r="H298" s="192"/>
      <c r="I298" s="192"/>
      <c r="J298" s="192"/>
      <c r="K298" s="192"/>
      <c r="L298" s="192"/>
      <c r="M298" s="192"/>
      <c r="N298" s="192"/>
      <c r="O298" s="192"/>
      <c r="P298" s="196" t="s">
        <v>5436</v>
      </c>
      <c r="Q298" s="192"/>
      <c r="R298" s="192" t="s">
        <v>529</v>
      </c>
      <c r="S298" s="192" t="s">
        <v>155</v>
      </c>
      <c r="T298" s="192"/>
      <c r="U298" s="192"/>
      <c r="V298" s="192"/>
      <c r="W298" s="192"/>
      <c r="X298" s="192"/>
      <c r="Y298" s="192"/>
      <c r="Z298" s="192"/>
      <c r="AA298" s="192"/>
      <c r="BM298" s="90" t="s">
        <v>2726</v>
      </c>
      <c r="BN298" s="90" t="s">
        <v>5375</v>
      </c>
    </row>
    <row r="299" spans="1:70" ht="30">
      <c r="A299" s="192">
        <v>298</v>
      </c>
      <c r="B299" s="193">
        <v>116003369</v>
      </c>
      <c r="C299" s="193">
        <v>1</v>
      </c>
      <c r="D299" s="193" t="s">
        <v>56</v>
      </c>
      <c r="E299" s="198">
        <v>45108</v>
      </c>
      <c r="F299" s="193" t="s">
        <v>4679</v>
      </c>
      <c r="G299" s="192"/>
      <c r="H299" s="192"/>
      <c r="I299" s="192"/>
      <c r="J299" s="192"/>
      <c r="K299" s="192"/>
      <c r="L299" s="192"/>
      <c r="M299" s="192"/>
      <c r="N299" s="192"/>
      <c r="O299" s="192"/>
      <c r="P299" s="196" t="s">
        <v>5619</v>
      </c>
      <c r="Q299" s="192"/>
      <c r="R299" s="192" t="s">
        <v>551</v>
      </c>
      <c r="S299" s="192"/>
      <c r="T299" s="192"/>
      <c r="U299" s="192"/>
      <c r="V299" s="192"/>
      <c r="W299" s="192"/>
      <c r="X299" s="192"/>
      <c r="Y299" s="192"/>
      <c r="Z299" s="192"/>
      <c r="AA299" s="192"/>
      <c r="BM299" s="90" t="s">
        <v>5584</v>
      </c>
    </row>
    <row r="300" spans="1:70" ht="45">
      <c r="A300" s="192">
        <v>299</v>
      </c>
      <c r="B300" s="193">
        <v>116242546</v>
      </c>
      <c r="C300" s="193">
        <v>5</v>
      </c>
      <c r="D300" s="193" t="s">
        <v>51</v>
      </c>
      <c r="E300" s="198">
        <v>45108</v>
      </c>
      <c r="F300" s="193" t="s">
        <v>4679</v>
      </c>
      <c r="G300" s="192"/>
      <c r="H300" s="192"/>
      <c r="I300" s="192"/>
      <c r="J300" s="192"/>
      <c r="K300" s="192"/>
      <c r="L300" s="192"/>
      <c r="M300" s="192"/>
      <c r="N300" s="192"/>
      <c r="O300" s="192"/>
      <c r="P300" s="196" t="s">
        <v>5437</v>
      </c>
      <c r="Q300" s="192"/>
      <c r="R300" s="192" t="s">
        <v>154</v>
      </c>
      <c r="S300" s="192" t="s">
        <v>507</v>
      </c>
      <c r="T300" s="192"/>
      <c r="U300" s="192"/>
      <c r="V300" s="192"/>
      <c r="W300" s="192"/>
      <c r="X300" s="192"/>
      <c r="Y300" s="192"/>
      <c r="Z300" s="192"/>
      <c r="AA300" s="192"/>
      <c r="BM300" s="90" t="s">
        <v>1657</v>
      </c>
      <c r="BN300" s="90" t="s">
        <v>3575</v>
      </c>
    </row>
    <row r="301" spans="1:70">
      <c r="A301" s="192">
        <v>300</v>
      </c>
      <c r="B301" s="193">
        <v>117232538</v>
      </c>
      <c r="C301" s="193">
        <v>4</v>
      </c>
      <c r="D301" s="193" t="s">
        <v>51</v>
      </c>
      <c r="E301" s="198">
        <v>45108</v>
      </c>
      <c r="F301" s="193" t="s">
        <v>4679</v>
      </c>
      <c r="G301" s="192"/>
      <c r="H301" s="192"/>
      <c r="I301" s="192"/>
      <c r="J301" s="192"/>
      <c r="K301" s="192"/>
      <c r="L301" s="192"/>
      <c r="M301" s="192"/>
      <c r="N301" s="192"/>
      <c r="O301" s="192"/>
      <c r="P301" s="196" t="s">
        <v>4857</v>
      </c>
      <c r="Q301" s="192"/>
      <c r="R301" s="192" t="s">
        <v>3127</v>
      </c>
      <c r="S301" s="192"/>
      <c r="T301" s="192"/>
      <c r="U301" s="192"/>
      <c r="V301" s="192"/>
      <c r="W301" s="192"/>
      <c r="X301" s="192"/>
      <c r="Y301" s="192"/>
      <c r="Z301" s="192"/>
      <c r="AA301" s="192"/>
      <c r="BM301" s="90" t="s">
        <v>3394</v>
      </c>
    </row>
    <row r="302" spans="1:70" ht="30">
      <c r="A302" s="192">
        <v>301</v>
      </c>
      <c r="B302" s="193">
        <v>117434118</v>
      </c>
      <c r="C302" s="193">
        <v>1</v>
      </c>
      <c r="D302" s="193" t="s">
        <v>56</v>
      </c>
      <c r="E302" s="198">
        <v>45108</v>
      </c>
      <c r="F302" s="193" t="s">
        <v>4680</v>
      </c>
      <c r="G302" s="192"/>
      <c r="H302" s="192"/>
      <c r="I302" s="192"/>
      <c r="J302" s="192"/>
      <c r="K302" s="192"/>
      <c r="L302" s="192"/>
      <c r="M302" s="192"/>
      <c r="N302" s="192"/>
      <c r="O302" s="192"/>
      <c r="P302" s="196" t="s">
        <v>5438</v>
      </c>
      <c r="Q302" s="192"/>
      <c r="R302" s="192" t="s">
        <v>3</v>
      </c>
      <c r="S302" s="192"/>
      <c r="T302" s="192"/>
      <c r="U302" s="192"/>
      <c r="V302" s="192"/>
      <c r="W302" s="192"/>
      <c r="X302" s="192"/>
      <c r="Y302" s="192"/>
      <c r="Z302" s="192"/>
      <c r="AA302" s="192"/>
      <c r="BM302" s="90" t="s">
        <v>1144</v>
      </c>
    </row>
    <row r="303" spans="1:70">
      <c r="A303" s="192">
        <v>302</v>
      </c>
      <c r="B303" s="193">
        <v>117756403</v>
      </c>
      <c r="C303" s="193">
        <v>2</v>
      </c>
      <c r="D303" s="193" t="s">
        <v>56</v>
      </c>
      <c r="E303" s="198">
        <v>45108</v>
      </c>
      <c r="F303" s="193" t="s">
        <v>4680</v>
      </c>
      <c r="G303" s="192"/>
      <c r="H303" s="192"/>
      <c r="I303" s="192"/>
      <c r="J303" s="192"/>
      <c r="K303" s="192"/>
      <c r="L303" s="192"/>
      <c r="M303" s="192"/>
      <c r="N303" s="192"/>
      <c r="O303" s="192"/>
      <c r="P303" s="196" t="s">
        <v>5620</v>
      </c>
      <c r="Q303" s="192"/>
      <c r="R303" s="192" t="s">
        <v>527</v>
      </c>
      <c r="S303" s="192"/>
      <c r="T303" s="192"/>
      <c r="U303" s="192"/>
      <c r="V303" s="192"/>
      <c r="W303" s="192"/>
      <c r="X303" s="192"/>
      <c r="Y303" s="192"/>
      <c r="Z303" s="192"/>
      <c r="AA303" s="192"/>
      <c r="BM303" s="90" t="s">
        <v>701</v>
      </c>
    </row>
    <row r="304" spans="1:70" ht="30">
      <c r="A304" s="192">
        <v>303</v>
      </c>
      <c r="B304" s="193">
        <v>118388040</v>
      </c>
      <c r="C304" s="193">
        <v>4</v>
      </c>
      <c r="D304" s="193" t="s">
        <v>56</v>
      </c>
      <c r="E304" s="198">
        <v>45108</v>
      </c>
      <c r="F304" s="193" t="s">
        <v>4681</v>
      </c>
      <c r="G304" s="192"/>
      <c r="H304" s="192"/>
      <c r="I304" s="192"/>
      <c r="J304" s="192"/>
      <c r="K304" s="192"/>
      <c r="L304" s="192"/>
      <c r="M304" s="192"/>
      <c r="N304" s="192"/>
      <c r="O304" s="192"/>
      <c r="P304" s="196" t="s">
        <v>4858</v>
      </c>
      <c r="Q304" s="192"/>
      <c r="R304" s="192" t="s">
        <v>165</v>
      </c>
      <c r="S304" s="192"/>
      <c r="T304" s="192"/>
      <c r="U304" s="192"/>
      <c r="V304" s="192"/>
      <c r="W304" s="192"/>
      <c r="X304" s="192"/>
      <c r="Y304" s="192"/>
      <c r="Z304" s="192"/>
      <c r="AA304" s="192"/>
      <c r="BM304" s="90" t="s">
        <v>1463</v>
      </c>
    </row>
    <row r="305" spans="1:71" ht="60">
      <c r="A305" s="192">
        <v>304</v>
      </c>
      <c r="B305" s="193">
        <v>118513878</v>
      </c>
      <c r="C305" s="193">
        <v>1</v>
      </c>
      <c r="D305" s="193" t="s">
        <v>56</v>
      </c>
      <c r="E305" s="198">
        <v>45108</v>
      </c>
      <c r="F305" s="193" t="s">
        <v>4682</v>
      </c>
      <c r="G305" s="192"/>
      <c r="H305" s="192"/>
      <c r="I305" s="192"/>
      <c r="J305" s="192"/>
      <c r="K305" s="192"/>
      <c r="L305" s="192"/>
      <c r="M305" s="192"/>
      <c r="N305" s="192"/>
      <c r="O305" s="192"/>
      <c r="P305" s="196" t="s">
        <v>4859</v>
      </c>
      <c r="Q305" s="192"/>
      <c r="R305" s="192" t="s">
        <v>507</v>
      </c>
      <c r="S305" s="192" t="s">
        <v>2467</v>
      </c>
      <c r="T305" s="192"/>
      <c r="U305" s="192"/>
      <c r="V305" s="192"/>
      <c r="W305" s="192"/>
      <c r="X305" s="192"/>
      <c r="Y305" s="192"/>
      <c r="Z305" s="192"/>
      <c r="AA305" s="192"/>
      <c r="BM305" s="90" t="s">
        <v>3575</v>
      </c>
      <c r="BN305" s="90" t="s">
        <v>173</v>
      </c>
    </row>
    <row r="306" spans="1:71">
      <c r="A306" s="192">
        <v>305</v>
      </c>
      <c r="B306" s="193">
        <v>119250454</v>
      </c>
      <c r="C306" s="193">
        <v>2</v>
      </c>
      <c r="D306" s="193" t="s">
        <v>56</v>
      </c>
      <c r="E306" s="198">
        <v>45108</v>
      </c>
      <c r="F306" s="193" t="s">
        <v>4680</v>
      </c>
      <c r="G306" s="192"/>
      <c r="H306" s="192"/>
      <c r="I306" s="192"/>
      <c r="J306" s="192"/>
      <c r="K306" s="192"/>
      <c r="L306" s="192"/>
      <c r="M306" s="192"/>
      <c r="N306" s="192"/>
      <c r="O306" s="192"/>
      <c r="P306" s="196" t="s">
        <v>4860</v>
      </c>
      <c r="Q306" s="192"/>
      <c r="R306" s="192" t="s">
        <v>3127</v>
      </c>
      <c r="S306" s="192"/>
      <c r="T306" s="192"/>
      <c r="U306" s="192"/>
      <c r="V306" s="192"/>
      <c r="W306" s="192"/>
      <c r="X306" s="192"/>
      <c r="Y306" s="192"/>
      <c r="Z306" s="192"/>
      <c r="AA306" s="192"/>
      <c r="BM306" s="90" t="s">
        <v>3394</v>
      </c>
    </row>
    <row r="307" spans="1:71" ht="45">
      <c r="A307" s="192">
        <v>306</v>
      </c>
      <c r="B307" s="193">
        <v>121455422</v>
      </c>
      <c r="C307" s="193">
        <v>1</v>
      </c>
      <c r="D307" s="193" t="s">
        <v>56</v>
      </c>
      <c r="E307" s="198">
        <v>45108</v>
      </c>
      <c r="F307" s="193" t="s">
        <v>4681</v>
      </c>
      <c r="G307" s="192"/>
      <c r="H307" s="192"/>
      <c r="I307" s="192"/>
      <c r="J307" s="192"/>
      <c r="K307" s="192"/>
      <c r="L307" s="192"/>
      <c r="M307" s="192"/>
      <c r="N307" s="192"/>
      <c r="O307" s="192"/>
      <c r="P307" s="196" t="s">
        <v>4861</v>
      </c>
      <c r="Q307" s="192"/>
      <c r="R307" s="192" t="s">
        <v>551</v>
      </c>
      <c r="S307" s="192" t="s">
        <v>178</v>
      </c>
      <c r="T307" s="192" t="s">
        <v>159</v>
      </c>
      <c r="U307" s="192" t="s">
        <v>655</v>
      </c>
      <c r="V307" s="192" t="s">
        <v>2467</v>
      </c>
      <c r="W307" s="192"/>
      <c r="X307" s="192"/>
      <c r="Y307" s="192"/>
      <c r="Z307" s="192"/>
      <c r="AA307" s="192"/>
      <c r="BM307" s="90" t="s">
        <v>2169</v>
      </c>
      <c r="BN307" s="90" t="s">
        <v>179</v>
      </c>
      <c r="BO307" s="90" t="s">
        <v>2878</v>
      </c>
      <c r="BP307" s="90" t="s">
        <v>3324</v>
      </c>
      <c r="BQ307" s="90" t="s">
        <v>2695</v>
      </c>
    </row>
    <row r="308" spans="1:71">
      <c r="A308" s="192">
        <v>307</v>
      </c>
      <c r="B308" s="193">
        <v>134001122</v>
      </c>
      <c r="C308" s="193">
        <v>3</v>
      </c>
      <c r="D308" s="193" t="s">
        <v>56</v>
      </c>
      <c r="E308" s="198">
        <v>45108</v>
      </c>
      <c r="F308" s="193" t="s">
        <v>4679</v>
      </c>
      <c r="G308" s="192"/>
      <c r="H308" s="192"/>
      <c r="I308" s="192"/>
      <c r="J308" s="192"/>
      <c r="K308" s="192"/>
      <c r="L308" s="192"/>
      <c r="M308" s="192"/>
      <c r="N308" s="192"/>
      <c r="O308" s="192"/>
      <c r="P308" s="196" t="s">
        <v>4862</v>
      </c>
      <c r="Q308" s="192"/>
      <c r="R308" s="192" t="s">
        <v>164</v>
      </c>
      <c r="S308" s="192"/>
      <c r="T308" s="192"/>
      <c r="U308" s="192"/>
      <c r="V308" s="192"/>
      <c r="W308" s="192"/>
      <c r="X308" s="192"/>
      <c r="Y308" s="192"/>
      <c r="Z308" s="192"/>
      <c r="AA308" s="192"/>
      <c r="BM308" s="90" t="s">
        <v>3463</v>
      </c>
      <c r="BN308" s="90" t="s">
        <v>216</v>
      </c>
      <c r="BO308" s="90" t="s">
        <v>1384</v>
      </c>
    </row>
    <row r="309" spans="1:71" ht="30">
      <c r="A309" s="192">
        <v>308</v>
      </c>
      <c r="B309" s="193">
        <v>134290907</v>
      </c>
      <c r="C309" s="193">
        <v>3</v>
      </c>
      <c r="D309" s="193" t="s">
        <v>56</v>
      </c>
      <c r="E309" s="198">
        <v>45108</v>
      </c>
      <c r="F309" s="193" t="s">
        <v>4682</v>
      </c>
      <c r="G309" s="192"/>
      <c r="H309" s="192"/>
      <c r="I309" s="192"/>
      <c r="J309" s="192"/>
      <c r="K309" s="192"/>
      <c r="L309" s="192"/>
      <c r="M309" s="192"/>
      <c r="N309" s="192"/>
      <c r="O309" s="192"/>
      <c r="P309" s="196" t="s">
        <v>4863</v>
      </c>
      <c r="Q309" s="192"/>
      <c r="R309" s="192" t="s">
        <v>154</v>
      </c>
      <c r="S309" s="192"/>
      <c r="T309" s="192"/>
      <c r="U309" s="192"/>
      <c r="V309" s="192"/>
      <c r="W309" s="192"/>
      <c r="X309" s="192"/>
      <c r="Y309" s="192"/>
      <c r="Z309" s="192"/>
      <c r="AA309" s="192"/>
      <c r="BM309" s="90" t="s">
        <v>1720</v>
      </c>
      <c r="BN309" s="90" t="s">
        <v>1804</v>
      </c>
    </row>
    <row r="310" spans="1:71" ht="105">
      <c r="A310" s="192">
        <v>309</v>
      </c>
      <c r="B310" s="193">
        <v>20000712</v>
      </c>
      <c r="C310" s="193">
        <v>4</v>
      </c>
      <c r="D310" s="193" t="s">
        <v>56</v>
      </c>
      <c r="E310" s="198">
        <v>45108</v>
      </c>
      <c r="F310" s="193" t="s">
        <v>4679</v>
      </c>
      <c r="G310" s="192"/>
      <c r="H310" s="192"/>
      <c r="I310" s="192"/>
      <c r="J310" s="192"/>
      <c r="K310" s="192"/>
      <c r="L310" s="192"/>
      <c r="M310" s="192"/>
      <c r="N310" s="192"/>
      <c r="O310" s="192"/>
      <c r="P310" s="196" t="s">
        <v>4864</v>
      </c>
      <c r="Q310" s="192"/>
      <c r="R310" s="192" t="s">
        <v>551</v>
      </c>
      <c r="S310" s="192" t="s">
        <v>154</v>
      </c>
      <c r="T310" s="192" t="s">
        <v>159</v>
      </c>
      <c r="U310" s="192" t="s">
        <v>507</v>
      </c>
      <c r="V310" s="192" t="s">
        <v>164</v>
      </c>
      <c r="W310" s="192" t="s">
        <v>2467</v>
      </c>
      <c r="X310" s="192"/>
      <c r="Y310" s="192"/>
      <c r="Z310" s="192"/>
      <c r="AA310" s="192"/>
      <c r="BM310" s="90" t="s">
        <v>2490</v>
      </c>
      <c r="BN310" s="90" t="s">
        <v>2169</v>
      </c>
      <c r="BO310" s="90" t="s">
        <v>3627</v>
      </c>
      <c r="BP310" s="90" t="s">
        <v>2442</v>
      </c>
      <c r="BQ310" s="90" t="s">
        <v>3575</v>
      </c>
      <c r="BR310" s="90" t="s">
        <v>3458</v>
      </c>
      <c r="BS310" s="90" t="s">
        <v>173</v>
      </c>
    </row>
    <row r="311" spans="1:71" ht="180">
      <c r="A311" s="192">
        <v>310</v>
      </c>
      <c r="B311" s="193">
        <v>136742533</v>
      </c>
      <c r="C311" s="193">
        <v>5</v>
      </c>
      <c r="D311" s="193" t="s">
        <v>56</v>
      </c>
      <c r="E311" s="198">
        <v>45108</v>
      </c>
      <c r="F311" s="193" t="s">
        <v>4679</v>
      </c>
      <c r="G311" s="192"/>
      <c r="H311" s="192"/>
      <c r="I311" s="192"/>
      <c r="J311" s="192"/>
      <c r="K311" s="192"/>
      <c r="L311" s="192"/>
      <c r="M311" s="192"/>
      <c r="N311" s="192"/>
      <c r="O311" s="192"/>
      <c r="P311" s="196" t="s">
        <v>5439</v>
      </c>
      <c r="Q311" s="192"/>
      <c r="R311" s="192" t="s">
        <v>151</v>
      </c>
      <c r="S311" s="192" t="s">
        <v>551</v>
      </c>
      <c r="T311" s="192" t="s">
        <v>548</v>
      </c>
      <c r="U311" s="192" t="s">
        <v>3127</v>
      </c>
      <c r="V311" s="192" t="s">
        <v>507</v>
      </c>
      <c r="W311" s="192" t="s">
        <v>2467</v>
      </c>
      <c r="X311" s="192"/>
      <c r="Y311" s="192"/>
      <c r="Z311" s="192"/>
      <c r="AA311" s="192"/>
      <c r="BM311" s="90" t="s">
        <v>1040</v>
      </c>
      <c r="BN311" s="90" t="s">
        <v>2148</v>
      </c>
      <c r="BO311" s="90" t="s">
        <v>2762</v>
      </c>
      <c r="BP311" s="90" t="s">
        <v>2817</v>
      </c>
      <c r="BQ311" s="90" t="s">
        <v>3575</v>
      </c>
      <c r="BR311" s="90" t="s">
        <v>2695</v>
      </c>
      <c r="BS311" s="90" t="s">
        <v>173</v>
      </c>
    </row>
    <row r="312" spans="1:71" ht="45">
      <c r="A312" s="192">
        <v>311</v>
      </c>
      <c r="B312" s="193">
        <v>136997038</v>
      </c>
      <c r="C312" s="193">
        <v>5</v>
      </c>
      <c r="D312" s="193" t="s">
        <v>56</v>
      </c>
      <c r="E312" s="198">
        <v>45108</v>
      </c>
      <c r="F312" s="193" t="s">
        <v>4682</v>
      </c>
      <c r="G312" s="192"/>
      <c r="H312" s="192"/>
      <c r="I312" s="192"/>
      <c r="J312" s="192"/>
      <c r="K312" s="192"/>
      <c r="L312" s="192"/>
      <c r="M312" s="192"/>
      <c r="N312" s="192"/>
      <c r="O312" s="192"/>
      <c r="P312" s="196" t="s">
        <v>4865</v>
      </c>
      <c r="Q312" s="192"/>
      <c r="R312" s="192" t="s">
        <v>174</v>
      </c>
      <c r="S312" s="192" t="s">
        <v>154</v>
      </c>
      <c r="T312" s="192" t="s">
        <v>164</v>
      </c>
      <c r="U312" s="192"/>
      <c r="V312" s="192"/>
      <c r="W312" s="192"/>
      <c r="X312" s="192"/>
      <c r="Y312" s="192"/>
      <c r="Z312" s="192"/>
      <c r="AA312" s="192"/>
      <c r="BM312" s="90" t="s">
        <v>1777</v>
      </c>
      <c r="BN312" s="90" t="s">
        <v>1657</v>
      </c>
      <c r="BO312" s="90" t="s">
        <v>1412</v>
      </c>
    </row>
    <row r="313" spans="1:71" ht="75">
      <c r="A313" s="192">
        <v>312</v>
      </c>
      <c r="B313" s="193">
        <v>137355764</v>
      </c>
      <c r="C313" s="193">
        <v>2</v>
      </c>
      <c r="D313" s="193" t="s">
        <v>56</v>
      </c>
      <c r="E313" s="198">
        <v>45108</v>
      </c>
      <c r="F313" s="193" t="s">
        <v>4679</v>
      </c>
      <c r="G313" s="192"/>
      <c r="H313" s="192"/>
      <c r="I313" s="192"/>
      <c r="J313" s="192"/>
      <c r="K313" s="192"/>
      <c r="L313" s="192"/>
      <c r="M313" s="192"/>
      <c r="N313" s="192"/>
      <c r="O313" s="192"/>
      <c r="P313" s="196" t="s">
        <v>5440</v>
      </c>
      <c r="Q313" s="192"/>
      <c r="R313" s="192" t="s">
        <v>2698</v>
      </c>
      <c r="S313" s="192" t="s">
        <v>154</v>
      </c>
      <c r="T313" s="192" t="s">
        <v>164</v>
      </c>
      <c r="U313" s="192" t="s">
        <v>655</v>
      </c>
      <c r="V313" s="192"/>
      <c r="W313" s="192"/>
      <c r="X313" s="192"/>
      <c r="Y313" s="192"/>
      <c r="Z313" s="192"/>
      <c r="AA313" s="192"/>
      <c r="BM313" s="90" t="s">
        <v>1685</v>
      </c>
      <c r="BN313" s="90" t="s">
        <v>506</v>
      </c>
      <c r="BO313" s="90" t="s">
        <v>1702</v>
      </c>
      <c r="BP313" s="90" t="s">
        <v>5157</v>
      </c>
      <c r="BQ313" s="90" t="s">
        <v>1954</v>
      </c>
    </row>
    <row r="314" spans="1:71" ht="45">
      <c r="A314" s="192">
        <v>313</v>
      </c>
      <c r="B314" s="193">
        <v>20000669</v>
      </c>
      <c r="C314" s="193">
        <v>2</v>
      </c>
      <c r="D314" s="193" t="s">
        <v>56</v>
      </c>
      <c r="E314" s="198">
        <v>45108</v>
      </c>
      <c r="F314" s="193" t="s">
        <v>4680</v>
      </c>
      <c r="G314" s="192"/>
      <c r="H314" s="192"/>
      <c r="I314" s="192"/>
      <c r="J314" s="192"/>
      <c r="K314" s="192"/>
      <c r="L314" s="192"/>
      <c r="M314" s="192"/>
      <c r="N314" s="192"/>
      <c r="O314" s="192"/>
      <c r="P314" s="196" t="s">
        <v>5771</v>
      </c>
      <c r="Q314" s="192"/>
      <c r="R314" s="192" t="s">
        <v>150</v>
      </c>
      <c r="S314" s="192"/>
      <c r="T314" s="192"/>
      <c r="U314" s="192"/>
      <c r="V314" s="192"/>
      <c r="W314" s="192"/>
      <c r="X314" s="192"/>
      <c r="Y314" s="192"/>
      <c r="Z314" s="192"/>
      <c r="AA314" s="192"/>
      <c r="BM314" s="90" t="s">
        <v>1795</v>
      </c>
    </row>
    <row r="315" spans="1:71" ht="45">
      <c r="A315" s="192">
        <v>314</v>
      </c>
      <c r="B315" s="193">
        <v>20000669</v>
      </c>
      <c r="C315" s="193">
        <v>3</v>
      </c>
      <c r="D315" s="193" t="s">
        <v>56</v>
      </c>
      <c r="E315" s="198">
        <v>45108</v>
      </c>
      <c r="F315" s="193" t="s">
        <v>4680</v>
      </c>
      <c r="G315" s="192"/>
      <c r="H315" s="192"/>
      <c r="I315" s="192"/>
      <c r="J315" s="192"/>
      <c r="K315" s="192"/>
      <c r="L315" s="192"/>
      <c r="M315" s="192"/>
      <c r="N315" s="192"/>
      <c r="O315" s="192"/>
      <c r="P315" s="196" t="s">
        <v>4714</v>
      </c>
      <c r="Q315" s="192"/>
      <c r="R315" s="192" t="s">
        <v>174</v>
      </c>
      <c r="S315" s="192" t="s">
        <v>507</v>
      </c>
      <c r="T315" s="192"/>
      <c r="U315" s="192"/>
      <c r="V315" s="192"/>
      <c r="W315" s="192"/>
      <c r="X315" s="192"/>
      <c r="Y315" s="192"/>
      <c r="Z315" s="192"/>
      <c r="AA315" s="192"/>
      <c r="BM315" s="90" t="s">
        <v>1778</v>
      </c>
      <c r="BN315" s="90" t="s">
        <v>3575</v>
      </c>
    </row>
    <row r="316" spans="1:71" ht="30">
      <c r="A316" s="192">
        <v>315</v>
      </c>
      <c r="B316" s="193">
        <v>20000712</v>
      </c>
      <c r="C316" s="193">
        <v>3</v>
      </c>
      <c r="D316" s="193" t="s">
        <v>51</v>
      </c>
      <c r="E316" s="198">
        <v>45108</v>
      </c>
      <c r="F316" s="193" t="s">
        <v>4679</v>
      </c>
      <c r="G316" s="192"/>
      <c r="H316" s="192"/>
      <c r="I316" s="192"/>
      <c r="J316" s="192"/>
      <c r="K316" s="192"/>
      <c r="L316" s="192"/>
      <c r="M316" s="192"/>
      <c r="N316" s="192"/>
      <c r="O316" s="192"/>
      <c r="P316" s="196" t="s">
        <v>4257</v>
      </c>
      <c r="Q316" s="192"/>
      <c r="R316" s="192" t="s">
        <v>86</v>
      </c>
      <c r="S316" s="192"/>
      <c r="T316" s="192"/>
      <c r="U316" s="192"/>
      <c r="V316" s="192"/>
      <c r="W316" s="192"/>
      <c r="X316" s="192"/>
      <c r="Y316" s="192"/>
      <c r="Z316" s="192"/>
      <c r="AA316" s="192"/>
    </row>
    <row r="317" spans="1:71">
      <c r="A317" s="192">
        <v>316</v>
      </c>
      <c r="B317" s="193">
        <v>40000382</v>
      </c>
      <c r="C317" s="193">
        <v>5</v>
      </c>
      <c r="D317" s="193" t="s">
        <v>51</v>
      </c>
      <c r="E317" s="198">
        <v>45109</v>
      </c>
      <c r="F317" s="193" t="s">
        <v>4679</v>
      </c>
      <c r="G317" s="192"/>
      <c r="H317" s="192"/>
      <c r="I317" s="192"/>
      <c r="J317" s="192"/>
      <c r="K317" s="192"/>
      <c r="L317" s="192"/>
      <c r="M317" s="192"/>
      <c r="N317" s="192"/>
      <c r="O317" s="192"/>
      <c r="P317" s="196" t="s">
        <v>4258</v>
      </c>
      <c r="Q317" s="192"/>
      <c r="R317" s="192" t="s">
        <v>86</v>
      </c>
      <c r="S317" s="192"/>
      <c r="T317" s="192"/>
      <c r="U317" s="192"/>
      <c r="V317" s="192"/>
      <c r="W317" s="192"/>
      <c r="X317" s="192"/>
      <c r="Y317" s="192"/>
      <c r="Z317" s="192"/>
      <c r="AA317" s="192"/>
    </row>
    <row r="318" spans="1:71" ht="60">
      <c r="A318" s="192">
        <v>317</v>
      </c>
      <c r="B318" s="193">
        <v>20000852</v>
      </c>
      <c r="C318" s="193">
        <v>3</v>
      </c>
      <c r="D318" s="193" t="s">
        <v>56</v>
      </c>
      <c r="E318" s="198">
        <v>45108</v>
      </c>
      <c r="F318" s="193" t="s">
        <v>4679</v>
      </c>
      <c r="G318" s="192"/>
      <c r="H318" s="192"/>
      <c r="I318" s="192"/>
      <c r="J318" s="192"/>
      <c r="K318" s="192"/>
      <c r="L318" s="192"/>
      <c r="M318" s="192"/>
      <c r="N318" s="192"/>
      <c r="O318" s="192"/>
      <c r="P318" s="196" t="s">
        <v>4866</v>
      </c>
      <c r="Q318" s="192"/>
      <c r="R318" s="192" t="s">
        <v>551</v>
      </c>
      <c r="S318" s="192" t="s">
        <v>154</v>
      </c>
      <c r="T318" s="192" t="s">
        <v>159</v>
      </c>
      <c r="U318" s="192" t="s">
        <v>507</v>
      </c>
      <c r="V318" s="192"/>
      <c r="W318" s="192"/>
      <c r="X318" s="192"/>
      <c r="Y318" s="192"/>
      <c r="Z318" s="192"/>
      <c r="AA318" s="192"/>
      <c r="BM318" s="90" t="s">
        <v>2150</v>
      </c>
      <c r="BN318" s="90" t="s">
        <v>506</v>
      </c>
      <c r="BO318" s="90" t="s">
        <v>2453</v>
      </c>
      <c r="BP318" s="90" t="s">
        <v>3575</v>
      </c>
    </row>
    <row r="319" spans="1:71" ht="75">
      <c r="A319" s="192">
        <v>318</v>
      </c>
      <c r="B319" s="193">
        <v>20000855</v>
      </c>
      <c r="C319" s="193">
        <v>4</v>
      </c>
      <c r="D319" s="193" t="s">
        <v>51</v>
      </c>
      <c r="E319" s="198">
        <v>45108</v>
      </c>
      <c r="F319" s="193" t="s">
        <v>4679</v>
      </c>
      <c r="G319" s="192"/>
      <c r="H319" s="192"/>
      <c r="I319" s="192"/>
      <c r="J319" s="192"/>
      <c r="K319" s="192"/>
      <c r="L319" s="192"/>
      <c r="M319" s="192"/>
      <c r="N319" s="192"/>
      <c r="O319" s="192"/>
      <c r="P319" s="196" t="s">
        <v>4867</v>
      </c>
      <c r="Q319" s="192"/>
      <c r="R319" s="192" t="s">
        <v>2467</v>
      </c>
      <c r="S319" s="192"/>
      <c r="T319" s="192"/>
      <c r="U319" s="192"/>
      <c r="V319" s="192"/>
      <c r="W319" s="192"/>
      <c r="X319" s="192"/>
      <c r="Y319" s="192"/>
      <c r="Z319" s="192"/>
      <c r="AA319" s="192"/>
      <c r="BM319" s="90" t="s">
        <v>2695</v>
      </c>
    </row>
    <row r="320" spans="1:71" ht="45">
      <c r="A320" s="192">
        <v>319</v>
      </c>
      <c r="B320" s="193">
        <v>200033657</v>
      </c>
      <c r="C320" s="193">
        <v>3</v>
      </c>
      <c r="D320" s="193" t="s">
        <v>51</v>
      </c>
      <c r="E320" s="198">
        <v>45108</v>
      </c>
      <c r="F320" s="193" t="s">
        <v>4680</v>
      </c>
      <c r="G320" s="192"/>
      <c r="H320" s="192"/>
      <c r="I320" s="192"/>
      <c r="J320" s="192"/>
      <c r="K320" s="192"/>
      <c r="L320" s="192"/>
      <c r="M320" s="192"/>
      <c r="N320" s="192"/>
      <c r="O320" s="192"/>
      <c r="P320" s="196" t="s">
        <v>5772</v>
      </c>
      <c r="Q320" s="192"/>
      <c r="R320" s="192" t="s">
        <v>150</v>
      </c>
      <c r="S320" s="192"/>
      <c r="T320" s="192"/>
      <c r="U320" s="192"/>
      <c r="V320" s="192"/>
      <c r="W320" s="192"/>
      <c r="X320" s="192"/>
      <c r="Y320" s="192"/>
      <c r="Z320" s="192"/>
      <c r="AA320" s="192"/>
      <c r="BM320" s="90" t="s">
        <v>5673</v>
      </c>
    </row>
    <row r="321" spans="1:73">
      <c r="A321" s="192">
        <v>320</v>
      </c>
      <c r="B321" s="193">
        <v>200268175</v>
      </c>
      <c r="C321" s="193">
        <v>4</v>
      </c>
      <c r="D321" s="193" t="s">
        <v>56</v>
      </c>
      <c r="E321" s="198">
        <v>45108</v>
      </c>
      <c r="F321" s="193" t="s">
        <v>4682</v>
      </c>
      <c r="G321" s="192"/>
      <c r="H321" s="192"/>
      <c r="I321" s="192"/>
      <c r="J321" s="192"/>
      <c r="K321" s="192"/>
      <c r="L321" s="192"/>
      <c r="M321" s="192"/>
      <c r="N321" s="192"/>
      <c r="O321" s="192"/>
      <c r="P321" s="196" t="s">
        <v>5231</v>
      </c>
      <c r="Q321" s="192"/>
      <c r="R321" s="192" t="s">
        <v>86</v>
      </c>
      <c r="S321" s="192"/>
      <c r="T321" s="192"/>
      <c r="U321" s="192"/>
      <c r="V321" s="192"/>
      <c r="W321" s="192"/>
      <c r="X321" s="192"/>
      <c r="Y321" s="192"/>
      <c r="Z321" s="192"/>
      <c r="AA321" s="192"/>
    </row>
    <row r="322" spans="1:73" ht="30">
      <c r="A322" s="192">
        <v>321</v>
      </c>
      <c r="B322" s="193">
        <v>200270258</v>
      </c>
      <c r="C322" s="193">
        <v>3</v>
      </c>
      <c r="D322" s="193" t="s">
        <v>56</v>
      </c>
      <c r="E322" s="198">
        <v>45108</v>
      </c>
      <c r="F322" s="193" t="s">
        <v>4682</v>
      </c>
      <c r="G322" s="192"/>
      <c r="H322" s="192"/>
      <c r="I322" s="192"/>
      <c r="J322" s="192"/>
      <c r="K322" s="192"/>
      <c r="L322" s="192"/>
      <c r="M322" s="192"/>
      <c r="N322" s="192"/>
      <c r="O322" s="192"/>
      <c r="P322" s="196" t="s">
        <v>4868</v>
      </c>
      <c r="Q322" s="192"/>
      <c r="R322" s="192" t="s">
        <v>154</v>
      </c>
      <c r="S322" s="192" t="s">
        <v>164</v>
      </c>
      <c r="T322" s="192"/>
      <c r="U322" s="192"/>
      <c r="V322" s="192"/>
      <c r="W322" s="192"/>
      <c r="X322" s="192"/>
      <c r="Y322" s="192"/>
      <c r="Z322" s="192"/>
      <c r="AA322" s="192"/>
      <c r="BM322" s="90" t="s">
        <v>506</v>
      </c>
      <c r="BN322" s="90" t="s">
        <v>3627</v>
      </c>
      <c r="BO322" s="90" t="s">
        <v>1412</v>
      </c>
    </row>
    <row r="323" spans="1:73" ht="30">
      <c r="A323" s="192">
        <v>322</v>
      </c>
      <c r="B323" s="193">
        <v>200633758</v>
      </c>
      <c r="C323" s="193">
        <v>1</v>
      </c>
      <c r="D323" s="193" t="s">
        <v>56</v>
      </c>
      <c r="E323" s="198">
        <v>45108</v>
      </c>
      <c r="F323" s="193" t="s">
        <v>4680</v>
      </c>
      <c r="G323" s="192"/>
      <c r="H323" s="192"/>
      <c r="I323" s="192"/>
      <c r="J323" s="192"/>
      <c r="K323" s="192"/>
      <c r="L323" s="192"/>
      <c r="M323" s="192"/>
      <c r="N323" s="192"/>
      <c r="O323" s="192"/>
      <c r="P323" s="196" t="s">
        <v>5441</v>
      </c>
      <c r="Q323" s="192"/>
      <c r="R323" s="192" t="s">
        <v>164</v>
      </c>
      <c r="S323" s="192" t="s">
        <v>162</v>
      </c>
      <c r="T323" s="192"/>
      <c r="U323" s="192"/>
      <c r="V323" s="192"/>
      <c r="W323" s="192"/>
      <c r="X323" s="192"/>
      <c r="Y323" s="192"/>
      <c r="Z323" s="192"/>
      <c r="AA323" s="192"/>
      <c r="BM323" s="90" t="s">
        <v>2797</v>
      </c>
      <c r="BN323" s="90" t="s">
        <v>1384</v>
      </c>
      <c r="BO323" s="90" t="s">
        <v>2721</v>
      </c>
    </row>
    <row r="324" spans="1:73" ht="30">
      <c r="A324" s="192">
        <v>323</v>
      </c>
      <c r="B324" s="193">
        <v>200673140</v>
      </c>
      <c r="C324" s="193">
        <v>3</v>
      </c>
      <c r="D324" s="193" t="s">
        <v>56</v>
      </c>
      <c r="E324" s="198">
        <v>45108</v>
      </c>
      <c r="F324" s="193" t="s">
        <v>4679</v>
      </c>
      <c r="G324" s="192"/>
      <c r="H324" s="192"/>
      <c r="I324" s="192"/>
      <c r="J324" s="192"/>
      <c r="K324" s="192"/>
      <c r="L324" s="192"/>
      <c r="M324" s="192"/>
      <c r="N324" s="192"/>
      <c r="O324" s="192"/>
      <c r="P324" s="196" t="s">
        <v>5720</v>
      </c>
      <c r="Q324" s="192"/>
      <c r="R324" s="192" t="s">
        <v>159</v>
      </c>
      <c r="S324" s="192"/>
      <c r="T324" s="192"/>
      <c r="U324" s="192"/>
      <c r="V324" s="192"/>
      <c r="W324" s="192"/>
      <c r="X324" s="192"/>
      <c r="Y324" s="192"/>
      <c r="Z324" s="192"/>
      <c r="AA324" s="192"/>
      <c r="BM324" s="90" t="s">
        <v>5686</v>
      </c>
    </row>
    <row r="325" spans="1:73" ht="30">
      <c r="A325" s="192">
        <v>324</v>
      </c>
      <c r="B325" s="193">
        <v>200884070</v>
      </c>
      <c r="C325" s="193">
        <v>4</v>
      </c>
      <c r="D325" s="193" t="s">
        <v>51</v>
      </c>
      <c r="E325" s="198">
        <v>45108</v>
      </c>
      <c r="F325" s="193" t="s">
        <v>4679</v>
      </c>
      <c r="G325" s="192"/>
      <c r="H325" s="192"/>
      <c r="I325" s="192"/>
      <c r="J325" s="192"/>
      <c r="K325" s="192"/>
      <c r="L325" s="192"/>
      <c r="M325" s="192"/>
      <c r="N325" s="192"/>
      <c r="O325" s="192"/>
      <c r="P325" s="196" t="s">
        <v>4869</v>
      </c>
      <c r="Q325" s="192"/>
      <c r="R325" s="192" t="s">
        <v>164</v>
      </c>
      <c r="S325" s="192" t="s">
        <v>2467</v>
      </c>
      <c r="T325" s="192"/>
      <c r="U325" s="192"/>
      <c r="V325" s="192"/>
      <c r="W325" s="192"/>
      <c r="X325" s="192"/>
      <c r="Y325" s="192"/>
      <c r="Z325" s="192"/>
      <c r="AA325" s="192"/>
      <c r="BM325" s="90" t="s">
        <v>3463</v>
      </c>
      <c r="BN325" s="90" t="s">
        <v>216</v>
      </c>
      <c r="BO325" s="90" t="s">
        <v>1384</v>
      </c>
      <c r="BP325" s="90" t="s">
        <v>173</v>
      </c>
    </row>
    <row r="326" spans="1:73" ht="30">
      <c r="A326" s="192">
        <v>325</v>
      </c>
      <c r="B326" s="193">
        <v>200884070</v>
      </c>
      <c r="C326" s="193">
        <v>5</v>
      </c>
      <c r="D326" s="193" t="s">
        <v>56</v>
      </c>
      <c r="E326" s="198">
        <v>45108</v>
      </c>
      <c r="F326" s="193" t="s">
        <v>4679</v>
      </c>
      <c r="G326" s="192"/>
      <c r="H326" s="192"/>
      <c r="I326" s="192"/>
      <c r="J326" s="192"/>
      <c r="K326" s="192"/>
      <c r="L326" s="192"/>
      <c r="M326" s="192"/>
      <c r="N326" s="192"/>
      <c r="O326" s="192"/>
      <c r="P326" s="197" t="s">
        <v>4870</v>
      </c>
      <c r="Q326" s="192"/>
      <c r="R326" s="192" t="s">
        <v>2097</v>
      </c>
      <c r="S326" s="192" t="s">
        <v>164</v>
      </c>
      <c r="T326" s="192"/>
      <c r="U326" s="192"/>
      <c r="V326" s="192"/>
      <c r="W326" s="192"/>
      <c r="X326" s="192"/>
      <c r="Y326" s="192"/>
      <c r="Z326" s="192"/>
      <c r="AA326" s="192"/>
      <c r="BM326" s="90" t="s">
        <v>3396</v>
      </c>
      <c r="BN326" s="90" t="s">
        <v>2768</v>
      </c>
    </row>
    <row r="327" spans="1:73">
      <c r="A327" s="192">
        <v>326</v>
      </c>
      <c r="B327" s="193">
        <v>130695273</v>
      </c>
      <c r="C327" s="193">
        <v>2</v>
      </c>
      <c r="D327" s="193" t="s">
        <v>51</v>
      </c>
      <c r="E327" s="198">
        <v>45118</v>
      </c>
      <c r="F327" s="193" t="s">
        <v>4682</v>
      </c>
      <c r="G327" s="192"/>
      <c r="H327" s="192"/>
      <c r="I327" s="192"/>
      <c r="J327" s="192"/>
      <c r="K327" s="192"/>
      <c r="L327" s="192"/>
      <c r="M327" s="192"/>
      <c r="N327" s="192"/>
      <c r="O327" s="192"/>
      <c r="P327" s="196" t="s">
        <v>4871</v>
      </c>
      <c r="Q327" s="192"/>
      <c r="R327" s="192" t="s">
        <v>551</v>
      </c>
      <c r="S327" s="192"/>
      <c r="T327" s="192"/>
      <c r="U327" s="192"/>
      <c r="V327" s="192"/>
      <c r="W327" s="192"/>
      <c r="X327" s="192"/>
      <c r="Y327" s="192"/>
      <c r="Z327" s="192"/>
      <c r="AA327" s="192"/>
      <c r="BM327" s="90" t="s">
        <v>2151</v>
      </c>
    </row>
    <row r="328" spans="1:73" ht="75">
      <c r="A328" s="192">
        <v>327</v>
      </c>
      <c r="B328" s="193">
        <v>130949266</v>
      </c>
      <c r="C328" s="193">
        <v>5</v>
      </c>
      <c r="D328" s="193" t="s">
        <v>56</v>
      </c>
      <c r="E328" s="198">
        <v>45110</v>
      </c>
      <c r="F328" s="193" t="s">
        <v>4680</v>
      </c>
      <c r="G328" s="192"/>
      <c r="H328" s="192"/>
      <c r="I328" s="192"/>
      <c r="J328" s="192"/>
      <c r="K328" s="192"/>
      <c r="L328" s="192"/>
      <c r="M328" s="192"/>
      <c r="N328" s="192"/>
      <c r="O328" s="192"/>
      <c r="P328" s="196" t="s">
        <v>5442</v>
      </c>
      <c r="Q328" s="192"/>
      <c r="R328" s="192" t="s">
        <v>551</v>
      </c>
      <c r="S328" s="192" t="s">
        <v>174</v>
      </c>
      <c r="T328" s="192" t="s">
        <v>154</v>
      </c>
      <c r="U328" s="192" t="s">
        <v>165</v>
      </c>
      <c r="V328" s="192" t="s">
        <v>671</v>
      </c>
      <c r="W328" s="192" t="s">
        <v>159</v>
      </c>
      <c r="X328" s="192" t="s">
        <v>507</v>
      </c>
      <c r="Y328" s="192"/>
      <c r="Z328" s="192"/>
      <c r="AA328" s="192"/>
      <c r="BM328" s="90" t="s">
        <v>2169</v>
      </c>
      <c r="BN328" s="90" t="s">
        <v>1777</v>
      </c>
      <c r="BO328" s="90" t="s">
        <v>1609</v>
      </c>
      <c r="BP328" s="90" t="s">
        <v>1317</v>
      </c>
      <c r="BQ328" s="90" t="s">
        <v>2638</v>
      </c>
      <c r="BR328" s="90" t="s">
        <v>2639</v>
      </c>
      <c r="BS328" s="90" t="s">
        <v>2426</v>
      </c>
      <c r="BT328" s="90" t="s">
        <v>1360</v>
      </c>
      <c r="BU328" s="90" t="s">
        <v>3575</v>
      </c>
    </row>
    <row r="329" spans="1:73" ht="30">
      <c r="A329" s="192">
        <v>328</v>
      </c>
      <c r="B329" s="193">
        <v>132098948</v>
      </c>
      <c r="C329" s="193">
        <v>4</v>
      </c>
      <c r="D329" s="193" t="s">
        <v>56</v>
      </c>
      <c r="E329" s="198">
        <v>45110</v>
      </c>
      <c r="F329" s="193" t="s">
        <v>4680</v>
      </c>
      <c r="G329" s="192"/>
      <c r="H329" s="192"/>
      <c r="I329" s="192"/>
      <c r="J329" s="192"/>
      <c r="K329" s="192"/>
      <c r="L329" s="192"/>
      <c r="M329" s="192"/>
      <c r="N329" s="192"/>
      <c r="O329" s="192"/>
      <c r="P329" s="196" t="s">
        <v>4872</v>
      </c>
      <c r="Q329" s="192"/>
      <c r="R329" s="192" t="s">
        <v>151</v>
      </c>
      <c r="S329" s="192" t="s">
        <v>174</v>
      </c>
      <c r="T329" s="192" t="s">
        <v>3</v>
      </c>
      <c r="U329" s="192" t="s">
        <v>507</v>
      </c>
      <c r="V329" s="192"/>
      <c r="W329" s="192"/>
      <c r="X329" s="192"/>
      <c r="Y329" s="192"/>
      <c r="Z329" s="192"/>
      <c r="AA329" s="192"/>
      <c r="BM329" s="90" t="s">
        <v>1048</v>
      </c>
      <c r="BN329" s="90" t="s">
        <v>1939</v>
      </c>
      <c r="BO329" s="90" t="s">
        <v>1253</v>
      </c>
      <c r="BP329" s="90" t="s">
        <v>3575</v>
      </c>
    </row>
    <row r="330" spans="1:73">
      <c r="A330" s="192">
        <v>329</v>
      </c>
      <c r="B330" s="193">
        <v>133297747</v>
      </c>
      <c r="C330" s="193">
        <v>1</v>
      </c>
      <c r="D330" s="193" t="s">
        <v>56</v>
      </c>
      <c r="E330" s="198">
        <v>45110</v>
      </c>
      <c r="F330" s="193" t="s">
        <v>4682</v>
      </c>
      <c r="G330" s="192"/>
      <c r="H330" s="192"/>
      <c r="I330" s="192"/>
      <c r="J330" s="192"/>
      <c r="K330" s="192"/>
      <c r="L330" s="192"/>
      <c r="M330" s="192"/>
      <c r="N330" s="192"/>
      <c r="O330" s="192"/>
      <c r="P330" s="196" t="s">
        <v>4873</v>
      </c>
      <c r="Q330" s="192"/>
      <c r="R330" s="192" t="s">
        <v>154</v>
      </c>
      <c r="S330" s="192"/>
      <c r="T330" s="192"/>
      <c r="U330" s="192"/>
      <c r="V330" s="192"/>
      <c r="W330" s="192"/>
      <c r="X330" s="192"/>
      <c r="Y330" s="192"/>
      <c r="Z330" s="192"/>
      <c r="AA330" s="192"/>
      <c r="BM330" s="90" t="s">
        <v>1609</v>
      </c>
    </row>
    <row r="331" spans="1:73" ht="60">
      <c r="A331" s="192">
        <v>330</v>
      </c>
      <c r="B331" s="193">
        <v>135825446</v>
      </c>
      <c r="C331" s="193">
        <v>3</v>
      </c>
      <c r="D331" s="193" t="s">
        <v>56</v>
      </c>
      <c r="E331" s="198">
        <v>45110</v>
      </c>
      <c r="F331" s="193" t="s">
        <v>4680</v>
      </c>
      <c r="G331" s="192"/>
      <c r="H331" s="192"/>
      <c r="I331" s="192"/>
      <c r="J331" s="192"/>
      <c r="K331" s="192"/>
      <c r="L331" s="192"/>
      <c r="M331" s="192"/>
      <c r="N331" s="192"/>
      <c r="O331" s="192"/>
      <c r="P331" s="196" t="s">
        <v>4874</v>
      </c>
      <c r="Q331" s="192"/>
      <c r="R331" s="192" t="s">
        <v>174</v>
      </c>
      <c r="S331" s="192" t="s">
        <v>2700</v>
      </c>
      <c r="T331" s="192" t="s">
        <v>507</v>
      </c>
      <c r="U331" s="192"/>
      <c r="V331" s="192"/>
      <c r="W331" s="192"/>
      <c r="X331" s="192"/>
      <c r="Y331" s="192"/>
      <c r="Z331" s="192"/>
      <c r="AA331" s="192"/>
      <c r="BM331" s="90" t="s">
        <v>1777</v>
      </c>
      <c r="BN331" s="90" t="s">
        <v>2671</v>
      </c>
      <c r="BO331" s="90" t="s">
        <v>3575</v>
      </c>
    </row>
    <row r="332" spans="1:73">
      <c r="A332" s="192">
        <v>331</v>
      </c>
      <c r="B332" s="193">
        <v>136293685</v>
      </c>
      <c r="C332" s="193">
        <v>2</v>
      </c>
      <c r="D332" s="193" t="s">
        <v>56</v>
      </c>
      <c r="E332" s="198">
        <v>45110</v>
      </c>
      <c r="F332" s="193" t="s">
        <v>4680</v>
      </c>
      <c r="G332" s="192"/>
      <c r="H332" s="192"/>
      <c r="I332" s="192"/>
      <c r="J332" s="192"/>
      <c r="K332" s="192"/>
      <c r="L332" s="192"/>
      <c r="M332" s="192"/>
      <c r="N332" s="192"/>
      <c r="O332" s="192"/>
      <c r="P332" s="196" t="s">
        <v>5721</v>
      </c>
      <c r="Q332" s="192"/>
      <c r="R332" s="192" t="s">
        <v>159</v>
      </c>
      <c r="S332" s="192"/>
      <c r="T332" s="192"/>
      <c r="U332" s="192"/>
      <c r="V332" s="192"/>
      <c r="W332" s="192"/>
      <c r="X332" s="192"/>
      <c r="Y332" s="192"/>
      <c r="Z332" s="192"/>
      <c r="AA332" s="192"/>
      <c r="BM332" s="90" t="s">
        <v>5687</v>
      </c>
    </row>
    <row r="333" spans="1:73" ht="30">
      <c r="A333" s="192">
        <v>332</v>
      </c>
      <c r="B333" s="193">
        <v>136895935</v>
      </c>
      <c r="C333" s="193">
        <v>4</v>
      </c>
      <c r="D333" s="193" t="s">
        <v>51</v>
      </c>
      <c r="E333" s="198">
        <v>45110</v>
      </c>
      <c r="F333" s="193" t="s">
        <v>4682</v>
      </c>
      <c r="G333" s="192"/>
      <c r="H333" s="192"/>
      <c r="I333" s="192"/>
      <c r="J333" s="192"/>
      <c r="K333" s="192"/>
      <c r="L333" s="192"/>
      <c r="M333" s="192"/>
      <c r="N333" s="192"/>
      <c r="O333" s="192"/>
      <c r="P333" s="196" t="s">
        <v>5236</v>
      </c>
      <c r="Q333" s="192"/>
      <c r="R333" s="192" t="s">
        <v>86</v>
      </c>
      <c r="S333" s="192"/>
      <c r="T333" s="192"/>
      <c r="U333" s="192"/>
      <c r="V333" s="192"/>
      <c r="W333" s="192"/>
      <c r="X333" s="192"/>
      <c r="Y333" s="192"/>
      <c r="Z333" s="192"/>
      <c r="AA333" s="192"/>
    </row>
    <row r="334" spans="1:73" ht="45">
      <c r="A334" s="192">
        <v>333</v>
      </c>
      <c r="B334" s="193">
        <v>20000695</v>
      </c>
      <c r="C334" s="193">
        <v>2</v>
      </c>
      <c r="D334" s="193" t="s">
        <v>56</v>
      </c>
      <c r="E334" s="198">
        <v>45110</v>
      </c>
      <c r="F334" s="193" t="s">
        <v>4681</v>
      </c>
      <c r="G334" s="192"/>
      <c r="H334" s="192"/>
      <c r="I334" s="192"/>
      <c r="J334" s="192"/>
      <c r="K334" s="192"/>
      <c r="L334" s="192"/>
      <c r="M334" s="192"/>
      <c r="N334" s="192"/>
      <c r="O334" s="192"/>
      <c r="P334" s="196" t="s">
        <v>5443</v>
      </c>
      <c r="Q334" s="192"/>
      <c r="R334" s="192" t="s">
        <v>551</v>
      </c>
      <c r="S334" s="192" t="s">
        <v>154</v>
      </c>
      <c r="T334" s="192" t="s">
        <v>671</v>
      </c>
      <c r="U334" s="192" t="s">
        <v>164</v>
      </c>
      <c r="V334" s="192"/>
      <c r="W334" s="192"/>
      <c r="X334" s="192"/>
      <c r="Y334" s="192"/>
      <c r="Z334" s="192"/>
      <c r="AA334" s="192"/>
      <c r="BM334" s="90" t="s">
        <v>2150</v>
      </c>
      <c r="BN334" s="90" t="s">
        <v>1973</v>
      </c>
      <c r="BO334" s="90" t="s">
        <v>2638</v>
      </c>
      <c r="BP334" s="90" t="s">
        <v>1412</v>
      </c>
    </row>
    <row r="335" spans="1:73" ht="60">
      <c r="A335" s="192">
        <v>334</v>
      </c>
      <c r="B335" s="193">
        <v>20000855</v>
      </c>
      <c r="C335" s="193">
        <v>4</v>
      </c>
      <c r="D335" s="193" t="s">
        <v>56</v>
      </c>
      <c r="E335" s="198">
        <v>45110</v>
      </c>
      <c r="F335" s="193" t="s">
        <v>4679</v>
      </c>
      <c r="G335" s="192"/>
      <c r="H335" s="192"/>
      <c r="I335" s="192"/>
      <c r="J335" s="192"/>
      <c r="K335" s="192"/>
      <c r="L335" s="192"/>
      <c r="M335" s="192"/>
      <c r="N335" s="192"/>
      <c r="O335" s="192"/>
      <c r="P335" s="196" t="s">
        <v>5444</v>
      </c>
      <c r="Q335" s="192"/>
      <c r="R335" s="192" t="s">
        <v>151</v>
      </c>
      <c r="S335" s="192" t="s">
        <v>154</v>
      </c>
      <c r="T335" s="192" t="s">
        <v>150</v>
      </c>
      <c r="U335" s="192" t="s">
        <v>2700</v>
      </c>
      <c r="V335" s="192" t="s">
        <v>165</v>
      </c>
      <c r="W335" s="192" t="s">
        <v>166</v>
      </c>
      <c r="X335" s="192" t="s">
        <v>2467</v>
      </c>
      <c r="Y335" s="192"/>
      <c r="Z335" s="192"/>
      <c r="AA335" s="192"/>
      <c r="BM335" s="90" t="s">
        <v>857</v>
      </c>
      <c r="BN335" s="90" t="s">
        <v>970</v>
      </c>
      <c r="BO335" s="90" t="s">
        <v>1542</v>
      </c>
      <c r="BP335" s="90" t="s">
        <v>1942</v>
      </c>
      <c r="BQ335" s="90" t="s">
        <v>1828</v>
      </c>
      <c r="BR335" s="90" t="s">
        <v>1463</v>
      </c>
      <c r="BS335" s="90" t="s">
        <v>3389</v>
      </c>
      <c r="BT335" s="90" t="s">
        <v>1859</v>
      </c>
      <c r="BU335" s="90" t="s">
        <v>173</v>
      </c>
    </row>
    <row r="336" spans="1:73" ht="30">
      <c r="A336" s="192">
        <v>335</v>
      </c>
      <c r="B336" s="193">
        <v>200015595</v>
      </c>
      <c r="C336" s="193">
        <v>3</v>
      </c>
      <c r="D336" s="193" t="s">
        <v>56</v>
      </c>
      <c r="E336" s="198">
        <v>45110</v>
      </c>
      <c r="F336" s="193" t="s">
        <v>4686</v>
      </c>
      <c r="G336" s="192"/>
      <c r="H336" s="192"/>
      <c r="I336" s="192"/>
      <c r="J336" s="192"/>
      <c r="K336" s="192"/>
      <c r="L336" s="192"/>
      <c r="M336" s="192"/>
      <c r="N336" s="192"/>
      <c r="O336" s="192"/>
      <c r="P336" s="196" t="s">
        <v>4875</v>
      </c>
      <c r="Q336" s="192"/>
      <c r="R336" s="192" t="s">
        <v>154</v>
      </c>
      <c r="S336" s="192"/>
      <c r="T336" s="192"/>
      <c r="U336" s="192"/>
      <c r="V336" s="192"/>
      <c r="W336" s="192"/>
      <c r="X336" s="192"/>
      <c r="Y336" s="192"/>
      <c r="Z336" s="192"/>
      <c r="AA336" s="192"/>
      <c r="BM336" s="90" t="s">
        <v>506</v>
      </c>
      <c r="BN336" s="90" t="s">
        <v>1804</v>
      </c>
    </row>
    <row r="337" spans="1:71" ht="45">
      <c r="A337" s="192">
        <v>336</v>
      </c>
      <c r="B337" s="193">
        <v>200439349</v>
      </c>
      <c r="C337" s="193">
        <v>4</v>
      </c>
      <c r="D337" s="193" t="s">
        <v>51</v>
      </c>
      <c r="E337" s="198">
        <v>45110</v>
      </c>
      <c r="F337" s="193" t="s">
        <v>4682</v>
      </c>
      <c r="G337" s="192"/>
      <c r="H337" s="192"/>
      <c r="I337" s="192"/>
      <c r="J337" s="192"/>
      <c r="K337" s="192"/>
      <c r="L337" s="192"/>
      <c r="M337" s="192"/>
      <c r="N337" s="192"/>
      <c r="O337" s="192"/>
      <c r="P337" s="196" t="s">
        <v>4876</v>
      </c>
      <c r="Q337" s="192"/>
      <c r="R337" s="192" t="s">
        <v>151</v>
      </c>
      <c r="S337" s="192" t="s">
        <v>507</v>
      </c>
      <c r="T337" s="192"/>
      <c r="U337" s="192"/>
      <c r="V337" s="192"/>
      <c r="W337" s="192"/>
      <c r="X337" s="192"/>
      <c r="Y337" s="192"/>
      <c r="Z337" s="192"/>
      <c r="AA337" s="192"/>
      <c r="BM337" s="90" t="s">
        <v>1106</v>
      </c>
      <c r="BN337" s="90" t="s">
        <v>3575</v>
      </c>
    </row>
    <row r="338" spans="1:71" ht="60">
      <c r="A338" s="192">
        <v>337</v>
      </c>
      <c r="B338" s="193">
        <v>200465920</v>
      </c>
      <c r="C338" s="193">
        <v>2</v>
      </c>
      <c r="D338" s="193" t="s">
        <v>56</v>
      </c>
      <c r="E338" s="198">
        <v>45110</v>
      </c>
      <c r="F338" s="193" t="s">
        <v>4679</v>
      </c>
      <c r="G338" s="192"/>
      <c r="H338" s="192"/>
      <c r="I338" s="192"/>
      <c r="J338" s="192"/>
      <c r="K338" s="192"/>
      <c r="L338" s="192"/>
      <c r="M338" s="192"/>
      <c r="N338" s="192"/>
      <c r="O338" s="192"/>
      <c r="P338" s="197" t="s">
        <v>4877</v>
      </c>
      <c r="Q338" s="192"/>
      <c r="R338" s="192" t="s">
        <v>151</v>
      </c>
      <c r="S338" s="192" t="s">
        <v>154</v>
      </c>
      <c r="T338" s="192" t="s">
        <v>155</v>
      </c>
      <c r="U338" s="192" t="s">
        <v>2467</v>
      </c>
      <c r="V338" s="192"/>
      <c r="W338" s="192"/>
      <c r="X338" s="192"/>
      <c r="Y338" s="192"/>
      <c r="Z338" s="192"/>
      <c r="AA338" s="192"/>
      <c r="BM338" s="90" t="s">
        <v>829</v>
      </c>
      <c r="BN338" s="90" t="s">
        <v>959</v>
      </c>
      <c r="BO338" s="90" t="s">
        <v>1088</v>
      </c>
      <c r="BP338" s="90" t="s">
        <v>1521</v>
      </c>
      <c r="BQ338" s="90" t="s">
        <v>1914</v>
      </c>
      <c r="BR338" s="90" t="s">
        <v>2998</v>
      </c>
      <c r="BS338" s="90" t="s">
        <v>173</v>
      </c>
    </row>
    <row r="339" spans="1:71" ht="45">
      <c r="A339" s="192">
        <v>338</v>
      </c>
      <c r="B339" s="193">
        <v>200560517</v>
      </c>
      <c r="C339" s="193">
        <v>4</v>
      </c>
      <c r="D339" s="193" t="s">
        <v>51</v>
      </c>
      <c r="E339" s="198">
        <v>45110</v>
      </c>
      <c r="F339" s="193" t="s">
        <v>4679</v>
      </c>
      <c r="G339" s="192"/>
      <c r="H339" s="192"/>
      <c r="I339" s="192"/>
      <c r="J339" s="192"/>
      <c r="K339" s="192"/>
      <c r="L339" s="192"/>
      <c r="M339" s="192"/>
      <c r="N339" s="192"/>
      <c r="O339" s="192"/>
      <c r="P339" s="196" t="s">
        <v>5722</v>
      </c>
      <c r="Q339" s="192"/>
      <c r="R339" s="192" t="s">
        <v>165</v>
      </c>
      <c r="S339" s="192" t="s">
        <v>671</v>
      </c>
      <c r="T339" s="192" t="s">
        <v>164</v>
      </c>
      <c r="U339" s="192"/>
      <c r="V339" s="192"/>
      <c r="W339" s="192"/>
      <c r="X339" s="192"/>
      <c r="Y339" s="192"/>
      <c r="Z339" s="192"/>
      <c r="AA339" s="192"/>
      <c r="BM339" s="90" t="s">
        <v>1463</v>
      </c>
      <c r="BN339" s="90" t="s">
        <v>2638</v>
      </c>
      <c r="BO339" s="90" t="s">
        <v>3432</v>
      </c>
      <c r="BP339" s="90" t="s">
        <v>5672</v>
      </c>
    </row>
    <row r="340" spans="1:71" ht="45">
      <c r="A340" s="192">
        <v>339</v>
      </c>
      <c r="B340" s="193">
        <v>200633758</v>
      </c>
      <c r="C340" s="193">
        <v>5</v>
      </c>
      <c r="D340" s="193" t="s">
        <v>56</v>
      </c>
      <c r="E340" s="198">
        <v>45110</v>
      </c>
      <c r="F340" s="193" t="s">
        <v>4680</v>
      </c>
      <c r="G340" s="192"/>
      <c r="H340" s="192"/>
      <c r="I340" s="192"/>
      <c r="J340" s="192"/>
      <c r="K340" s="192"/>
      <c r="L340" s="192"/>
      <c r="M340" s="192"/>
      <c r="N340" s="192"/>
      <c r="O340" s="192"/>
      <c r="P340" s="196" t="s">
        <v>5445</v>
      </c>
      <c r="Q340" s="192"/>
      <c r="R340" s="192" t="s">
        <v>2095</v>
      </c>
      <c r="S340" s="192" t="s">
        <v>159</v>
      </c>
      <c r="T340" s="192"/>
      <c r="U340" s="192"/>
      <c r="V340" s="192"/>
      <c r="W340" s="192"/>
      <c r="X340" s="192"/>
      <c r="Y340" s="192"/>
      <c r="Z340" s="192"/>
      <c r="AA340" s="192"/>
      <c r="BM340" s="90" t="s">
        <v>2247</v>
      </c>
      <c r="BN340" s="90" t="s">
        <v>3769</v>
      </c>
    </row>
    <row r="341" spans="1:71" ht="45">
      <c r="A341" s="192">
        <v>340</v>
      </c>
      <c r="B341" s="193">
        <v>200633758</v>
      </c>
      <c r="C341" s="193">
        <v>4</v>
      </c>
      <c r="D341" s="193" t="s">
        <v>56</v>
      </c>
      <c r="E341" s="198">
        <v>45110</v>
      </c>
      <c r="F341" s="193" t="s">
        <v>4680</v>
      </c>
      <c r="G341" s="192"/>
      <c r="H341" s="192"/>
      <c r="I341" s="192"/>
      <c r="J341" s="192"/>
      <c r="K341" s="192"/>
      <c r="L341" s="192"/>
      <c r="M341" s="192"/>
      <c r="N341" s="192"/>
      <c r="O341" s="192"/>
      <c r="P341" s="196" t="s">
        <v>4878</v>
      </c>
      <c r="Q341" s="192"/>
      <c r="R341" s="192" t="s">
        <v>155</v>
      </c>
      <c r="S341" s="192" t="s">
        <v>159</v>
      </c>
      <c r="T341" s="192" t="s">
        <v>2467</v>
      </c>
      <c r="U341" s="192"/>
      <c r="V341" s="192"/>
      <c r="W341" s="192"/>
      <c r="X341" s="192"/>
      <c r="Y341" s="192"/>
      <c r="Z341" s="192"/>
      <c r="AA341" s="192"/>
      <c r="BM341" s="90" t="s">
        <v>2804</v>
      </c>
      <c r="BN341" s="90" t="s">
        <v>3769</v>
      </c>
      <c r="BO341" s="90" t="s">
        <v>173</v>
      </c>
    </row>
    <row r="342" spans="1:71" ht="90">
      <c r="A342" s="192">
        <v>341</v>
      </c>
      <c r="B342" s="193">
        <v>33000209</v>
      </c>
      <c r="C342" s="193">
        <v>5</v>
      </c>
      <c r="D342" s="193" t="s">
        <v>56</v>
      </c>
      <c r="E342" s="198">
        <v>45110</v>
      </c>
      <c r="F342" s="193" t="s">
        <v>4680</v>
      </c>
      <c r="G342" s="192"/>
      <c r="H342" s="192"/>
      <c r="I342" s="192"/>
      <c r="J342" s="192"/>
      <c r="K342" s="192"/>
      <c r="L342" s="192"/>
      <c r="M342" s="192"/>
      <c r="N342" s="192"/>
      <c r="O342" s="192"/>
      <c r="P342" s="196" t="s">
        <v>5446</v>
      </c>
      <c r="Q342" s="192"/>
      <c r="R342" s="192" t="s">
        <v>2095</v>
      </c>
      <c r="S342" s="192" t="s">
        <v>164</v>
      </c>
      <c r="T342" s="192"/>
      <c r="U342" s="192"/>
      <c r="V342" s="192"/>
      <c r="W342" s="192"/>
      <c r="X342" s="192"/>
      <c r="Y342" s="192"/>
      <c r="Z342" s="192"/>
      <c r="AA342" s="192"/>
      <c r="BM342" s="90" t="s">
        <v>1541</v>
      </c>
      <c r="BN342" s="90" t="s">
        <v>1379</v>
      </c>
    </row>
    <row r="343" spans="1:71" ht="75">
      <c r="A343" s="192">
        <v>342</v>
      </c>
      <c r="B343" s="193">
        <v>33000215</v>
      </c>
      <c r="C343" s="193">
        <v>3</v>
      </c>
      <c r="D343" s="193" t="s">
        <v>56</v>
      </c>
      <c r="E343" s="198">
        <v>45110</v>
      </c>
      <c r="F343" s="193" t="s">
        <v>4680</v>
      </c>
      <c r="G343" s="192"/>
      <c r="H343" s="192"/>
      <c r="I343" s="192"/>
      <c r="J343" s="192"/>
      <c r="K343" s="192"/>
      <c r="L343" s="192"/>
      <c r="M343" s="192"/>
      <c r="N343" s="192"/>
      <c r="O343" s="192"/>
      <c r="P343" s="196" t="s">
        <v>4879</v>
      </c>
      <c r="Q343" s="192"/>
      <c r="R343" s="192" t="s">
        <v>154</v>
      </c>
      <c r="S343" s="192" t="s">
        <v>2097</v>
      </c>
      <c r="T343" s="192" t="s">
        <v>164</v>
      </c>
      <c r="U343" s="192"/>
      <c r="V343" s="192"/>
      <c r="W343" s="192"/>
      <c r="X343" s="192"/>
      <c r="Y343" s="192"/>
      <c r="Z343" s="192"/>
      <c r="AA343" s="192"/>
      <c r="BM343" s="90" t="s">
        <v>506</v>
      </c>
      <c r="BN343" s="90" t="s">
        <v>2748</v>
      </c>
      <c r="BO343" s="90" t="s">
        <v>1412</v>
      </c>
    </row>
    <row r="344" spans="1:71">
      <c r="A344" s="192">
        <v>343</v>
      </c>
      <c r="B344" s="193">
        <v>33000215</v>
      </c>
      <c r="C344" s="193">
        <v>3</v>
      </c>
      <c r="D344" s="193" t="s">
        <v>56</v>
      </c>
      <c r="E344" s="198">
        <v>45110</v>
      </c>
      <c r="F344" s="193" t="s">
        <v>4680</v>
      </c>
      <c r="G344" s="192"/>
      <c r="H344" s="192"/>
      <c r="I344" s="192"/>
      <c r="J344" s="192"/>
      <c r="K344" s="192"/>
      <c r="L344" s="192"/>
      <c r="M344" s="192"/>
      <c r="N344" s="192"/>
      <c r="O344" s="192"/>
      <c r="P344" s="196" t="s">
        <v>5241</v>
      </c>
      <c r="Q344" s="192"/>
      <c r="R344" s="192" t="s">
        <v>86</v>
      </c>
      <c r="S344" s="192"/>
      <c r="T344" s="192"/>
      <c r="U344" s="192"/>
      <c r="V344" s="192"/>
      <c r="W344" s="192"/>
      <c r="X344" s="192"/>
      <c r="Y344" s="192"/>
      <c r="Z344" s="192"/>
      <c r="AA344" s="192"/>
    </row>
    <row r="345" spans="1:71">
      <c r="A345" s="192">
        <v>344</v>
      </c>
      <c r="B345" s="193">
        <v>33000215</v>
      </c>
      <c r="C345" s="193">
        <v>1</v>
      </c>
      <c r="D345" s="193" t="s">
        <v>56</v>
      </c>
      <c r="E345" s="198">
        <v>45110</v>
      </c>
      <c r="F345" s="193" t="s">
        <v>4680</v>
      </c>
      <c r="G345" s="192"/>
      <c r="H345" s="192"/>
      <c r="I345" s="192"/>
      <c r="J345" s="192"/>
      <c r="K345" s="192"/>
      <c r="L345" s="192"/>
      <c r="M345" s="192"/>
      <c r="N345" s="192"/>
      <c r="O345" s="192"/>
      <c r="P345" s="196" t="s">
        <v>4880</v>
      </c>
      <c r="Q345" s="192"/>
      <c r="R345" s="192" t="s">
        <v>551</v>
      </c>
      <c r="S345" s="192" t="s">
        <v>507</v>
      </c>
      <c r="T345" s="192"/>
      <c r="U345" s="192"/>
      <c r="V345" s="192"/>
      <c r="W345" s="192"/>
      <c r="X345" s="192"/>
      <c r="Y345" s="192"/>
      <c r="Z345" s="192"/>
      <c r="AA345" s="192"/>
      <c r="BM345" s="90" t="s">
        <v>2151</v>
      </c>
      <c r="BN345" s="90" t="s">
        <v>2490</v>
      </c>
      <c r="BO345" s="90" t="s">
        <v>3575</v>
      </c>
    </row>
    <row r="346" spans="1:71">
      <c r="A346" s="192">
        <v>345</v>
      </c>
      <c r="B346" s="193">
        <v>40000154</v>
      </c>
      <c r="C346" s="193">
        <v>4</v>
      </c>
      <c r="D346" s="193" t="s">
        <v>51</v>
      </c>
      <c r="E346" s="198">
        <v>45110</v>
      </c>
      <c r="F346" s="193" t="s">
        <v>4679</v>
      </c>
      <c r="G346" s="192"/>
      <c r="H346" s="192"/>
      <c r="I346" s="192"/>
      <c r="J346" s="192"/>
      <c r="K346" s="192"/>
      <c r="L346" s="192"/>
      <c r="M346" s="192"/>
      <c r="N346" s="192"/>
      <c r="O346" s="192"/>
      <c r="P346" s="196" t="s">
        <v>5242</v>
      </c>
      <c r="Q346" s="192"/>
      <c r="R346" s="192" t="s">
        <v>86</v>
      </c>
      <c r="S346" s="192"/>
      <c r="T346" s="192"/>
      <c r="U346" s="192"/>
      <c r="V346" s="192"/>
      <c r="W346" s="192"/>
      <c r="X346" s="192"/>
      <c r="Y346" s="192"/>
      <c r="Z346" s="192"/>
      <c r="AA346" s="192"/>
    </row>
    <row r="347" spans="1:71" ht="45">
      <c r="A347" s="192">
        <v>346</v>
      </c>
      <c r="B347" s="193">
        <v>40000210</v>
      </c>
      <c r="C347" s="193">
        <v>2</v>
      </c>
      <c r="D347" s="193" t="s">
        <v>56</v>
      </c>
      <c r="E347" s="198">
        <v>45110</v>
      </c>
      <c r="F347" s="193" t="s">
        <v>4679</v>
      </c>
      <c r="G347" s="192"/>
      <c r="H347" s="192"/>
      <c r="I347" s="192"/>
      <c r="J347" s="192"/>
      <c r="K347" s="192"/>
      <c r="L347" s="192"/>
      <c r="M347" s="192"/>
      <c r="N347" s="192"/>
      <c r="O347" s="192"/>
      <c r="P347" s="196" t="s">
        <v>4881</v>
      </c>
      <c r="Q347" s="192"/>
      <c r="R347" s="192" t="s">
        <v>151</v>
      </c>
      <c r="S347" s="192" t="s">
        <v>551</v>
      </c>
      <c r="T347" s="192" t="s">
        <v>154</v>
      </c>
      <c r="U347" s="192" t="s">
        <v>164</v>
      </c>
      <c r="V347" s="192" t="s">
        <v>2467</v>
      </c>
      <c r="W347" s="192"/>
      <c r="X347" s="192"/>
      <c r="Y347" s="192"/>
      <c r="Z347" s="192"/>
      <c r="AA347" s="192"/>
      <c r="BM347" s="90" t="s">
        <v>1090</v>
      </c>
      <c r="BN347" s="90" t="s">
        <v>2148</v>
      </c>
      <c r="BO347" s="90" t="s">
        <v>1720</v>
      </c>
      <c r="BP347" s="90" t="s">
        <v>1933</v>
      </c>
      <c r="BQ347" s="90" t="s">
        <v>1410</v>
      </c>
      <c r="BR347" s="90" t="s">
        <v>2695</v>
      </c>
    </row>
    <row r="348" spans="1:71" ht="30">
      <c r="A348" s="192">
        <v>347</v>
      </c>
      <c r="B348" s="193">
        <v>40000210</v>
      </c>
      <c r="C348" s="193">
        <v>1</v>
      </c>
      <c r="D348" s="193" t="s">
        <v>56</v>
      </c>
      <c r="E348" s="198">
        <v>45110</v>
      </c>
      <c r="F348" s="193" t="s">
        <v>4679</v>
      </c>
      <c r="G348" s="192"/>
      <c r="H348" s="192"/>
      <c r="I348" s="192"/>
      <c r="J348" s="192"/>
      <c r="K348" s="192"/>
      <c r="L348" s="192"/>
      <c r="M348" s="192"/>
      <c r="N348" s="192"/>
      <c r="O348" s="192"/>
      <c r="P348" s="196" t="s">
        <v>5447</v>
      </c>
      <c r="Q348" s="192"/>
      <c r="R348" s="192" t="s">
        <v>154</v>
      </c>
      <c r="S348" s="192" t="s">
        <v>160</v>
      </c>
      <c r="T348" s="192"/>
      <c r="U348" s="192"/>
      <c r="V348" s="192"/>
      <c r="W348" s="192"/>
      <c r="X348" s="192"/>
      <c r="Y348" s="192"/>
      <c r="Z348" s="192"/>
      <c r="AA348" s="192"/>
      <c r="BM348" s="90" t="s">
        <v>506</v>
      </c>
      <c r="BN348" s="90" t="s">
        <v>183</v>
      </c>
    </row>
    <row r="349" spans="1:71">
      <c r="A349" s="192">
        <v>348</v>
      </c>
      <c r="B349" s="193">
        <v>40000210</v>
      </c>
      <c r="C349" s="193">
        <v>3</v>
      </c>
      <c r="D349" s="193" t="s">
        <v>56</v>
      </c>
      <c r="E349" s="198">
        <v>45110</v>
      </c>
      <c r="F349" s="193" t="s">
        <v>4679</v>
      </c>
      <c r="G349" s="192"/>
      <c r="H349" s="192"/>
      <c r="I349" s="192"/>
      <c r="J349" s="192"/>
      <c r="K349" s="192"/>
      <c r="L349" s="192"/>
      <c r="M349" s="192"/>
      <c r="N349" s="192"/>
      <c r="O349" s="192"/>
      <c r="P349" s="196" t="s">
        <v>5448</v>
      </c>
      <c r="Q349" s="192"/>
      <c r="R349" s="192" t="s">
        <v>164</v>
      </c>
      <c r="S349" s="192" t="s">
        <v>2467</v>
      </c>
      <c r="T349" s="192"/>
      <c r="U349" s="192"/>
      <c r="V349" s="192"/>
      <c r="W349" s="192"/>
      <c r="X349" s="192"/>
      <c r="Y349" s="192"/>
      <c r="Z349" s="192"/>
      <c r="AA349" s="192"/>
      <c r="BM349" s="90" t="s">
        <v>1412</v>
      </c>
      <c r="BN349" s="90" t="s">
        <v>173</v>
      </c>
    </row>
    <row r="350" spans="1:71" ht="30">
      <c r="A350" s="192">
        <v>349</v>
      </c>
      <c r="B350" s="193">
        <v>138853098</v>
      </c>
      <c r="C350" s="193">
        <v>5</v>
      </c>
      <c r="D350" s="193" t="s">
        <v>51</v>
      </c>
      <c r="E350" s="198">
        <v>45110</v>
      </c>
      <c r="F350" s="193" t="s">
        <v>4679</v>
      </c>
      <c r="G350" s="192"/>
      <c r="H350" s="192"/>
      <c r="I350" s="192"/>
      <c r="J350" s="192"/>
      <c r="K350" s="192"/>
      <c r="L350" s="192"/>
      <c r="M350" s="192"/>
      <c r="N350" s="192"/>
      <c r="O350" s="192"/>
      <c r="P350" s="196" t="s">
        <v>4882</v>
      </c>
      <c r="Q350" s="192"/>
      <c r="R350" s="192" t="s">
        <v>3127</v>
      </c>
      <c r="S350" s="192" t="s">
        <v>164</v>
      </c>
      <c r="T350" s="192" t="s">
        <v>2467</v>
      </c>
      <c r="U350" s="192"/>
      <c r="V350" s="192"/>
      <c r="W350" s="192"/>
      <c r="X350" s="192"/>
      <c r="Y350" s="192"/>
      <c r="Z350" s="192"/>
      <c r="AA350" s="192"/>
      <c r="BM350" s="90" t="s">
        <v>3394</v>
      </c>
      <c r="BN350" s="90" t="s">
        <v>3231</v>
      </c>
      <c r="BO350" s="90" t="s">
        <v>2695</v>
      </c>
    </row>
    <row r="351" spans="1:71" ht="120">
      <c r="A351" s="192">
        <v>350</v>
      </c>
      <c r="B351" s="193">
        <v>40000210</v>
      </c>
      <c r="C351" s="193">
        <v>3</v>
      </c>
      <c r="D351" s="193" t="s">
        <v>56</v>
      </c>
      <c r="E351" s="198">
        <v>45110</v>
      </c>
      <c r="F351" s="193" t="s">
        <v>4679</v>
      </c>
      <c r="G351" s="192"/>
      <c r="H351" s="192"/>
      <c r="I351" s="192"/>
      <c r="J351" s="192"/>
      <c r="K351" s="192"/>
      <c r="L351" s="192"/>
      <c r="M351" s="192"/>
      <c r="N351" s="192"/>
      <c r="O351" s="192"/>
      <c r="P351" s="196" t="s">
        <v>5723</v>
      </c>
      <c r="Q351" s="192"/>
      <c r="R351" s="192" t="s">
        <v>159</v>
      </c>
      <c r="S351" s="192" t="s">
        <v>164</v>
      </c>
      <c r="T351" s="192" t="s">
        <v>2467</v>
      </c>
      <c r="U351" s="192"/>
      <c r="V351" s="192"/>
      <c r="W351" s="192"/>
      <c r="X351" s="192"/>
      <c r="Y351" s="192"/>
      <c r="Z351" s="192"/>
      <c r="AA351" s="192"/>
      <c r="BM351" s="90" t="s">
        <v>2407</v>
      </c>
      <c r="BN351" s="90" t="s">
        <v>1412</v>
      </c>
      <c r="BO351" s="90" t="s">
        <v>3086</v>
      </c>
      <c r="BP351" s="90" t="s">
        <v>2695</v>
      </c>
    </row>
    <row r="352" spans="1:71" ht="60">
      <c r="A352" s="192">
        <v>351</v>
      </c>
      <c r="B352" s="193">
        <v>40000392</v>
      </c>
      <c r="C352" s="193">
        <v>3</v>
      </c>
      <c r="D352" s="193" t="s">
        <v>56</v>
      </c>
      <c r="E352" s="198">
        <v>45110</v>
      </c>
      <c r="F352" s="193" t="s">
        <v>4680</v>
      </c>
      <c r="G352" s="192"/>
      <c r="H352" s="192"/>
      <c r="I352" s="192"/>
      <c r="J352" s="192"/>
      <c r="K352" s="192"/>
      <c r="L352" s="192"/>
      <c r="M352" s="192"/>
      <c r="N352" s="192"/>
      <c r="O352" s="192"/>
      <c r="P352" s="196" t="s">
        <v>4883</v>
      </c>
      <c r="Q352" s="192"/>
      <c r="R352" s="192" t="s">
        <v>151</v>
      </c>
      <c r="S352" s="192" t="s">
        <v>507</v>
      </c>
      <c r="T352" s="192"/>
      <c r="U352" s="192"/>
      <c r="V352" s="192"/>
      <c r="W352" s="192"/>
      <c r="X352" s="192"/>
      <c r="Y352" s="192"/>
      <c r="Z352" s="192"/>
      <c r="AA352" s="192"/>
      <c r="BM352" s="90" t="s">
        <v>869</v>
      </c>
      <c r="BN352" s="90" t="s">
        <v>1103</v>
      </c>
      <c r="BO352" s="90" t="s">
        <v>3575</v>
      </c>
    </row>
    <row r="353" spans="1:74" ht="45">
      <c r="A353" s="192">
        <v>352</v>
      </c>
      <c r="B353" s="193">
        <v>40000392</v>
      </c>
      <c r="C353" s="193">
        <v>1</v>
      </c>
      <c r="D353" s="193" t="s">
        <v>56</v>
      </c>
      <c r="E353" s="198">
        <v>45110</v>
      </c>
      <c r="F353" s="193" t="s">
        <v>4680</v>
      </c>
      <c r="G353" s="192"/>
      <c r="H353" s="192"/>
      <c r="I353" s="192"/>
      <c r="J353" s="192"/>
      <c r="K353" s="192"/>
      <c r="L353" s="192"/>
      <c r="M353" s="192"/>
      <c r="N353" s="192"/>
      <c r="O353" s="192"/>
      <c r="P353" s="196" t="s">
        <v>4884</v>
      </c>
      <c r="Q353" s="192"/>
      <c r="R353" s="192" t="s">
        <v>551</v>
      </c>
      <c r="S353" s="192"/>
      <c r="T353" s="192"/>
      <c r="U353" s="192"/>
      <c r="V353" s="192"/>
      <c r="W353" s="192"/>
      <c r="X353" s="192"/>
      <c r="Y353" s="192"/>
      <c r="Z353" s="192"/>
      <c r="AA353" s="192"/>
      <c r="BM353" s="90" t="s">
        <v>2151</v>
      </c>
      <c r="BN353" s="90" t="s">
        <v>2152</v>
      </c>
    </row>
    <row r="354" spans="1:74">
      <c r="A354" s="192">
        <v>353</v>
      </c>
      <c r="B354" s="193">
        <v>60000072</v>
      </c>
      <c r="C354" s="193">
        <v>5</v>
      </c>
      <c r="D354" s="193" t="s">
        <v>51</v>
      </c>
      <c r="E354" s="198">
        <v>45110</v>
      </c>
      <c r="F354" s="193" t="s">
        <v>4679</v>
      </c>
      <c r="G354" s="192"/>
      <c r="H354" s="192"/>
      <c r="I354" s="192"/>
      <c r="J354" s="192"/>
      <c r="K354" s="192"/>
      <c r="L354" s="192"/>
      <c r="M354" s="192"/>
      <c r="N354" s="192"/>
      <c r="O354" s="192"/>
      <c r="P354" s="196" t="s">
        <v>4279</v>
      </c>
      <c r="Q354" s="192"/>
      <c r="R354" s="192" t="s">
        <v>86</v>
      </c>
      <c r="S354" s="192"/>
      <c r="T354" s="192"/>
      <c r="U354" s="192"/>
      <c r="V354" s="192"/>
      <c r="W354" s="192"/>
      <c r="X354" s="192"/>
      <c r="Y354" s="192"/>
      <c r="Z354" s="192"/>
      <c r="AA354" s="192"/>
    </row>
    <row r="355" spans="1:74" ht="105">
      <c r="A355" s="192">
        <v>354</v>
      </c>
      <c r="B355" s="193">
        <v>61000122</v>
      </c>
      <c r="C355" s="193">
        <v>4</v>
      </c>
      <c r="D355" s="193" t="s">
        <v>51</v>
      </c>
      <c r="E355" s="198">
        <v>45110</v>
      </c>
      <c r="F355" s="193" t="s">
        <v>4679</v>
      </c>
      <c r="G355" s="192"/>
      <c r="H355" s="192"/>
      <c r="I355" s="192"/>
      <c r="J355" s="192"/>
      <c r="K355" s="192"/>
      <c r="L355" s="192"/>
      <c r="M355" s="192"/>
      <c r="N355" s="192"/>
      <c r="O355" s="192"/>
      <c r="P355" s="196" t="s">
        <v>4885</v>
      </c>
      <c r="Q355" s="192"/>
      <c r="R355" s="192" t="s">
        <v>3</v>
      </c>
      <c r="S355" s="192" t="s">
        <v>165</v>
      </c>
      <c r="T355" s="192" t="s">
        <v>507</v>
      </c>
      <c r="U355" s="192" t="s">
        <v>2467</v>
      </c>
      <c r="V355" s="192"/>
      <c r="W355" s="192"/>
      <c r="X355" s="192"/>
      <c r="Y355" s="192"/>
      <c r="Z355" s="192"/>
      <c r="AA355" s="192"/>
      <c r="BM355" s="90" t="s">
        <v>1228</v>
      </c>
      <c r="BN355" s="90" t="s">
        <v>1289</v>
      </c>
      <c r="BO355" s="90" t="s">
        <v>3575</v>
      </c>
      <c r="BP355" s="90" t="s">
        <v>2695</v>
      </c>
      <c r="BQ355" s="90" t="s">
        <v>173</v>
      </c>
    </row>
    <row r="356" spans="1:74">
      <c r="A356" s="192">
        <v>355</v>
      </c>
      <c r="B356" s="193">
        <v>61000122</v>
      </c>
      <c r="C356" s="193">
        <v>4</v>
      </c>
      <c r="D356" s="193" t="s">
        <v>51</v>
      </c>
      <c r="E356" s="198">
        <v>45110</v>
      </c>
      <c r="F356" s="193" t="s">
        <v>4679</v>
      </c>
      <c r="G356" s="192"/>
      <c r="H356" s="192"/>
      <c r="I356" s="192"/>
      <c r="J356" s="192"/>
      <c r="K356" s="192"/>
      <c r="L356" s="192"/>
      <c r="M356" s="192"/>
      <c r="N356" s="192"/>
      <c r="O356" s="192"/>
      <c r="P356" s="196" t="s">
        <v>4281</v>
      </c>
      <c r="Q356" s="192"/>
      <c r="R356" s="192" t="s">
        <v>86</v>
      </c>
      <c r="S356" s="192"/>
      <c r="T356" s="192"/>
      <c r="U356" s="192"/>
      <c r="V356" s="192"/>
      <c r="W356" s="192"/>
      <c r="X356" s="192"/>
      <c r="Y356" s="192"/>
      <c r="Z356" s="192"/>
      <c r="AA356" s="192"/>
    </row>
    <row r="357" spans="1:74" ht="45">
      <c r="A357" s="192">
        <v>356</v>
      </c>
      <c r="B357" s="193">
        <v>71000195</v>
      </c>
      <c r="C357" s="193">
        <v>4</v>
      </c>
      <c r="D357" s="193" t="s">
        <v>51</v>
      </c>
      <c r="E357" s="198">
        <v>45110</v>
      </c>
      <c r="F357" s="193" t="s">
        <v>4679</v>
      </c>
      <c r="G357" s="192"/>
      <c r="H357" s="192"/>
      <c r="I357" s="192"/>
      <c r="J357" s="192"/>
      <c r="K357" s="192"/>
      <c r="L357" s="192"/>
      <c r="M357" s="192"/>
      <c r="N357" s="192"/>
      <c r="O357" s="192"/>
      <c r="P357" s="196" t="s">
        <v>4694</v>
      </c>
      <c r="Q357" s="192"/>
      <c r="R357" s="192" t="s">
        <v>86</v>
      </c>
      <c r="S357" s="192"/>
      <c r="T357" s="192"/>
      <c r="U357" s="192"/>
      <c r="V357" s="192"/>
      <c r="W357" s="192"/>
      <c r="X357" s="192"/>
      <c r="Y357" s="192"/>
      <c r="Z357" s="192"/>
      <c r="AA357" s="192"/>
    </row>
    <row r="358" spans="1:74">
      <c r="A358" s="192">
        <v>357</v>
      </c>
      <c r="B358" s="193">
        <v>72000010</v>
      </c>
      <c r="C358" s="193">
        <v>4</v>
      </c>
      <c r="D358" s="193" t="s">
        <v>56</v>
      </c>
      <c r="E358" s="198">
        <v>45110</v>
      </c>
      <c r="F358" s="193" t="s">
        <v>4679</v>
      </c>
      <c r="G358" s="192"/>
      <c r="H358" s="192"/>
      <c r="I358" s="192"/>
      <c r="J358" s="192"/>
      <c r="K358" s="192"/>
      <c r="L358" s="192"/>
      <c r="M358" s="192"/>
      <c r="N358" s="192"/>
      <c r="O358" s="192"/>
      <c r="P358" s="197" t="s">
        <v>4886</v>
      </c>
      <c r="Q358" s="192"/>
      <c r="R358" s="192" t="s">
        <v>671</v>
      </c>
      <c r="S358" s="192"/>
      <c r="T358" s="192"/>
      <c r="U358" s="192"/>
      <c r="V358" s="192"/>
      <c r="W358" s="192"/>
      <c r="X358" s="192"/>
      <c r="Y358" s="192"/>
      <c r="Z358" s="192"/>
      <c r="AA358" s="192"/>
      <c r="BM358" s="90" t="s">
        <v>2638</v>
      </c>
    </row>
    <row r="359" spans="1:74" ht="45">
      <c r="A359" s="192">
        <v>358</v>
      </c>
      <c r="B359" s="193">
        <v>72000010</v>
      </c>
      <c r="C359" s="193">
        <v>5</v>
      </c>
      <c r="D359" s="193" t="s">
        <v>56</v>
      </c>
      <c r="E359" s="198">
        <v>45110</v>
      </c>
      <c r="F359" s="193" t="s">
        <v>4679</v>
      </c>
      <c r="G359" s="192"/>
      <c r="H359" s="192"/>
      <c r="I359" s="192"/>
      <c r="J359" s="192"/>
      <c r="K359" s="192"/>
      <c r="L359" s="192"/>
      <c r="M359" s="192"/>
      <c r="N359" s="192"/>
      <c r="O359" s="192"/>
      <c r="P359" s="196" t="s">
        <v>4887</v>
      </c>
      <c r="Q359" s="192"/>
      <c r="R359" s="192" t="s">
        <v>2698</v>
      </c>
      <c r="S359" s="192" t="s">
        <v>154</v>
      </c>
      <c r="T359" s="192" t="s">
        <v>164</v>
      </c>
      <c r="U359" s="192"/>
      <c r="V359" s="192"/>
      <c r="W359" s="192"/>
      <c r="X359" s="192"/>
      <c r="Y359" s="192"/>
      <c r="Z359" s="192"/>
      <c r="AA359" s="192"/>
      <c r="BM359" s="90" t="s">
        <v>1611</v>
      </c>
      <c r="BN359" s="90" t="s">
        <v>1609</v>
      </c>
      <c r="BO359" s="90" t="s">
        <v>1396</v>
      </c>
    </row>
    <row r="360" spans="1:74" ht="105">
      <c r="A360" s="192">
        <v>359</v>
      </c>
      <c r="B360" s="193">
        <v>72000031</v>
      </c>
      <c r="C360" s="193">
        <v>1</v>
      </c>
      <c r="D360" s="193" t="s">
        <v>56</v>
      </c>
      <c r="E360" s="198">
        <v>45110</v>
      </c>
      <c r="F360" s="193" t="s">
        <v>4679</v>
      </c>
      <c r="G360" s="192"/>
      <c r="H360" s="192"/>
      <c r="I360" s="192"/>
      <c r="J360" s="192"/>
      <c r="K360" s="192"/>
      <c r="L360" s="192"/>
      <c r="M360" s="192"/>
      <c r="N360" s="192"/>
      <c r="O360" s="192"/>
      <c r="P360" s="196" t="s">
        <v>5449</v>
      </c>
      <c r="Q360" s="192"/>
      <c r="R360" s="192" t="s">
        <v>151</v>
      </c>
      <c r="S360" s="192" t="s">
        <v>551</v>
      </c>
      <c r="T360" s="192" t="s">
        <v>154</v>
      </c>
      <c r="U360" s="192" t="s">
        <v>3</v>
      </c>
      <c r="V360" s="192" t="s">
        <v>2700</v>
      </c>
      <c r="W360" s="192" t="s">
        <v>159</v>
      </c>
      <c r="X360" s="192" t="s">
        <v>3127</v>
      </c>
      <c r="Y360" s="192" t="s">
        <v>2467</v>
      </c>
      <c r="Z360" s="192"/>
      <c r="AA360" s="192"/>
      <c r="BM360" s="90" t="s">
        <v>970</v>
      </c>
      <c r="BN360" s="90" t="s">
        <v>2162</v>
      </c>
      <c r="BO360" s="90" t="s">
        <v>1702</v>
      </c>
      <c r="BP360" s="90" t="s">
        <v>1720</v>
      </c>
      <c r="BQ360" s="90" t="s">
        <v>542</v>
      </c>
      <c r="BR360" s="90" t="s">
        <v>3532</v>
      </c>
      <c r="BS360" s="90" t="s">
        <v>960</v>
      </c>
      <c r="BT360" s="90" t="s">
        <v>2377</v>
      </c>
      <c r="BU360" s="90" t="s">
        <v>2817</v>
      </c>
      <c r="BV360" s="90" t="s">
        <v>2695</v>
      </c>
    </row>
    <row r="361" spans="1:74" ht="105">
      <c r="A361" s="192">
        <v>360</v>
      </c>
      <c r="B361" s="193">
        <v>72000094</v>
      </c>
      <c r="C361" s="193">
        <v>5</v>
      </c>
      <c r="D361" s="193" t="s">
        <v>56</v>
      </c>
      <c r="E361" s="198">
        <v>45110</v>
      </c>
      <c r="F361" s="193" t="s">
        <v>4679</v>
      </c>
      <c r="G361" s="192"/>
      <c r="H361" s="192"/>
      <c r="I361" s="192"/>
      <c r="J361" s="192"/>
      <c r="K361" s="192"/>
      <c r="L361" s="192"/>
      <c r="M361" s="192"/>
      <c r="N361" s="192"/>
      <c r="O361" s="192"/>
      <c r="P361" s="196" t="s">
        <v>5773</v>
      </c>
      <c r="Q361" s="192"/>
      <c r="R361" s="192" t="s">
        <v>154</v>
      </c>
      <c r="S361" s="192" t="s">
        <v>159</v>
      </c>
      <c r="T361" s="192" t="s">
        <v>507</v>
      </c>
      <c r="U361" s="192" t="s">
        <v>164</v>
      </c>
      <c r="V361" s="192"/>
      <c r="W361" s="192"/>
      <c r="X361" s="192"/>
      <c r="Y361" s="192"/>
      <c r="Z361" s="192"/>
      <c r="AA361" s="192"/>
      <c r="BM361" s="90" t="s">
        <v>1657</v>
      </c>
      <c r="BN361" s="90" t="s">
        <v>5589</v>
      </c>
      <c r="BO361" s="90" t="s">
        <v>2442</v>
      </c>
      <c r="BP361" s="90" t="s">
        <v>3575</v>
      </c>
      <c r="BQ361" s="90" t="s">
        <v>5157</v>
      </c>
      <c r="BR361" s="90" t="s">
        <v>1412</v>
      </c>
    </row>
    <row r="362" spans="1:74">
      <c r="A362" s="192">
        <v>361</v>
      </c>
      <c r="B362" s="193">
        <v>72000180</v>
      </c>
      <c r="C362" s="193">
        <v>2</v>
      </c>
      <c r="D362" s="193" t="s">
        <v>56</v>
      </c>
      <c r="E362" s="198">
        <v>45110</v>
      </c>
      <c r="F362" s="193" t="s">
        <v>4680</v>
      </c>
      <c r="G362" s="192"/>
      <c r="H362" s="192"/>
      <c r="I362" s="192"/>
      <c r="J362" s="192"/>
      <c r="K362" s="192"/>
      <c r="L362" s="192"/>
      <c r="M362" s="192"/>
      <c r="N362" s="192"/>
      <c r="O362" s="192"/>
      <c r="P362" s="196" t="s">
        <v>4888</v>
      </c>
      <c r="Q362" s="192"/>
      <c r="R362" s="192" t="s">
        <v>174</v>
      </c>
      <c r="S362" s="192"/>
      <c r="T362" s="192"/>
      <c r="U362" s="192"/>
      <c r="V362" s="192"/>
      <c r="W362" s="192"/>
      <c r="X362" s="192"/>
      <c r="Y362" s="192"/>
      <c r="Z362" s="192"/>
      <c r="AA362" s="192"/>
      <c r="BM362" s="90" t="s">
        <v>1938</v>
      </c>
    </row>
    <row r="363" spans="1:74" ht="75">
      <c r="A363" s="192">
        <v>362</v>
      </c>
      <c r="B363" s="193">
        <v>72000182</v>
      </c>
      <c r="C363" s="193">
        <v>3</v>
      </c>
      <c r="D363" s="193" t="s">
        <v>56</v>
      </c>
      <c r="E363" s="198">
        <v>45110</v>
      </c>
      <c r="F363" s="193" t="s">
        <v>4680</v>
      </c>
      <c r="G363" s="192"/>
      <c r="H363" s="192"/>
      <c r="I363" s="192"/>
      <c r="J363" s="192"/>
      <c r="K363" s="192"/>
      <c r="L363" s="192"/>
      <c r="M363" s="192"/>
      <c r="N363" s="192"/>
      <c r="O363" s="192"/>
      <c r="P363" s="196" t="s">
        <v>4889</v>
      </c>
      <c r="Q363" s="192"/>
      <c r="R363" s="192" t="s">
        <v>155</v>
      </c>
      <c r="S363" s="192"/>
      <c r="T363" s="192"/>
      <c r="U363" s="192"/>
      <c r="V363" s="192"/>
      <c r="W363" s="192"/>
      <c r="X363" s="192"/>
      <c r="Y363" s="192"/>
      <c r="Z363" s="192"/>
      <c r="AA363" s="192"/>
      <c r="BM363" s="90" t="s">
        <v>2965</v>
      </c>
    </row>
    <row r="364" spans="1:74" ht="30">
      <c r="A364" s="192">
        <v>363</v>
      </c>
      <c r="B364" s="193">
        <v>99999972</v>
      </c>
      <c r="C364" s="193">
        <v>5</v>
      </c>
      <c r="D364" s="193" t="s">
        <v>56</v>
      </c>
      <c r="E364" s="198">
        <v>45110</v>
      </c>
      <c r="F364" s="193" t="s">
        <v>4679</v>
      </c>
      <c r="G364" s="192"/>
      <c r="H364" s="192"/>
      <c r="I364" s="192"/>
      <c r="J364" s="192"/>
      <c r="K364" s="192"/>
      <c r="L364" s="192"/>
      <c r="M364" s="192"/>
      <c r="N364" s="192"/>
      <c r="O364" s="192"/>
      <c r="P364" s="196" t="s">
        <v>4890</v>
      </c>
      <c r="Q364" s="192"/>
      <c r="R364" s="192" t="s">
        <v>154</v>
      </c>
      <c r="S364" s="192"/>
      <c r="T364" s="192"/>
      <c r="U364" s="192"/>
      <c r="V364" s="192"/>
      <c r="W364" s="192"/>
      <c r="X364" s="192"/>
      <c r="Y364" s="192"/>
      <c r="Z364" s="192"/>
      <c r="AA364" s="192"/>
      <c r="BM364" s="90" t="s">
        <v>1609</v>
      </c>
    </row>
    <row r="365" spans="1:74" ht="30">
      <c r="A365" s="192">
        <v>364</v>
      </c>
      <c r="B365" s="193">
        <v>104050760</v>
      </c>
      <c r="C365" s="193">
        <v>4</v>
      </c>
      <c r="D365" s="193" t="s">
        <v>51</v>
      </c>
      <c r="E365" s="198">
        <v>45110</v>
      </c>
      <c r="F365" s="193" t="s">
        <v>4679</v>
      </c>
      <c r="G365" s="192"/>
      <c r="H365" s="192"/>
      <c r="I365" s="192"/>
      <c r="J365" s="192"/>
      <c r="K365" s="192"/>
      <c r="L365" s="192"/>
      <c r="M365" s="192"/>
      <c r="N365" s="192"/>
      <c r="O365" s="192"/>
      <c r="P365" s="196" t="s">
        <v>4891</v>
      </c>
      <c r="Q365" s="192"/>
      <c r="R365" s="192" t="s">
        <v>655</v>
      </c>
      <c r="S365" s="192"/>
      <c r="T365" s="192"/>
      <c r="U365" s="192"/>
      <c r="V365" s="192"/>
      <c r="W365" s="192"/>
      <c r="X365" s="192"/>
      <c r="Y365" s="192"/>
      <c r="Z365" s="192"/>
      <c r="AA365" s="192"/>
      <c r="BM365" s="90" t="s">
        <v>1677</v>
      </c>
      <c r="BN365" s="90" t="s">
        <v>1954</v>
      </c>
    </row>
    <row r="366" spans="1:74" ht="45">
      <c r="A366" s="192">
        <v>365</v>
      </c>
      <c r="B366" s="193">
        <v>104590112</v>
      </c>
      <c r="C366" s="193">
        <v>3</v>
      </c>
      <c r="D366" s="193" t="s">
        <v>51</v>
      </c>
      <c r="E366" s="198">
        <v>45110</v>
      </c>
      <c r="F366" s="193" t="s">
        <v>4679</v>
      </c>
      <c r="G366" s="192"/>
      <c r="H366" s="192"/>
      <c r="I366" s="192"/>
      <c r="J366" s="192"/>
      <c r="K366" s="192"/>
      <c r="L366" s="192"/>
      <c r="M366" s="192"/>
      <c r="N366" s="192"/>
      <c r="O366" s="192"/>
      <c r="P366" s="196" t="s">
        <v>5774</v>
      </c>
      <c r="Q366" s="192"/>
      <c r="R366" s="192" t="s">
        <v>551</v>
      </c>
      <c r="S366" s="192" t="s">
        <v>155</v>
      </c>
      <c r="T366" s="192"/>
      <c r="U366" s="192"/>
      <c r="V366" s="192"/>
      <c r="W366" s="192"/>
      <c r="X366" s="192"/>
      <c r="Y366" s="192"/>
      <c r="Z366" s="192"/>
      <c r="AA366" s="192"/>
      <c r="BM366" s="90" t="s">
        <v>2147</v>
      </c>
      <c r="BN366" s="90" t="s">
        <v>2490</v>
      </c>
      <c r="BO366" s="90" t="s">
        <v>2958</v>
      </c>
    </row>
    <row r="367" spans="1:74">
      <c r="A367" s="192">
        <v>366</v>
      </c>
      <c r="B367" s="193">
        <v>11169337</v>
      </c>
      <c r="C367" s="193">
        <v>3</v>
      </c>
      <c r="D367" s="193" t="s">
        <v>56</v>
      </c>
      <c r="E367" s="198">
        <v>45110</v>
      </c>
      <c r="F367" s="193" t="s">
        <v>4683</v>
      </c>
      <c r="G367" s="192"/>
      <c r="H367" s="192"/>
      <c r="I367" s="192"/>
      <c r="J367" s="192"/>
      <c r="K367" s="192"/>
      <c r="L367" s="192"/>
      <c r="M367" s="192"/>
      <c r="N367" s="192"/>
      <c r="O367" s="192"/>
      <c r="P367" s="196" t="s">
        <v>4289</v>
      </c>
      <c r="Q367" s="192"/>
      <c r="R367" s="192" t="s">
        <v>86</v>
      </c>
      <c r="S367" s="192"/>
      <c r="T367" s="192"/>
      <c r="U367" s="192"/>
      <c r="V367" s="192"/>
      <c r="W367" s="192"/>
      <c r="X367" s="192"/>
      <c r="Y367" s="192"/>
      <c r="Z367" s="192"/>
      <c r="AA367" s="192"/>
    </row>
    <row r="368" spans="1:74">
      <c r="A368" s="192">
        <v>367</v>
      </c>
      <c r="B368" s="193">
        <v>117757674</v>
      </c>
      <c r="C368" s="193">
        <v>3</v>
      </c>
      <c r="D368" s="193" t="s">
        <v>56</v>
      </c>
      <c r="E368" s="198">
        <v>45110</v>
      </c>
      <c r="F368" s="193" t="s">
        <v>4680</v>
      </c>
      <c r="G368" s="192"/>
      <c r="H368" s="192"/>
      <c r="I368" s="192"/>
      <c r="J368" s="192"/>
      <c r="K368" s="192"/>
      <c r="L368" s="192"/>
      <c r="M368" s="192"/>
      <c r="N368" s="192"/>
      <c r="O368" s="192"/>
      <c r="P368" s="196" t="s">
        <v>5450</v>
      </c>
      <c r="Q368" s="192"/>
      <c r="R368" s="192" t="s">
        <v>174</v>
      </c>
      <c r="S368" s="192" t="s">
        <v>507</v>
      </c>
      <c r="T368" s="192"/>
      <c r="U368" s="192"/>
      <c r="V368" s="192"/>
      <c r="W368" s="192"/>
      <c r="X368" s="192"/>
      <c r="Y368" s="192"/>
      <c r="Z368" s="192"/>
      <c r="AA368" s="192"/>
      <c r="BM368" s="90" t="s">
        <v>1777</v>
      </c>
      <c r="BN368" s="90" t="s">
        <v>3575</v>
      </c>
    </row>
    <row r="369" spans="1:69" ht="75">
      <c r="A369" s="192">
        <v>368</v>
      </c>
      <c r="B369" s="193">
        <v>118388040</v>
      </c>
      <c r="C369" s="193">
        <v>1</v>
      </c>
      <c r="D369" s="193" t="s">
        <v>56</v>
      </c>
      <c r="E369" s="198">
        <v>45110</v>
      </c>
      <c r="F369" s="193" t="s">
        <v>4681</v>
      </c>
      <c r="G369" s="192"/>
      <c r="H369" s="192"/>
      <c r="I369" s="192"/>
      <c r="J369" s="192"/>
      <c r="K369" s="192"/>
      <c r="L369" s="192"/>
      <c r="M369" s="192"/>
      <c r="N369" s="192"/>
      <c r="O369" s="192"/>
      <c r="P369" s="196" t="s">
        <v>5451</v>
      </c>
      <c r="Q369" s="192"/>
      <c r="R369" s="192" t="s">
        <v>551</v>
      </c>
      <c r="S369" s="192" t="s">
        <v>154</v>
      </c>
      <c r="T369" s="192" t="s">
        <v>164</v>
      </c>
      <c r="U369" s="192" t="s">
        <v>655</v>
      </c>
      <c r="V369" s="192"/>
      <c r="W369" s="192"/>
      <c r="X369" s="192"/>
      <c r="Y369" s="192"/>
      <c r="Z369" s="192"/>
      <c r="AA369" s="192"/>
      <c r="BM369" s="90" t="s">
        <v>2150</v>
      </c>
      <c r="BN369" s="90" t="s">
        <v>2720</v>
      </c>
      <c r="BO369" s="90" t="s">
        <v>1396</v>
      </c>
      <c r="BP369" s="90" t="s">
        <v>1688</v>
      </c>
    </row>
    <row r="370" spans="1:69">
      <c r="A370" s="192">
        <v>369</v>
      </c>
      <c r="B370" s="193">
        <v>118960707</v>
      </c>
      <c r="C370" s="193">
        <v>4</v>
      </c>
      <c r="D370" s="193" t="s">
        <v>56</v>
      </c>
      <c r="E370" s="198">
        <v>45110</v>
      </c>
      <c r="F370" s="193" t="s">
        <v>4687</v>
      </c>
      <c r="G370" s="192"/>
      <c r="H370" s="192"/>
      <c r="I370" s="192"/>
      <c r="J370" s="192"/>
      <c r="K370" s="192"/>
      <c r="L370" s="192"/>
      <c r="M370" s="192"/>
      <c r="N370" s="192"/>
      <c r="O370" s="192"/>
      <c r="P370" s="196" t="s">
        <v>4892</v>
      </c>
      <c r="Q370" s="192"/>
      <c r="R370" s="192" t="s">
        <v>151</v>
      </c>
      <c r="S370" s="192"/>
      <c r="T370" s="192"/>
      <c r="U370" s="192"/>
      <c r="V370" s="192"/>
      <c r="W370" s="192"/>
      <c r="X370" s="192"/>
      <c r="Y370" s="192"/>
      <c r="Z370" s="192"/>
      <c r="AA370" s="192"/>
      <c r="BM370" s="90" t="s">
        <v>1048</v>
      </c>
      <c r="BN370" s="90" t="s">
        <v>1091</v>
      </c>
    </row>
    <row r="371" spans="1:69" ht="30">
      <c r="A371" s="192">
        <v>370</v>
      </c>
      <c r="B371" s="193">
        <v>127259299</v>
      </c>
      <c r="C371" s="193">
        <v>1</v>
      </c>
      <c r="D371" s="193" t="s">
        <v>56</v>
      </c>
      <c r="E371" s="198">
        <v>45110</v>
      </c>
      <c r="F371" s="193" t="s">
        <v>4679</v>
      </c>
      <c r="G371" s="192"/>
      <c r="H371" s="192"/>
      <c r="I371" s="192"/>
      <c r="J371" s="192"/>
      <c r="K371" s="192"/>
      <c r="L371" s="192"/>
      <c r="M371" s="192"/>
      <c r="N371" s="192"/>
      <c r="O371" s="192"/>
      <c r="P371" s="197" t="s">
        <v>5724</v>
      </c>
      <c r="Q371" s="192"/>
      <c r="R371" s="192" t="s">
        <v>5635</v>
      </c>
      <c r="S371" s="192"/>
      <c r="T371" s="192"/>
      <c r="U371" s="192"/>
      <c r="V371" s="192"/>
      <c r="W371" s="192"/>
      <c r="X371" s="192"/>
      <c r="Y371" s="192"/>
      <c r="Z371" s="192"/>
      <c r="AA371" s="192"/>
      <c r="BM371" s="90" t="s">
        <v>5680</v>
      </c>
      <c r="BN371" s="90" t="s">
        <v>5679</v>
      </c>
    </row>
    <row r="372" spans="1:69">
      <c r="A372" s="192">
        <v>371</v>
      </c>
      <c r="B372" s="193">
        <v>127719516</v>
      </c>
      <c r="C372" s="193">
        <v>4</v>
      </c>
      <c r="D372" s="193" t="s">
        <v>56</v>
      </c>
      <c r="E372" s="198">
        <v>45110</v>
      </c>
      <c r="F372" s="193" t="s">
        <v>4682</v>
      </c>
      <c r="G372" s="192"/>
      <c r="H372" s="192"/>
      <c r="I372" s="192"/>
      <c r="J372" s="192"/>
      <c r="K372" s="192"/>
      <c r="L372" s="192"/>
      <c r="M372" s="192"/>
      <c r="N372" s="192"/>
      <c r="O372" s="192"/>
      <c r="P372" s="196" t="s">
        <v>4291</v>
      </c>
      <c r="Q372" s="192"/>
      <c r="R372" s="192" t="s">
        <v>86</v>
      </c>
      <c r="S372" s="192"/>
      <c r="T372" s="192"/>
      <c r="U372" s="192"/>
      <c r="V372" s="192"/>
      <c r="W372" s="192"/>
      <c r="X372" s="192"/>
      <c r="Y372" s="192"/>
      <c r="Z372" s="192"/>
      <c r="AA372" s="192"/>
    </row>
    <row r="373" spans="1:69">
      <c r="A373" s="192">
        <v>372</v>
      </c>
      <c r="B373" s="193">
        <v>129293916</v>
      </c>
      <c r="C373" s="193">
        <v>1</v>
      </c>
      <c r="D373" s="193" t="s">
        <v>56</v>
      </c>
      <c r="E373" s="198">
        <v>45110</v>
      </c>
      <c r="F373" s="193" t="s">
        <v>4680</v>
      </c>
      <c r="G373" s="192"/>
      <c r="H373" s="192"/>
      <c r="I373" s="192"/>
      <c r="J373" s="192"/>
      <c r="K373" s="192"/>
      <c r="L373" s="192"/>
      <c r="M373" s="192"/>
      <c r="N373" s="192"/>
      <c r="O373" s="192"/>
      <c r="P373" s="196" t="s">
        <v>4292</v>
      </c>
      <c r="Q373" s="192"/>
      <c r="R373" s="192" t="s">
        <v>86</v>
      </c>
      <c r="S373" s="192"/>
      <c r="T373" s="192"/>
      <c r="U373" s="192"/>
      <c r="V373" s="192"/>
      <c r="W373" s="192"/>
      <c r="X373" s="192"/>
      <c r="Y373" s="192"/>
      <c r="Z373" s="192"/>
      <c r="AA373" s="192"/>
    </row>
    <row r="374" spans="1:69">
      <c r="A374" s="192">
        <v>373</v>
      </c>
      <c r="B374" s="193">
        <v>129334397</v>
      </c>
      <c r="C374" s="193">
        <v>4</v>
      </c>
      <c r="D374" s="193" t="s">
        <v>51</v>
      </c>
      <c r="E374" s="198">
        <v>45110</v>
      </c>
      <c r="F374" s="193" t="s">
        <v>4679</v>
      </c>
      <c r="G374" s="192"/>
      <c r="H374" s="192"/>
      <c r="I374" s="192"/>
      <c r="J374" s="192"/>
      <c r="K374" s="192"/>
      <c r="L374" s="192"/>
      <c r="M374" s="192"/>
      <c r="N374" s="192"/>
      <c r="O374" s="192"/>
      <c r="P374" s="196" t="s">
        <v>4893</v>
      </c>
      <c r="Q374" s="192"/>
      <c r="R374" s="192" t="s">
        <v>160</v>
      </c>
      <c r="S374" s="192" t="s">
        <v>2467</v>
      </c>
      <c r="T374" s="192"/>
      <c r="U374" s="192"/>
      <c r="V374" s="192"/>
      <c r="W374" s="192"/>
      <c r="X374" s="192"/>
      <c r="Y374" s="192"/>
      <c r="Z374" s="192"/>
      <c r="AA374" s="192"/>
      <c r="BM374" s="90" t="s">
        <v>185</v>
      </c>
      <c r="BN374" s="90" t="s">
        <v>2695</v>
      </c>
    </row>
    <row r="375" spans="1:69">
      <c r="A375" s="192">
        <v>374</v>
      </c>
      <c r="B375" s="193">
        <v>131131393</v>
      </c>
      <c r="C375" s="193">
        <v>4</v>
      </c>
      <c r="D375" s="193" t="s">
        <v>56</v>
      </c>
      <c r="E375" s="198">
        <v>45110</v>
      </c>
      <c r="F375" s="193" t="s">
        <v>4686</v>
      </c>
      <c r="G375" s="192"/>
      <c r="H375" s="192"/>
      <c r="I375" s="192"/>
      <c r="J375" s="192"/>
      <c r="K375" s="192"/>
      <c r="L375" s="192"/>
      <c r="M375" s="192"/>
      <c r="N375" s="192"/>
      <c r="O375" s="192"/>
      <c r="P375" s="196" t="s">
        <v>5725</v>
      </c>
      <c r="Q375" s="192"/>
      <c r="R375" s="192" t="s">
        <v>151</v>
      </c>
      <c r="S375" s="192"/>
      <c r="T375" s="192"/>
      <c r="U375" s="192"/>
      <c r="V375" s="192"/>
      <c r="W375" s="192"/>
      <c r="X375" s="192"/>
      <c r="Y375" s="192"/>
      <c r="Z375" s="192"/>
      <c r="AA375" s="192"/>
      <c r="BM375" s="90" t="s">
        <v>5681</v>
      </c>
    </row>
    <row r="376" spans="1:69" ht="30">
      <c r="A376" s="192">
        <v>375</v>
      </c>
      <c r="B376" s="193">
        <v>132071242</v>
      </c>
      <c r="C376" s="193">
        <v>3</v>
      </c>
      <c r="D376" s="193" t="s">
        <v>56</v>
      </c>
      <c r="E376" s="198">
        <v>45110</v>
      </c>
      <c r="F376" s="193" t="s">
        <v>4679</v>
      </c>
      <c r="G376" s="192"/>
      <c r="H376" s="192"/>
      <c r="I376" s="192"/>
      <c r="J376" s="192"/>
      <c r="K376" s="192"/>
      <c r="L376" s="192"/>
      <c r="M376" s="192"/>
      <c r="N376" s="192"/>
      <c r="O376" s="192"/>
      <c r="P376" s="196" t="s">
        <v>4894</v>
      </c>
      <c r="Q376" s="192"/>
      <c r="R376" s="192" t="s">
        <v>2467</v>
      </c>
      <c r="S376" s="192"/>
      <c r="T376" s="192"/>
      <c r="U376" s="192"/>
      <c r="V376" s="192"/>
      <c r="W376" s="192"/>
      <c r="X376" s="192"/>
      <c r="Y376" s="192"/>
      <c r="Z376" s="192"/>
      <c r="AA376" s="192"/>
      <c r="BM376" s="90" t="s">
        <v>2695</v>
      </c>
    </row>
    <row r="377" spans="1:69" ht="30">
      <c r="A377" s="192">
        <v>376</v>
      </c>
      <c r="B377" s="193">
        <v>135635670</v>
      </c>
      <c r="C377" s="193">
        <v>1</v>
      </c>
      <c r="D377" s="193" t="s">
        <v>56</v>
      </c>
      <c r="E377" s="198">
        <v>45110</v>
      </c>
      <c r="F377" s="193" t="s">
        <v>4686</v>
      </c>
      <c r="G377" s="192"/>
      <c r="H377" s="192"/>
      <c r="I377" s="192"/>
      <c r="J377" s="192"/>
      <c r="K377" s="192"/>
      <c r="L377" s="192"/>
      <c r="M377" s="192"/>
      <c r="N377" s="192"/>
      <c r="O377" s="192"/>
      <c r="P377" s="196" t="s">
        <v>4895</v>
      </c>
      <c r="Q377" s="192"/>
      <c r="R377" s="192" t="s">
        <v>154</v>
      </c>
      <c r="S377" s="192"/>
      <c r="T377" s="192"/>
      <c r="U377" s="192"/>
      <c r="V377" s="192"/>
      <c r="W377" s="192"/>
      <c r="X377" s="192"/>
      <c r="Y377" s="192"/>
      <c r="Z377" s="192"/>
      <c r="AA377" s="192"/>
      <c r="BM377" s="90" t="s">
        <v>1702</v>
      </c>
    </row>
    <row r="378" spans="1:69">
      <c r="A378" s="192">
        <v>377</v>
      </c>
      <c r="B378" s="193">
        <v>138325493</v>
      </c>
      <c r="C378" s="193">
        <v>4</v>
      </c>
      <c r="D378" s="193" t="s">
        <v>56</v>
      </c>
      <c r="E378" s="198">
        <v>45110</v>
      </c>
      <c r="F378" s="193" t="s">
        <v>4682</v>
      </c>
      <c r="G378" s="192"/>
      <c r="H378" s="192"/>
      <c r="I378" s="192"/>
      <c r="J378" s="192"/>
      <c r="K378" s="192"/>
      <c r="L378" s="192"/>
      <c r="M378" s="192"/>
      <c r="N378" s="192"/>
      <c r="O378" s="192"/>
      <c r="P378" s="196" t="s">
        <v>5452</v>
      </c>
      <c r="Q378" s="192"/>
      <c r="R378" s="192" t="s">
        <v>174</v>
      </c>
      <c r="S378" s="192" t="s">
        <v>671</v>
      </c>
      <c r="T378" s="192" t="s">
        <v>164</v>
      </c>
      <c r="U378" s="192"/>
      <c r="V378" s="192"/>
      <c r="W378" s="192"/>
      <c r="X378" s="192"/>
      <c r="Y378" s="192"/>
      <c r="Z378" s="192"/>
      <c r="AA378" s="192"/>
      <c r="BM378" s="90" t="s">
        <v>1777</v>
      </c>
      <c r="BN378" s="90" t="s">
        <v>2522</v>
      </c>
      <c r="BO378" s="90" t="s">
        <v>2638</v>
      </c>
      <c r="BP378" s="90" t="s">
        <v>2639</v>
      </c>
      <c r="BQ378" s="90" t="s">
        <v>1390</v>
      </c>
    </row>
    <row r="379" spans="1:69" ht="45">
      <c r="A379" s="192">
        <v>378</v>
      </c>
      <c r="B379" s="193">
        <v>20000769</v>
      </c>
      <c r="C379" s="193">
        <v>3</v>
      </c>
      <c r="D379" s="193" t="s">
        <v>56</v>
      </c>
      <c r="E379" s="198">
        <v>45110</v>
      </c>
      <c r="F379" s="193" t="s">
        <v>4681</v>
      </c>
      <c r="G379" s="192"/>
      <c r="H379" s="192"/>
      <c r="I379" s="192"/>
      <c r="J379" s="192"/>
      <c r="K379" s="192"/>
      <c r="L379" s="192"/>
      <c r="M379" s="192"/>
      <c r="N379" s="192"/>
      <c r="O379" s="192"/>
      <c r="P379" s="196" t="s">
        <v>5453</v>
      </c>
      <c r="Q379" s="192"/>
      <c r="R379" s="192" t="s">
        <v>154</v>
      </c>
      <c r="S379" s="192" t="s">
        <v>159</v>
      </c>
      <c r="T379" s="192" t="s">
        <v>162</v>
      </c>
      <c r="U379" s="192" t="s">
        <v>655</v>
      </c>
      <c r="V379" s="192"/>
      <c r="W379" s="192"/>
      <c r="X379" s="192"/>
      <c r="Y379" s="192"/>
      <c r="Z379" s="192"/>
      <c r="AA379" s="192"/>
      <c r="BM379" s="90" t="s">
        <v>5367</v>
      </c>
      <c r="BN379" s="90" t="s">
        <v>3784</v>
      </c>
      <c r="BO379" s="90" t="s">
        <v>1898</v>
      </c>
      <c r="BP379" s="90" t="s">
        <v>3324</v>
      </c>
    </row>
    <row r="380" spans="1:69" ht="60">
      <c r="A380" s="192">
        <v>379</v>
      </c>
      <c r="B380" s="193">
        <v>200059678</v>
      </c>
      <c r="C380" s="193">
        <v>2</v>
      </c>
      <c r="D380" s="193" t="s">
        <v>56</v>
      </c>
      <c r="E380" s="198">
        <v>45110</v>
      </c>
      <c r="F380" s="193" t="s">
        <v>4680</v>
      </c>
      <c r="G380" s="192"/>
      <c r="H380" s="192"/>
      <c r="I380" s="192"/>
      <c r="J380" s="192"/>
      <c r="K380" s="192"/>
      <c r="L380" s="192"/>
      <c r="M380" s="192"/>
      <c r="N380" s="192"/>
      <c r="O380" s="192"/>
      <c r="P380" s="196" t="s">
        <v>5454</v>
      </c>
      <c r="Q380" s="192"/>
      <c r="R380" s="192" t="s">
        <v>154</v>
      </c>
      <c r="S380" s="192"/>
      <c r="T380" s="192"/>
      <c r="U380" s="192"/>
      <c r="V380" s="192"/>
      <c r="W380" s="192"/>
      <c r="X380" s="192"/>
      <c r="Y380" s="192"/>
      <c r="Z380" s="192"/>
      <c r="AA380" s="192"/>
      <c r="BM380" s="90" t="s">
        <v>506</v>
      </c>
      <c r="BN380" s="90" t="s">
        <v>1804</v>
      </c>
    </row>
    <row r="381" spans="1:69" ht="30">
      <c r="A381" s="192">
        <v>380</v>
      </c>
      <c r="B381" s="193">
        <v>200268175</v>
      </c>
      <c r="C381" s="193">
        <v>1</v>
      </c>
      <c r="D381" s="193" t="s">
        <v>56</v>
      </c>
      <c r="E381" s="198">
        <v>45110</v>
      </c>
      <c r="F381" s="193" t="s">
        <v>4682</v>
      </c>
      <c r="G381" s="192"/>
      <c r="H381" s="192"/>
      <c r="I381" s="192"/>
      <c r="J381" s="192"/>
      <c r="K381" s="192"/>
      <c r="L381" s="192"/>
      <c r="M381" s="192"/>
      <c r="N381" s="192"/>
      <c r="O381" s="192"/>
      <c r="P381" s="196" t="s">
        <v>4896</v>
      </c>
      <c r="Q381" s="192"/>
      <c r="R381" s="192" t="s">
        <v>3127</v>
      </c>
      <c r="S381" s="192"/>
      <c r="T381" s="192"/>
      <c r="U381" s="192"/>
      <c r="V381" s="192"/>
      <c r="W381" s="192"/>
      <c r="X381" s="192"/>
      <c r="Y381" s="192"/>
      <c r="Z381" s="192"/>
      <c r="AA381" s="192"/>
      <c r="BM381" s="90" t="s">
        <v>2817</v>
      </c>
    </row>
    <row r="382" spans="1:69" ht="75">
      <c r="A382" s="192">
        <v>381</v>
      </c>
      <c r="B382" s="193">
        <v>200268175</v>
      </c>
      <c r="C382" s="193">
        <v>2</v>
      </c>
      <c r="D382" s="193" t="s">
        <v>56</v>
      </c>
      <c r="E382" s="198">
        <v>45110</v>
      </c>
      <c r="F382" s="193" t="s">
        <v>4682</v>
      </c>
      <c r="G382" s="192"/>
      <c r="H382" s="192"/>
      <c r="I382" s="192"/>
      <c r="J382" s="192"/>
      <c r="K382" s="192"/>
      <c r="L382" s="192"/>
      <c r="M382" s="192"/>
      <c r="N382" s="192"/>
      <c r="O382" s="192"/>
      <c r="P382" s="196" t="s">
        <v>5455</v>
      </c>
      <c r="Q382" s="192"/>
      <c r="R382" s="192" t="s">
        <v>151</v>
      </c>
      <c r="S382" s="192" t="s">
        <v>174</v>
      </c>
      <c r="T382" s="192" t="s">
        <v>3157</v>
      </c>
      <c r="U382" s="192"/>
      <c r="V382" s="192"/>
      <c r="W382" s="192"/>
      <c r="X382" s="192"/>
      <c r="Y382" s="192"/>
      <c r="Z382" s="192"/>
      <c r="AA382" s="192"/>
      <c r="BM382" s="90" t="s">
        <v>1034</v>
      </c>
      <c r="BN382" s="90" t="s">
        <v>1777</v>
      </c>
      <c r="BO382" s="90" t="s">
        <v>1107</v>
      </c>
    </row>
    <row r="383" spans="1:69" ht="60">
      <c r="A383" s="192">
        <v>382</v>
      </c>
      <c r="B383" s="193">
        <v>200673136</v>
      </c>
      <c r="C383" s="193">
        <v>3</v>
      </c>
      <c r="D383" s="193" t="s">
        <v>56</v>
      </c>
      <c r="E383" s="198">
        <v>45110</v>
      </c>
      <c r="F383" s="193" t="s">
        <v>4679</v>
      </c>
      <c r="G383" s="192"/>
      <c r="H383" s="192"/>
      <c r="I383" s="192"/>
      <c r="J383" s="192"/>
      <c r="K383" s="192"/>
      <c r="L383" s="192"/>
      <c r="M383" s="192"/>
      <c r="N383" s="192"/>
      <c r="O383" s="192"/>
      <c r="P383" s="196" t="s">
        <v>4897</v>
      </c>
      <c r="Q383" s="192"/>
      <c r="R383" s="192" t="s">
        <v>551</v>
      </c>
      <c r="S383" s="192" t="s">
        <v>154</v>
      </c>
      <c r="T383" s="192" t="s">
        <v>155</v>
      </c>
      <c r="U383" s="192"/>
      <c r="V383" s="192"/>
      <c r="W383" s="192"/>
      <c r="X383" s="192"/>
      <c r="Y383" s="192"/>
      <c r="Z383" s="192"/>
      <c r="AA383" s="192"/>
      <c r="BM383" s="90" t="s">
        <v>2490</v>
      </c>
      <c r="BN383" s="90" t="s">
        <v>2169</v>
      </c>
      <c r="BO383" s="90" t="s">
        <v>1937</v>
      </c>
      <c r="BP383" s="90" t="s">
        <v>2804</v>
      </c>
    </row>
    <row r="384" spans="1:69" ht="60">
      <c r="A384" s="192">
        <v>383</v>
      </c>
      <c r="B384" s="193">
        <v>200707145</v>
      </c>
      <c r="C384" s="193">
        <v>1</v>
      </c>
      <c r="D384" s="193" t="s">
        <v>56</v>
      </c>
      <c r="E384" s="198">
        <v>45110</v>
      </c>
      <c r="F384" s="193" t="s">
        <v>4680</v>
      </c>
      <c r="G384" s="192"/>
      <c r="H384" s="192"/>
      <c r="I384" s="192"/>
      <c r="J384" s="192"/>
      <c r="K384" s="192"/>
      <c r="L384" s="192"/>
      <c r="M384" s="192"/>
      <c r="N384" s="192"/>
      <c r="O384" s="192"/>
      <c r="P384" s="196" t="s">
        <v>5456</v>
      </c>
      <c r="Q384" s="192"/>
      <c r="R384" s="192" t="s">
        <v>154</v>
      </c>
      <c r="S384" s="192" t="s">
        <v>150</v>
      </c>
      <c r="T384" s="192" t="s">
        <v>2700</v>
      </c>
      <c r="U384" s="192" t="s">
        <v>155</v>
      </c>
      <c r="V384" s="192"/>
      <c r="W384" s="192"/>
      <c r="X384" s="192"/>
      <c r="Y384" s="192"/>
      <c r="Z384" s="192"/>
      <c r="AA384" s="192"/>
      <c r="BM384" s="90" t="s">
        <v>506</v>
      </c>
      <c r="BN384" s="90" t="s">
        <v>1945</v>
      </c>
      <c r="BO384" s="90" t="s">
        <v>2680</v>
      </c>
      <c r="BP384" s="90" t="s">
        <v>2804</v>
      </c>
      <c r="BQ384" s="90" t="s">
        <v>2998</v>
      </c>
    </row>
    <row r="385" spans="1:75">
      <c r="A385" s="192">
        <v>384</v>
      </c>
      <c r="B385" s="193">
        <v>11583</v>
      </c>
      <c r="C385" s="193">
        <v>4</v>
      </c>
      <c r="D385" s="193" t="s">
        <v>51</v>
      </c>
      <c r="E385" s="198">
        <v>45112</v>
      </c>
      <c r="F385" s="193" t="s">
        <v>4679</v>
      </c>
      <c r="G385" s="192"/>
      <c r="H385" s="192"/>
      <c r="I385" s="192"/>
      <c r="J385" s="192"/>
      <c r="K385" s="192"/>
      <c r="L385" s="192"/>
      <c r="M385" s="192"/>
      <c r="N385" s="192"/>
      <c r="O385" s="192"/>
      <c r="P385" s="196" t="s">
        <v>4300</v>
      </c>
      <c r="Q385" s="192"/>
      <c r="R385" s="192" t="s">
        <v>86</v>
      </c>
      <c r="S385" s="192"/>
      <c r="T385" s="192"/>
      <c r="U385" s="192"/>
      <c r="V385" s="192"/>
      <c r="W385" s="192"/>
      <c r="X385" s="192"/>
      <c r="Y385" s="192"/>
      <c r="Z385" s="192"/>
      <c r="AA385" s="192"/>
    </row>
    <row r="386" spans="1:75">
      <c r="A386" s="192">
        <v>385</v>
      </c>
      <c r="B386" s="193">
        <v>11503</v>
      </c>
      <c r="C386" s="193">
        <v>3</v>
      </c>
      <c r="D386" s="193" t="s">
        <v>56</v>
      </c>
      <c r="E386" s="198">
        <v>45110</v>
      </c>
      <c r="F386" s="193" t="s">
        <v>4679</v>
      </c>
      <c r="G386" s="192"/>
      <c r="H386" s="192"/>
      <c r="I386" s="192"/>
      <c r="J386" s="192"/>
      <c r="K386" s="192"/>
      <c r="L386" s="192"/>
      <c r="M386" s="192"/>
      <c r="N386" s="192"/>
      <c r="O386" s="192"/>
      <c r="P386" s="197" t="s">
        <v>4898</v>
      </c>
      <c r="Q386" s="192"/>
      <c r="R386" s="192" t="s">
        <v>671</v>
      </c>
      <c r="S386" s="192"/>
      <c r="T386" s="192"/>
      <c r="U386" s="192"/>
      <c r="V386" s="192"/>
      <c r="W386" s="192"/>
      <c r="X386" s="192"/>
      <c r="Y386" s="192"/>
      <c r="Z386" s="192"/>
      <c r="AA386" s="192"/>
      <c r="BM386" s="90" t="s">
        <v>2638</v>
      </c>
      <c r="BN386" s="90" t="s">
        <v>2639</v>
      </c>
    </row>
    <row r="387" spans="1:75" ht="45">
      <c r="A387" s="192">
        <v>386</v>
      </c>
      <c r="B387" s="193">
        <v>11583</v>
      </c>
      <c r="C387" s="193">
        <v>1</v>
      </c>
      <c r="D387" s="193" t="s">
        <v>56</v>
      </c>
      <c r="E387" s="198">
        <v>45110</v>
      </c>
      <c r="F387" s="193" t="s">
        <v>4679</v>
      </c>
      <c r="G387" s="192"/>
      <c r="H387" s="192"/>
      <c r="I387" s="192"/>
      <c r="J387" s="192"/>
      <c r="K387" s="192"/>
      <c r="L387" s="192"/>
      <c r="M387" s="192"/>
      <c r="N387" s="192"/>
      <c r="O387" s="192"/>
      <c r="P387" s="196" t="s">
        <v>4899</v>
      </c>
      <c r="Q387" s="192"/>
      <c r="R387" s="192" t="s">
        <v>551</v>
      </c>
      <c r="S387" s="192" t="s">
        <v>3</v>
      </c>
      <c r="T387" s="192" t="s">
        <v>507</v>
      </c>
      <c r="U387" s="192" t="s">
        <v>164</v>
      </c>
      <c r="V387" s="192" t="s">
        <v>2467</v>
      </c>
      <c r="W387" s="192"/>
      <c r="X387" s="192"/>
      <c r="Y387" s="192"/>
      <c r="Z387" s="192"/>
      <c r="AA387" s="192"/>
      <c r="BM387" s="90" t="s">
        <v>2162</v>
      </c>
      <c r="BN387" s="90" t="s">
        <v>1216</v>
      </c>
      <c r="BO387" s="90" t="s">
        <v>3575</v>
      </c>
      <c r="BP387" s="90" t="s">
        <v>3481</v>
      </c>
      <c r="BQ387" s="90" t="s">
        <v>2795</v>
      </c>
      <c r="BR387" s="90" t="s">
        <v>1408</v>
      </c>
      <c r="BS387" s="90" t="s">
        <v>2695</v>
      </c>
    </row>
    <row r="388" spans="1:75">
      <c r="A388" s="192">
        <v>387</v>
      </c>
      <c r="B388" s="193">
        <v>11732</v>
      </c>
      <c r="C388" s="193">
        <v>4</v>
      </c>
      <c r="D388" s="193" t="s">
        <v>56</v>
      </c>
      <c r="E388" s="198">
        <v>45110</v>
      </c>
      <c r="F388" s="193" t="s">
        <v>4679</v>
      </c>
      <c r="G388" s="192"/>
      <c r="H388" s="192"/>
      <c r="I388" s="192"/>
      <c r="J388" s="192"/>
      <c r="K388" s="192"/>
      <c r="L388" s="192"/>
      <c r="M388" s="192"/>
      <c r="N388" s="192"/>
      <c r="O388" s="192"/>
      <c r="P388" s="196" t="s">
        <v>5726</v>
      </c>
      <c r="Q388" s="192"/>
      <c r="R388" s="192" t="s">
        <v>159</v>
      </c>
      <c r="S388" s="192"/>
      <c r="T388" s="192"/>
      <c r="U388" s="192"/>
      <c r="V388" s="192"/>
      <c r="W388" s="192"/>
      <c r="X388" s="192"/>
      <c r="Y388" s="192"/>
      <c r="Z388" s="192"/>
      <c r="AA388" s="192"/>
      <c r="BM388" s="90" t="s">
        <v>5688</v>
      </c>
    </row>
    <row r="389" spans="1:75" ht="225">
      <c r="A389" s="192">
        <v>388</v>
      </c>
      <c r="B389" s="193">
        <v>135825446</v>
      </c>
      <c r="C389" s="193">
        <v>4</v>
      </c>
      <c r="D389" s="193" t="s">
        <v>56</v>
      </c>
      <c r="E389" s="198">
        <v>45115</v>
      </c>
      <c r="F389" s="193" t="s">
        <v>4680</v>
      </c>
      <c r="G389" s="192"/>
      <c r="H389" s="192"/>
      <c r="I389" s="192"/>
      <c r="J389" s="192"/>
      <c r="K389" s="192"/>
      <c r="L389" s="192"/>
      <c r="M389" s="192"/>
      <c r="N389" s="192"/>
      <c r="O389" s="192"/>
      <c r="P389" s="196" t="s">
        <v>5727</v>
      </c>
      <c r="Q389" s="192"/>
      <c r="R389" s="192" t="s">
        <v>551</v>
      </c>
      <c r="S389" s="192" t="s">
        <v>154</v>
      </c>
      <c r="T389" s="192" t="s">
        <v>3</v>
      </c>
      <c r="U389" s="192" t="s">
        <v>150</v>
      </c>
      <c r="V389" s="192" t="s">
        <v>507</v>
      </c>
      <c r="W389" s="192" t="s">
        <v>164</v>
      </c>
      <c r="X389" s="192" t="s">
        <v>2467</v>
      </c>
      <c r="Y389" s="192"/>
      <c r="Z389" s="192"/>
      <c r="AA389" s="192"/>
      <c r="BM389" s="90" t="s">
        <v>2151</v>
      </c>
      <c r="BN389" s="90" t="s">
        <v>2069</v>
      </c>
      <c r="BO389" s="90" t="s">
        <v>2108</v>
      </c>
      <c r="BP389" s="90" t="s">
        <v>1952</v>
      </c>
      <c r="BQ389" s="90" t="s">
        <v>1222</v>
      </c>
      <c r="BR389" s="90" t="s">
        <v>1253</v>
      </c>
      <c r="BS389" s="90" t="s">
        <v>5673</v>
      </c>
      <c r="BT389" s="90" t="s">
        <v>3575</v>
      </c>
      <c r="BU389" s="90" t="s">
        <v>1390</v>
      </c>
      <c r="BV389" s="90" t="s">
        <v>2686</v>
      </c>
      <c r="BW389" s="90" t="s">
        <v>173</v>
      </c>
    </row>
    <row r="390" spans="1:75" ht="75">
      <c r="A390" s="192">
        <v>389</v>
      </c>
      <c r="B390" s="193">
        <v>136730637</v>
      </c>
      <c r="C390" s="193">
        <v>5</v>
      </c>
      <c r="D390" s="193" t="s">
        <v>56</v>
      </c>
      <c r="E390" s="198">
        <v>45115</v>
      </c>
      <c r="F390" s="193" t="s">
        <v>4679</v>
      </c>
      <c r="G390" s="192"/>
      <c r="H390" s="192"/>
      <c r="I390" s="192"/>
      <c r="J390" s="192"/>
      <c r="K390" s="192"/>
      <c r="L390" s="192"/>
      <c r="M390" s="192"/>
      <c r="N390" s="192"/>
      <c r="O390" s="192"/>
      <c r="P390" s="196" t="s">
        <v>5457</v>
      </c>
      <c r="Q390" s="192"/>
      <c r="R390" s="192" t="s">
        <v>551</v>
      </c>
      <c r="S390" s="192" t="s">
        <v>154</v>
      </c>
      <c r="T390" s="192" t="s">
        <v>155</v>
      </c>
      <c r="U390" s="192" t="s">
        <v>507</v>
      </c>
      <c r="V390" s="192" t="s">
        <v>164</v>
      </c>
      <c r="W390" s="192"/>
      <c r="X390" s="192"/>
      <c r="Y390" s="192"/>
      <c r="Z390" s="192"/>
      <c r="AA390" s="192"/>
      <c r="BM390" s="90" t="s">
        <v>2150</v>
      </c>
      <c r="BN390" s="90" t="s">
        <v>2169</v>
      </c>
      <c r="BO390" s="90" t="s">
        <v>3301</v>
      </c>
      <c r="BP390" s="90" t="s">
        <v>2804</v>
      </c>
      <c r="BQ390" s="90" t="s">
        <v>3575</v>
      </c>
      <c r="BR390" s="90" t="s">
        <v>1408</v>
      </c>
      <c r="BS390" s="90" t="s">
        <v>1412</v>
      </c>
    </row>
    <row r="391" spans="1:75" ht="75">
      <c r="A391" s="192">
        <v>390</v>
      </c>
      <c r="B391" s="193">
        <v>20000754</v>
      </c>
      <c r="C391" s="193">
        <v>4</v>
      </c>
      <c r="D391" s="193" t="s">
        <v>56</v>
      </c>
      <c r="E391" s="198">
        <v>45115</v>
      </c>
      <c r="F391" s="193" t="s">
        <v>4681</v>
      </c>
      <c r="G391" s="192"/>
      <c r="H391" s="192"/>
      <c r="I391" s="192"/>
      <c r="J391" s="192"/>
      <c r="K391" s="192"/>
      <c r="L391" s="192"/>
      <c r="M391" s="192"/>
      <c r="N391" s="192"/>
      <c r="O391" s="192"/>
      <c r="P391" s="196" t="s">
        <v>4900</v>
      </c>
      <c r="Q391" s="192"/>
      <c r="R391" s="192" t="s">
        <v>551</v>
      </c>
      <c r="S391" s="192" t="s">
        <v>174</v>
      </c>
      <c r="T391" s="192" t="s">
        <v>671</v>
      </c>
      <c r="U391" s="192" t="s">
        <v>159</v>
      </c>
      <c r="V391" s="192" t="s">
        <v>507</v>
      </c>
      <c r="W391" s="192" t="s">
        <v>164</v>
      </c>
      <c r="X391" s="192"/>
      <c r="Y391" s="192"/>
      <c r="Z391" s="192"/>
      <c r="AA391" s="192"/>
      <c r="BM391" s="90" t="s">
        <v>2150</v>
      </c>
      <c r="BN391" s="90" t="s">
        <v>1777</v>
      </c>
      <c r="BO391" s="90" t="s">
        <v>534</v>
      </c>
      <c r="BP391" s="90" t="s">
        <v>3784</v>
      </c>
      <c r="BQ391" s="90" t="s">
        <v>2316</v>
      </c>
      <c r="BR391" s="90" t="s">
        <v>3575</v>
      </c>
      <c r="BS391" s="90" t="s">
        <v>216</v>
      </c>
    </row>
    <row r="392" spans="1:75">
      <c r="A392" s="192">
        <v>391</v>
      </c>
      <c r="B392" s="193">
        <v>200465920</v>
      </c>
      <c r="C392" s="193">
        <v>4</v>
      </c>
      <c r="D392" s="193" t="s">
        <v>51</v>
      </c>
      <c r="E392" s="198">
        <v>45115</v>
      </c>
      <c r="F392" s="193" t="s">
        <v>4679</v>
      </c>
      <c r="G392" s="192"/>
      <c r="H392" s="192"/>
      <c r="I392" s="192"/>
      <c r="J392" s="192"/>
      <c r="K392" s="192"/>
      <c r="L392" s="192"/>
      <c r="M392" s="192"/>
      <c r="N392" s="192"/>
      <c r="O392" s="192"/>
      <c r="P392" s="196" t="s">
        <v>4901</v>
      </c>
      <c r="Q392" s="192"/>
      <c r="R392" s="192" t="s">
        <v>671</v>
      </c>
      <c r="S392" s="192"/>
      <c r="T392" s="192"/>
      <c r="U392" s="192"/>
      <c r="V392" s="192"/>
      <c r="W392" s="192"/>
      <c r="X392" s="192"/>
      <c r="Y392" s="192"/>
      <c r="Z392" s="192"/>
      <c r="AA392" s="192"/>
      <c r="BM392" s="90" t="s">
        <v>2822</v>
      </c>
    </row>
    <row r="393" spans="1:75" ht="30">
      <c r="A393" s="192">
        <v>392</v>
      </c>
      <c r="B393" s="193">
        <v>200707145</v>
      </c>
      <c r="C393" s="193">
        <v>4</v>
      </c>
      <c r="D393" s="193" t="s">
        <v>56</v>
      </c>
      <c r="E393" s="198">
        <v>45115</v>
      </c>
      <c r="F393" s="193" t="s">
        <v>4680</v>
      </c>
      <c r="G393" s="192"/>
      <c r="H393" s="192"/>
      <c r="I393" s="192"/>
      <c r="J393" s="192"/>
      <c r="K393" s="192"/>
      <c r="L393" s="192"/>
      <c r="M393" s="192"/>
      <c r="N393" s="192"/>
      <c r="O393" s="192"/>
      <c r="P393" s="196" t="s">
        <v>4902</v>
      </c>
      <c r="Q393" s="192"/>
      <c r="R393" s="192" t="s">
        <v>155</v>
      </c>
      <c r="S393" s="192"/>
      <c r="T393" s="192"/>
      <c r="U393" s="192"/>
      <c r="V393" s="192"/>
      <c r="W393" s="192"/>
      <c r="X393" s="192"/>
      <c r="Y393" s="192"/>
      <c r="Z393" s="192"/>
      <c r="AA393" s="192"/>
      <c r="BM393" s="90" t="s">
        <v>3005</v>
      </c>
    </row>
    <row r="394" spans="1:75" ht="30">
      <c r="A394" s="192">
        <v>393</v>
      </c>
      <c r="B394" s="193">
        <v>33000156</v>
      </c>
      <c r="C394" s="193">
        <v>4</v>
      </c>
      <c r="D394" s="193" t="s">
        <v>51</v>
      </c>
      <c r="E394" s="198">
        <v>45115</v>
      </c>
      <c r="F394" s="193" t="s">
        <v>4680</v>
      </c>
      <c r="G394" s="192"/>
      <c r="H394" s="192"/>
      <c r="I394" s="192"/>
      <c r="J394" s="192"/>
      <c r="K394" s="192"/>
      <c r="L394" s="192"/>
      <c r="M394" s="192"/>
      <c r="N394" s="192"/>
      <c r="O394" s="192"/>
      <c r="P394" s="196" t="s">
        <v>4903</v>
      </c>
      <c r="Q394" s="192"/>
      <c r="R394" s="192" t="s">
        <v>551</v>
      </c>
      <c r="S394" s="192" t="s">
        <v>166</v>
      </c>
      <c r="T394" s="192" t="s">
        <v>507</v>
      </c>
      <c r="U394" s="192"/>
      <c r="V394" s="192"/>
      <c r="W394" s="192"/>
      <c r="X394" s="192"/>
      <c r="Y394" s="192"/>
      <c r="Z394" s="192"/>
      <c r="AA394" s="192"/>
      <c r="BM394" s="90" t="s">
        <v>2754</v>
      </c>
      <c r="BN394" s="90" t="s">
        <v>1859</v>
      </c>
      <c r="BO394" s="90" t="s">
        <v>3575</v>
      </c>
    </row>
    <row r="395" spans="1:75" ht="90">
      <c r="A395" s="192">
        <v>394</v>
      </c>
      <c r="B395" s="193">
        <v>40000158</v>
      </c>
      <c r="C395" s="193">
        <v>2</v>
      </c>
      <c r="D395" s="193" t="s">
        <v>56</v>
      </c>
      <c r="E395" s="198">
        <v>45115</v>
      </c>
      <c r="F395" s="193" t="s">
        <v>4679</v>
      </c>
      <c r="G395" s="192"/>
      <c r="H395" s="192"/>
      <c r="I395" s="192"/>
      <c r="J395" s="192"/>
      <c r="K395" s="192"/>
      <c r="L395" s="192"/>
      <c r="M395" s="192"/>
      <c r="N395" s="192"/>
      <c r="O395" s="192"/>
      <c r="P395" s="196" t="s">
        <v>4904</v>
      </c>
      <c r="Q395" s="192"/>
      <c r="R395" s="192" t="s">
        <v>151</v>
      </c>
      <c r="S395" s="192"/>
      <c r="T395" s="192"/>
      <c r="U395" s="192"/>
      <c r="V395" s="192"/>
      <c r="W395" s="192"/>
      <c r="X395" s="192"/>
      <c r="Y395" s="192"/>
      <c r="Z395" s="192"/>
      <c r="AA395" s="192"/>
      <c r="BM395" s="90" t="s">
        <v>1048</v>
      </c>
    </row>
    <row r="396" spans="1:75" ht="30">
      <c r="A396" s="192">
        <v>395</v>
      </c>
      <c r="B396" s="193">
        <v>40000264</v>
      </c>
      <c r="C396" s="193">
        <v>2</v>
      </c>
      <c r="D396" s="193" t="s">
        <v>56</v>
      </c>
      <c r="E396" s="198">
        <v>45115</v>
      </c>
      <c r="F396" s="193" t="s">
        <v>4680</v>
      </c>
      <c r="G396" s="192"/>
      <c r="H396" s="192"/>
      <c r="I396" s="192"/>
      <c r="J396" s="192"/>
      <c r="K396" s="192"/>
      <c r="L396" s="192"/>
      <c r="M396" s="192"/>
      <c r="N396" s="192"/>
      <c r="O396" s="192"/>
      <c r="P396" s="196" t="s">
        <v>4905</v>
      </c>
      <c r="Q396" s="192"/>
      <c r="R396" s="192" t="s">
        <v>151</v>
      </c>
      <c r="S396" s="192"/>
      <c r="T396" s="192"/>
      <c r="U396" s="192"/>
      <c r="V396" s="192"/>
      <c r="W396" s="192"/>
      <c r="X396" s="192"/>
      <c r="Y396" s="192"/>
      <c r="Z396" s="192"/>
      <c r="AA396" s="192"/>
      <c r="BM396" s="90" t="s">
        <v>847</v>
      </c>
      <c r="BN396" s="90" t="s">
        <v>1008</v>
      </c>
    </row>
    <row r="397" spans="1:75">
      <c r="A397" s="192">
        <v>396</v>
      </c>
      <c r="B397" s="193">
        <v>40000264</v>
      </c>
      <c r="C397" s="193">
        <v>1</v>
      </c>
      <c r="D397" s="193" t="s">
        <v>56</v>
      </c>
      <c r="E397" s="198">
        <v>45115</v>
      </c>
      <c r="F397" s="193" t="s">
        <v>4680</v>
      </c>
      <c r="G397" s="192"/>
      <c r="H397" s="192"/>
      <c r="I397" s="192"/>
      <c r="J397" s="192"/>
      <c r="K397" s="192"/>
      <c r="L397" s="192"/>
      <c r="M397" s="192"/>
      <c r="N397" s="192"/>
      <c r="O397" s="192"/>
      <c r="P397" s="196" t="s">
        <v>5458</v>
      </c>
      <c r="Q397" s="192"/>
      <c r="R397" s="192" t="s">
        <v>174</v>
      </c>
      <c r="S397" s="192"/>
      <c r="T397" s="192"/>
      <c r="U397" s="192"/>
      <c r="V397" s="192"/>
      <c r="W397" s="192"/>
      <c r="X397" s="192"/>
      <c r="Y397" s="192"/>
      <c r="Z397" s="192"/>
      <c r="AA397" s="192"/>
      <c r="BM397" s="90" t="s">
        <v>1777</v>
      </c>
    </row>
    <row r="398" spans="1:75">
      <c r="A398" s="192">
        <v>397</v>
      </c>
      <c r="B398" s="193">
        <v>40000300</v>
      </c>
      <c r="C398" s="193">
        <v>3</v>
      </c>
      <c r="D398" s="193" t="s">
        <v>56</v>
      </c>
      <c r="E398" s="198">
        <v>45115</v>
      </c>
      <c r="F398" s="193" t="s">
        <v>4680</v>
      </c>
      <c r="G398" s="192"/>
      <c r="H398" s="192"/>
      <c r="I398" s="192"/>
      <c r="J398" s="192"/>
      <c r="K398" s="192"/>
      <c r="L398" s="192"/>
      <c r="M398" s="192"/>
      <c r="N398" s="192"/>
      <c r="O398" s="192"/>
      <c r="P398" s="196" t="s">
        <v>4906</v>
      </c>
      <c r="Q398" s="192"/>
      <c r="R398" s="192" t="s">
        <v>551</v>
      </c>
      <c r="S398" s="192"/>
      <c r="T398" s="192"/>
      <c r="U398" s="192"/>
      <c r="V398" s="192"/>
      <c r="W398" s="192"/>
      <c r="X398" s="192"/>
      <c r="Y398" s="192"/>
      <c r="Z398" s="192"/>
      <c r="AA398" s="192"/>
      <c r="BM398" s="90" t="s">
        <v>2148</v>
      </c>
    </row>
    <row r="399" spans="1:75" ht="45">
      <c r="A399" s="192">
        <v>398</v>
      </c>
      <c r="B399" s="193">
        <v>40000356</v>
      </c>
      <c r="C399" s="193">
        <v>2</v>
      </c>
      <c r="D399" s="193" t="s">
        <v>56</v>
      </c>
      <c r="E399" s="198">
        <v>45115</v>
      </c>
      <c r="F399" s="193" t="s">
        <v>4680</v>
      </c>
      <c r="G399" s="192"/>
      <c r="H399" s="192"/>
      <c r="I399" s="192"/>
      <c r="J399" s="192"/>
      <c r="K399" s="192"/>
      <c r="L399" s="192"/>
      <c r="M399" s="192"/>
      <c r="N399" s="192"/>
      <c r="O399" s="192"/>
      <c r="P399" s="196" t="s">
        <v>4907</v>
      </c>
      <c r="Q399" s="192"/>
      <c r="R399" s="192" t="s">
        <v>174</v>
      </c>
      <c r="S399" s="192" t="s">
        <v>671</v>
      </c>
      <c r="T399" s="192" t="s">
        <v>159</v>
      </c>
      <c r="U399" s="192" t="s">
        <v>507</v>
      </c>
      <c r="V399" s="192"/>
      <c r="W399" s="192"/>
      <c r="X399" s="192"/>
      <c r="Y399" s="192"/>
      <c r="Z399" s="192"/>
      <c r="AA399" s="192"/>
      <c r="BM399" s="90" t="s">
        <v>1777</v>
      </c>
      <c r="BN399" s="90" t="s">
        <v>2522</v>
      </c>
      <c r="BO399" s="90" t="s">
        <v>534</v>
      </c>
      <c r="BP399" s="90" t="s">
        <v>3784</v>
      </c>
      <c r="BQ399" s="90" t="s">
        <v>3575</v>
      </c>
    </row>
    <row r="400" spans="1:75" ht="60">
      <c r="A400" s="192">
        <v>399</v>
      </c>
      <c r="B400" s="193">
        <v>40000356</v>
      </c>
      <c r="C400" s="193">
        <v>1</v>
      </c>
      <c r="D400" s="193" t="s">
        <v>56</v>
      </c>
      <c r="E400" s="198">
        <v>45115</v>
      </c>
      <c r="F400" s="193" t="s">
        <v>4680</v>
      </c>
      <c r="G400" s="192"/>
      <c r="H400" s="192"/>
      <c r="I400" s="192"/>
      <c r="J400" s="192"/>
      <c r="K400" s="192"/>
      <c r="L400" s="192"/>
      <c r="M400" s="192"/>
      <c r="N400" s="192"/>
      <c r="O400" s="192"/>
      <c r="P400" s="196" t="s">
        <v>5459</v>
      </c>
      <c r="Q400" s="192"/>
      <c r="R400" s="192" t="s">
        <v>551</v>
      </c>
      <c r="S400" s="192" t="s">
        <v>154</v>
      </c>
      <c r="T400" s="192" t="s">
        <v>2700</v>
      </c>
      <c r="U400" s="192"/>
      <c r="V400" s="192"/>
      <c r="W400" s="192"/>
      <c r="X400" s="192"/>
      <c r="Y400" s="192"/>
      <c r="Z400" s="192"/>
      <c r="AA400" s="192"/>
      <c r="BM400" s="90" t="s">
        <v>2150</v>
      </c>
      <c r="BN400" s="90" t="s">
        <v>1952</v>
      </c>
      <c r="BO400" s="90" t="s">
        <v>1828</v>
      </c>
    </row>
    <row r="401" spans="1:70" ht="30">
      <c r="A401" s="192">
        <v>400</v>
      </c>
      <c r="B401" s="193">
        <v>40000396</v>
      </c>
      <c r="C401" s="193">
        <v>5</v>
      </c>
      <c r="D401" s="193" t="s">
        <v>51</v>
      </c>
      <c r="E401" s="198">
        <v>45115</v>
      </c>
      <c r="F401" s="193" t="s">
        <v>4679</v>
      </c>
      <c r="G401" s="192"/>
      <c r="H401" s="192"/>
      <c r="I401" s="192"/>
      <c r="J401" s="192"/>
      <c r="K401" s="192"/>
      <c r="L401" s="192"/>
      <c r="M401" s="192"/>
      <c r="N401" s="192"/>
      <c r="O401" s="192"/>
      <c r="P401" s="196" t="s">
        <v>5728</v>
      </c>
      <c r="Q401" s="192"/>
      <c r="R401" s="192" t="s">
        <v>2467</v>
      </c>
      <c r="S401" s="192"/>
      <c r="T401" s="192"/>
      <c r="U401" s="192"/>
      <c r="V401" s="192"/>
      <c r="W401" s="192"/>
      <c r="X401" s="192"/>
      <c r="Y401" s="192"/>
      <c r="Z401" s="192"/>
      <c r="AA401" s="192"/>
      <c r="BM401" s="90" t="s">
        <v>2695</v>
      </c>
    </row>
    <row r="402" spans="1:70">
      <c r="A402" s="192">
        <v>401</v>
      </c>
      <c r="B402" s="193">
        <v>40000399</v>
      </c>
      <c r="C402" s="193">
        <v>4</v>
      </c>
      <c r="D402" s="193" t="s">
        <v>51</v>
      </c>
      <c r="E402" s="198">
        <v>45115</v>
      </c>
      <c r="F402" s="193" t="s">
        <v>4679</v>
      </c>
      <c r="G402" s="192"/>
      <c r="H402" s="192"/>
      <c r="I402" s="192"/>
      <c r="J402" s="192"/>
      <c r="K402" s="192"/>
      <c r="L402" s="192"/>
      <c r="M402" s="192"/>
      <c r="N402" s="192"/>
      <c r="O402" s="192"/>
      <c r="P402" s="196" t="s">
        <v>4312</v>
      </c>
      <c r="Q402" s="192"/>
      <c r="R402" s="192" t="s">
        <v>86</v>
      </c>
      <c r="S402" s="192"/>
      <c r="T402" s="192"/>
      <c r="U402" s="192"/>
      <c r="V402" s="192"/>
      <c r="W402" s="192"/>
      <c r="X402" s="192"/>
      <c r="Y402" s="192"/>
      <c r="Z402" s="192"/>
      <c r="AA402" s="192"/>
    </row>
    <row r="403" spans="1:70">
      <c r="A403" s="192">
        <v>402</v>
      </c>
      <c r="B403" s="193">
        <v>40000401</v>
      </c>
      <c r="C403" s="193">
        <v>5</v>
      </c>
      <c r="D403" s="193" t="s">
        <v>56</v>
      </c>
      <c r="E403" s="198">
        <v>45115</v>
      </c>
      <c r="F403" s="193" t="s">
        <v>4679</v>
      </c>
      <c r="G403" s="192"/>
      <c r="H403" s="192"/>
      <c r="I403" s="192"/>
      <c r="J403" s="192"/>
      <c r="K403" s="192"/>
      <c r="L403" s="192"/>
      <c r="M403" s="192"/>
      <c r="N403" s="192"/>
      <c r="O403" s="192"/>
      <c r="P403" s="196" t="s">
        <v>4908</v>
      </c>
      <c r="Q403" s="192"/>
      <c r="R403" s="192" t="s">
        <v>164</v>
      </c>
      <c r="S403" s="192"/>
      <c r="T403" s="192"/>
      <c r="U403" s="192"/>
      <c r="V403" s="192"/>
      <c r="W403" s="192"/>
      <c r="X403" s="192"/>
      <c r="Y403" s="192"/>
      <c r="Z403" s="192"/>
      <c r="AA403" s="192"/>
      <c r="BM403" s="90" t="s">
        <v>1398</v>
      </c>
    </row>
    <row r="404" spans="1:70">
      <c r="A404" s="192">
        <v>403</v>
      </c>
      <c r="B404" s="193">
        <v>60000035</v>
      </c>
      <c r="C404" s="193">
        <v>4</v>
      </c>
      <c r="D404" s="193" t="s">
        <v>51</v>
      </c>
      <c r="E404" s="198">
        <v>45115</v>
      </c>
      <c r="F404" s="193" t="s">
        <v>4679</v>
      </c>
      <c r="G404" s="192"/>
      <c r="H404" s="192"/>
      <c r="I404" s="192"/>
      <c r="J404" s="192"/>
      <c r="K404" s="192"/>
      <c r="L404" s="192"/>
      <c r="M404" s="192"/>
      <c r="N404" s="192"/>
      <c r="O404" s="192"/>
      <c r="P404" s="196" t="s">
        <v>4314</v>
      </c>
      <c r="Q404" s="192"/>
      <c r="R404" s="192" t="s">
        <v>86</v>
      </c>
      <c r="S404" s="192"/>
      <c r="T404" s="192"/>
      <c r="U404" s="192"/>
      <c r="V404" s="192"/>
      <c r="W404" s="192"/>
      <c r="X404" s="192"/>
      <c r="Y404" s="192"/>
      <c r="Z404" s="192"/>
      <c r="AA404" s="192"/>
    </row>
    <row r="405" spans="1:70" ht="45">
      <c r="A405" s="192">
        <v>404</v>
      </c>
      <c r="B405" s="193">
        <v>61000115</v>
      </c>
      <c r="C405" s="193">
        <v>4</v>
      </c>
      <c r="D405" s="193" t="s">
        <v>51</v>
      </c>
      <c r="E405" s="198">
        <v>45115</v>
      </c>
      <c r="F405" s="193" t="s">
        <v>4679</v>
      </c>
      <c r="G405" s="192"/>
      <c r="H405" s="192"/>
      <c r="I405" s="192"/>
      <c r="J405" s="192"/>
      <c r="K405" s="192"/>
      <c r="L405" s="192"/>
      <c r="M405" s="192"/>
      <c r="N405" s="192"/>
      <c r="O405" s="192"/>
      <c r="P405" s="196" t="s">
        <v>4909</v>
      </c>
      <c r="Q405" s="192"/>
      <c r="R405" s="192" t="s">
        <v>551</v>
      </c>
      <c r="S405" s="192" t="s">
        <v>507</v>
      </c>
      <c r="T405" s="192"/>
      <c r="U405" s="192"/>
      <c r="V405" s="192"/>
      <c r="W405" s="192"/>
      <c r="X405" s="192"/>
      <c r="Y405" s="192"/>
      <c r="Z405" s="192"/>
      <c r="AA405" s="192"/>
      <c r="BM405" s="90" t="s">
        <v>2490</v>
      </c>
      <c r="BN405" s="90" t="s">
        <v>3670</v>
      </c>
      <c r="BO405" s="90" t="s">
        <v>3575</v>
      </c>
    </row>
    <row r="406" spans="1:70">
      <c r="A406" s="192">
        <v>405</v>
      </c>
      <c r="B406" s="193">
        <v>61000115</v>
      </c>
      <c r="C406" s="193">
        <v>4</v>
      </c>
      <c r="D406" s="193" t="s">
        <v>56</v>
      </c>
      <c r="E406" s="198">
        <v>45115</v>
      </c>
      <c r="F406" s="193" t="s">
        <v>4679</v>
      </c>
      <c r="G406" s="192"/>
      <c r="H406" s="192"/>
      <c r="I406" s="192"/>
      <c r="J406" s="192"/>
      <c r="K406" s="192"/>
      <c r="L406" s="192"/>
      <c r="M406" s="192"/>
      <c r="N406" s="192"/>
      <c r="O406" s="192"/>
      <c r="P406" s="196" t="s">
        <v>5729</v>
      </c>
      <c r="Q406" s="192"/>
      <c r="R406" s="192" t="s">
        <v>5560</v>
      </c>
      <c r="S406" s="192"/>
      <c r="T406" s="192"/>
      <c r="U406" s="192"/>
      <c r="V406" s="192"/>
      <c r="W406" s="192"/>
      <c r="X406" s="192"/>
      <c r="Y406" s="192"/>
      <c r="Z406" s="192"/>
      <c r="AA406" s="192"/>
      <c r="BM406" s="90" t="s">
        <v>5682</v>
      </c>
    </row>
    <row r="407" spans="1:70" ht="30">
      <c r="A407" s="192">
        <v>406</v>
      </c>
      <c r="B407" s="193">
        <v>61000118</v>
      </c>
      <c r="C407" s="193">
        <v>2</v>
      </c>
      <c r="D407" s="193" t="s">
        <v>56</v>
      </c>
      <c r="E407" s="198">
        <v>45115</v>
      </c>
      <c r="F407" s="193" t="s">
        <v>4681</v>
      </c>
      <c r="G407" s="192"/>
      <c r="H407" s="192"/>
      <c r="I407" s="192"/>
      <c r="J407" s="192"/>
      <c r="K407" s="192"/>
      <c r="L407" s="192"/>
      <c r="M407" s="192"/>
      <c r="N407" s="192"/>
      <c r="O407" s="192"/>
      <c r="P407" s="196" t="s">
        <v>4910</v>
      </c>
      <c r="Q407" s="192"/>
      <c r="R407" s="192" t="s">
        <v>165</v>
      </c>
      <c r="S407" s="192" t="s">
        <v>159</v>
      </c>
      <c r="T407" s="192" t="s">
        <v>164</v>
      </c>
      <c r="U407" s="192" t="s">
        <v>655</v>
      </c>
      <c r="V407" s="192"/>
      <c r="W407" s="192"/>
      <c r="X407" s="192"/>
      <c r="Y407" s="192"/>
      <c r="Z407" s="192"/>
      <c r="AA407" s="192"/>
      <c r="BM407" s="90" t="s">
        <v>1279</v>
      </c>
      <c r="BN407" s="90" t="s">
        <v>2329</v>
      </c>
      <c r="BO407" s="90" t="s">
        <v>2426</v>
      </c>
      <c r="BP407" s="90" t="s">
        <v>3463</v>
      </c>
      <c r="BQ407" s="90" t="s">
        <v>216</v>
      </c>
      <c r="BR407" s="90" t="s">
        <v>1835</v>
      </c>
    </row>
    <row r="408" spans="1:70" ht="45">
      <c r="A408" s="192">
        <v>407</v>
      </c>
      <c r="B408" s="193">
        <v>133171769</v>
      </c>
      <c r="C408" s="193">
        <v>5</v>
      </c>
      <c r="D408" s="193" t="s">
        <v>51</v>
      </c>
      <c r="E408" s="198">
        <v>45115</v>
      </c>
      <c r="F408" s="193" t="s">
        <v>4679</v>
      </c>
      <c r="G408" s="192"/>
      <c r="H408" s="192"/>
      <c r="I408" s="192"/>
      <c r="J408" s="192"/>
      <c r="K408" s="192"/>
      <c r="L408" s="192"/>
      <c r="M408" s="192"/>
      <c r="N408" s="192"/>
      <c r="O408" s="192"/>
      <c r="P408" s="196" t="s">
        <v>4911</v>
      </c>
      <c r="Q408" s="192"/>
      <c r="R408" s="192" t="s">
        <v>165</v>
      </c>
      <c r="S408" s="192" t="s">
        <v>164</v>
      </c>
      <c r="T408" s="192" t="s">
        <v>655</v>
      </c>
      <c r="U408" s="192"/>
      <c r="V408" s="192"/>
      <c r="W408" s="192"/>
      <c r="X408" s="192"/>
      <c r="Y408" s="192"/>
      <c r="Z408" s="192"/>
      <c r="AA408" s="192"/>
      <c r="BM408" s="90" t="s">
        <v>1333</v>
      </c>
      <c r="BN408" s="90" t="s">
        <v>1412</v>
      </c>
      <c r="BO408" s="90" t="s">
        <v>1835</v>
      </c>
    </row>
    <row r="409" spans="1:70" ht="60">
      <c r="A409" s="192">
        <v>408</v>
      </c>
      <c r="B409" s="193">
        <v>20000352</v>
      </c>
      <c r="C409" s="193">
        <v>4</v>
      </c>
      <c r="D409" s="193" t="s">
        <v>51</v>
      </c>
      <c r="E409" s="198">
        <v>45115</v>
      </c>
      <c r="F409" s="193" t="s">
        <v>4679</v>
      </c>
      <c r="G409" s="192"/>
      <c r="H409" s="192"/>
      <c r="I409" s="192"/>
      <c r="J409" s="192"/>
      <c r="K409" s="192"/>
      <c r="L409" s="192"/>
      <c r="M409" s="192"/>
      <c r="N409" s="192"/>
      <c r="O409" s="192"/>
      <c r="P409" s="196" t="s">
        <v>4912</v>
      </c>
      <c r="Q409" s="192"/>
      <c r="R409" s="192" t="s">
        <v>154</v>
      </c>
      <c r="S409" s="192"/>
      <c r="T409" s="192"/>
      <c r="U409" s="192"/>
      <c r="V409" s="192"/>
      <c r="W409" s="192"/>
      <c r="X409" s="192"/>
      <c r="Y409" s="192"/>
      <c r="Z409" s="192"/>
      <c r="AA409" s="192"/>
      <c r="BM409" s="90" t="s">
        <v>1657</v>
      </c>
    </row>
    <row r="410" spans="1:70">
      <c r="A410" s="192">
        <v>409</v>
      </c>
      <c r="B410" s="193">
        <v>20000352</v>
      </c>
      <c r="C410" s="193">
        <v>1</v>
      </c>
      <c r="D410" s="193" t="s">
        <v>56</v>
      </c>
      <c r="E410" s="198">
        <v>45115</v>
      </c>
      <c r="F410" s="193" t="s">
        <v>4679</v>
      </c>
      <c r="G410" s="192"/>
      <c r="H410" s="192"/>
      <c r="I410" s="192"/>
      <c r="J410" s="192"/>
      <c r="K410" s="192"/>
      <c r="L410" s="192"/>
      <c r="M410" s="192"/>
      <c r="N410" s="192"/>
      <c r="O410" s="192"/>
      <c r="P410" s="196" t="s">
        <v>4913</v>
      </c>
      <c r="Q410" s="192"/>
      <c r="R410" s="192" t="s">
        <v>155</v>
      </c>
      <c r="S410" s="192"/>
      <c r="T410" s="192"/>
      <c r="U410" s="192"/>
      <c r="V410" s="192"/>
      <c r="W410" s="192"/>
      <c r="X410" s="192"/>
      <c r="Y410" s="192"/>
      <c r="Z410" s="192"/>
      <c r="AA410" s="192"/>
      <c r="BM410" s="90" t="s">
        <v>3583</v>
      </c>
    </row>
    <row r="411" spans="1:70" ht="30">
      <c r="A411" s="192">
        <v>410</v>
      </c>
      <c r="B411" s="193">
        <v>20000655</v>
      </c>
      <c r="C411" s="193">
        <v>1</v>
      </c>
      <c r="D411" s="193" t="s">
        <v>56</v>
      </c>
      <c r="E411" s="198">
        <v>45115</v>
      </c>
      <c r="F411" s="193" t="s">
        <v>4681</v>
      </c>
      <c r="G411" s="192"/>
      <c r="H411" s="192"/>
      <c r="I411" s="192"/>
      <c r="J411" s="192"/>
      <c r="K411" s="192"/>
      <c r="L411" s="192"/>
      <c r="M411" s="192"/>
      <c r="N411" s="192"/>
      <c r="O411" s="192"/>
      <c r="P411" s="196" t="s">
        <v>4914</v>
      </c>
      <c r="Q411" s="192"/>
      <c r="R411" s="192" t="s">
        <v>168</v>
      </c>
      <c r="S411" s="192" t="s">
        <v>507</v>
      </c>
      <c r="T411" s="192" t="s">
        <v>164</v>
      </c>
      <c r="U411" s="192" t="s">
        <v>655</v>
      </c>
      <c r="V411" s="192"/>
      <c r="W411" s="192"/>
      <c r="X411" s="192"/>
      <c r="Y411" s="192"/>
      <c r="Z411" s="192"/>
      <c r="AA411" s="192"/>
      <c r="BM411" s="90" t="s">
        <v>3567</v>
      </c>
      <c r="BN411" s="90" t="s">
        <v>3575</v>
      </c>
      <c r="BO411" s="90" t="s">
        <v>3463</v>
      </c>
      <c r="BP411" s="90" t="s">
        <v>216</v>
      </c>
      <c r="BQ411" s="90" t="s">
        <v>1507</v>
      </c>
      <c r="BR411" s="90" t="s">
        <v>1759</v>
      </c>
    </row>
    <row r="412" spans="1:70" ht="30">
      <c r="A412" s="192">
        <v>411</v>
      </c>
      <c r="B412" s="193">
        <v>200015595</v>
      </c>
      <c r="C412" s="193">
        <v>4</v>
      </c>
      <c r="D412" s="193" t="s">
        <v>51</v>
      </c>
      <c r="E412" s="198">
        <v>45115</v>
      </c>
      <c r="F412" s="193" t="s">
        <v>4686</v>
      </c>
      <c r="G412" s="192"/>
      <c r="H412" s="192"/>
      <c r="I412" s="192"/>
      <c r="J412" s="192"/>
      <c r="K412" s="192"/>
      <c r="L412" s="192"/>
      <c r="M412" s="192"/>
      <c r="N412" s="192"/>
      <c r="O412" s="192"/>
      <c r="P412" s="196" t="s">
        <v>5730</v>
      </c>
      <c r="Q412" s="192"/>
      <c r="R412" s="192" t="s">
        <v>165</v>
      </c>
      <c r="S412" s="192"/>
      <c r="T412" s="192"/>
      <c r="U412" s="192"/>
      <c r="V412" s="192"/>
      <c r="W412" s="192"/>
      <c r="X412" s="192"/>
      <c r="Y412" s="192"/>
      <c r="Z412" s="192"/>
      <c r="AA412" s="192"/>
      <c r="BM412" s="90" t="s">
        <v>5689</v>
      </c>
    </row>
    <row r="413" spans="1:70" ht="150">
      <c r="A413" s="192">
        <v>412</v>
      </c>
      <c r="B413" s="193">
        <v>200268175</v>
      </c>
      <c r="C413" s="193">
        <v>1</v>
      </c>
      <c r="D413" s="193" t="s">
        <v>56</v>
      </c>
      <c r="E413" s="198">
        <v>45115</v>
      </c>
      <c r="F413" s="193" t="s">
        <v>4682</v>
      </c>
      <c r="G413" s="192"/>
      <c r="H413" s="192"/>
      <c r="I413" s="192"/>
      <c r="J413" s="192"/>
      <c r="K413" s="192"/>
      <c r="L413" s="192"/>
      <c r="M413" s="192"/>
      <c r="N413" s="192"/>
      <c r="O413" s="192"/>
      <c r="P413" s="196" t="s">
        <v>5460</v>
      </c>
      <c r="Q413" s="192"/>
      <c r="R413" s="192" t="s">
        <v>154</v>
      </c>
      <c r="S413" s="192" t="s">
        <v>164</v>
      </c>
      <c r="T413" s="192" t="s">
        <v>2467</v>
      </c>
      <c r="U413" s="192"/>
      <c r="V413" s="192"/>
      <c r="W413" s="192"/>
      <c r="X413" s="192"/>
      <c r="Y413" s="192"/>
      <c r="Z413" s="192"/>
      <c r="AA413" s="192"/>
      <c r="BM413" s="90" t="s">
        <v>506</v>
      </c>
      <c r="BN413" s="90" t="s">
        <v>1620</v>
      </c>
      <c r="BO413" s="90" t="s">
        <v>3498</v>
      </c>
      <c r="BP413" s="90" t="s">
        <v>3458</v>
      </c>
      <c r="BQ413" s="90" t="s">
        <v>1408</v>
      </c>
      <c r="BR413" s="90" t="s">
        <v>3086</v>
      </c>
    </row>
    <row r="414" spans="1:70" ht="30">
      <c r="A414" s="192">
        <v>413</v>
      </c>
      <c r="B414" s="193">
        <v>200802953</v>
      </c>
      <c r="C414" s="193">
        <v>5</v>
      </c>
      <c r="D414" s="193" t="s">
        <v>51</v>
      </c>
      <c r="E414" s="198">
        <v>45115</v>
      </c>
      <c r="F414" s="193" t="s">
        <v>4679</v>
      </c>
      <c r="G414" s="192"/>
      <c r="H414" s="192"/>
      <c r="I414" s="192"/>
      <c r="J414" s="192"/>
      <c r="K414" s="192"/>
      <c r="L414" s="192"/>
      <c r="M414" s="192"/>
      <c r="N414" s="192"/>
      <c r="O414" s="192"/>
      <c r="P414" s="196" t="s">
        <v>4915</v>
      </c>
      <c r="Q414" s="192"/>
      <c r="R414" s="192" t="s">
        <v>165</v>
      </c>
      <c r="S414" s="192" t="s">
        <v>655</v>
      </c>
      <c r="T414" s="192"/>
      <c r="U414" s="192"/>
      <c r="V414" s="192"/>
      <c r="W414" s="192"/>
      <c r="X414" s="192"/>
      <c r="Y414" s="192"/>
      <c r="Z414" s="192"/>
      <c r="AA414" s="192"/>
      <c r="BM414" s="90" t="s">
        <v>1463</v>
      </c>
      <c r="BN414" s="90" t="s">
        <v>1308</v>
      </c>
      <c r="BO414" s="90" t="s">
        <v>1835</v>
      </c>
      <c r="BP414" s="90" t="s">
        <v>1983</v>
      </c>
    </row>
    <row r="415" spans="1:70" ht="90">
      <c r="A415" s="192">
        <v>414</v>
      </c>
      <c r="B415" s="193">
        <v>33000209</v>
      </c>
      <c r="C415" s="193">
        <v>1</v>
      </c>
      <c r="D415" s="193" t="s">
        <v>56</v>
      </c>
      <c r="E415" s="198">
        <v>45115</v>
      </c>
      <c r="F415" s="193" t="s">
        <v>4680</v>
      </c>
      <c r="G415" s="192"/>
      <c r="H415" s="192"/>
      <c r="I415" s="192"/>
      <c r="J415" s="192"/>
      <c r="K415" s="192"/>
      <c r="L415" s="192"/>
      <c r="M415" s="192"/>
      <c r="N415" s="192"/>
      <c r="O415" s="192"/>
      <c r="P415" s="196" t="s">
        <v>5731</v>
      </c>
      <c r="Q415" s="192"/>
      <c r="R415" s="192" t="s">
        <v>151</v>
      </c>
      <c r="S415" s="192"/>
      <c r="T415" s="192"/>
      <c r="U415" s="192"/>
      <c r="V415" s="192"/>
      <c r="W415" s="192"/>
      <c r="X415" s="192"/>
      <c r="Y415" s="192"/>
      <c r="Z415" s="192"/>
      <c r="AA415" s="192"/>
      <c r="BM415" s="90" t="s">
        <v>848</v>
      </c>
    </row>
    <row r="416" spans="1:70" ht="45">
      <c r="A416" s="192">
        <v>415</v>
      </c>
      <c r="B416" s="193">
        <v>33000209</v>
      </c>
      <c r="C416" s="193">
        <v>1</v>
      </c>
      <c r="D416" s="193" t="s">
        <v>56</v>
      </c>
      <c r="E416" s="198">
        <v>45115</v>
      </c>
      <c r="F416" s="193" t="s">
        <v>4680</v>
      </c>
      <c r="G416" s="192"/>
      <c r="H416" s="192"/>
      <c r="I416" s="192"/>
      <c r="J416" s="192"/>
      <c r="K416" s="192"/>
      <c r="L416" s="192"/>
      <c r="M416" s="192"/>
      <c r="N416" s="192"/>
      <c r="O416" s="192"/>
      <c r="P416" s="196" t="s">
        <v>5775</v>
      </c>
      <c r="Q416" s="192"/>
      <c r="R416" s="192" t="s">
        <v>154</v>
      </c>
      <c r="S416" s="192"/>
      <c r="T416" s="192"/>
      <c r="U416" s="192"/>
      <c r="V416" s="192"/>
      <c r="W416" s="192"/>
      <c r="X416" s="192"/>
      <c r="Y416" s="192"/>
      <c r="Z416" s="192"/>
      <c r="AA416" s="192"/>
      <c r="BM416" s="90" t="s">
        <v>1860</v>
      </c>
    </row>
    <row r="417" spans="1:72" ht="45">
      <c r="A417" s="192">
        <v>416</v>
      </c>
      <c r="B417" s="193">
        <v>33000234</v>
      </c>
      <c r="C417" s="193">
        <v>2</v>
      </c>
      <c r="D417" s="193" t="s">
        <v>56</v>
      </c>
      <c r="E417" s="198">
        <v>45115</v>
      </c>
      <c r="F417" s="193" t="s">
        <v>4680</v>
      </c>
      <c r="G417" s="192"/>
      <c r="H417" s="192"/>
      <c r="I417" s="192"/>
      <c r="J417" s="192"/>
      <c r="K417" s="192"/>
      <c r="L417" s="192"/>
      <c r="M417" s="192"/>
      <c r="N417" s="192"/>
      <c r="O417" s="192"/>
      <c r="P417" s="196" t="s">
        <v>4916</v>
      </c>
      <c r="Q417" s="192"/>
      <c r="R417" s="192" t="s">
        <v>551</v>
      </c>
      <c r="S417" s="192" t="s">
        <v>193</v>
      </c>
      <c r="T417" s="192"/>
      <c r="U417" s="192"/>
      <c r="V417" s="192"/>
      <c r="W417" s="192"/>
      <c r="X417" s="192"/>
      <c r="Y417" s="192"/>
      <c r="Z417" s="192"/>
      <c r="AA417" s="192"/>
      <c r="BM417" s="90" t="s">
        <v>2151</v>
      </c>
      <c r="BN417" s="90" t="s">
        <v>784</v>
      </c>
    </row>
    <row r="418" spans="1:72" ht="45">
      <c r="A418" s="192">
        <v>417</v>
      </c>
      <c r="B418" s="193">
        <v>40000349</v>
      </c>
      <c r="C418" s="193">
        <v>1</v>
      </c>
      <c r="D418" s="193" t="s">
        <v>56</v>
      </c>
      <c r="E418" s="198">
        <v>45115</v>
      </c>
      <c r="F418" s="193" t="s">
        <v>4680</v>
      </c>
      <c r="G418" s="192"/>
      <c r="H418" s="192"/>
      <c r="I418" s="192"/>
      <c r="J418" s="192"/>
      <c r="K418" s="192"/>
      <c r="L418" s="192"/>
      <c r="M418" s="192"/>
      <c r="N418" s="192"/>
      <c r="O418" s="192"/>
      <c r="P418" s="196" t="s">
        <v>4917</v>
      </c>
      <c r="Q418" s="192"/>
      <c r="R418" s="192" t="s">
        <v>551</v>
      </c>
      <c r="S418" s="192" t="s">
        <v>154</v>
      </c>
      <c r="T418" s="192" t="s">
        <v>507</v>
      </c>
      <c r="U418" s="192" t="s">
        <v>655</v>
      </c>
      <c r="V418" s="192"/>
      <c r="W418" s="192"/>
      <c r="X418" s="192"/>
      <c r="Y418" s="192"/>
      <c r="Z418" s="192"/>
      <c r="AA418" s="192"/>
      <c r="BM418" s="90" t="s">
        <v>2150</v>
      </c>
      <c r="BN418" s="90" t="s">
        <v>3692</v>
      </c>
      <c r="BO418" s="90" t="s">
        <v>3575</v>
      </c>
      <c r="BP418" s="90" t="s">
        <v>1757</v>
      </c>
    </row>
    <row r="419" spans="1:72" ht="60">
      <c r="A419" s="192">
        <v>418</v>
      </c>
      <c r="B419" s="193">
        <v>40000350</v>
      </c>
      <c r="C419" s="193">
        <v>2</v>
      </c>
      <c r="D419" s="193" t="s">
        <v>56</v>
      </c>
      <c r="E419" s="198">
        <v>45115</v>
      </c>
      <c r="F419" s="193" t="s">
        <v>4680</v>
      </c>
      <c r="G419" s="192"/>
      <c r="H419" s="192"/>
      <c r="I419" s="192"/>
      <c r="J419" s="192"/>
      <c r="K419" s="192"/>
      <c r="L419" s="192"/>
      <c r="M419" s="192"/>
      <c r="N419" s="192"/>
      <c r="O419" s="192"/>
      <c r="P419" s="196" t="s">
        <v>5461</v>
      </c>
      <c r="Q419" s="192"/>
      <c r="R419" s="192" t="s">
        <v>551</v>
      </c>
      <c r="S419" s="192" t="s">
        <v>174</v>
      </c>
      <c r="T419" s="192" t="s">
        <v>154</v>
      </c>
      <c r="U419" s="192" t="s">
        <v>671</v>
      </c>
      <c r="V419" s="192" t="s">
        <v>507</v>
      </c>
      <c r="W419" s="192"/>
      <c r="X419" s="192"/>
      <c r="Y419" s="192"/>
      <c r="Z419" s="192"/>
      <c r="AA419" s="192"/>
      <c r="BM419" s="90" t="s">
        <v>2490</v>
      </c>
      <c r="BN419" s="90" t="s">
        <v>1640</v>
      </c>
      <c r="BO419" s="90" t="s">
        <v>1938</v>
      </c>
      <c r="BP419" s="90" t="s">
        <v>1484</v>
      </c>
      <c r="BQ419" s="90" t="s">
        <v>506</v>
      </c>
      <c r="BR419" s="90" t="s">
        <v>2522</v>
      </c>
      <c r="BS419" s="90" t="s">
        <v>2642</v>
      </c>
      <c r="BT419" s="90" t="s">
        <v>3575</v>
      </c>
    </row>
    <row r="420" spans="1:72" ht="45">
      <c r="A420" s="192">
        <v>419</v>
      </c>
      <c r="B420" s="193">
        <v>40000350</v>
      </c>
      <c r="C420" s="193">
        <v>2</v>
      </c>
      <c r="D420" s="193" t="s">
        <v>56</v>
      </c>
      <c r="E420" s="198">
        <v>45115</v>
      </c>
      <c r="F420" s="193" t="s">
        <v>4680</v>
      </c>
      <c r="G420" s="192"/>
      <c r="H420" s="192"/>
      <c r="I420" s="192"/>
      <c r="J420" s="192"/>
      <c r="K420" s="192"/>
      <c r="L420" s="192"/>
      <c r="M420" s="192"/>
      <c r="N420" s="192"/>
      <c r="O420" s="192"/>
      <c r="P420" s="196" t="s">
        <v>4918</v>
      </c>
      <c r="Q420" s="192"/>
      <c r="R420" s="192" t="s">
        <v>174</v>
      </c>
      <c r="S420" s="192" t="s">
        <v>3</v>
      </c>
      <c r="T420" s="192"/>
      <c r="U420" s="192"/>
      <c r="V420" s="192"/>
      <c r="W420" s="192"/>
      <c r="X420" s="192"/>
      <c r="Y420" s="192"/>
      <c r="Z420" s="192"/>
      <c r="AA420" s="192"/>
      <c r="BM420" s="90" t="s">
        <v>1777</v>
      </c>
      <c r="BN420" s="90" t="s">
        <v>1778</v>
      </c>
      <c r="BO420" s="90" t="s">
        <v>1253</v>
      </c>
    </row>
    <row r="421" spans="1:72">
      <c r="A421" s="192">
        <v>420</v>
      </c>
      <c r="B421" s="193">
        <v>40000393</v>
      </c>
      <c r="C421" s="193">
        <v>1</v>
      </c>
      <c r="D421" s="193" t="s">
        <v>56</v>
      </c>
      <c r="E421" s="198">
        <v>45115</v>
      </c>
      <c r="F421" s="193" t="s">
        <v>4680</v>
      </c>
      <c r="G421" s="192"/>
      <c r="H421" s="192"/>
      <c r="I421" s="192"/>
      <c r="J421" s="192"/>
      <c r="K421" s="192"/>
      <c r="L421" s="192"/>
      <c r="M421" s="192"/>
      <c r="N421" s="192"/>
      <c r="O421" s="192"/>
      <c r="P421" s="196" t="s">
        <v>4919</v>
      </c>
      <c r="Q421" s="192"/>
      <c r="R421" s="192" t="s">
        <v>507</v>
      </c>
      <c r="S421" s="192"/>
      <c r="T421" s="192"/>
      <c r="U421" s="192"/>
      <c r="V421" s="192"/>
      <c r="W421" s="192"/>
      <c r="X421" s="192"/>
      <c r="Y421" s="192"/>
      <c r="Z421" s="192"/>
      <c r="AA421" s="192"/>
      <c r="BM421" s="90" t="s">
        <v>3575</v>
      </c>
    </row>
    <row r="422" spans="1:72" ht="60">
      <c r="A422" s="192">
        <v>421</v>
      </c>
      <c r="B422" s="193">
        <v>61000041</v>
      </c>
      <c r="C422" s="193">
        <v>1</v>
      </c>
      <c r="D422" s="193" t="s">
        <v>56</v>
      </c>
      <c r="E422" s="198">
        <v>45115</v>
      </c>
      <c r="F422" s="193" t="s">
        <v>4680</v>
      </c>
      <c r="G422" s="192"/>
      <c r="H422" s="192"/>
      <c r="I422" s="192"/>
      <c r="J422" s="192"/>
      <c r="K422" s="192"/>
      <c r="L422" s="192"/>
      <c r="M422" s="192"/>
      <c r="N422" s="192"/>
      <c r="O422" s="192"/>
      <c r="P422" s="196" t="s">
        <v>5462</v>
      </c>
      <c r="Q422" s="192"/>
      <c r="R422" s="192" t="s">
        <v>154</v>
      </c>
      <c r="S422" s="192" t="s">
        <v>166</v>
      </c>
      <c r="T422" s="192" t="s">
        <v>507</v>
      </c>
      <c r="U422" s="192" t="s">
        <v>193</v>
      </c>
      <c r="V422" s="192"/>
      <c r="W422" s="192"/>
      <c r="X422" s="192"/>
      <c r="Y422" s="192"/>
      <c r="Z422" s="192"/>
      <c r="AA422" s="192"/>
      <c r="BM422" s="90" t="s">
        <v>542</v>
      </c>
      <c r="BN422" s="90" t="s">
        <v>2877</v>
      </c>
      <c r="BO422" s="90" t="s">
        <v>1859</v>
      </c>
      <c r="BP422" s="90" t="s">
        <v>3575</v>
      </c>
      <c r="BQ422" s="90" t="s">
        <v>784</v>
      </c>
    </row>
    <row r="423" spans="1:72" ht="60">
      <c r="A423" s="192">
        <v>422</v>
      </c>
      <c r="B423" s="193">
        <v>61000041</v>
      </c>
      <c r="C423" s="193">
        <v>5</v>
      </c>
      <c r="D423" s="193" t="s">
        <v>51</v>
      </c>
      <c r="E423" s="198">
        <v>45115</v>
      </c>
      <c r="F423" s="193" t="s">
        <v>4680</v>
      </c>
      <c r="G423" s="192"/>
      <c r="H423" s="192"/>
      <c r="I423" s="192"/>
      <c r="J423" s="192"/>
      <c r="K423" s="192"/>
      <c r="L423" s="192"/>
      <c r="M423" s="192"/>
      <c r="N423" s="192"/>
      <c r="O423" s="192"/>
      <c r="P423" s="196" t="s">
        <v>4920</v>
      </c>
      <c r="Q423" s="192"/>
      <c r="R423" s="192" t="s">
        <v>507</v>
      </c>
      <c r="S423" s="192"/>
      <c r="T423" s="192"/>
      <c r="U423" s="192"/>
      <c r="V423" s="192"/>
      <c r="W423" s="192"/>
      <c r="X423" s="192"/>
      <c r="Y423" s="192"/>
      <c r="Z423" s="192"/>
      <c r="AA423" s="192"/>
      <c r="BM423" s="90" t="s">
        <v>3575</v>
      </c>
    </row>
    <row r="424" spans="1:72" ht="60">
      <c r="A424" s="192">
        <v>423</v>
      </c>
      <c r="B424" s="193">
        <v>71000349</v>
      </c>
      <c r="C424" s="193">
        <v>2</v>
      </c>
      <c r="D424" s="193" t="s">
        <v>56</v>
      </c>
      <c r="E424" s="198">
        <v>45115</v>
      </c>
      <c r="F424" s="193" t="s">
        <v>4680</v>
      </c>
      <c r="G424" s="192"/>
      <c r="H424" s="192"/>
      <c r="I424" s="192"/>
      <c r="J424" s="192"/>
      <c r="K424" s="192"/>
      <c r="L424" s="192"/>
      <c r="M424" s="192"/>
      <c r="N424" s="192"/>
      <c r="O424" s="192"/>
      <c r="P424" s="196" t="s">
        <v>4921</v>
      </c>
      <c r="Q424" s="192"/>
      <c r="R424" s="192" t="s">
        <v>2700</v>
      </c>
      <c r="S424" s="192" t="s">
        <v>164</v>
      </c>
      <c r="T424" s="192"/>
      <c r="U424" s="192"/>
      <c r="V424" s="192"/>
      <c r="W424" s="192"/>
      <c r="X424" s="192"/>
      <c r="Y424" s="192"/>
      <c r="Z424" s="192"/>
      <c r="AA424" s="192"/>
      <c r="BM424" s="90" t="s">
        <v>2671</v>
      </c>
      <c r="BN424" s="90" t="s">
        <v>2768</v>
      </c>
      <c r="BO424" s="90" t="s">
        <v>1412</v>
      </c>
    </row>
    <row r="425" spans="1:72" ht="30">
      <c r="A425" s="192">
        <v>424</v>
      </c>
      <c r="B425" s="193">
        <v>72000000</v>
      </c>
      <c r="C425" s="193">
        <v>3</v>
      </c>
      <c r="D425" s="193" t="s">
        <v>56</v>
      </c>
      <c r="E425" s="198">
        <v>45115</v>
      </c>
      <c r="F425" s="193" t="s">
        <v>4679</v>
      </c>
      <c r="G425" s="192"/>
      <c r="H425" s="192"/>
      <c r="I425" s="192"/>
      <c r="J425" s="192"/>
      <c r="K425" s="192"/>
      <c r="L425" s="192"/>
      <c r="M425" s="192"/>
      <c r="N425" s="192"/>
      <c r="O425" s="192"/>
      <c r="P425" s="196" t="s">
        <v>4922</v>
      </c>
      <c r="Q425" s="192"/>
      <c r="R425" s="192" t="s">
        <v>160</v>
      </c>
      <c r="S425" s="192" t="s">
        <v>671</v>
      </c>
      <c r="T425" s="192" t="s">
        <v>155</v>
      </c>
      <c r="U425" s="192" t="s">
        <v>162</v>
      </c>
      <c r="V425" s="192"/>
      <c r="W425" s="192"/>
      <c r="X425" s="192"/>
      <c r="Y425" s="192"/>
      <c r="Z425" s="192"/>
      <c r="AA425" s="192"/>
      <c r="BM425" s="90" t="s">
        <v>185</v>
      </c>
      <c r="BN425" s="90" t="s">
        <v>2576</v>
      </c>
      <c r="BO425" s="90" t="s">
        <v>2608</v>
      </c>
      <c r="BP425" s="90" t="s">
        <v>2804</v>
      </c>
      <c r="BQ425" s="90" t="s">
        <v>2721</v>
      </c>
    </row>
    <row r="426" spans="1:72">
      <c r="A426" s="192">
        <v>425</v>
      </c>
      <c r="B426" s="193">
        <v>72000139</v>
      </c>
      <c r="C426" s="193">
        <v>4</v>
      </c>
      <c r="D426" s="193" t="s">
        <v>51</v>
      </c>
      <c r="E426" s="198">
        <v>45115</v>
      </c>
      <c r="F426" s="193" t="s">
        <v>4679</v>
      </c>
      <c r="G426" s="192"/>
      <c r="H426" s="192"/>
      <c r="I426" s="192"/>
      <c r="J426" s="192"/>
      <c r="K426" s="192"/>
      <c r="L426" s="192"/>
      <c r="M426" s="192"/>
      <c r="N426" s="192"/>
      <c r="O426" s="192"/>
      <c r="P426" s="197" t="s">
        <v>4923</v>
      </c>
      <c r="Q426" s="192"/>
      <c r="R426" s="192" t="s">
        <v>3127</v>
      </c>
      <c r="S426" s="192" t="s">
        <v>2467</v>
      </c>
      <c r="T426" s="192"/>
      <c r="U426" s="192"/>
      <c r="V426" s="192"/>
      <c r="W426" s="192"/>
      <c r="X426" s="192"/>
      <c r="Y426" s="192"/>
      <c r="Z426" s="192"/>
      <c r="AA426" s="192"/>
      <c r="BM426" s="90" t="s">
        <v>3394</v>
      </c>
      <c r="BN426" s="90" t="s">
        <v>2695</v>
      </c>
    </row>
    <row r="427" spans="1:72" ht="60">
      <c r="A427" s="192">
        <v>426</v>
      </c>
      <c r="B427" s="193">
        <v>72000155</v>
      </c>
      <c r="C427" s="193">
        <v>2</v>
      </c>
      <c r="D427" s="193" t="s">
        <v>56</v>
      </c>
      <c r="E427" s="198">
        <v>45115</v>
      </c>
      <c r="F427" s="193" t="s">
        <v>4679</v>
      </c>
      <c r="G427" s="192"/>
      <c r="H427" s="192"/>
      <c r="I427" s="192"/>
      <c r="J427" s="192"/>
      <c r="K427" s="192"/>
      <c r="L427" s="192"/>
      <c r="M427" s="192"/>
      <c r="N427" s="192"/>
      <c r="O427" s="192"/>
      <c r="P427" s="196" t="s">
        <v>5463</v>
      </c>
      <c r="Q427" s="192"/>
      <c r="R427" s="192" t="s">
        <v>2467</v>
      </c>
      <c r="S427" s="192"/>
      <c r="T427" s="192"/>
      <c r="U427" s="192"/>
      <c r="V427" s="192"/>
      <c r="W427" s="192"/>
      <c r="X427" s="192"/>
      <c r="Y427" s="192"/>
      <c r="Z427" s="192"/>
      <c r="AA427" s="192"/>
      <c r="BM427" s="90" t="s">
        <v>2695</v>
      </c>
      <c r="BN427" s="90" t="s">
        <v>173</v>
      </c>
    </row>
    <row r="428" spans="1:72">
      <c r="A428" s="192">
        <v>427</v>
      </c>
      <c r="B428" s="193">
        <v>11712</v>
      </c>
      <c r="C428" s="193">
        <v>5</v>
      </c>
      <c r="D428" s="193" t="s">
        <v>51</v>
      </c>
      <c r="E428" s="198">
        <v>45115</v>
      </c>
      <c r="F428" s="193" t="s">
        <v>4679</v>
      </c>
      <c r="G428" s="192"/>
      <c r="H428" s="192"/>
      <c r="I428" s="192"/>
      <c r="J428" s="192"/>
      <c r="K428" s="192"/>
      <c r="L428" s="192"/>
      <c r="M428" s="192"/>
      <c r="N428" s="192"/>
      <c r="O428" s="192"/>
      <c r="P428" s="196" t="s">
        <v>4924</v>
      </c>
      <c r="Q428" s="192"/>
      <c r="R428" s="192" t="s">
        <v>551</v>
      </c>
      <c r="S428" s="192"/>
      <c r="T428" s="192"/>
      <c r="U428" s="192"/>
      <c r="V428" s="192"/>
      <c r="W428" s="192"/>
      <c r="X428" s="192"/>
      <c r="Y428" s="192"/>
      <c r="Z428" s="192"/>
      <c r="AA428" s="192"/>
      <c r="BM428" s="90" t="s">
        <v>2490</v>
      </c>
    </row>
    <row r="429" spans="1:72" ht="30">
      <c r="A429" s="192">
        <v>428</v>
      </c>
      <c r="B429" s="193">
        <v>11717</v>
      </c>
      <c r="C429" s="193">
        <v>4</v>
      </c>
      <c r="D429" s="193" t="s">
        <v>56</v>
      </c>
      <c r="E429" s="198">
        <v>45115</v>
      </c>
      <c r="F429" s="193" t="s">
        <v>4679</v>
      </c>
      <c r="G429" s="192"/>
      <c r="H429" s="192"/>
      <c r="I429" s="192"/>
      <c r="J429" s="192"/>
      <c r="K429" s="192"/>
      <c r="L429" s="192"/>
      <c r="M429" s="192"/>
      <c r="N429" s="192"/>
      <c r="O429" s="192"/>
      <c r="P429" s="196" t="s">
        <v>5732</v>
      </c>
      <c r="Q429" s="192"/>
      <c r="R429" s="192" t="s">
        <v>2097</v>
      </c>
      <c r="S429" s="192"/>
      <c r="T429" s="192"/>
      <c r="U429" s="192"/>
      <c r="V429" s="192"/>
      <c r="W429" s="192"/>
      <c r="X429" s="192"/>
      <c r="Y429" s="192"/>
      <c r="Z429" s="192"/>
      <c r="AA429" s="192"/>
      <c r="BM429" s="90" t="s">
        <v>5690</v>
      </c>
    </row>
    <row r="430" spans="1:72">
      <c r="A430" s="192">
        <v>429</v>
      </c>
      <c r="B430" s="193">
        <v>11721</v>
      </c>
      <c r="C430" s="193">
        <v>4</v>
      </c>
      <c r="D430" s="193" t="s">
        <v>51</v>
      </c>
      <c r="E430" s="198">
        <v>45115</v>
      </c>
      <c r="F430" s="193" t="s">
        <v>4679</v>
      </c>
      <c r="G430" s="192"/>
      <c r="H430" s="192"/>
      <c r="I430" s="192"/>
      <c r="J430" s="192"/>
      <c r="K430" s="192"/>
      <c r="L430" s="192"/>
      <c r="M430" s="192"/>
      <c r="N430" s="192"/>
      <c r="O430" s="192"/>
      <c r="P430" s="196" t="s">
        <v>4925</v>
      </c>
      <c r="Q430" s="192"/>
      <c r="R430" s="192" t="s">
        <v>655</v>
      </c>
      <c r="S430" s="192"/>
      <c r="T430" s="192"/>
      <c r="U430" s="192"/>
      <c r="V430" s="192"/>
      <c r="W430" s="192"/>
      <c r="X430" s="192"/>
      <c r="Y430" s="192"/>
      <c r="Z430" s="192"/>
      <c r="AA430" s="192"/>
      <c r="BM430" s="90" t="s">
        <v>1757</v>
      </c>
    </row>
    <row r="431" spans="1:72" ht="30">
      <c r="A431" s="192">
        <v>430</v>
      </c>
      <c r="B431" s="193">
        <v>114935562</v>
      </c>
      <c r="C431" s="193">
        <v>3</v>
      </c>
      <c r="D431" s="193" t="s">
        <v>56</v>
      </c>
      <c r="E431" s="198">
        <v>45115</v>
      </c>
      <c r="F431" s="193" t="s">
        <v>4682</v>
      </c>
      <c r="G431" s="192"/>
      <c r="H431" s="192"/>
      <c r="I431" s="192"/>
      <c r="J431" s="192"/>
      <c r="K431" s="192"/>
      <c r="L431" s="192"/>
      <c r="M431" s="192"/>
      <c r="N431" s="192"/>
      <c r="O431" s="192"/>
      <c r="P431" s="196" t="s">
        <v>4695</v>
      </c>
      <c r="Q431" s="192"/>
      <c r="R431" s="192" t="s">
        <v>86</v>
      </c>
      <c r="S431" s="192"/>
      <c r="T431" s="192"/>
      <c r="U431" s="192"/>
      <c r="V431" s="192"/>
      <c r="W431" s="192"/>
      <c r="X431" s="192"/>
      <c r="Y431" s="192"/>
      <c r="Z431" s="192"/>
      <c r="AA431" s="192"/>
    </row>
    <row r="432" spans="1:72">
      <c r="A432" s="192">
        <v>431</v>
      </c>
      <c r="B432" s="193">
        <v>11290212</v>
      </c>
      <c r="C432" s="193">
        <v>5</v>
      </c>
      <c r="D432" s="193" t="s">
        <v>51</v>
      </c>
      <c r="E432" s="198">
        <v>45116</v>
      </c>
      <c r="F432" s="193" t="s">
        <v>4683</v>
      </c>
      <c r="G432" s="192"/>
      <c r="H432" s="192"/>
      <c r="I432" s="192"/>
      <c r="J432" s="192"/>
      <c r="K432" s="192"/>
      <c r="L432" s="192"/>
      <c r="M432" s="192"/>
      <c r="N432" s="192"/>
      <c r="O432" s="192"/>
      <c r="P432" s="196" t="s">
        <v>4337</v>
      </c>
      <c r="Q432" s="192"/>
      <c r="R432" s="192" t="s">
        <v>86</v>
      </c>
      <c r="S432" s="192"/>
      <c r="T432" s="192"/>
      <c r="U432" s="192"/>
      <c r="V432" s="192"/>
      <c r="W432" s="192"/>
      <c r="X432" s="192"/>
      <c r="Y432" s="192"/>
      <c r="Z432" s="192"/>
      <c r="AA432" s="192"/>
    </row>
    <row r="433" spans="1:68">
      <c r="A433" s="192">
        <v>432</v>
      </c>
      <c r="B433" s="193">
        <v>119250454</v>
      </c>
      <c r="C433" s="193">
        <v>1</v>
      </c>
      <c r="D433" s="193" t="s">
        <v>56</v>
      </c>
      <c r="E433" s="198">
        <v>45116</v>
      </c>
      <c r="F433" s="193" t="s">
        <v>4680</v>
      </c>
      <c r="G433" s="192"/>
      <c r="H433" s="192"/>
      <c r="I433" s="192"/>
      <c r="J433" s="192"/>
      <c r="K433" s="192"/>
      <c r="L433" s="192"/>
      <c r="M433" s="192"/>
      <c r="N433" s="192"/>
      <c r="O433" s="192"/>
      <c r="P433" s="196" t="s">
        <v>5733</v>
      </c>
      <c r="Q433" s="192"/>
      <c r="R433" s="192" t="s">
        <v>150</v>
      </c>
      <c r="S433" s="192"/>
      <c r="T433" s="192"/>
      <c r="U433" s="192"/>
      <c r="V433" s="192"/>
      <c r="W433" s="192"/>
      <c r="X433" s="192"/>
      <c r="Y433" s="192"/>
      <c r="Z433" s="192"/>
      <c r="AA433" s="192"/>
      <c r="BM433" s="90" t="s">
        <v>5673</v>
      </c>
    </row>
    <row r="434" spans="1:68">
      <c r="A434" s="192">
        <v>433</v>
      </c>
      <c r="B434" s="193">
        <v>124300831</v>
      </c>
      <c r="C434" s="193">
        <v>4</v>
      </c>
      <c r="D434" s="193" t="s">
        <v>56</v>
      </c>
      <c r="E434" s="198">
        <v>45116</v>
      </c>
      <c r="F434" s="193" t="s">
        <v>4679</v>
      </c>
      <c r="G434" s="192"/>
      <c r="H434" s="192"/>
      <c r="I434" s="192"/>
      <c r="J434" s="192"/>
      <c r="K434" s="192"/>
      <c r="L434" s="192"/>
      <c r="M434" s="192"/>
      <c r="N434" s="192"/>
      <c r="O434" s="192"/>
      <c r="P434" s="196" t="s">
        <v>5776</v>
      </c>
      <c r="Q434" s="192"/>
      <c r="R434" s="192" t="s">
        <v>2467</v>
      </c>
      <c r="S434" s="192"/>
      <c r="T434" s="192"/>
      <c r="U434" s="192"/>
      <c r="V434" s="192"/>
      <c r="W434" s="192"/>
      <c r="X434" s="192"/>
      <c r="Y434" s="192"/>
      <c r="Z434" s="192"/>
      <c r="AA434" s="192"/>
      <c r="BM434" s="90" t="s">
        <v>2695</v>
      </c>
    </row>
    <row r="435" spans="1:68" ht="30">
      <c r="A435" s="192">
        <v>434</v>
      </c>
      <c r="B435" s="193">
        <v>125852079</v>
      </c>
      <c r="C435" s="193">
        <v>4</v>
      </c>
      <c r="D435" s="193" t="s">
        <v>51</v>
      </c>
      <c r="E435" s="198">
        <v>45116</v>
      </c>
      <c r="F435" s="193" t="s">
        <v>4679</v>
      </c>
      <c r="G435" s="192"/>
      <c r="H435" s="192"/>
      <c r="I435" s="192"/>
      <c r="J435" s="192"/>
      <c r="K435" s="192"/>
      <c r="L435" s="192"/>
      <c r="M435" s="192"/>
      <c r="N435" s="192"/>
      <c r="O435" s="192"/>
      <c r="P435" s="196" t="s">
        <v>4926</v>
      </c>
      <c r="Q435" s="192"/>
      <c r="R435" s="192" t="s">
        <v>671</v>
      </c>
      <c r="S435" s="192"/>
      <c r="T435" s="192"/>
      <c r="U435" s="192"/>
      <c r="V435" s="192"/>
      <c r="W435" s="192"/>
      <c r="X435" s="192"/>
      <c r="Y435" s="192"/>
      <c r="Z435" s="192"/>
      <c r="AA435" s="192"/>
      <c r="BM435" s="90" t="s">
        <v>176</v>
      </c>
    </row>
    <row r="436" spans="1:68">
      <c r="A436" s="192">
        <v>435</v>
      </c>
      <c r="B436" s="193">
        <v>125852079</v>
      </c>
      <c r="C436" s="193">
        <v>4</v>
      </c>
      <c r="D436" s="193" t="s">
        <v>51</v>
      </c>
      <c r="E436" s="198">
        <v>45116</v>
      </c>
      <c r="F436" s="193" t="s">
        <v>4679</v>
      </c>
      <c r="G436" s="192"/>
      <c r="H436" s="192"/>
      <c r="I436" s="192"/>
      <c r="J436" s="192"/>
      <c r="K436" s="192"/>
      <c r="L436" s="192"/>
      <c r="M436" s="192"/>
      <c r="N436" s="192"/>
      <c r="O436" s="192"/>
      <c r="P436" s="196" t="s">
        <v>4341</v>
      </c>
      <c r="Q436" s="192"/>
      <c r="R436" s="192" t="s">
        <v>86</v>
      </c>
      <c r="S436" s="192"/>
      <c r="T436" s="192"/>
      <c r="U436" s="192"/>
      <c r="V436" s="192"/>
      <c r="W436" s="192"/>
      <c r="X436" s="192"/>
      <c r="Y436" s="192"/>
      <c r="Z436" s="192"/>
      <c r="AA436" s="192"/>
    </row>
    <row r="437" spans="1:68" ht="135">
      <c r="A437" s="192">
        <v>436</v>
      </c>
      <c r="B437" s="193">
        <v>127259299</v>
      </c>
      <c r="C437" s="193">
        <v>1</v>
      </c>
      <c r="D437" s="193" t="s">
        <v>56</v>
      </c>
      <c r="E437" s="198">
        <v>45116</v>
      </c>
      <c r="F437" s="193" t="s">
        <v>4679</v>
      </c>
      <c r="G437" s="192"/>
      <c r="H437" s="192"/>
      <c r="I437" s="192"/>
      <c r="J437" s="192"/>
      <c r="K437" s="192"/>
      <c r="L437" s="192"/>
      <c r="M437" s="192"/>
      <c r="N437" s="192"/>
      <c r="O437" s="192"/>
      <c r="P437" s="196" t="s">
        <v>5777</v>
      </c>
      <c r="Q437" s="192"/>
      <c r="R437" s="192" t="s">
        <v>671</v>
      </c>
      <c r="S437" s="192" t="s">
        <v>164</v>
      </c>
      <c r="T437" s="192" t="s">
        <v>2467</v>
      </c>
      <c r="U437" s="192"/>
      <c r="V437" s="192"/>
      <c r="W437" s="192"/>
      <c r="X437" s="192"/>
      <c r="Y437" s="192"/>
      <c r="Z437" s="192"/>
      <c r="AA437" s="192"/>
      <c r="BM437" s="90" t="s">
        <v>2612</v>
      </c>
      <c r="BN437" s="90" t="s">
        <v>1412</v>
      </c>
      <c r="BO437" s="90" t="s">
        <v>2695</v>
      </c>
    </row>
    <row r="438" spans="1:68" ht="30">
      <c r="A438" s="192">
        <v>437</v>
      </c>
      <c r="B438" s="193">
        <v>137282414</v>
      </c>
      <c r="C438" s="193">
        <v>1</v>
      </c>
      <c r="D438" s="193" t="s">
        <v>56</v>
      </c>
      <c r="E438" s="198">
        <v>45116</v>
      </c>
      <c r="F438" s="193" t="s">
        <v>4686</v>
      </c>
      <c r="G438" s="192"/>
      <c r="H438" s="192"/>
      <c r="I438" s="192"/>
      <c r="J438" s="192"/>
      <c r="K438" s="192"/>
      <c r="L438" s="192"/>
      <c r="M438" s="192"/>
      <c r="N438" s="192"/>
      <c r="O438" s="192"/>
      <c r="P438" s="196" t="s">
        <v>5464</v>
      </c>
      <c r="Q438" s="192"/>
      <c r="R438" s="192" t="s">
        <v>151</v>
      </c>
      <c r="S438" s="192" t="s">
        <v>166</v>
      </c>
      <c r="T438" s="192"/>
      <c r="U438" s="192"/>
      <c r="V438" s="192"/>
      <c r="W438" s="192"/>
      <c r="X438" s="192"/>
      <c r="Y438" s="192"/>
      <c r="Z438" s="192"/>
      <c r="AA438" s="192"/>
      <c r="BM438" s="90" t="s">
        <v>964</v>
      </c>
      <c r="BN438" s="90" t="s">
        <v>1859</v>
      </c>
    </row>
    <row r="439" spans="1:68" ht="45">
      <c r="A439" s="192">
        <v>438</v>
      </c>
      <c r="B439" s="193">
        <v>138779335</v>
      </c>
      <c r="C439" s="193">
        <v>2</v>
      </c>
      <c r="D439" s="193" t="s">
        <v>56</v>
      </c>
      <c r="E439" s="198">
        <v>45116</v>
      </c>
      <c r="F439" s="193" t="s">
        <v>4681</v>
      </c>
      <c r="G439" s="192"/>
      <c r="H439" s="192"/>
      <c r="I439" s="192"/>
      <c r="J439" s="192"/>
      <c r="K439" s="192"/>
      <c r="L439" s="192"/>
      <c r="M439" s="192"/>
      <c r="N439" s="192"/>
      <c r="O439" s="192"/>
      <c r="P439" s="196" t="s">
        <v>4927</v>
      </c>
      <c r="Q439" s="192"/>
      <c r="R439" s="192" t="s">
        <v>507</v>
      </c>
      <c r="S439" s="192" t="s">
        <v>164</v>
      </c>
      <c r="T439" s="192"/>
      <c r="U439" s="192"/>
      <c r="V439" s="192"/>
      <c r="W439" s="192"/>
      <c r="X439" s="192"/>
      <c r="Y439" s="192"/>
      <c r="Z439" s="192"/>
      <c r="AA439" s="192"/>
      <c r="BM439" s="90" t="s">
        <v>3575</v>
      </c>
      <c r="BN439" s="90" t="s">
        <v>3463</v>
      </c>
      <c r="BO439" s="90" t="s">
        <v>216</v>
      </c>
    </row>
    <row r="440" spans="1:68" ht="45">
      <c r="A440" s="192">
        <v>439</v>
      </c>
      <c r="B440" s="193">
        <v>200673136</v>
      </c>
      <c r="C440" s="193">
        <v>3</v>
      </c>
      <c r="D440" s="193" t="s">
        <v>56</v>
      </c>
      <c r="E440" s="198">
        <v>45116</v>
      </c>
      <c r="F440" s="193" t="s">
        <v>4679</v>
      </c>
      <c r="G440" s="192"/>
      <c r="H440" s="192"/>
      <c r="I440" s="192"/>
      <c r="J440" s="192"/>
      <c r="K440" s="192"/>
      <c r="L440" s="192"/>
      <c r="M440" s="192"/>
      <c r="N440" s="192"/>
      <c r="O440" s="192"/>
      <c r="P440" s="196" t="s">
        <v>5465</v>
      </c>
      <c r="Q440" s="192"/>
      <c r="R440" s="192" t="s">
        <v>151</v>
      </c>
      <c r="S440" s="192" t="s">
        <v>154</v>
      </c>
      <c r="T440" s="192" t="s">
        <v>155</v>
      </c>
      <c r="U440" s="192"/>
      <c r="V440" s="192"/>
      <c r="W440" s="192"/>
      <c r="X440" s="192"/>
      <c r="Y440" s="192"/>
      <c r="Z440" s="192"/>
      <c r="AA440" s="192"/>
      <c r="BM440" s="90" t="s">
        <v>834</v>
      </c>
      <c r="BN440" s="90" t="s">
        <v>506</v>
      </c>
      <c r="BO440" s="90" t="s">
        <v>2108</v>
      </c>
      <c r="BP440" s="90" t="s">
        <v>5375</v>
      </c>
    </row>
    <row r="441" spans="1:68">
      <c r="A441" s="192">
        <v>440</v>
      </c>
      <c r="B441" s="193">
        <v>200673136</v>
      </c>
      <c r="C441" s="193">
        <v>5</v>
      </c>
      <c r="D441" s="193" t="s">
        <v>56</v>
      </c>
      <c r="E441" s="198">
        <v>45116</v>
      </c>
      <c r="F441" s="193" t="s">
        <v>4679</v>
      </c>
      <c r="G441" s="192"/>
      <c r="H441" s="192"/>
      <c r="I441" s="192"/>
      <c r="J441" s="192"/>
      <c r="K441" s="192"/>
      <c r="L441" s="192"/>
      <c r="M441" s="192"/>
      <c r="N441" s="192"/>
      <c r="O441" s="192"/>
      <c r="P441" s="197" t="s">
        <v>5734</v>
      </c>
      <c r="Q441" s="192"/>
      <c r="R441" s="192" t="s">
        <v>2097</v>
      </c>
      <c r="S441" s="192"/>
      <c r="T441" s="192"/>
      <c r="U441" s="192"/>
      <c r="V441" s="192"/>
      <c r="W441" s="192"/>
      <c r="X441" s="192"/>
      <c r="Y441" s="192"/>
      <c r="Z441" s="192"/>
      <c r="AA441" s="192"/>
      <c r="BM441" s="90" t="s">
        <v>5684</v>
      </c>
    </row>
    <row r="442" spans="1:68">
      <c r="A442" s="192">
        <v>441</v>
      </c>
      <c r="B442" s="193">
        <v>134290907</v>
      </c>
      <c r="C442" s="193">
        <v>3</v>
      </c>
      <c r="D442" s="193" t="s">
        <v>56</v>
      </c>
      <c r="E442" s="198">
        <v>45118</v>
      </c>
      <c r="F442" s="193" t="s">
        <v>4682</v>
      </c>
      <c r="G442" s="192"/>
      <c r="H442" s="192"/>
      <c r="I442" s="192"/>
      <c r="J442" s="192"/>
      <c r="K442" s="192"/>
      <c r="L442" s="192"/>
      <c r="M442" s="192"/>
      <c r="N442" s="192"/>
      <c r="O442" s="192"/>
      <c r="P442" s="197" t="s">
        <v>4928</v>
      </c>
      <c r="Q442" s="192"/>
      <c r="R442" s="192" t="s">
        <v>154</v>
      </c>
      <c r="S442" s="192" t="s">
        <v>164</v>
      </c>
      <c r="T442" s="192"/>
      <c r="U442" s="192"/>
      <c r="V442" s="192"/>
      <c r="W442" s="192"/>
      <c r="X442" s="192"/>
      <c r="Y442" s="192"/>
      <c r="Z442" s="192"/>
      <c r="AA442" s="192"/>
      <c r="BM442" s="90" t="s">
        <v>1952</v>
      </c>
      <c r="BN442" s="90" t="s">
        <v>783</v>
      </c>
    </row>
    <row r="443" spans="1:68">
      <c r="A443" s="192">
        <v>442</v>
      </c>
      <c r="B443" s="193">
        <v>134879709</v>
      </c>
      <c r="C443" s="193">
        <v>1</v>
      </c>
      <c r="D443" s="193" t="s">
        <v>56</v>
      </c>
      <c r="E443" s="198">
        <v>45118</v>
      </c>
      <c r="F443" s="193" t="s">
        <v>4687</v>
      </c>
      <c r="G443" s="192"/>
      <c r="H443" s="192"/>
      <c r="I443" s="192"/>
      <c r="J443" s="192"/>
      <c r="K443" s="192"/>
      <c r="L443" s="192"/>
      <c r="M443" s="192"/>
      <c r="N443" s="192"/>
      <c r="O443" s="192"/>
      <c r="P443" s="196" t="s">
        <v>4929</v>
      </c>
      <c r="Q443" s="192"/>
      <c r="R443" s="192" t="s">
        <v>2467</v>
      </c>
      <c r="S443" s="192"/>
      <c r="T443" s="192"/>
      <c r="U443" s="192"/>
      <c r="V443" s="192"/>
      <c r="W443" s="192"/>
      <c r="X443" s="192"/>
      <c r="Y443" s="192"/>
      <c r="Z443" s="192"/>
      <c r="AA443" s="192"/>
      <c r="BM443" s="90" t="s">
        <v>3086</v>
      </c>
    </row>
    <row r="444" spans="1:68" ht="75">
      <c r="A444" s="192">
        <v>443</v>
      </c>
      <c r="B444" s="193">
        <v>135339513</v>
      </c>
      <c r="C444" s="193">
        <v>4</v>
      </c>
      <c r="D444" s="193" t="s">
        <v>51</v>
      </c>
      <c r="E444" s="198">
        <v>45118</v>
      </c>
      <c r="F444" s="193" t="s">
        <v>4681</v>
      </c>
      <c r="G444" s="192"/>
      <c r="H444" s="192"/>
      <c r="I444" s="192"/>
      <c r="J444" s="192"/>
      <c r="K444" s="192"/>
      <c r="L444" s="192"/>
      <c r="M444" s="192"/>
      <c r="N444" s="192"/>
      <c r="O444" s="192"/>
      <c r="P444" s="196" t="s">
        <v>4930</v>
      </c>
      <c r="Q444" s="192"/>
      <c r="R444" s="192" t="s">
        <v>165</v>
      </c>
      <c r="S444" s="192" t="s">
        <v>671</v>
      </c>
      <c r="T444" s="192"/>
      <c r="U444" s="192"/>
      <c r="V444" s="192"/>
      <c r="W444" s="192"/>
      <c r="X444" s="192"/>
      <c r="Y444" s="192"/>
      <c r="Z444" s="192"/>
      <c r="AA444" s="192"/>
      <c r="BM444" s="90" t="s">
        <v>3299</v>
      </c>
      <c r="BN444" s="90" t="s">
        <v>2638</v>
      </c>
      <c r="BO444" s="90" t="s">
        <v>2639</v>
      </c>
    </row>
    <row r="445" spans="1:68" ht="75">
      <c r="A445" s="192">
        <v>444</v>
      </c>
      <c r="B445" s="193">
        <v>138325493</v>
      </c>
      <c r="C445" s="193">
        <v>2</v>
      </c>
      <c r="D445" s="193" t="s">
        <v>56</v>
      </c>
      <c r="E445" s="198">
        <v>45118</v>
      </c>
      <c r="F445" s="193" t="s">
        <v>4682</v>
      </c>
      <c r="G445" s="192"/>
      <c r="H445" s="192"/>
      <c r="I445" s="192"/>
      <c r="J445" s="192"/>
      <c r="K445" s="192"/>
      <c r="L445" s="192"/>
      <c r="M445" s="192"/>
      <c r="N445" s="192"/>
      <c r="O445" s="192"/>
      <c r="P445" s="196" t="s">
        <v>4931</v>
      </c>
      <c r="Q445" s="192"/>
      <c r="R445" s="192" t="s">
        <v>507</v>
      </c>
      <c r="S445" s="192"/>
      <c r="T445" s="192"/>
      <c r="U445" s="192"/>
      <c r="V445" s="192"/>
      <c r="W445" s="192"/>
      <c r="X445" s="192"/>
      <c r="Y445" s="192"/>
      <c r="Z445" s="192"/>
      <c r="AA445" s="192"/>
      <c r="BM445" s="90" t="s">
        <v>3575</v>
      </c>
    </row>
    <row r="446" spans="1:68" ht="60">
      <c r="A446" s="192">
        <v>445</v>
      </c>
      <c r="B446" s="193">
        <v>138779335</v>
      </c>
      <c r="C446" s="193">
        <v>5</v>
      </c>
      <c r="D446" s="193" t="s">
        <v>51</v>
      </c>
      <c r="E446" s="198">
        <v>45118</v>
      </c>
      <c r="F446" s="193" t="s">
        <v>4681</v>
      </c>
      <c r="G446" s="192"/>
      <c r="H446" s="192"/>
      <c r="I446" s="192"/>
      <c r="J446" s="192"/>
      <c r="K446" s="192"/>
      <c r="L446" s="192"/>
      <c r="M446" s="192"/>
      <c r="N446" s="192"/>
      <c r="O446" s="192"/>
      <c r="P446" s="196" t="s">
        <v>5466</v>
      </c>
      <c r="Q446" s="192"/>
      <c r="R446" s="192" t="s">
        <v>151</v>
      </c>
      <c r="S446" s="192" t="s">
        <v>551</v>
      </c>
      <c r="T446" s="192"/>
      <c r="U446" s="192"/>
      <c r="V446" s="192"/>
      <c r="W446" s="192"/>
      <c r="X446" s="192"/>
      <c r="Y446" s="192"/>
      <c r="Z446" s="192"/>
      <c r="AA446" s="192"/>
      <c r="BM446" s="90" t="s">
        <v>1041</v>
      </c>
      <c r="BN446" s="90" t="s">
        <v>2151</v>
      </c>
    </row>
    <row r="447" spans="1:68" ht="60">
      <c r="A447" s="192">
        <v>446</v>
      </c>
      <c r="B447" s="193">
        <v>138957691</v>
      </c>
      <c r="C447" s="193">
        <v>3</v>
      </c>
      <c r="D447" s="193" t="s">
        <v>56</v>
      </c>
      <c r="E447" s="198">
        <v>45118</v>
      </c>
      <c r="F447" s="193" t="s">
        <v>4679</v>
      </c>
      <c r="G447" s="192"/>
      <c r="H447" s="192"/>
      <c r="I447" s="192"/>
      <c r="J447" s="192"/>
      <c r="K447" s="192"/>
      <c r="L447" s="192"/>
      <c r="M447" s="192"/>
      <c r="N447" s="192"/>
      <c r="O447" s="192"/>
      <c r="P447" s="196" t="s">
        <v>5467</v>
      </c>
      <c r="Q447" s="192"/>
      <c r="R447" s="192" t="s">
        <v>154</v>
      </c>
      <c r="S447" s="192" t="s">
        <v>671</v>
      </c>
      <c r="T447" s="192"/>
      <c r="U447" s="192"/>
      <c r="V447" s="192"/>
      <c r="W447" s="192"/>
      <c r="X447" s="192"/>
      <c r="Y447" s="192"/>
      <c r="Z447" s="192"/>
      <c r="AA447" s="192"/>
      <c r="BM447" s="90" t="s">
        <v>506</v>
      </c>
      <c r="BN447" s="90" t="s">
        <v>175</v>
      </c>
    </row>
    <row r="448" spans="1:68" ht="30">
      <c r="A448" s="192">
        <v>447</v>
      </c>
      <c r="B448" s="193">
        <v>20000712</v>
      </c>
      <c r="C448" s="193">
        <v>5</v>
      </c>
      <c r="D448" s="193" t="s">
        <v>56</v>
      </c>
      <c r="E448" s="198">
        <v>45118</v>
      </c>
      <c r="F448" s="193" t="s">
        <v>4679</v>
      </c>
      <c r="G448" s="192"/>
      <c r="H448" s="192"/>
      <c r="I448" s="192"/>
      <c r="J448" s="192"/>
      <c r="K448" s="192"/>
      <c r="L448" s="192"/>
      <c r="M448" s="192"/>
      <c r="N448" s="192"/>
      <c r="O448" s="192"/>
      <c r="P448" s="196" t="s">
        <v>5735</v>
      </c>
      <c r="Q448" s="192"/>
      <c r="R448" s="192" t="s">
        <v>548</v>
      </c>
      <c r="S448" s="192"/>
      <c r="T448" s="192"/>
      <c r="U448" s="192"/>
      <c r="V448" s="192"/>
      <c r="W448" s="192"/>
      <c r="X448" s="192"/>
      <c r="Y448" s="192"/>
      <c r="Z448" s="192"/>
      <c r="AA448" s="192"/>
      <c r="BM448" s="90" t="s">
        <v>5683</v>
      </c>
    </row>
    <row r="449" spans="1:69">
      <c r="A449" s="192">
        <v>448</v>
      </c>
      <c r="B449" s="193">
        <v>20000780</v>
      </c>
      <c r="C449" s="193">
        <v>4</v>
      </c>
      <c r="D449" s="193" t="s">
        <v>51</v>
      </c>
      <c r="E449" s="198">
        <v>45118</v>
      </c>
      <c r="F449" s="193" t="s">
        <v>4679</v>
      </c>
      <c r="G449" s="192"/>
      <c r="H449" s="192"/>
      <c r="I449" s="192"/>
      <c r="J449" s="192"/>
      <c r="K449" s="192"/>
      <c r="L449" s="192"/>
      <c r="M449" s="192"/>
      <c r="N449" s="192"/>
      <c r="O449" s="192"/>
      <c r="P449" s="196" t="s">
        <v>4350</v>
      </c>
      <c r="Q449" s="192"/>
      <c r="R449" s="192" t="s">
        <v>86</v>
      </c>
      <c r="S449" s="192"/>
      <c r="T449" s="192"/>
      <c r="U449" s="192"/>
      <c r="V449" s="192"/>
      <c r="W449" s="192"/>
      <c r="X449" s="192"/>
      <c r="Y449" s="192"/>
      <c r="Z449" s="192"/>
      <c r="AA449" s="192"/>
    </row>
    <row r="450" spans="1:69">
      <c r="A450" s="192">
        <v>449</v>
      </c>
      <c r="B450" s="193">
        <v>200059678</v>
      </c>
      <c r="C450" s="193">
        <v>3</v>
      </c>
      <c r="D450" s="193" t="s">
        <v>56</v>
      </c>
      <c r="E450" s="198">
        <v>45118</v>
      </c>
      <c r="F450" s="193" t="s">
        <v>4680</v>
      </c>
      <c r="G450" s="192"/>
      <c r="H450" s="192"/>
      <c r="I450" s="192"/>
      <c r="J450" s="192"/>
      <c r="K450" s="192"/>
      <c r="L450" s="192"/>
      <c r="M450" s="192"/>
      <c r="N450" s="192"/>
      <c r="O450" s="192"/>
      <c r="P450" s="196" t="s">
        <v>4932</v>
      </c>
      <c r="Q450" s="192"/>
      <c r="R450" s="192" t="s">
        <v>671</v>
      </c>
      <c r="S450" s="192"/>
      <c r="T450" s="192"/>
      <c r="U450" s="192"/>
      <c r="V450" s="192"/>
      <c r="W450" s="192"/>
      <c r="X450" s="192"/>
      <c r="Y450" s="192"/>
      <c r="Z450" s="192"/>
      <c r="AA450" s="192"/>
      <c r="BM450" s="90" t="s">
        <v>2618</v>
      </c>
    </row>
    <row r="451" spans="1:69" ht="30">
      <c r="A451" s="192">
        <v>450</v>
      </c>
      <c r="B451" s="193">
        <v>200059678</v>
      </c>
      <c r="C451" s="193">
        <v>4</v>
      </c>
      <c r="D451" s="193" t="s">
        <v>51</v>
      </c>
      <c r="E451" s="198">
        <v>45118</v>
      </c>
      <c r="F451" s="193" t="s">
        <v>4680</v>
      </c>
      <c r="G451" s="192"/>
      <c r="H451" s="192"/>
      <c r="I451" s="192"/>
      <c r="J451" s="192"/>
      <c r="K451" s="192"/>
      <c r="L451" s="192"/>
      <c r="M451" s="192"/>
      <c r="N451" s="192"/>
      <c r="O451" s="192"/>
      <c r="P451" s="196" t="s">
        <v>4352</v>
      </c>
      <c r="Q451" s="192"/>
      <c r="R451" s="192" t="s">
        <v>86</v>
      </c>
      <c r="S451" s="192"/>
      <c r="T451" s="192"/>
      <c r="U451" s="192"/>
      <c r="V451" s="192"/>
      <c r="W451" s="192"/>
      <c r="X451" s="192"/>
      <c r="Y451" s="192"/>
      <c r="Z451" s="192"/>
      <c r="AA451" s="192"/>
    </row>
    <row r="452" spans="1:69" ht="30">
      <c r="A452" s="192">
        <v>451</v>
      </c>
      <c r="B452" s="193">
        <v>200270258</v>
      </c>
      <c r="C452" s="193">
        <v>1</v>
      </c>
      <c r="D452" s="193" t="s">
        <v>56</v>
      </c>
      <c r="E452" s="198">
        <v>45118</v>
      </c>
      <c r="F452" s="193" t="s">
        <v>4682</v>
      </c>
      <c r="G452" s="192"/>
      <c r="H452" s="192"/>
      <c r="I452" s="192"/>
      <c r="J452" s="192"/>
      <c r="K452" s="192"/>
      <c r="L452" s="192"/>
      <c r="M452" s="192"/>
      <c r="N452" s="192"/>
      <c r="O452" s="192"/>
      <c r="P452" s="196" t="s">
        <v>4933</v>
      </c>
      <c r="Q452" s="192"/>
      <c r="R452" s="192" t="s">
        <v>151</v>
      </c>
      <c r="S452" s="192"/>
      <c r="T452" s="192"/>
      <c r="U452" s="192"/>
      <c r="V452" s="192"/>
      <c r="W452" s="192"/>
      <c r="X452" s="192"/>
      <c r="Y452" s="192"/>
      <c r="Z452" s="192"/>
      <c r="AA452" s="192"/>
      <c r="BM452" s="90" t="s">
        <v>2014</v>
      </c>
    </row>
    <row r="453" spans="1:69">
      <c r="A453" s="192">
        <v>452</v>
      </c>
      <c r="B453" s="193">
        <v>200333457</v>
      </c>
      <c r="C453" s="193">
        <v>1</v>
      </c>
      <c r="D453" s="193" t="s">
        <v>56</v>
      </c>
      <c r="E453" s="198">
        <v>45118</v>
      </c>
      <c r="F453" s="193" t="s">
        <v>4679</v>
      </c>
      <c r="G453" s="192"/>
      <c r="H453" s="192"/>
      <c r="I453" s="192"/>
      <c r="J453" s="192"/>
      <c r="K453" s="192"/>
      <c r="L453" s="192"/>
      <c r="M453" s="192"/>
      <c r="N453" s="192"/>
      <c r="O453" s="192"/>
      <c r="P453" s="196" t="s">
        <v>5468</v>
      </c>
      <c r="Q453" s="192"/>
      <c r="R453" s="192" t="s">
        <v>3127</v>
      </c>
      <c r="S453" s="192"/>
      <c r="T453" s="192"/>
      <c r="U453" s="192"/>
      <c r="V453" s="192"/>
      <c r="W453" s="192"/>
      <c r="X453" s="192"/>
      <c r="Y453" s="192"/>
      <c r="Z453" s="192"/>
      <c r="AA453" s="192"/>
      <c r="BM453" s="90" t="s">
        <v>2817</v>
      </c>
    </row>
    <row r="454" spans="1:69">
      <c r="A454" s="192">
        <v>453</v>
      </c>
      <c r="B454" s="193">
        <v>200633758</v>
      </c>
      <c r="C454" s="193">
        <v>4</v>
      </c>
      <c r="D454" s="193" t="s">
        <v>51</v>
      </c>
      <c r="E454" s="198">
        <v>45118</v>
      </c>
      <c r="F454" s="193" t="s">
        <v>4680</v>
      </c>
      <c r="G454" s="192"/>
      <c r="H454" s="192"/>
      <c r="I454" s="192"/>
      <c r="J454" s="192"/>
      <c r="K454" s="192"/>
      <c r="L454" s="192"/>
      <c r="M454" s="192"/>
      <c r="N454" s="192"/>
      <c r="O454" s="192"/>
      <c r="P454" s="196" t="s">
        <v>4354</v>
      </c>
      <c r="Q454" s="192"/>
      <c r="R454" s="192" t="s">
        <v>86</v>
      </c>
      <c r="S454" s="192"/>
      <c r="T454" s="192"/>
      <c r="U454" s="192"/>
      <c r="V454" s="192"/>
      <c r="W454" s="192"/>
      <c r="X454" s="192"/>
      <c r="Y454" s="192"/>
      <c r="Z454" s="192"/>
      <c r="AA454" s="192"/>
    </row>
    <row r="455" spans="1:69">
      <c r="A455" s="192">
        <v>454</v>
      </c>
      <c r="B455" s="193">
        <v>200802448</v>
      </c>
      <c r="C455" s="193">
        <v>4</v>
      </c>
      <c r="D455" s="193" t="s">
        <v>51</v>
      </c>
      <c r="E455" s="198">
        <v>45118</v>
      </c>
      <c r="F455" s="193" t="s">
        <v>4679</v>
      </c>
      <c r="G455" s="192"/>
      <c r="H455" s="192"/>
      <c r="I455" s="192"/>
      <c r="J455" s="192"/>
      <c r="K455" s="192"/>
      <c r="L455" s="192"/>
      <c r="M455" s="192"/>
      <c r="N455" s="192"/>
      <c r="O455" s="192"/>
      <c r="P455" s="196" t="s">
        <v>4355</v>
      </c>
      <c r="Q455" s="192"/>
      <c r="R455" s="192" t="s">
        <v>86</v>
      </c>
      <c r="S455" s="192"/>
      <c r="T455" s="192"/>
      <c r="U455" s="192"/>
      <c r="V455" s="192"/>
      <c r="W455" s="192"/>
      <c r="X455" s="192"/>
      <c r="Y455" s="192"/>
      <c r="Z455" s="192"/>
      <c r="AA455" s="192"/>
    </row>
    <row r="456" spans="1:69">
      <c r="A456" s="192">
        <v>455</v>
      </c>
      <c r="B456" s="193">
        <v>200884070</v>
      </c>
      <c r="C456" s="193">
        <v>5</v>
      </c>
      <c r="D456" s="193" t="s">
        <v>51</v>
      </c>
      <c r="E456" s="198">
        <v>45118</v>
      </c>
      <c r="F456" s="193" t="s">
        <v>4679</v>
      </c>
      <c r="G456" s="192"/>
      <c r="H456" s="192"/>
      <c r="I456" s="192"/>
      <c r="J456" s="192"/>
      <c r="K456" s="192"/>
      <c r="L456" s="192"/>
      <c r="M456" s="192"/>
      <c r="N456" s="192"/>
      <c r="O456" s="192"/>
      <c r="P456" s="196" t="s">
        <v>4356</v>
      </c>
      <c r="Q456" s="192"/>
      <c r="R456" s="192" t="s">
        <v>86</v>
      </c>
      <c r="S456" s="192"/>
      <c r="T456" s="192"/>
      <c r="U456" s="192"/>
      <c r="V456" s="192"/>
      <c r="W456" s="192"/>
      <c r="X456" s="192"/>
      <c r="Y456" s="192"/>
      <c r="Z456" s="192"/>
      <c r="AA456" s="192"/>
    </row>
    <row r="457" spans="1:69" ht="30">
      <c r="A457" s="192">
        <v>456</v>
      </c>
      <c r="B457" s="193">
        <v>33000156</v>
      </c>
      <c r="C457" s="193">
        <v>4</v>
      </c>
      <c r="D457" s="193" t="s">
        <v>51</v>
      </c>
      <c r="E457" s="198">
        <v>45118</v>
      </c>
      <c r="F457" s="193" t="s">
        <v>4680</v>
      </c>
      <c r="G457" s="192"/>
      <c r="H457" s="192"/>
      <c r="I457" s="192"/>
      <c r="J457" s="192"/>
      <c r="K457" s="192"/>
      <c r="L457" s="192"/>
      <c r="M457" s="192"/>
      <c r="N457" s="192"/>
      <c r="O457" s="192"/>
      <c r="P457" s="197" t="s">
        <v>4934</v>
      </c>
      <c r="Q457" s="192"/>
      <c r="R457" s="192" t="s">
        <v>151</v>
      </c>
      <c r="S457" s="192" t="s">
        <v>154</v>
      </c>
      <c r="T457" s="192" t="s">
        <v>3</v>
      </c>
      <c r="U457" s="192" t="s">
        <v>2095</v>
      </c>
      <c r="V457" s="192" t="s">
        <v>507</v>
      </c>
      <c r="W457" s="192"/>
      <c r="X457" s="192"/>
      <c r="Y457" s="192"/>
      <c r="Z457" s="192"/>
      <c r="AA457" s="192"/>
      <c r="BM457" s="90" t="s">
        <v>1031</v>
      </c>
      <c r="BN457" s="90" t="s">
        <v>2084</v>
      </c>
      <c r="BO457" s="90" t="s">
        <v>2194</v>
      </c>
      <c r="BP457" s="90" t="s">
        <v>3691</v>
      </c>
      <c r="BQ457" s="90" t="s">
        <v>3575</v>
      </c>
    </row>
    <row r="458" spans="1:69">
      <c r="A458" s="192">
        <v>457</v>
      </c>
      <c r="B458" s="193">
        <v>40000247</v>
      </c>
      <c r="C458" s="193">
        <v>5</v>
      </c>
      <c r="D458" s="193" t="s">
        <v>56</v>
      </c>
      <c r="E458" s="198">
        <v>45118</v>
      </c>
      <c r="F458" s="193" t="s">
        <v>4680</v>
      </c>
      <c r="G458" s="192"/>
      <c r="H458" s="192"/>
      <c r="I458" s="192"/>
      <c r="J458" s="192"/>
      <c r="K458" s="192"/>
      <c r="L458" s="192"/>
      <c r="M458" s="192"/>
      <c r="N458" s="192"/>
      <c r="O458" s="192"/>
      <c r="P458" s="196" t="s">
        <v>4935</v>
      </c>
      <c r="Q458" s="192"/>
      <c r="R458" s="192" t="s">
        <v>671</v>
      </c>
      <c r="S458" s="192"/>
      <c r="T458" s="192"/>
      <c r="U458" s="192"/>
      <c r="V458" s="192"/>
      <c r="W458" s="192"/>
      <c r="X458" s="192"/>
      <c r="Y458" s="192"/>
      <c r="Z458" s="192"/>
      <c r="AA458" s="192"/>
      <c r="BM458" s="90" t="s">
        <v>2551</v>
      </c>
      <c r="BN458" s="90" t="s">
        <v>2638</v>
      </c>
      <c r="BO458" s="90" t="s">
        <v>2639</v>
      </c>
    </row>
    <row r="459" spans="1:69" ht="30">
      <c r="A459" s="192">
        <v>458</v>
      </c>
      <c r="B459" s="193">
        <v>40000264</v>
      </c>
      <c r="C459" s="193">
        <v>1</v>
      </c>
      <c r="D459" s="193" t="s">
        <v>56</v>
      </c>
      <c r="E459" s="198">
        <v>45118</v>
      </c>
      <c r="F459" s="193" t="s">
        <v>4680</v>
      </c>
      <c r="G459" s="192"/>
      <c r="H459" s="192"/>
      <c r="I459" s="192"/>
      <c r="J459" s="192"/>
      <c r="K459" s="192"/>
      <c r="L459" s="192"/>
      <c r="M459" s="192"/>
      <c r="N459" s="192"/>
      <c r="O459" s="192"/>
      <c r="P459" s="196" t="s">
        <v>4936</v>
      </c>
      <c r="Q459" s="192"/>
      <c r="R459" s="192" t="s">
        <v>551</v>
      </c>
      <c r="S459" s="192"/>
      <c r="T459" s="192"/>
      <c r="U459" s="192"/>
      <c r="V459" s="192"/>
      <c r="W459" s="192"/>
      <c r="X459" s="192"/>
      <c r="Y459" s="192"/>
      <c r="Z459" s="192"/>
      <c r="AA459" s="192"/>
      <c r="BM459" s="90" t="s">
        <v>2151</v>
      </c>
    </row>
    <row r="460" spans="1:69">
      <c r="A460" s="192">
        <v>459</v>
      </c>
      <c r="B460" s="193">
        <v>40000264</v>
      </c>
      <c r="C460" s="193">
        <v>2</v>
      </c>
      <c r="D460" s="193" t="s">
        <v>56</v>
      </c>
      <c r="E460" s="198">
        <v>45118</v>
      </c>
      <c r="F460" s="193" t="s">
        <v>4680</v>
      </c>
      <c r="G460" s="192"/>
      <c r="H460" s="192"/>
      <c r="I460" s="192"/>
      <c r="J460" s="192"/>
      <c r="K460" s="192"/>
      <c r="L460" s="192"/>
      <c r="M460" s="192"/>
      <c r="N460" s="192"/>
      <c r="O460" s="192"/>
      <c r="P460" s="196" t="s">
        <v>4937</v>
      </c>
      <c r="Q460" s="192"/>
      <c r="R460" s="192" t="s">
        <v>154</v>
      </c>
      <c r="S460" s="192" t="s">
        <v>155</v>
      </c>
      <c r="T460" s="192" t="s">
        <v>507</v>
      </c>
      <c r="U460" s="192" t="s">
        <v>2467</v>
      </c>
      <c r="V460" s="192"/>
      <c r="W460" s="192"/>
      <c r="X460" s="192"/>
      <c r="Y460" s="192"/>
      <c r="Z460" s="192"/>
      <c r="AA460" s="192"/>
      <c r="BM460" s="90" t="s">
        <v>1720</v>
      </c>
      <c r="BN460" s="90" t="s">
        <v>2976</v>
      </c>
      <c r="BO460" s="90" t="s">
        <v>3575</v>
      </c>
      <c r="BP460" s="90" t="s">
        <v>3086</v>
      </c>
      <c r="BQ460" s="90" t="s">
        <v>173</v>
      </c>
    </row>
    <row r="461" spans="1:69" ht="30">
      <c r="A461" s="192">
        <v>460</v>
      </c>
      <c r="B461" s="193">
        <v>40000268</v>
      </c>
      <c r="C461" s="193">
        <v>5</v>
      </c>
      <c r="D461" s="193" t="s">
        <v>51</v>
      </c>
      <c r="E461" s="198">
        <v>45118</v>
      </c>
      <c r="F461" s="193" t="s">
        <v>4680</v>
      </c>
      <c r="G461" s="192"/>
      <c r="H461" s="192"/>
      <c r="I461" s="192"/>
      <c r="J461" s="192"/>
      <c r="K461" s="192"/>
      <c r="L461" s="192"/>
      <c r="M461" s="192"/>
      <c r="N461" s="192"/>
      <c r="O461" s="192"/>
      <c r="P461" s="196" t="s">
        <v>4361</v>
      </c>
      <c r="Q461" s="192"/>
      <c r="R461" s="192" t="s">
        <v>86</v>
      </c>
      <c r="S461" s="192"/>
      <c r="T461" s="192"/>
      <c r="U461" s="192"/>
      <c r="V461" s="192"/>
      <c r="W461" s="192"/>
      <c r="X461" s="192"/>
      <c r="Y461" s="192"/>
      <c r="Z461" s="192"/>
      <c r="AA461" s="192"/>
    </row>
    <row r="462" spans="1:69" ht="30">
      <c r="A462" s="192">
        <v>461</v>
      </c>
      <c r="B462" s="193">
        <v>40000268</v>
      </c>
      <c r="C462" s="193">
        <v>4</v>
      </c>
      <c r="D462" s="193" t="s">
        <v>51</v>
      </c>
      <c r="E462" s="198">
        <v>45118</v>
      </c>
      <c r="F462" s="193" t="s">
        <v>4680</v>
      </c>
      <c r="G462" s="192"/>
      <c r="H462" s="192"/>
      <c r="I462" s="192"/>
      <c r="J462" s="192"/>
      <c r="K462" s="192"/>
      <c r="L462" s="192"/>
      <c r="M462" s="192"/>
      <c r="N462" s="192"/>
      <c r="O462" s="192"/>
      <c r="P462" s="196" t="s">
        <v>4938</v>
      </c>
      <c r="Q462" s="192"/>
      <c r="R462" s="192" t="s">
        <v>151</v>
      </c>
      <c r="S462" s="192" t="s">
        <v>507</v>
      </c>
      <c r="T462" s="192"/>
      <c r="U462" s="192"/>
      <c r="V462" s="192"/>
      <c r="W462" s="192"/>
      <c r="X462" s="192"/>
      <c r="Y462" s="192"/>
      <c r="Z462" s="192"/>
      <c r="AA462" s="192"/>
      <c r="BM462" s="90" t="s">
        <v>888</v>
      </c>
      <c r="BN462" s="90" t="s">
        <v>3575</v>
      </c>
    </row>
    <row r="463" spans="1:69" ht="45">
      <c r="A463" s="192">
        <v>462</v>
      </c>
      <c r="B463" s="193">
        <v>40000300</v>
      </c>
      <c r="C463" s="193">
        <v>1</v>
      </c>
      <c r="D463" s="193" t="s">
        <v>56</v>
      </c>
      <c r="E463" s="198">
        <v>45118</v>
      </c>
      <c r="F463" s="193" t="s">
        <v>4680</v>
      </c>
      <c r="G463" s="192"/>
      <c r="H463" s="192"/>
      <c r="I463" s="192"/>
      <c r="J463" s="192"/>
      <c r="K463" s="192"/>
      <c r="L463" s="192"/>
      <c r="M463" s="192"/>
      <c r="N463" s="192"/>
      <c r="O463" s="192"/>
      <c r="P463" s="197" t="s">
        <v>5469</v>
      </c>
      <c r="Q463" s="192"/>
      <c r="R463" s="192" t="s">
        <v>150</v>
      </c>
      <c r="S463" s="192" t="s">
        <v>164</v>
      </c>
      <c r="T463" s="192"/>
      <c r="U463" s="192"/>
      <c r="V463" s="192"/>
      <c r="W463" s="192"/>
      <c r="X463" s="192"/>
      <c r="Y463" s="192"/>
      <c r="Z463" s="192"/>
      <c r="AA463" s="192"/>
      <c r="BM463" s="90" t="s">
        <v>2773</v>
      </c>
      <c r="BN463" s="90" t="s">
        <v>1795</v>
      </c>
      <c r="BO463" s="90" t="s">
        <v>1412</v>
      </c>
    </row>
    <row r="464" spans="1:69">
      <c r="A464" s="192">
        <v>463</v>
      </c>
      <c r="B464" s="193">
        <v>40000300</v>
      </c>
      <c r="C464" s="193">
        <v>4</v>
      </c>
      <c r="D464" s="193" t="s">
        <v>51</v>
      </c>
      <c r="E464" s="198">
        <v>45118</v>
      </c>
      <c r="F464" s="193" t="s">
        <v>4680</v>
      </c>
      <c r="G464" s="192"/>
      <c r="H464" s="192"/>
      <c r="I464" s="192"/>
      <c r="J464" s="192"/>
      <c r="K464" s="192"/>
      <c r="L464" s="192"/>
      <c r="M464" s="192"/>
      <c r="N464" s="192"/>
      <c r="O464" s="192"/>
      <c r="P464" s="196" t="s">
        <v>4363</v>
      </c>
      <c r="Q464" s="192"/>
      <c r="R464" s="192" t="s">
        <v>86</v>
      </c>
      <c r="S464" s="192"/>
      <c r="T464" s="192"/>
      <c r="U464" s="192"/>
      <c r="V464" s="192"/>
      <c r="W464" s="192"/>
      <c r="X464" s="192"/>
      <c r="Y464" s="192"/>
      <c r="Z464" s="192"/>
      <c r="AA464" s="192"/>
    </row>
    <row r="465" spans="1:73">
      <c r="A465" s="192">
        <v>464</v>
      </c>
      <c r="B465" s="193">
        <v>40000300</v>
      </c>
      <c r="C465" s="193">
        <v>3</v>
      </c>
      <c r="D465" s="193" t="s">
        <v>56</v>
      </c>
      <c r="E465" s="198">
        <v>45118</v>
      </c>
      <c r="F465" s="193" t="s">
        <v>4680</v>
      </c>
      <c r="G465" s="192"/>
      <c r="H465" s="192"/>
      <c r="I465" s="192"/>
      <c r="J465" s="192"/>
      <c r="K465" s="192"/>
      <c r="L465" s="192"/>
      <c r="M465" s="192"/>
      <c r="N465" s="192"/>
      <c r="O465" s="192"/>
      <c r="P465" s="196" t="s">
        <v>4939</v>
      </c>
      <c r="Q465" s="192"/>
      <c r="R465" s="192" t="s">
        <v>164</v>
      </c>
      <c r="S465" s="192"/>
      <c r="T465" s="192"/>
      <c r="U465" s="192"/>
      <c r="V465" s="192"/>
      <c r="W465" s="192"/>
      <c r="X465" s="192"/>
      <c r="Y465" s="192"/>
      <c r="Z465" s="192"/>
      <c r="AA465" s="192"/>
      <c r="BM465" s="90" t="s">
        <v>3231</v>
      </c>
      <c r="BN465" s="90" t="s">
        <v>1432</v>
      </c>
    </row>
    <row r="466" spans="1:73" ht="60">
      <c r="A466" s="192">
        <v>465</v>
      </c>
      <c r="B466" s="193">
        <v>40000346</v>
      </c>
      <c r="C466" s="193">
        <v>1</v>
      </c>
      <c r="D466" s="193" t="s">
        <v>56</v>
      </c>
      <c r="E466" s="198">
        <v>45118</v>
      </c>
      <c r="F466" s="193" t="s">
        <v>4680</v>
      </c>
      <c r="G466" s="192"/>
      <c r="H466" s="192"/>
      <c r="I466" s="192"/>
      <c r="J466" s="192"/>
      <c r="K466" s="192"/>
      <c r="L466" s="192"/>
      <c r="M466" s="192"/>
      <c r="N466" s="192"/>
      <c r="O466" s="192"/>
      <c r="P466" s="196" t="s">
        <v>5470</v>
      </c>
      <c r="Q466" s="192"/>
      <c r="R466" s="192" t="s">
        <v>551</v>
      </c>
      <c r="S466" s="192" t="s">
        <v>174</v>
      </c>
      <c r="T466" s="192" t="s">
        <v>178</v>
      </c>
      <c r="U466" s="192" t="s">
        <v>155</v>
      </c>
      <c r="V466" s="192" t="s">
        <v>159</v>
      </c>
      <c r="W466" s="192" t="s">
        <v>164</v>
      </c>
      <c r="X466" s="192" t="s">
        <v>2467</v>
      </c>
      <c r="Y466" s="192"/>
      <c r="Z466" s="192"/>
      <c r="AA466" s="192"/>
      <c r="BM466" s="90" t="s">
        <v>2150</v>
      </c>
      <c r="BN466" s="90" t="s">
        <v>1938</v>
      </c>
      <c r="BO466" s="90" t="s">
        <v>1119</v>
      </c>
      <c r="BP466" s="90" t="s">
        <v>2804</v>
      </c>
      <c r="BQ466" s="90" t="s">
        <v>1360</v>
      </c>
      <c r="BR466" s="90" t="s">
        <v>3463</v>
      </c>
      <c r="BS466" s="90" t="s">
        <v>3346</v>
      </c>
      <c r="BT466" s="90" t="s">
        <v>216</v>
      </c>
      <c r="BU466" s="90" t="s">
        <v>2695</v>
      </c>
    </row>
    <row r="467" spans="1:73">
      <c r="A467" s="192">
        <v>466</v>
      </c>
      <c r="B467" s="193">
        <v>40000383</v>
      </c>
      <c r="C467" s="193">
        <v>2</v>
      </c>
      <c r="D467" s="193" t="s">
        <v>56</v>
      </c>
      <c r="E467" s="198">
        <v>45118</v>
      </c>
      <c r="F467" s="193" t="s">
        <v>4680</v>
      </c>
      <c r="G467" s="192"/>
      <c r="H467" s="192"/>
      <c r="I467" s="192"/>
      <c r="J467" s="192"/>
      <c r="K467" s="192"/>
      <c r="L467" s="192"/>
      <c r="M467" s="192"/>
      <c r="N467" s="192"/>
      <c r="O467" s="192"/>
      <c r="P467" s="196" t="s">
        <v>5471</v>
      </c>
      <c r="Q467" s="192"/>
      <c r="R467" s="192" t="s">
        <v>164</v>
      </c>
      <c r="S467" s="192"/>
      <c r="T467" s="192"/>
      <c r="U467" s="192"/>
      <c r="V467" s="192"/>
      <c r="W467" s="192"/>
      <c r="X467" s="192"/>
      <c r="Y467" s="192"/>
      <c r="Z467" s="192"/>
      <c r="AA467" s="192"/>
      <c r="BM467" s="90" t="s">
        <v>3199</v>
      </c>
    </row>
    <row r="468" spans="1:73" ht="30">
      <c r="A468" s="192">
        <v>467</v>
      </c>
      <c r="B468" s="193">
        <v>40000383</v>
      </c>
      <c r="C468" s="193">
        <v>2</v>
      </c>
      <c r="D468" s="193" t="s">
        <v>56</v>
      </c>
      <c r="E468" s="198">
        <v>45118</v>
      </c>
      <c r="F468" s="193" t="s">
        <v>4680</v>
      </c>
      <c r="G468" s="192"/>
      <c r="H468" s="192"/>
      <c r="I468" s="192"/>
      <c r="J468" s="192"/>
      <c r="K468" s="192"/>
      <c r="L468" s="192"/>
      <c r="M468" s="192"/>
      <c r="N468" s="192"/>
      <c r="O468" s="192"/>
      <c r="P468" s="196" t="s">
        <v>5472</v>
      </c>
      <c r="Q468" s="192"/>
      <c r="R468" s="192" t="s">
        <v>165</v>
      </c>
      <c r="S468" s="192" t="s">
        <v>3127</v>
      </c>
      <c r="T468" s="192" t="s">
        <v>2467</v>
      </c>
      <c r="U468" s="192"/>
      <c r="V468" s="192"/>
      <c r="W468" s="192"/>
      <c r="X468" s="192"/>
      <c r="Y468" s="192"/>
      <c r="Z468" s="192"/>
      <c r="AA468" s="192"/>
      <c r="BM468" s="90" t="s">
        <v>3404</v>
      </c>
      <c r="BN468" s="90" t="s">
        <v>3394</v>
      </c>
      <c r="BO468" s="90" t="s">
        <v>2686</v>
      </c>
    </row>
    <row r="469" spans="1:73" ht="30">
      <c r="A469" s="192">
        <v>468</v>
      </c>
      <c r="B469" s="193">
        <v>40000401</v>
      </c>
      <c r="C469" s="193">
        <v>5</v>
      </c>
      <c r="D469" s="193" t="s">
        <v>51</v>
      </c>
      <c r="E469" s="198">
        <v>45118</v>
      </c>
      <c r="F469" s="193" t="s">
        <v>4679</v>
      </c>
      <c r="G469" s="192"/>
      <c r="H469" s="192"/>
      <c r="I469" s="192"/>
      <c r="J469" s="192"/>
      <c r="K469" s="192"/>
      <c r="L469" s="192"/>
      <c r="M469" s="192"/>
      <c r="N469" s="192"/>
      <c r="O469" s="192"/>
      <c r="P469" s="196" t="s">
        <v>4940</v>
      </c>
      <c r="Q469" s="192"/>
      <c r="R469" s="192" t="s">
        <v>151</v>
      </c>
      <c r="S469" s="192"/>
      <c r="T469" s="192"/>
      <c r="U469" s="192"/>
      <c r="V469" s="192"/>
      <c r="W469" s="192"/>
      <c r="X469" s="192"/>
      <c r="Y469" s="192"/>
      <c r="Z469" s="192"/>
      <c r="AA469" s="192"/>
      <c r="BM469" s="90" t="s">
        <v>1030</v>
      </c>
    </row>
    <row r="470" spans="1:73" ht="30">
      <c r="A470" s="192">
        <v>469</v>
      </c>
      <c r="B470" s="193">
        <v>50000114</v>
      </c>
      <c r="C470" s="193">
        <v>3</v>
      </c>
      <c r="D470" s="193" t="s">
        <v>56</v>
      </c>
      <c r="E470" s="198">
        <v>45118</v>
      </c>
      <c r="F470" s="193" t="s">
        <v>4683</v>
      </c>
      <c r="G470" s="192"/>
      <c r="H470" s="192"/>
      <c r="I470" s="192"/>
      <c r="J470" s="192"/>
      <c r="K470" s="192"/>
      <c r="L470" s="192"/>
      <c r="M470" s="192"/>
      <c r="N470" s="192"/>
      <c r="O470" s="192"/>
      <c r="P470" s="196" t="s">
        <v>4366</v>
      </c>
      <c r="Q470" s="192"/>
      <c r="R470" s="192" t="s">
        <v>86</v>
      </c>
      <c r="S470" s="192"/>
      <c r="T470" s="192"/>
      <c r="U470" s="192"/>
      <c r="V470" s="192"/>
      <c r="W470" s="192"/>
      <c r="X470" s="192"/>
      <c r="Y470" s="192"/>
      <c r="Z470" s="192"/>
      <c r="AA470" s="192"/>
    </row>
    <row r="471" spans="1:73" ht="45">
      <c r="A471" s="192">
        <v>470</v>
      </c>
      <c r="B471" s="193">
        <v>72000010</v>
      </c>
      <c r="C471" s="193">
        <v>3</v>
      </c>
      <c r="D471" s="193" t="s">
        <v>56</v>
      </c>
      <c r="E471" s="198">
        <v>45118</v>
      </c>
      <c r="F471" s="193" t="s">
        <v>4679</v>
      </c>
      <c r="G471" s="192"/>
      <c r="H471" s="192"/>
      <c r="I471" s="192"/>
      <c r="J471" s="192"/>
      <c r="K471" s="192"/>
      <c r="L471" s="192"/>
      <c r="M471" s="192"/>
      <c r="N471" s="192"/>
      <c r="O471" s="192"/>
      <c r="P471" s="196" t="s">
        <v>4941</v>
      </c>
      <c r="Q471" s="192"/>
      <c r="R471" s="192" t="s">
        <v>551</v>
      </c>
      <c r="S471" s="192" t="s">
        <v>671</v>
      </c>
      <c r="T471" s="192" t="s">
        <v>3127</v>
      </c>
      <c r="U471" s="192"/>
      <c r="V471" s="192"/>
      <c r="W471" s="192"/>
      <c r="X471" s="192"/>
      <c r="Y471" s="192"/>
      <c r="Z471" s="192"/>
      <c r="AA471" s="192"/>
      <c r="BM471" s="90" t="s">
        <v>2490</v>
      </c>
      <c r="BN471" s="90" t="s">
        <v>534</v>
      </c>
      <c r="BO471" s="90" t="s">
        <v>3394</v>
      </c>
    </row>
    <row r="472" spans="1:73">
      <c r="A472" s="192">
        <v>471</v>
      </c>
      <c r="B472" s="193">
        <v>72000010</v>
      </c>
      <c r="C472" s="193">
        <v>4</v>
      </c>
      <c r="D472" s="193" t="s">
        <v>51</v>
      </c>
      <c r="E472" s="198">
        <v>45118</v>
      </c>
      <c r="F472" s="193" t="s">
        <v>4679</v>
      </c>
      <c r="G472" s="192"/>
      <c r="H472" s="192"/>
      <c r="I472" s="192"/>
      <c r="J472" s="192"/>
      <c r="K472" s="192"/>
      <c r="L472" s="192"/>
      <c r="M472" s="192"/>
      <c r="N472" s="192"/>
      <c r="O472" s="192"/>
      <c r="P472" s="196" t="s">
        <v>4368</v>
      </c>
      <c r="Q472" s="192"/>
      <c r="R472" s="192" t="s">
        <v>86</v>
      </c>
      <c r="S472" s="192"/>
      <c r="T472" s="192"/>
      <c r="U472" s="192"/>
      <c r="V472" s="192"/>
      <c r="W472" s="192"/>
      <c r="X472" s="192"/>
      <c r="Y472" s="192"/>
      <c r="Z472" s="192"/>
      <c r="AA472" s="192"/>
    </row>
    <row r="473" spans="1:73" ht="60">
      <c r="A473" s="192">
        <v>472</v>
      </c>
      <c r="B473" s="193">
        <v>72000058</v>
      </c>
      <c r="C473" s="193">
        <v>1</v>
      </c>
      <c r="D473" s="193" t="s">
        <v>56</v>
      </c>
      <c r="E473" s="198">
        <v>45118</v>
      </c>
      <c r="F473" s="193" t="s">
        <v>4681</v>
      </c>
      <c r="G473" s="192"/>
      <c r="H473" s="192"/>
      <c r="I473" s="192"/>
      <c r="J473" s="192"/>
      <c r="K473" s="192"/>
      <c r="L473" s="192"/>
      <c r="M473" s="192"/>
      <c r="N473" s="192"/>
      <c r="O473" s="192"/>
      <c r="P473" s="196" t="s">
        <v>5473</v>
      </c>
      <c r="Q473" s="192"/>
      <c r="R473" s="192" t="s">
        <v>154</v>
      </c>
      <c r="S473" s="192" t="s">
        <v>178</v>
      </c>
      <c r="T473" s="192" t="s">
        <v>157</v>
      </c>
      <c r="U473" s="192" t="s">
        <v>507</v>
      </c>
      <c r="V473" s="192" t="s">
        <v>162</v>
      </c>
      <c r="W473" s="192"/>
      <c r="X473" s="192"/>
      <c r="Y473" s="192"/>
      <c r="Z473" s="192"/>
      <c r="AA473" s="192"/>
      <c r="BM473" s="90" t="s">
        <v>1663</v>
      </c>
      <c r="BN473" s="90" t="s">
        <v>2108</v>
      </c>
      <c r="BO473" s="90" t="s">
        <v>1117</v>
      </c>
      <c r="BP473" s="90" t="s">
        <v>1719</v>
      </c>
      <c r="BQ473" s="90" t="s">
        <v>1967</v>
      </c>
      <c r="BR473" s="90" t="s">
        <v>3575</v>
      </c>
      <c r="BS473" s="90" t="s">
        <v>2721</v>
      </c>
    </row>
    <row r="474" spans="1:73">
      <c r="A474" s="192">
        <v>473</v>
      </c>
      <c r="B474" s="193">
        <v>72000095</v>
      </c>
      <c r="C474" s="193">
        <v>5</v>
      </c>
      <c r="D474" s="193" t="s">
        <v>51</v>
      </c>
      <c r="E474" s="198">
        <v>45118</v>
      </c>
      <c r="F474" s="193" t="s">
        <v>4679</v>
      </c>
      <c r="G474" s="192"/>
      <c r="H474" s="192"/>
      <c r="I474" s="192"/>
      <c r="J474" s="192"/>
      <c r="K474" s="192"/>
      <c r="L474" s="192"/>
      <c r="M474" s="192"/>
      <c r="N474" s="192"/>
      <c r="O474" s="192"/>
      <c r="P474" s="196" t="s">
        <v>4369</v>
      </c>
      <c r="Q474" s="192"/>
      <c r="R474" s="192" t="s">
        <v>86</v>
      </c>
      <c r="S474" s="192"/>
      <c r="T474" s="192"/>
      <c r="U474" s="192"/>
      <c r="V474" s="192"/>
      <c r="W474" s="192"/>
      <c r="X474" s="192"/>
      <c r="Y474" s="192"/>
      <c r="Z474" s="192"/>
      <c r="AA474" s="192"/>
    </row>
    <row r="475" spans="1:73">
      <c r="A475" s="192">
        <v>474</v>
      </c>
      <c r="B475" s="193">
        <v>72000095</v>
      </c>
      <c r="C475" s="193">
        <v>4</v>
      </c>
      <c r="D475" s="193" t="s">
        <v>51</v>
      </c>
      <c r="E475" s="198">
        <v>45118</v>
      </c>
      <c r="F475" s="193" t="s">
        <v>4679</v>
      </c>
      <c r="G475" s="192"/>
      <c r="H475" s="192"/>
      <c r="I475" s="192"/>
      <c r="J475" s="192"/>
      <c r="K475" s="192"/>
      <c r="L475" s="192"/>
      <c r="M475" s="192"/>
      <c r="N475" s="192"/>
      <c r="O475" s="192"/>
      <c r="P475" s="196" t="s">
        <v>4370</v>
      </c>
      <c r="Q475" s="192"/>
      <c r="R475" s="192" t="s">
        <v>86</v>
      </c>
      <c r="S475" s="192"/>
      <c r="T475" s="192"/>
      <c r="U475" s="192"/>
      <c r="V475" s="192"/>
      <c r="W475" s="192"/>
      <c r="X475" s="192"/>
      <c r="Y475" s="192"/>
      <c r="Z475" s="192"/>
      <c r="AA475" s="192"/>
    </row>
    <row r="476" spans="1:73" ht="90">
      <c r="A476" s="192">
        <v>475</v>
      </c>
      <c r="B476" s="193">
        <v>72000131</v>
      </c>
      <c r="C476" s="193">
        <v>3</v>
      </c>
      <c r="D476" s="193" t="s">
        <v>56</v>
      </c>
      <c r="E476" s="198">
        <v>45118</v>
      </c>
      <c r="F476" s="193" t="s">
        <v>4679</v>
      </c>
      <c r="G476" s="192"/>
      <c r="H476" s="192"/>
      <c r="I476" s="192"/>
      <c r="J476" s="192"/>
      <c r="K476" s="192"/>
      <c r="L476" s="192"/>
      <c r="M476" s="192"/>
      <c r="N476" s="192"/>
      <c r="O476" s="192"/>
      <c r="P476" s="196" t="s">
        <v>5736</v>
      </c>
      <c r="Q476" s="192"/>
      <c r="R476" s="192" t="s">
        <v>154</v>
      </c>
      <c r="S476" s="192" t="s">
        <v>155</v>
      </c>
      <c r="T476" s="192" t="s">
        <v>164</v>
      </c>
      <c r="U476" s="192" t="s">
        <v>2467</v>
      </c>
      <c r="V476" s="192"/>
      <c r="W476" s="192"/>
      <c r="X476" s="192"/>
      <c r="Y476" s="192"/>
      <c r="Z476" s="192"/>
      <c r="AA476" s="192"/>
      <c r="BM476" s="90" t="s">
        <v>542</v>
      </c>
      <c r="BN476" s="90" t="s">
        <v>2963</v>
      </c>
      <c r="BO476" s="90" t="s">
        <v>1379</v>
      </c>
      <c r="BP476" s="90" t="s">
        <v>3086</v>
      </c>
    </row>
    <row r="477" spans="1:73" ht="30">
      <c r="A477" s="192">
        <v>476</v>
      </c>
      <c r="B477" s="193">
        <v>72000131</v>
      </c>
      <c r="C477" s="193">
        <v>4</v>
      </c>
      <c r="D477" s="193" t="s">
        <v>51</v>
      </c>
      <c r="E477" s="198">
        <v>45118</v>
      </c>
      <c r="F477" s="193" t="s">
        <v>4679</v>
      </c>
      <c r="G477" s="192"/>
      <c r="H477" s="192"/>
      <c r="I477" s="192"/>
      <c r="J477" s="192"/>
      <c r="K477" s="192"/>
      <c r="L477" s="192"/>
      <c r="M477" s="192"/>
      <c r="N477" s="192"/>
      <c r="O477" s="192"/>
      <c r="P477" s="196" t="s">
        <v>4942</v>
      </c>
      <c r="Q477" s="192"/>
      <c r="R477" s="192" t="s">
        <v>671</v>
      </c>
      <c r="S477" s="192" t="s">
        <v>2467</v>
      </c>
      <c r="T477" s="192"/>
      <c r="U477" s="192"/>
      <c r="V477" s="192"/>
      <c r="W477" s="192"/>
      <c r="X477" s="192"/>
      <c r="Y477" s="192"/>
      <c r="Z477" s="192"/>
      <c r="AA477" s="192"/>
      <c r="BM477" s="90" t="s">
        <v>2638</v>
      </c>
      <c r="BN477" s="90" t="s">
        <v>2695</v>
      </c>
    </row>
    <row r="478" spans="1:73" ht="30">
      <c r="A478" s="192">
        <v>477</v>
      </c>
      <c r="B478" s="193">
        <v>72000155</v>
      </c>
      <c r="C478" s="193">
        <v>2</v>
      </c>
      <c r="D478" s="193" t="s">
        <v>56</v>
      </c>
      <c r="E478" s="198">
        <v>45118</v>
      </c>
      <c r="F478" s="193" t="s">
        <v>4679</v>
      </c>
      <c r="G478" s="192"/>
      <c r="H478" s="192"/>
      <c r="I478" s="192"/>
      <c r="J478" s="192"/>
      <c r="K478" s="192"/>
      <c r="L478" s="192"/>
      <c r="M478" s="192"/>
      <c r="N478" s="192"/>
      <c r="O478" s="192"/>
      <c r="P478" s="196" t="s">
        <v>4943</v>
      </c>
      <c r="Q478" s="192"/>
      <c r="R478" s="192" t="s">
        <v>154</v>
      </c>
      <c r="S478" s="192"/>
      <c r="T478" s="192"/>
      <c r="U478" s="192"/>
      <c r="V478" s="192"/>
      <c r="W478" s="192"/>
      <c r="X478" s="192"/>
      <c r="Y478" s="192"/>
      <c r="Z478" s="192"/>
      <c r="AA478" s="192"/>
      <c r="BM478" s="90" t="s">
        <v>506</v>
      </c>
    </row>
    <row r="479" spans="1:73" ht="60">
      <c r="A479" s="192">
        <v>478</v>
      </c>
      <c r="B479" s="193">
        <v>40000397</v>
      </c>
      <c r="C479" s="193">
        <v>4</v>
      </c>
      <c r="D479" s="193" t="s">
        <v>56</v>
      </c>
      <c r="E479" s="198">
        <v>45111</v>
      </c>
      <c r="F479" s="193" t="s">
        <v>4679</v>
      </c>
      <c r="G479" s="192"/>
      <c r="H479" s="192"/>
      <c r="I479" s="192"/>
      <c r="J479" s="192"/>
      <c r="K479" s="192"/>
      <c r="L479" s="192"/>
      <c r="M479" s="192"/>
      <c r="N479" s="192"/>
      <c r="O479" s="192"/>
      <c r="P479" s="196" t="s">
        <v>5474</v>
      </c>
      <c r="Q479" s="192"/>
      <c r="R479" s="192" t="s">
        <v>154</v>
      </c>
      <c r="S479" s="192" t="s">
        <v>507</v>
      </c>
      <c r="T479" s="192" t="s">
        <v>164</v>
      </c>
      <c r="U479" s="192" t="s">
        <v>2467</v>
      </c>
      <c r="V479" s="192"/>
      <c r="W479" s="192"/>
      <c r="X479" s="192"/>
      <c r="Y479" s="192"/>
      <c r="Z479" s="192"/>
      <c r="AA479" s="192"/>
      <c r="BM479" s="90" t="s">
        <v>2069</v>
      </c>
      <c r="BN479" s="90" t="s">
        <v>3575</v>
      </c>
      <c r="BO479" s="90" t="s">
        <v>2797</v>
      </c>
      <c r="BP479" s="90" t="s">
        <v>3851</v>
      </c>
      <c r="BQ479" s="90" t="s">
        <v>3571</v>
      </c>
    </row>
    <row r="480" spans="1:73">
      <c r="A480" s="192">
        <v>479</v>
      </c>
      <c r="B480" s="193">
        <v>40000399</v>
      </c>
      <c r="C480" s="193">
        <v>1</v>
      </c>
      <c r="D480" s="193" t="s">
        <v>56</v>
      </c>
      <c r="E480" s="198">
        <v>45111</v>
      </c>
      <c r="F480" s="193" t="s">
        <v>4679</v>
      </c>
      <c r="G480" s="192"/>
      <c r="H480" s="192"/>
      <c r="I480" s="192"/>
      <c r="J480" s="192"/>
      <c r="K480" s="192"/>
      <c r="L480" s="192"/>
      <c r="M480" s="192"/>
      <c r="N480" s="192"/>
      <c r="O480" s="192"/>
      <c r="P480" s="196" t="s">
        <v>4944</v>
      </c>
      <c r="Q480" s="192"/>
      <c r="R480" s="192" t="s">
        <v>159</v>
      </c>
      <c r="S480" s="192" t="s">
        <v>655</v>
      </c>
      <c r="T480" s="192"/>
      <c r="U480" s="192"/>
      <c r="V480" s="192"/>
      <c r="W480" s="192"/>
      <c r="X480" s="192"/>
      <c r="Y480" s="192"/>
      <c r="Z480" s="192"/>
      <c r="AA480" s="192"/>
      <c r="BM480" s="90" t="s">
        <v>1360</v>
      </c>
      <c r="BN480" s="90" t="s">
        <v>1758</v>
      </c>
    </row>
    <row r="481" spans="1:72" ht="45">
      <c r="A481" s="192">
        <v>480</v>
      </c>
      <c r="B481" s="193">
        <v>40000401</v>
      </c>
      <c r="C481" s="193">
        <v>4</v>
      </c>
      <c r="D481" s="193" t="s">
        <v>56</v>
      </c>
      <c r="E481" s="198">
        <v>45111</v>
      </c>
      <c r="F481" s="193" t="s">
        <v>4679</v>
      </c>
      <c r="G481" s="192"/>
      <c r="H481" s="192"/>
      <c r="I481" s="192"/>
      <c r="J481" s="192"/>
      <c r="K481" s="192"/>
      <c r="L481" s="192"/>
      <c r="M481" s="192"/>
      <c r="N481" s="192"/>
      <c r="O481" s="192"/>
      <c r="P481" s="196" t="s">
        <v>5475</v>
      </c>
      <c r="Q481" s="192"/>
      <c r="R481" s="192" t="s">
        <v>3</v>
      </c>
      <c r="S481" s="192" t="s">
        <v>3127</v>
      </c>
      <c r="T481" s="192" t="s">
        <v>2467</v>
      </c>
      <c r="U481" s="192"/>
      <c r="V481" s="192"/>
      <c r="W481" s="192"/>
      <c r="X481" s="192"/>
      <c r="Y481" s="192"/>
      <c r="Z481" s="192"/>
      <c r="AA481" s="192"/>
      <c r="BM481" s="90" t="s">
        <v>2727</v>
      </c>
      <c r="BN481" s="90" t="s">
        <v>2817</v>
      </c>
      <c r="BO481" s="90" t="s">
        <v>2695</v>
      </c>
    </row>
    <row r="482" spans="1:72" ht="30">
      <c r="A482" s="192">
        <v>481</v>
      </c>
      <c r="B482" s="193">
        <v>50000114</v>
      </c>
      <c r="C482" s="193">
        <v>3</v>
      </c>
      <c r="D482" s="193" t="s">
        <v>51</v>
      </c>
      <c r="E482" s="198">
        <v>45111</v>
      </c>
      <c r="F482" s="193" t="s">
        <v>4683</v>
      </c>
      <c r="G482" s="192"/>
      <c r="H482" s="192"/>
      <c r="I482" s="192"/>
      <c r="J482" s="192"/>
      <c r="K482" s="192"/>
      <c r="L482" s="192"/>
      <c r="M482" s="192"/>
      <c r="N482" s="192"/>
      <c r="O482" s="192"/>
      <c r="P482" s="196" t="s">
        <v>4374</v>
      </c>
      <c r="Q482" s="192"/>
      <c r="R482" s="192" t="s">
        <v>86</v>
      </c>
      <c r="S482" s="192"/>
      <c r="T482" s="192"/>
      <c r="U482" s="192"/>
      <c r="V482" s="192"/>
      <c r="W482" s="192"/>
      <c r="X482" s="192"/>
      <c r="Y482" s="192"/>
      <c r="Z482" s="192"/>
      <c r="AA482" s="192"/>
    </row>
    <row r="483" spans="1:72" ht="45">
      <c r="A483" s="192">
        <v>482</v>
      </c>
      <c r="B483" s="193">
        <v>61000110</v>
      </c>
      <c r="C483" s="193">
        <v>3</v>
      </c>
      <c r="D483" s="193" t="s">
        <v>56</v>
      </c>
      <c r="E483" s="198">
        <v>45111</v>
      </c>
      <c r="F483" s="193" t="s">
        <v>4679</v>
      </c>
      <c r="G483" s="192"/>
      <c r="H483" s="192"/>
      <c r="I483" s="192"/>
      <c r="J483" s="192"/>
      <c r="K483" s="192"/>
      <c r="L483" s="192"/>
      <c r="M483" s="192"/>
      <c r="N483" s="192"/>
      <c r="O483" s="192"/>
      <c r="P483" s="196" t="s">
        <v>4945</v>
      </c>
      <c r="Q483" s="192"/>
      <c r="R483" s="192" t="s">
        <v>151</v>
      </c>
      <c r="S483" s="192" t="s">
        <v>159</v>
      </c>
      <c r="T483" s="192" t="s">
        <v>164</v>
      </c>
      <c r="U483" s="192" t="s">
        <v>162</v>
      </c>
      <c r="V483" s="192" t="s">
        <v>655</v>
      </c>
      <c r="W483" s="192"/>
      <c r="X483" s="192"/>
      <c r="Y483" s="192"/>
      <c r="Z483" s="192"/>
      <c r="AA483" s="192"/>
      <c r="BM483" s="90" t="s">
        <v>964</v>
      </c>
      <c r="BN483" s="90" t="s">
        <v>2426</v>
      </c>
      <c r="BO483" s="90" t="s">
        <v>3463</v>
      </c>
      <c r="BP483" s="90" t="s">
        <v>216</v>
      </c>
      <c r="BQ483" s="90" t="s">
        <v>3779</v>
      </c>
      <c r="BR483" s="90" t="s">
        <v>1579</v>
      </c>
      <c r="BS483" s="90" t="s">
        <v>2721</v>
      </c>
      <c r="BT483" s="90" t="s">
        <v>1835</v>
      </c>
    </row>
    <row r="484" spans="1:72" ht="60">
      <c r="A484" s="192">
        <v>483</v>
      </c>
      <c r="B484" s="193">
        <v>61000122</v>
      </c>
      <c r="C484" s="193">
        <v>4</v>
      </c>
      <c r="D484" s="193" t="s">
        <v>56</v>
      </c>
      <c r="E484" s="198">
        <v>45111</v>
      </c>
      <c r="F484" s="193" t="s">
        <v>4679</v>
      </c>
      <c r="G484" s="192"/>
      <c r="H484" s="192"/>
      <c r="I484" s="192"/>
      <c r="J484" s="192"/>
      <c r="K484" s="192"/>
      <c r="L484" s="192"/>
      <c r="M484" s="192"/>
      <c r="N484" s="192"/>
      <c r="O484" s="192"/>
      <c r="P484" s="196" t="s">
        <v>4946</v>
      </c>
      <c r="Q484" s="192"/>
      <c r="R484" s="192" t="s">
        <v>155</v>
      </c>
      <c r="S484" s="192" t="s">
        <v>164</v>
      </c>
      <c r="T484" s="192"/>
      <c r="U484" s="192"/>
      <c r="V484" s="192"/>
      <c r="W484" s="192"/>
      <c r="X484" s="192"/>
      <c r="Y484" s="192"/>
      <c r="Z484" s="192"/>
      <c r="AA484" s="192"/>
      <c r="BM484" s="90" t="s">
        <v>3005</v>
      </c>
      <c r="BN484" s="90" t="s">
        <v>3458</v>
      </c>
    </row>
    <row r="485" spans="1:72">
      <c r="A485" s="192">
        <v>484</v>
      </c>
      <c r="B485" s="193">
        <v>61000122</v>
      </c>
      <c r="C485" s="193">
        <v>4</v>
      </c>
      <c r="D485" s="193" t="s">
        <v>51</v>
      </c>
      <c r="E485" s="198">
        <v>45111</v>
      </c>
      <c r="F485" s="193" t="s">
        <v>4679</v>
      </c>
      <c r="G485" s="192"/>
      <c r="H485" s="192"/>
      <c r="I485" s="192"/>
      <c r="J485" s="192"/>
      <c r="K485" s="192"/>
      <c r="L485" s="192"/>
      <c r="M485" s="192"/>
      <c r="N485" s="192"/>
      <c r="O485" s="192"/>
      <c r="P485" s="196" t="s">
        <v>4377</v>
      </c>
      <c r="Q485" s="192"/>
      <c r="R485" s="192" t="s">
        <v>86</v>
      </c>
      <c r="S485" s="192"/>
      <c r="T485" s="192"/>
      <c r="U485" s="192"/>
      <c r="V485" s="192"/>
      <c r="W485" s="192"/>
      <c r="X485" s="192"/>
      <c r="Y485" s="192"/>
      <c r="Z485" s="192"/>
      <c r="AA485" s="192"/>
    </row>
    <row r="486" spans="1:72" ht="30">
      <c r="A486" s="192">
        <v>485</v>
      </c>
      <c r="B486" s="193">
        <v>72000010</v>
      </c>
      <c r="C486" s="193">
        <v>4</v>
      </c>
      <c r="D486" s="193" t="s">
        <v>51</v>
      </c>
      <c r="E486" s="198">
        <v>45111</v>
      </c>
      <c r="F486" s="193" t="s">
        <v>4679</v>
      </c>
      <c r="G486" s="192"/>
      <c r="H486" s="192"/>
      <c r="I486" s="192"/>
      <c r="J486" s="192"/>
      <c r="K486" s="192"/>
      <c r="L486" s="192"/>
      <c r="M486" s="192"/>
      <c r="N486" s="192"/>
      <c r="O486" s="192"/>
      <c r="P486" s="196" t="s">
        <v>4947</v>
      </c>
      <c r="Q486" s="192"/>
      <c r="R486" s="192" t="s">
        <v>2698</v>
      </c>
      <c r="S486" s="192" t="s">
        <v>165</v>
      </c>
      <c r="T486" s="192" t="s">
        <v>655</v>
      </c>
      <c r="U486" s="192"/>
      <c r="V486" s="192"/>
      <c r="W486" s="192"/>
      <c r="X486" s="192"/>
      <c r="Y486" s="192"/>
      <c r="Z486" s="192"/>
      <c r="AA486" s="192"/>
      <c r="BM486" s="90" t="s">
        <v>1611</v>
      </c>
      <c r="BN486" s="90" t="s">
        <v>1317</v>
      </c>
      <c r="BO486" s="90" t="s">
        <v>1835</v>
      </c>
    </row>
    <row r="487" spans="1:72" ht="45">
      <c r="A487" s="192">
        <v>486</v>
      </c>
      <c r="B487" s="193">
        <v>72000182</v>
      </c>
      <c r="C487" s="193">
        <v>1</v>
      </c>
      <c r="D487" s="193" t="s">
        <v>56</v>
      </c>
      <c r="E487" s="198">
        <v>45111</v>
      </c>
      <c r="F487" s="193" t="s">
        <v>4680</v>
      </c>
      <c r="G487" s="192"/>
      <c r="H487" s="192"/>
      <c r="I487" s="192"/>
      <c r="J487" s="192"/>
      <c r="K487" s="192"/>
      <c r="L487" s="192"/>
      <c r="M487" s="192"/>
      <c r="N487" s="192"/>
      <c r="O487" s="192"/>
      <c r="P487" s="196" t="s">
        <v>4948</v>
      </c>
      <c r="Q487" s="192"/>
      <c r="R487" s="192" t="s">
        <v>507</v>
      </c>
      <c r="S487" s="192"/>
      <c r="T487" s="192"/>
      <c r="U487" s="192"/>
      <c r="V487" s="192"/>
      <c r="W487" s="192"/>
      <c r="X487" s="192"/>
      <c r="Y487" s="192"/>
      <c r="Z487" s="192"/>
      <c r="AA487" s="192"/>
      <c r="BM487" s="90" t="s">
        <v>3575</v>
      </c>
    </row>
    <row r="488" spans="1:72" ht="75">
      <c r="A488" s="192">
        <v>487</v>
      </c>
      <c r="B488" s="193">
        <v>99999972</v>
      </c>
      <c r="C488" s="193">
        <v>3</v>
      </c>
      <c r="D488" s="193" t="s">
        <v>56</v>
      </c>
      <c r="E488" s="198">
        <v>45111</v>
      </c>
      <c r="F488" s="193" t="s">
        <v>4679</v>
      </c>
      <c r="G488" s="192"/>
      <c r="H488" s="192"/>
      <c r="I488" s="192"/>
      <c r="J488" s="192"/>
      <c r="K488" s="192"/>
      <c r="L488" s="192"/>
      <c r="M488" s="192"/>
      <c r="N488" s="192"/>
      <c r="O488" s="192"/>
      <c r="P488" s="196" t="s">
        <v>4949</v>
      </c>
      <c r="Q488" s="192"/>
      <c r="R488" s="192" t="s">
        <v>551</v>
      </c>
      <c r="S488" s="192" t="s">
        <v>154</v>
      </c>
      <c r="T488" s="192" t="s">
        <v>2097</v>
      </c>
      <c r="U488" s="192" t="s">
        <v>671</v>
      </c>
      <c r="V488" s="192" t="s">
        <v>164</v>
      </c>
      <c r="W488" s="192" t="s">
        <v>2467</v>
      </c>
      <c r="X488" s="192"/>
      <c r="Y488" s="192"/>
      <c r="Z488" s="192"/>
      <c r="AA488" s="192"/>
      <c r="BM488" s="90" t="s">
        <v>2169</v>
      </c>
      <c r="BN488" s="90" t="s">
        <v>506</v>
      </c>
      <c r="BO488" s="90" t="s">
        <v>2781</v>
      </c>
      <c r="BP488" s="90" t="s">
        <v>2655</v>
      </c>
      <c r="BQ488" s="90" t="s">
        <v>5672</v>
      </c>
      <c r="BR488" s="90" t="s">
        <v>3571</v>
      </c>
    </row>
    <row r="489" spans="1:72">
      <c r="A489" s="192">
        <v>488</v>
      </c>
      <c r="B489" s="193">
        <v>11712</v>
      </c>
      <c r="C489" s="193">
        <v>1</v>
      </c>
      <c r="D489" s="193" t="s">
        <v>56</v>
      </c>
      <c r="E489" s="198">
        <v>45112</v>
      </c>
      <c r="F489" s="193" t="s">
        <v>4679</v>
      </c>
      <c r="G489" s="192"/>
      <c r="H489" s="192"/>
      <c r="I489" s="192"/>
      <c r="J489" s="192"/>
      <c r="K489" s="192"/>
      <c r="L489" s="192"/>
      <c r="M489" s="192"/>
      <c r="N489" s="192"/>
      <c r="O489" s="192"/>
      <c r="P489" s="197" t="s">
        <v>4950</v>
      </c>
      <c r="Q489" s="192"/>
      <c r="R489" s="192" t="s">
        <v>154</v>
      </c>
      <c r="S489" s="192" t="s">
        <v>164</v>
      </c>
      <c r="T489" s="192"/>
      <c r="U489" s="192"/>
      <c r="V489" s="192"/>
      <c r="W489" s="192"/>
      <c r="X489" s="192"/>
      <c r="Y489" s="192"/>
      <c r="Z489" s="192"/>
      <c r="AA489" s="192"/>
      <c r="BM489" s="90" t="s">
        <v>1952</v>
      </c>
      <c r="BN489" s="90" t="s">
        <v>1412</v>
      </c>
    </row>
    <row r="490" spans="1:72">
      <c r="A490" s="192">
        <v>489</v>
      </c>
      <c r="B490" s="193">
        <v>11712</v>
      </c>
      <c r="C490" s="193">
        <v>4</v>
      </c>
      <c r="D490" s="193" t="s">
        <v>51</v>
      </c>
      <c r="E490" s="198">
        <v>45112</v>
      </c>
      <c r="F490" s="193" t="s">
        <v>4679</v>
      </c>
      <c r="G490" s="192"/>
      <c r="H490" s="192"/>
      <c r="I490" s="192"/>
      <c r="J490" s="192"/>
      <c r="K490" s="192"/>
      <c r="L490" s="192"/>
      <c r="M490" s="192"/>
      <c r="N490" s="192"/>
      <c r="O490" s="192"/>
      <c r="P490" s="196" t="s">
        <v>4382</v>
      </c>
      <c r="Q490" s="192"/>
      <c r="R490" s="192" t="s">
        <v>86</v>
      </c>
      <c r="S490" s="192"/>
      <c r="T490" s="192"/>
      <c r="U490" s="192"/>
      <c r="V490" s="192"/>
      <c r="W490" s="192"/>
      <c r="X490" s="192"/>
      <c r="Y490" s="192"/>
      <c r="Z490" s="192"/>
      <c r="AA490" s="192"/>
    </row>
    <row r="491" spans="1:72" ht="30">
      <c r="A491" s="192">
        <v>490</v>
      </c>
      <c r="B491" s="193">
        <v>113379051</v>
      </c>
      <c r="C491" s="193">
        <v>1</v>
      </c>
      <c r="D491" s="193" t="s">
        <v>56</v>
      </c>
      <c r="E491" s="198">
        <v>45112</v>
      </c>
      <c r="F491" s="193" t="s">
        <v>4686</v>
      </c>
      <c r="G491" s="192"/>
      <c r="H491" s="192"/>
      <c r="I491" s="192"/>
      <c r="J491" s="192"/>
      <c r="K491" s="192"/>
      <c r="L491" s="192"/>
      <c r="M491" s="192"/>
      <c r="N491" s="192"/>
      <c r="O491" s="192"/>
      <c r="P491" s="196" t="s">
        <v>4383</v>
      </c>
      <c r="Q491" s="192"/>
      <c r="R491" s="192" t="s">
        <v>86</v>
      </c>
      <c r="S491" s="192"/>
      <c r="T491" s="192"/>
      <c r="U491" s="192"/>
      <c r="V491" s="192"/>
      <c r="W491" s="192"/>
      <c r="X491" s="192"/>
      <c r="Y491" s="192"/>
      <c r="Z491" s="192"/>
      <c r="AA491" s="192"/>
    </row>
    <row r="492" spans="1:72">
      <c r="A492" s="192">
        <v>491</v>
      </c>
      <c r="B492" s="193">
        <v>113460554</v>
      </c>
      <c r="C492" s="193">
        <v>1</v>
      </c>
      <c r="D492" s="193" t="s">
        <v>56</v>
      </c>
      <c r="E492" s="198">
        <v>45112</v>
      </c>
      <c r="F492" s="193" t="s">
        <v>4679</v>
      </c>
      <c r="G492" s="192"/>
      <c r="H492" s="192"/>
      <c r="I492" s="192"/>
      <c r="J492" s="192"/>
      <c r="K492" s="192"/>
      <c r="L492" s="192"/>
      <c r="M492" s="192"/>
      <c r="N492" s="192"/>
      <c r="O492" s="192"/>
      <c r="P492" s="196" t="s">
        <v>5476</v>
      </c>
      <c r="Q492" s="192"/>
      <c r="R492" s="192" t="s">
        <v>671</v>
      </c>
      <c r="S492" s="192" t="s">
        <v>159</v>
      </c>
      <c r="T492" s="192"/>
      <c r="U492" s="192"/>
      <c r="V492" s="192"/>
      <c r="W492" s="192"/>
      <c r="X492" s="192"/>
      <c r="Y492" s="192"/>
      <c r="Z492" s="192"/>
      <c r="AA492" s="192"/>
      <c r="BM492" s="90" t="s">
        <v>176</v>
      </c>
      <c r="BN492" s="90" t="s">
        <v>2558</v>
      </c>
      <c r="BO492" s="90" t="s">
        <v>1360</v>
      </c>
    </row>
    <row r="493" spans="1:72" ht="60">
      <c r="A493" s="192">
        <v>492</v>
      </c>
      <c r="B493" s="193">
        <v>114377880</v>
      </c>
      <c r="C493" s="193">
        <v>1</v>
      </c>
      <c r="D493" s="193" t="s">
        <v>56</v>
      </c>
      <c r="E493" s="198">
        <v>45112</v>
      </c>
      <c r="F493" s="193" t="s">
        <v>4682</v>
      </c>
      <c r="G493" s="192"/>
      <c r="H493" s="192"/>
      <c r="I493" s="192"/>
      <c r="J493" s="192"/>
      <c r="K493" s="192"/>
      <c r="L493" s="192"/>
      <c r="M493" s="192"/>
      <c r="N493" s="192"/>
      <c r="O493" s="192"/>
      <c r="P493" s="196" t="s">
        <v>4951</v>
      </c>
      <c r="Q493" s="192"/>
      <c r="R493" s="192" t="s">
        <v>154</v>
      </c>
      <c r="S493" s="192" t="s">
        <v>2700</v>
      </c>
      <c r="T493" s="192" t="s">
        <v>159</v>
      </c>
      <c r="U493" s="192" t="s">
        <v>2467</v>
      </c>
      <c r="V493" s="192"/>
      <c r="W493" s="192"/>
      <c r="X493" s="192"/>
      <c r="Y493" s="192"/>
      <c r="Z493" s="192"/>
      <c r="AA493" s="192"/>
      <c r="BM493" s="90" t="s">
        <v>1603</v>
      </c>
      <c r="BN493" s="90" t="s">
        <v>2680</v>
      </c>
      <c r="BO493" s="90" t="s">
        <v>2298</v>
      </c>
      <c r="BP493" s="90" t="s">
        <v>2695</v>
      </c>
    </row>
    <row r="494" spans="1:72" ht="30">
      <c r="A494" s="192">
        <v>493</v>
      </c>
      <c r="B494" s="193">
        <v>122470909</v>
      </c>
      <c r="C494" s="193">
        <v>1</v>
      </c>
      <c r="D494" s="193" t="s">
        <v>51</v>
      </c>
      <c r="E494" s="198">
        <v>45112</v>
      </c>
      <c r="F494" s="193" t="s">
        <v>4679</v>
      </c>
      <c r="G494" s="192"/>
      <c r="H494" s="192"/>
      <c r="I494" s="192"/>
      <c r="J494" s="192"/>
      <c r="K494" s="192"/>
      <c r="L494" s="192"/>
      <c r="M494" s="192"/>
      <c r="N494" s="192"/>
      <c r="O494" s="192"/>
      <c r="P494" s="196" t="s">
        <v>4952</v>
      </c>
      <c r="Q494" s="192"/>
      <c r="R494" s="192" t="s">
        <v>151</v>
      </c>
      <c r="S494" s="192" t="s">
        <v>193</v>
      </c>
      <c r="T494" s="192"/>
      <c r="U494" s="192"/>
      <c r="V494" s="192"/>
      <c r="W494" s="192"/>
      <c r="X494" s="192"/>
      <c r="Y494" s="192"/>
      <c r="Z494" s="192"/>
      <c r="AA494" s="192"/>
      <c r="BM494" s="90" t="s">
        <v>1103</v>
      </c>
      <c r="BN494" s="90" t="s">
        <v>784</v>
      </c>
    </row>
    <row r="495" spans="1:72" ht="30">
      <c r="A495" s="192">
        <v>494</v>
      </c>
      <c r="B495" s="193">
        <v>131104622</v>
      </c>
      <c r="C495" s="193">
        <v>5</v>
      </c>
      <c r="D495" s="193" t="s">
        <v>51</v>
      </c>
      <c r="E495" s="198">
        <v>45112</v>
      </c>
      <c r="F495" s="193" t="s">
        <v>4679</v>
      </c>
      <c r="G495" s="192"/>
      <c r="H495" s="192"/>
      <c r="I495" s="192"/>
      <c r="J495" s="192"/>
      <c r="K495" s="192"/>
      <c r="L495" s="192"/>
      <c r="M495" s="192"/>
      <c r="N495" s="192"/>
      <c r="O495" s="192"/>
      <c r="P495" s="196" t="s">
        <v>5778</v>
      </c>
      <c r="Q495" s="192"/>
      <c r="R495" s="192" t="s">
        <v>2467</v>
      </c>
      <c r="S495" s="192"/>
      <c r="T495" s="192"/>
      <c r="U495" s="192"/>
      <c r="V495" s="192"/>
      <c r="W495" s="192"/>
      <c r="X495" s="192"/>
      <c r="Y495" s="192"/>
      <c r="Z495" s="192"/>
      <c r="AA495" s="192"/>
      <c r="BM495" s="90" t="s">
        <v>2695</v>
      </c>
    </row>
    <row r="496" spans="1:72" ht="30">
      <c r="A496" s="192">
        <v>495</v>
      </c>
      <c r="B496" s="193">
        <v>20000776</v>
      </c>
      <c r="C496" s="193">
        <v>4</v>
      </c>
      <c r="D496" s="193" t="s">
        <v>51</v>
      </c>
      <c r="E496" s="198">
        <v>45112</v>
      </c>
      <c r="F496" s="193" t="s">
        <v>4679</v>
      </c>
      <c r="G496" s="192"/>
      <c r="H496" s="192"/>
      <c r="I496" s="192"/>
      <c r="J496" s="192"/>
      <c r="K496" s="192"/>
      <c r="L496" s="192"/>
      <c r="M496" s="192"/>
      <c r="N496" s="192"/>
      <c r="O496" s="192"/>
      <c r="P496" s="196" t="s">
        <v>4387</v>
      </c>
      <c r="Q496" s="192"/>
      <c r="R496" s="192" t="s">
        <v>86</v>
      </c>
      <c r="S496" s="192"/>
      <c r="T496" s="192"/>
      <c r="U496" s="192"/>
      <c r="V496" s="192"/>
      <c r="W496" s="192"/>
      <c r="X496" s="192"/>
      <c r="Y496" s="192"/>
      <c r="Z496" s="192"/>
      <c r="AA496" s="192"/>
    </row>
    <row r="497" spans="1:71">
      <c r="A497" s="192">
        <v>496</v>
      </c>
      <c r="B497" s="193">
        <v>20000776</v>
      </c>
      <c r="C497" s="193">
        <v>5</v>
      </c>
      <c r="D497" s="193" t="s">
        <v>56</v>
      </c>
      <c r="E497" s="198">
        <v>45112</v>
      </c>
      <c r="F497" s="193" t="s">
        <v>4679</v>
      </c>
      <c r="G497" s="192"/>
      <c r="H497" s="192"/>
      <c r="I497" s="192"/>
      <c r="J497" s="192"/>
      <c r="K497" s="192"/>
      <c r="L497" s="192"/>
      <c r="M497" s="192"/>
      <c r="N497" s="192"/>
      <c r="O497" s="192"/>
      <c r="P497" s="196" t="s">
        <v>4388</v>
      </c>
      <c r="Q497" s="192"/>
      <c r="R497" s="192" t="s">
        <v>86</v>
      </c>
      <c r="S497" s="192"/>
      <c r="T497" s="192"/>
      <c r="U497" s="192"/>
      <c r="V497" s="192"/>
      <c r="W497" s="192"/>
      <c r="X497" s="192"/>
      <c r="Y497" s="192"/>
      <c r="Z497" s="192"/>
      <c r="AA497" s="192"/>
    </row>
    <row r="498" spans="1:71" ht="30">
      <c r="A498" s="192">
        <v>497</v>
      </c>
      <c r="B498" s="193">
        <v>20000780</v>
      </c>
      <c r="C498" s="193">
        <v>4</v>
      </c>
      <c r="D498" s="193" t="s">
        <v>51</v>
      </c>
      <c r="E498" s="198">
        <v>45112</v>
      </c>
      <c r="F498" s="193" t="s">
        <v>4679</v>
      </c>
      <c r="G498" s="192"/>
      <c r="H498" s="192"/>
      <c r="I498" s="192"/>
      <c r="J498" s="192"/>
      <c r="K498" s="192"/>
      <c r="L498" s="192"/>
      <c r="M498" s="192"/>
      <c r="N498" s="192"/>
      <c r="O498" s="192"/>
      <c r="P498" s="196" t="s">
        <v>4389</v>
      </c>
      <c r="Q498" s="192"/>
      <c r="R498" s="192" t="s">
        <v>86</v>
      </c>
      <c r="S498" s="192"/>
      <c r="T498" s="192"/>
      <c r="U498" s="192"/>
      <c r="V498" s="192"/>
      <c r="W498" s="192"/>
      <c r="X498" s="192"/>
      <c r="Y498" s="192"/>
      <c r="Z498" s="192"/>
      <c r="AA498" s="192"/>
    </row>
    <row r="499" spans="1:71" ht="30">
      <c r="A499" s="192">
        <v>498</v>
      </c>
      <c r="B499" s="193">
        <v>200033657</v>
      </c>
      <c r="C499" s="193">
        <v>3</v>
      </c>
      <c r="D499" s="193" t="s">
        <v>56</v>
      </c>
      <c r="E499" s="198">
        <v>45112</v>
      </c>
      <c r="F499" s="193" t="s">
        <v>4680</v>
      </c>
      <c r="G499" s="192"/>
      <c r="H499" s="192"/>
      <c r="I499" s="192"/>
      <c r="J499" s="192"/>
      <c r="K499" s="192"/>
      <c r="L499" s="192"/>
      <c r="M499" s="192"/>
      <c r="N499" s="192"/>
      <c r="O499" s="192"/>
      <c r="P499" s="196" t="s">
        <v>5477</v>
      </c>
      <c r="Q499" s="192"/>
      <c r="R499" s="192" t="s">
        <v>151</v>
      </c>
      <c r="S499" s="192" t="s">
        <v>174</v>
      </c>
      <c r="T499" s="192" t="s">
        <v>671</v>
      </c>
      <c r="U499" s="192" t="s">
        <v>162</v>
      </c>
      <c r="V499" s="192"/>
      <c r="W499" s="192"/>
      <c r="X499" s="192"/>
      <c r="Y499" s="192"/>
      <c r="Z499" s="192"/>
      <c r="AA499" s="192"/>
      <c r="BM499" s="90" t="s">
        <v>1041</v>
      </c>
      <c r="BN499" s="90" t="s">
        <v>1938</v>
      </c>
      <c r="BO499" s="90" t="s">
        <v>2522</v>
      </c>
      <c r="BP499" s="90" t="s">
        <v>2527</v>
      </c>
      <c r="BQ499" s="90" t="s">
        <v>2589</v>
      </c>
      <c r="BR499" s="90" t="s">
        <v>3331</v>
      </c>
      <c r="BS499" s="90" t="s">
        <v>1962</v>
      </c>
    </row>
    <row r="500" spans="1:71" ht="30">
      <c r="A500" s="192">
        <v>499</v>
      </c>
      <c r="B500" s="193">
        <v>200802953</v>
      </c>
      <c r="C500" s="193">
        <v>4</v>
      </c>
      <c r="D500" s="193" t="s">
        <v>56</v>
      </c>
      <c r="E500" s="198">
        <v>45112</v>
      </c>
      <c r="F500" s="193" t="s">
        <v>4679</v>
      </c>
      <c r="G500" s="192"/>
      <c r="H500" s="192"/>
      <c r="I500" s="192"/>
      <c r="J500" s="192"/>
      <c r="K500" s="192"/>
      <c r="L500" s="192"/>
      <c r="M500" s="192"/>
      <c r="N500" s="192"/>
      <c r="O500" s="192"/>
      <c r="P500" s="196" t="s">
        <v>4953</v>
      </c>
      <c r="Q500" s="192"/>
      <c r="R500" s="192" t="s">
        <v>159</v>
      </c>
      <c r="S500" s="192"/>
      <c r="T500" s="192"/>
      <c r="U500" s="192"/>
      <c r="V500" s="192"/>
      <c r="W500" s="192"/>
      <c r="X500" s="192"/>
      <c r="Y500" s="192"/>
      <c r="Z500" s="192"/>
      <c r="AA500" s="192"/>
      <c r="BM500" s="90" t="s">
        <v>2265</v>
      </c>
    </row>
    <row r="501" spans="1:71" ht="90">
      <c r="A501" s="192">
        <v>500</v>
      </c>
      <c r="B501" s="193">
        <v>200827728</v>
      </c>
      <c r="C501" s="193">
        <v>3</v>
      </c>
      <c r="D501" s="193" t="s">
        <v>56</v>
      </c>
      <c r="E501" s="198">
        <v>45112</v>
      </c>
      <c r="F501" s="193" t="s">
        <v>4679</v>
      </c>
      <c r="G501" s="192"/>
      <c r="H501" s="192"/>
      <c r="I501" s="192"/>
      <c r="J501" s="192"/>
      <c r="K501" s="192"/>
      <c r="L501" s="192"/>
      <c r="M501" s="192"/>
      <c r="N501" s="192"/>
      <c r="O501" s="192"/>
      <c r="P501" s="196" t="s">
        <v>5737</v>
      </c>
      <c r="Q501" s="192"/>
      <c r="R501" s="192" t="s">
        <v>154</v>
      </c>
      <c r="S501" s="192" t="s">
        <v>160</v>
      </c>
      <c r="T501" s="192" t="s">
        <v>150</v>
      </c>
      <c r="U501" s="192" t="s">
        <v>155</v>
      </c>
      <c r="V501" s="192"/>
      <c r="W501" s="192"/>
      <c r="X501" s="192"/>
      <c r="Y501" s="192"/>
      <c r="Z501" s="192"/>
      <c r="AA501" s="192"/>
      <c r="BM501" s="90" t="s">
        <v>1610</v>
      </c>
      <c r="BN501" s="90" t="s">
        <v>183</v>
      </c>
      <c r="BO501" s="90" t="s">
        <v>1940</v>
      </c>
      <c r="BP501" s="90" t="s">
        <v>5153</v>
      </c>
      <c r="BQ501" s="90" t="s">
        <v>5378</v>
      </c>
    </row>
    <row r="502" spans="1:71" ht="60">
      <c r="A502" s="192">
        <v>501</v>
      </c>
      <c r="B502" s="193">
        <v>33000156</v>
      </c>
      <c r="C502" s="193">
        <v>4</v>
      </c>
      <c r="D502" s="193" t="s">
        <v>56</v>
      </c>
      <c r="E502" s="198">
        <v>45112</v>
      </c>
      <c r="F502" s="193" t="s">
        <v>4680</v>
      </c>
      <c r="G502" s="192"/>
      <c r="H502" s="192"/>
      <c r="I502" s="192"/>
      <c r="J502" s="192"/>
      <c r="K502" s="192"/>
      <c r="L502" s="192"/>
      <c r="M502" s="192"/>
      <c r="N502" s="192"/>
      <c r="O502" s="192"/>
      <c r="P502" s="196" t="s">
        <v>4954</v>
      </c>
      <c r="Q502" s="192"/>
      <c r="R502" s="192" t="s">
        <v>155</v>
      </c>
      <c r="S502" s="192" t="s">
        <v>507</v>
      </c>
      <c r="T502" s="192"/>
      <c r="U502" s="192"/>
      <c r="V502" s="192"/>
      <c r="W502" s="192"/>
      <c r="X502" s="192"/>
      <c r="Y502" s="192"/>
      <c r="Z502" s="192"/>
      <c r="AA502" s="192"/>
      <c r="BM502" s="90" t="s">
        <v>3583</v>
      </c>
      <c r="BN502" s="90" t="s">
        <v>3575</v>
      </c>
    </row>
    <row r="503" spans="1:71">
      <c r="A503" s="192">
        <v>502</v>
      </c>
      <c r="B503" s="193">
        <v>40000210</v>
      </c>
      <c r="C503" s="193">
        <v>3</v>
      </c>
      <c r="D503" s="193" t="s">
        <v>56</v>
      </c>
      <c r="E503" s="198">
        <v>45112</v>
      </c>
      <c r="F503" s="193" t="s">
        <v>4679</v>
      </c>
      <c r="G503" s="192"/>
      <c r="H503" s="192"/>
      <c r="I503" s="192"/>
      <c r="J503" s="192"/>
      <c r="K503" s="192"/>
      <c r="L503" s="192"/>
      <c r="M503" s="192"/>
      <c r="N503" s="192"/>
      <c r="O503" s="192"/>
      <c r="P503" s="196" t="s">
        <v>4955</v>
      </c>
      <c r="Q503" s="192"/>
      <c r="R503" s="192" t="s">
        <v>159</v>
      </c>
      <c r="S503" s="192"/>
      <c r="T503" s="192"/>
      <c r="U503" s="192"/>
      <c r="V503" s="192"/>
      <c r="W503" s="192"/>
      <c r="X503" s="192"/>
      <c r="Y503" s="192"/>
      <c r="Z503" s="192"/>
      <c r="AA503" s="192"/>
      <c r="BM503" s="90" t="s">
        <v>2427</v>
      </c>
    </row>
    <row r="504" spans="1:71">
      <c r="A504" s="192">
        <v>503</v>
      </c>
      <c r="B504" s="193">
        <v>40000247</v>
      </c>
      <c r="C504" s="193">
        <v>4</v>
      </c>
      <c r="D504" s="193" t="s">
        <v>51</v>
      </c>
      <c r="E504" s="198">
        <v>45112</v>
      </c>
      <c r="F504" s="193" t="s">
        <v>4680</v>
      </c>
      <c r="G504" s="192"/>
      <c r="H504" s="192"/>
      <c r="I504" s="192"/>
      <c r="J504" s="192"/>
      <c r="K504" s="192"/>
      <c r="L504" s="192"/>
      <c r="M504" s="192"/>
      <c r="N504" s="192"/>
      <c r="O504" s="192"/>
      <c r="P504" s="196" t="s">
        <v>4956</v>
      </c>
      <c r="Q504" s="192"/>
      <c r="R504" s="192" t="s">
        <v>671</v>
      </c>
      <c r="S504" s="192"/>
      <c r="T504" s="192"/>
      <c r="U504" s="192"/>
      <c r="V504" s="192"/>
      <c r="W504" s="192"/>
      <c r="X504" s="192"/>
      <c r="Y504" s="192"/>
      <c r="Z504" s="192"/>
      <c r="AA504" s="192"/>
      <c r="BM504" s="90" t="s">
        <v>534</v>
      </c>
    </row>
    <row r="505" spans="1:71" ht="30">
      <c r="A505" s="192">
        <v>504</v>
      </c>
      <c r="B505" s="193">
        <v>40000346</v>
      </c>
      <c r="C505" s="193">
        <v>3</v>
      </c>
      <c r="D505" s="193" t="s">
        <v>56</v>
      </c>
      <c r="E505" s="198">
        <v>45112</v>
      </c>
      <c r="F505" s="193" t="s">
        <v>4680</v>
      </c>
      <c r="G505" s="192"/>
      <c r="H505" s="192"/>
      <c r="I505" s="192"/>
      <c r="J505" s="192"/>
      <c r="K505" s="192"/>
      <c r="L505" s="192"/>
      <c r="M505" s="192"/>
      <c r="N505" s="192"/>
      <c r="O505" s="192"/>
      <c r="P505" s="196" t="s">
        <v>5738</v>
      </c>
      <c r="Q505" s="192"/>
      <c r="R505" s="192" t="s">
        <v>3</v>
      </c>
      <c r="S505" s="192"/>
      <c r="T505" s="192"/>
      <c r="U505" s="192"/>
      <c r="V505" s="192"/>
      <c r="W505" s="192"/>
      <c r="X505" s="192"/>
      <c r="Y505" s="192"/>
      <c r="Z505" s="192"/>
      <c r="AA505" s="192"/>
      <c r="BM505" s="90" t="s">
        <v>1228</v>
      </c>
    </row>
    <row r="506" spans="1:71">
      <c r="A506" s="192">
        <v>505</v>
      </c>
      <c r="B506" s="193">
        <v>40000356</v>
      </c>
      <c r="C506" s="193">
        <v>4</v>
      </c>
      <c r="D506" s="193" t="s">
        <v>51</v>
      </c>
      <c r="E506" s="198">
        <v>45112</v>
      </c>
      <c r="F506" s="193" t="s">
        <v>4680</v>
      </c>
      <c r="G506" s="192"/>
      <c r="H506" s="192"/>
      <c r="I506" s="192"/>
      <c r="J506" s="192"/>
      <c r="K506" s="192"/>
      <c r="L506" s="192"/>
      <c r="M506" s="192"/>
      <c r="N506" s="192"/>
      <c r="O506" s="192"/>
      <c r="P506" s="196" t="s">
        <v>4957</v>
      </c>
      <c r="Q506" s="192"/>
      <c r="R506" s="192" t="s">
        <v>174</v>
      </c>
      <c r="S506" s="192" t="s">
        <v>671</v>
      </c>
      <c r="T506" s="192" t="s">
        <v>507</v>
      </c>
      <c r="U506" s="192"/>
      <c r="V506" s="192"/>
      <c r="W506" s="192"/>
      <c r="X506" s="192"/>
      <c r="Y506" s="192"/>
      <c r="Z506" s="192"/>
      <c r="AA506" s="192"/>
      <c r="BM506" s="90" t="s">
        <v>1778</v>
      </c>
      <c r="BN506" s="90" t="s">
        <v>176</v>
      </c>
      <c r="BO506" s="90" t="s">
        <v>3575</v>
      </c>
    </row>
    <row r="507" spans="1:71">
      <c r="A507" s="192">
        <v>506</v>
      </c>
      <c r="B507" s="193">
        <v>40000385</v>
      </c>
      <c r="C507" s="193">
        <v>5</v>
      </c>
      <c r="D507" s="193" t="s">
        <v>51</v>
      </c>
      <c r="E507" s="198">
        <v>45112</v>
      </c>
      <c r="F507" s="193" t="s">
        <v>4680</v>
      </c>
      <c r="G507" s="192"/>
      <c r="H507" s="192"/>
      <c r="I507" s="192"/>
      <c r="J507" s="192"/>
      <c r="K507" s="192"/>
      <c r="L507" s="192"/>
      <c r="M507" s="192"/>
      <c r="N507" s="192"/>
      <c r="O507" s="192"/>
      <c r="P507" s="196" t="s">
        <v>4395</v>
      </c>
      <c r="Q507" s="192"/>
      <c r="R507" s="192" t="s">
        <v>86</v>
      </c>
      <c r="S507" s="192"/>
      <c r="T507" s="192"/>
      <c r="U507" s="192"/>
      <c r="V507" s="192"/>
      <c r="W507" s="192"/>
      <c r="X507" s="192"/>
      <c r="Y507" s="192"/>
      <c r="Z507" s="192"/>
      <c r="AA507" s="192"/>
    </row>
    <row r="508" spans="1:71">
      <c r="A508" s="192">
        <v>507</v>
      </c>
      <c r="B508" s="193">
        <v>40000388</v>
      </c>
      <c r="C508" s="193">
        <v>5</v>
      </c>
      <c r="D508" s="193" t="s">
        <v>51</v>
      </c>
      <c r="E508" s="198">
        <v>45112</v>
      </c>
      <c r="F508" s="193" t="s">
        <v>4680</v>
      </c>
      <c r="G508" s="192"/>
      <c r="H508" s="192"/>
      <c r="I508" s="192"/>
      <c r="J508" s="192"/>
      <c r="K508" s="192"/>
      <c r="L508" s="192"/>
      <c r="M508" s="192"/>
      <c r="N508" s="192"/>
      <c r="O508" s="192"/>
      <c r="P508" s="196" t="s">
        <v>4958</v>
      </c>
      <c r="Q508" s="192"/>
      <c r="R508" s="192" t="s">
        <v>3380</v>
      </c>
      <c r="S508" s="192"/>
      <c r="T508" s="192"/>
      <c r="U508" s="192"/>
      <c r="V508" s="192"/>
      <c r="W508" s="192"/>
      <c r="X508" s="192"/>
      <c r="Y508" s="192"/>
      <c r="Z508" s="192"/>
      <c r="AA508" s="192"/>
      <c r="BM508" s="90" t="s">
        <v>1924</v>
      </c>
    </row>
    <row r="509" spans="1:71">
      <c r="A509" s="192">
        <v>508</v>
      </c>
      <c r="B509" s="193">
        <v>40000394</v>
      </c>
      <c r="C509" s="193">
        <v>4</v>
      </c>
      <c r="D509" s="193" t="s">
        <v>56</v>
      </c>
      <c r="E509" s="198">
        <v>45112</v>
      </c>
      <c r="F509" s="193" t="s">
        <v>4680</v>
      </c>
      <c r="G509" s="192"/>
      <c r="H509" s="192"/>
      <c r="I509" s="192"/>
      <c r="J509" s="192"/>
      <c r="K509" s="192"/>
      <c r="L509" s="192"/>
      <c r="M509" s="192"/>
      <c r="N509" s="192"/>
      <c r="O509" s="192"/>
      <c r="P509" s="196" t="s">
        <v>4696</v>
      </c>
      <c r="Q509" s="192"/>
      <c r="R509" s="192" t="s">
        <v>86</v>
      </c>
      <c r="S509" s="192"/>
      <c r="T509" s="192"/>
      <c r="U509" s="192"/>
      <c r="V509" s="192"/>
      <c r="W509" s="192"/>
      <c r="X509" s="192"/>
      <c r="Y509" s="192"/>
      <c r="Z509" s="192"/>
      <c r="AA509" s="192"/>
    </row>
    <row r="510" spans="1:71" ht="30">
      <c r="A510" s="192">
        <v>509</v>
      </c>
      <c r="B510" s="193">
        <v>40000397</v>
      </c>
      <c r="C510" s="193">
        <v>4</v>
      </c>
      <c r="D510" s="193" t="s">
        <v>51</v>
      </c>
      <c r="E510" s="198">
        <v>45112</v>
      </c>
      <c r="F510" s="193" t="s">
        <v>4679</v>
      </c>
      <c r="G510" s="192"/>
      <c r="H510" s="192"/>
      <c r="I510" s="192"/>
      <c r="J510" s="192"/>
      <c r="K510" s="192"/>
      <c r="L510" s="192"/>
      <c r="M510" s="192"/>
      <c r="N510" s="192"/>
      <c r="O510" s="192"/>
      <c r="P510" s="196" t="s">
        <v>4959</v>
      </c>
      <c r="Q510" s="192"/>
      <c r="R510" s="192" t="s">
        <v>155</v>
      </c>
      <c r="S510" s="192"/>
      <c r="T510" s="192"/>
      <c r="U510" s="192"/>
      <c r="V510" s="192"/>
      <c r="W510" s="192"/>
      <c r="X510" s="192"/>
      <c r="Y510" s="192"/>
      <c r="Z510" s="192"/>
      <c r="AA510" s="192"/>
      <c r="BM510" s="90" t="s">
        <v>2963</v>
      </c>
    </row>
    <row r="511" spans="1:71">
      <c r="A511" s="192">
        <v>510</v>
      </c>
      <c r="B511" s="193">
        <v>60000075</v>
      </c>
      <c r="C511" s="193">
        <v>4</v>
      </c>
      <c r="D511" s="193" t="s">
        <v>51</v>
      </c>
      <c r="E511" s="198">
        <v>45112</v>
      </c>
      <c r="F511" s="193" t="s">
        <v>4679</v>
      </c>
      <c r="G511" s="192"/>
      <c r="H511" s="192"/>
      <c r="I511" s="192"/>
      <c r="J511" s="192"/>
      <c r="K511" s="192"/>
      <c r="L511" s="192"/>
      <c r="M511" s="192"/>
      <c r="N511" s="192"/>
      <c r="O511" s="192"/>
      <c r="P511" s="196" t="s">
        <v>4960</v>
      </c>
      <c r="Q511" s="192"/>
      <c r="R511" s="192" t="s">
        <v>165</v>
      </c>
      <c r="S511" s="192"/>
      <c r="T511" s="192"/>
      <c r="U511" s="192"/>
      <c r="V511" s="192"/>
      <c r="W511" s="192"/>
      <c r="X511" s="192"/>
      <c r="Y511" s="192"/>
      <c r="Z511" s="192"/>
      <c r="AA511" s="192"/>
      <c r="BM511" s="90" t="s">
        <v>1317</v>
      </c>
    </row>
    <row r="512" spans="1:71" ht="90">
      <c r="A512" s="192">
        <v>511</v>
      </c>
      <c r="B512" s="193">
        <v>61000041</v>
      </c>
      <c r="C512" s="193">
        <v>4</v>
      </c>
      <c r="D512" s="193" t="s">
        <v>56</v>
      </c>
      <c r="E512" s="198">
        <v>45112</v>
      </c>
      <c r="F512" s="193" t="s">
        <v>4680</v>
      </c>
      <c r="G512" s="192"/>
      <c r="H512" s="192"/>
      <c r="I512" s="192"/>
      <c r="J512" s="192"/>
      <c r="K512" s="192"/>
      <c r="L512" s="192"/>
      <c r="M512" s="192"/>
      <c r="N512" s="192"/>
      <c r="O512" s="192"/>
      <c r="P512" s="196" t="s">
        <v>4961</v>
      </c>
      <c r="Q512" s="192"/>
      <c r="R512" s="192" t="s">
        <v>151</v>
      </c>
      <c r="S512" s="192" t="s">
        <v>174</v>
      </c>
      <c r="T512" s="192"/>
      <c r="U512" s="192"/>
      <c r="V512" s="192"/>
      <c r="W512" s="192"/>
      <c r="X512" s="192"/>
      <c r="Y512" s="192"/>
      <c r="Z512" s="192"/>
      <c r="AA512" s="192"/>
      <c r="BM512" s="90" t="s">
        <v>3710</v>
      </c>
      <c r="BN512" s="90" t="s">
        <v>1777</v>
      </c>
    </row>
    <row r="513" spans="1:74" ht="75">
      <c r="A513" s="192">
        <v>512</v>
      </c>
      <c r="B513" s="193">
        <v>61000041</v>
      </c>
      <c r="C513" s="193">
        <v>2</v>
      </c>
      <c r="D513" s="193" t="s">
        <v>56</v>
      </c>
      <c r="E513" s="198">
        <v>45112</v>
      </c>
      <c r="F513" s="193" t="s">
        <v>4680</v>
      </c>
      <c r="G513" s="192"/>
      <c r="H513" s="192"/>
      <c r="I513" s="192"/>
      <c r="J513" s="192"/>
      <c r="K513" s="192"/>
      <c r="L513" s="192"/>
      <c r="M513" s="192"/>
      <c r="N513" s="192"/>
      <c r="O513" s="192"/>
      <c r="P513" s="196" t="s">
        <v>4962</v>
      </c>
      <c r="Q513" s="192"/>
      <c r="R513" s="192" t="s">
        <v>551</v>
      </c>
      <c r="S513" s="192" t="s">
        <v>154</v>
      </c>
      <c r="T513" s="192" t="s">
        <v>3127</v>
      </c>
      <c r="U513" s="192" t="s">
        <v>164</v>
      </c>
      <c r="V513" s="192"/>
      <c r="W513" s="192"/>
      <c r="X513" s="192"/>
      <c r="Y513" s="192"/>
      <c r="Z513" s="192"/>
      <c r="AA513" s="192"/>
      <c r="BM513" s="90" t="s">
        <v>2151</v>
      </c>
      <c r="BN513" s="90" t="s">
        <v>1702</v>
      </c>
      <c r="BO513" s="90" t="s">
        <v>2817</v>
      </c>
      <c r="BP513" s="90" t="s">
        <v>2796</v>
      </c>
    </row>
    <row r="514" spans="1:74" ht="75">
      <c r="A514" s="192">
        <v>513</v>
      </c>
      <c r="B514" s="193">
        <v>61000041</v>
      </c>
      <c r="C514" s="193">
        <v>2</v>
      </c>
      <c r="D514" s="193" t="s">
        <v>56</v>
      </c>
      <c r="E514" s="198">
        <v>45112</v>
      </c>
      <c r="F514" s="193" t="s">
        <v>4680</v>
      </c>
      <c r="G514" s="192"/>
      <c r="H514" s="192"/>
      <c r="I514" s="192"/>
      <c r="J514" s="192"/>
      <c r="K514" s="192"/>
      <c r="L514" s="192"/>
      <c r="M514" s="192"/>
      <c r="N514" s="192"/>
      <c r="O514" s="192"/>
      <c r="P514" s="196" t="s">
        <v>4963</v>
      </c>
      <c r="Q514" s="192"/>
      <c r="R514" s="192" t="s">
        <v>154</v>
      </c>
      <c r="S514" s="192" t="s">
        <v>166</v>
      </c>
      <c r="T514" s="192" t="s">
        <v>507</v>
      </c>
      <c r="U514" s="192" t="s">
        <v>162</v>
      </c>
      <c r="V514" s="192" t="s">
        <v>655</v>
      </c>
      <c r="W514" s="192" t="s">
        <v>2467</v>
      </c>
      <c r="X514" s="192"/>
      <c r="Y514" s="192"/>
      <c r="Z514" s="192"/>
      <c r="AA514" s="192"/>
      <c r="BM514" s="90" t="s">
        <v>1702</v>
      </c>
      <c r="BN514" s="90" t="s">
        <v>1859</v>
      </c>
      <c r="BO514" s="90" t="s">
        <v>3575</v>
      </c>
      <c r="BP514" s="90" t="s">
        <v>1962</v>
      </c>
      <c r="BQ514" s="90" t="s">
        <v>3582</v>
      </c>
      <c r="BR514" s="90" t="s">
        <v>1507</v>
      </c>
      <c r="BS514" s="90" t="s">
        <v>2686</v>
      </c>
    </row>
    <row r="515" spans="1:74">
      <c r="A515" s="192">
        <v>514</v>
      </c>
      <c r="B515" s="193">
        <v>61000108</v>
      </c>
      <c r="C515" s="193">
        <v>5</v>
      </c>
      <c r="D515" s="193" t="s">
        <v>51</v>
      </c>
      <c r="E515" s="198">
        <v>45112</v>
      </c>
      <c r="F515" s="193" t="s">
        <v>4679</v>
      </c>
      <c r="G515" s="192"/>
      <c r="H515" s="192"/>
      <c r="I515" s="192"/>
      <c r="J515" s="192"/>
      <c r="K515" s="192"/>
      <c r="L515" s="192"/>
      <c r="M515" s="192"/>
      <c r="N515" s="192"/>
      <c r="O515" s="192"/>
      <c r="P515" s="196" t="s">
        <v>4697</v>
      </c>
      <c r="Q515" s="192"/>
      <c r="R515" s="192" t="s">
        <v>86</v>
      </c>
      <c r="S515" s="192"/>
      <c r="T515" s="192"/>
      <c r="U515" s="192"/>
      <c r="V515" s="192"/>
      <c r="W515" s="192"/>
      <c r="X515" s="192"/>
      <c r="Y515" s="192"/>
      <c r="Z515" s="192"/>
      <c r="AA515" s="192"/>
    </row>
    <row r="516" spans="1:74" ht="45">
      <c r="A516" s="192">
        <v>515</v>
      </c>
      <c r="B516" s="193">
        <v>61000110</v>
      </c>
      <c r="C516" s="193">
        <v>4</v>
      </c>
      <c r="D516" s="193" t="s">
        <v>56</v>
      </c>
      <c r="E516" s="198">
        <v>45112</v>
      </c>
      <c r="F516" s="193" t="s">
        <v>4679</v>
      </c>
      <c r="G516" s="192"/>
      <c r="H516" s="192"/>
      <c r="I516" s="192"/>
      <c r="J516" s="192"/>
      <c r="K516" s="192"/>
      <c r="L516" s="192"/>
      <c r="M516" s="192"/>
      <c r="N516" s="192"/>
      <c r="O516" s="192"/>
      <c r="P516" s="196" t="s">
        <v>4964</v>
      </c>
      <c r="Q516" s="192"/>
      <c r="R516" s="192" t="s">
        <v>2097</v>
      </c>
      <c r="S516" s="192" t="s">
        <v>3127</v>
      </c>
      <c r="T516" s="192"/>
      <c r="U516" s="192"/>
      <c r="V516" s="192"/>
      <c r="W516" s="192"/>
      <c r="X516" s="192"/>
      <c r="Y516" s="192"/>
      <c r="Z516" s="192"/>
      <c r="AA516" s="192"/>
      <c r="BM516" s="90" t="s">
        <v>3343</v>
      </c>
      <c r="BN516" s="90" t="s">
        <v>2817</v>
      </c>
    </row>
    <row r="517" spans="1:74" ht="75">
      <c r="A517" s="192">
        <v>516</v>
      </c>
      <c r="B517" s="193">
        <v>61000110</v>
      </c>
      <c r="C517" s="193">
        <v>3</v>
      </c>
      <c r="D517" s="193" t="s">
        <v>56</v>
      </c>
      <c r="E517" s="198">
        <v>45112</v>
      </c>
      <c r="F517" s="193" t="s">
        <v>4679</v>
      </c>
      <c r="G517" s="192"/>
      <c r="H517" s="192"/>
      <c r="I517" s="192"/>
      <c r="J517" s="192"/>
      <c r="K517" s="192"/>
      <c r="L517" s="192"/>
      <c r="M517" s="192"/>
      <c r="N517" s="192"/>
      <c r="O517" s="192"/>
      <c r="P517" s="196" t="s">
        <v>4405</v>
      </c>
      <c r="Q517" s="192"/>
      <c r="R517" s="192" t="s">
        <v>86</v>
      </c>
      <c r="S517" s="192"/>
      <c r="T517" s="192"/>
      <c r="U517" s="192"/>
      <c r="V517" s="192"/>
      <c r="W517" s="192"/>
      <c r="X517" s="192"/>
      <c r="Y517" s="192"/>
      <c r="Z517" s="192"/>
      <c r="AA517" s="192"/>
    </row>
    <row r="518" spans="1:74">
      <c r="A518" s="192">
        <v>517</v>
      </c>
      <c r="B518" s="193">
        <v>72000010</v>
      </c>
      <c r="C518" s="193">
        <v>4</v>
      </c>
      <c r="D518" s="193" t="s">
        <v>51</v>
      </c>
      <c r="E518" s="198">
        <v>45112</v>
      </c>
      <c r="F518" s="193" t="s">
        <v>4679</v>
      </c>
      <c r="G518" s="192"/>
      <c r="H518" s="192"/>
      <c r="I518" s="192"/>
      <c r="J518" s="192"/>
      <c r="K518" s="192"/>
      <c r="L518" s="192"/>
      <c r="M518" s="192"/>
      <c r="N518" s="192"/>
      <c r="O518" s="192"/>
      <c r="P518" s="196" t="s">
        <v>4965</v>
      </c>
      <c r="Q518" s="192"/>
      <c r="R518" s="192" t="s">
        <v>2467</v>
      </c>
      <c r="S518" s="192"/>
      <c r="T518" s="192"/>
      <c r="U518" s="192"/>
      <c r="V518" s="192"/>
      <c r="W518" s="192"/>
      <c r="X518" s="192"/>
      <c r="Y518" s="192"/>
      <c r="Z518" s="192"/>
      <c r="AA518" s="192"/>
      <c r="BM518" s="90" t="s">
        <v>3571</v>
      </c>
    </row>
    <row r="519" spans="1:74" ht="30">
      <c r="A519" s="192">
        <v>518</v>
      </c>
      <c r="B519" s="193">
        <v>72000094</v>
      </c>
      <c r="C519" s="193">
        <v>4</v>
      </c>
      <c r="D519" s="193" t="s">
        <v>51</v>
      </c>
      <c r="E519" s="198">
        <v>45112</v>
      </c>
      <c r="F519" s="193" t="s">
        <v>4679</v>
      </c>
      <c r="G519" s="192"/>
      <c r="H519" s="192"/>
      <c r="I519" s="192"/>
      <c r="J519" s="192"/>
      <c r="K519" s="192"/>
      <c r="L519" s="192"/>
      <c r="M519" s="192"/>
      <c r="N519" s="192"/>
      <c r="O519" s="192"/>
      <c r="P519" s="196" t="s">
        <v>4966</v>
      </c>
      <c r="Q519" s="192"/>
      <c r="R519" s="192" t="s">
        <v>2467</v>
      </c>
      <c r="S519" s="192"/>
      <c r="T519" s="192"/>
      <c r="U519" s="192"/>
      <c r="V519" s="192"/>
      <c r="W519" s="192"/>
      <c r="X519" s="192"/>
      <c r="Y519" s="192"/>
      <c r="Z519" s="192"/>
      <c r="AA519" s="192"/>
      <c r="BM519" s="90" t="s">
        <v>2695</v>
      </c>
    </row>
    <row r="520" spans="1:74" ht="30">
      <c r="A520" s="192">
        <v>519</v>
      </c>
      <c r="B520" s="193">
        <v>72000127</v>
      </c>
      <c r="C520" s="193">
        <v>3</v>
      </c>
      <c r="D520" s="193" t="s">
        <v>51</v>
      </c>
      <c r="E520" s="198">
        <v>45112</v>
      </c>
      <c r="F520" s="193" t="s">
        <v>4679</v>
      </c>
      <c r="G520" s="192"/>
      <c r="H520" s="192"/>
      <c r="I520" s="192"/>
      <c r="J520" s="192"/>
      <c r="K520" s="192"/>
      <c r="L520" s="192"/>
      <c r="M520" s="192"/>
      <c r="N520" s="192"/>
      <c r="O520" s="192"/>
      <c r="P520" s="196" t="s">
        <v>4967</v>
      </c>
      <c r="Q520" s="192"/>
      <c r="R520" s="192" t="s">
        <v>671</v>
      </c>
      <c r="S520" s="192" t="s">
        <v>164</v>
      </c>
      <c r="T520" s="192"/>
      <c r="U520" s="192"/>
      <c r="V520" s="192"/>
      <c r="W520" s="192"/>
      <c r="X520" s="192"/>
      <c r="Y520" s="192"/>
      <c r="Z520" s="192"/>
      <c r="AA520" s="192"/>
      <c r="BM520" s="90" t="s">
        <v>2653</v>
      </c>
      <c r="BN520" s="90" t="s">
        <v>2800</v>
      </c>
    </row>
    <row r="521" spans="1:74" ht="30">
      <c r="A521" s="192">
        <v>520</v>
      </c>
      <c r="B521" s="193">
        <v>72000127</v>
      </c>
      <c r="C521" s="193">
        <v>3</v>
      </c>
      <c r="D521" s="193" t="s">
        <v>56</v>
      </c>
      <c r="E521" s="198">
        <v>45112</v>
      </c>
      <c r="F521" s="193" t="s">
        <v>4679</v>
      </c>
      <c r="G521" s="192"/>
      <c r="H521" s="192"/>
      <c r="I521" s="192"/>
      <c r="J521" s="192"/>
      <c r="K521" s="192"/>
      <c r="L521" s="192"/>
      <c r="M521" s="192"/>
      <c r="N521" s="192"/>
      <c r="O521" s="192"/>
      <c r="P521" s="196" t="s">
        <v>4968</v>
      </c>
      <c r="Q521" s="192"/>
      <c r="R521" s="192" t="s">
        <v>159</v>
      </c>
      <c r="S521" s="192"/>
      <c r="T521" s="192"/>
      <c r="U521" s="192"/>
      <c r="V521" s="192"/>
      <c r="W521" s="192"/>
      <c r="X521" s="192"/>
      <c r="Y521" s="192"/>
      <c r="Z521" s="192"/>
      <c r="AA521" s="192"/>
      <c r="BM521" s="90" t="s">
        <v>3769</v>
      </c>
    </row>
    <row r="522" spans="1:74" ht="150">
      <c r="A522" s="192">
        <v>521</v>
      </c>
      <c r="B522" s="193">
        <v>72000180</v>
      </c>
      <c r="C522" s="193">
        <v>3</v>
      </c>
      <c r="D522" s="193" t="s">
        <v>56</v>
      </c>
      <c r="E522" s="198">
        <v>45112</v>
      </c>
      <c r="F522" s="193" t="s">
        <v>4680</v>
      </c>
      <c r="G522" s="192"/>
      <c r="H522" s="192"/>
      <c r="I522" s="192"/>
      <c r="J522" s="192"/>
      <c r="K522" s="192"/>
      <c r="L522" s="192"/>
      <c r="M522" s="192"/>
      <c r="N522" s="192"/>
      <c r="O522" s="192"/>
      <c r="P522" s="196" t="s">
        <v>4969</v>
      </c>
      <c r="Q522" s="192"/>
      <c r="R522" s="192" t="s">
        <v>151</v>
      </c>
      <c r="S522" s="192" t="s">
        <v>174</v>
      </c>
      <c r="T522" s="192" t="s">
        <v>154</v>
      </c>
      <c r="U522" s="192" t="s">
        <v>165</v>
      </c>
      <c r="V522" s="192" t="s">
        <v>3157</v>
      </c>
      <c r="W522" s="192" t="s">
        <v>159</v>
      </c>
      <c r="X522" s="192" t="s">
        <v>507</v>
      </c>
      <c r="Y522" s="192" t="s">
        <v>164</v>
      </c>
      <c r="Z522" s="192"/>
      <c r="AA522" s="192"/>
      <c r="BM522" s="90" t="s">
        <v>952</v>
      </c>
      <c r="BN522" s="90" t="s">
        <v>1640</v>
      </c>
      <c r="BO522" s="90" t="s">
        <v>1777</v>
      </c>
      <c r="BP522" s="90" t="s">
        <v>1973</v>
      </c>
      <c r="BQ522" s="90" t="s">
        <v>1333</v>
      </c>
      <c r="BR522" s="90" t="s">
        <v>1107</v>
      </c>
      <c r="BS522" s="90" t="s">
        <v>3769</v>
      </c>
      <c r="BT522" s="90" t="s">
        <v>3575</v>
      </c>
      <c r="BU522" s="90" t="s">
        <v>3463</v>
      </c>
      <c r="BV522" s="90" t="s">
        <v>216</v>
      </c>
    </row>
    <row r="523" spans="1:74" ht="30">
      <c r="A523" s="192">
        <v>522</v>
      </c>
      <c r="B523" s="193">
        <v>72000182</v>
      </c>
      <c r="C523" s="193">
        <v>2</v>
      </c>
      <c r="D523" s="193" t="s">
        <v>56</v>
      </c>
      <c r="E523" s="198">
        <v>45112</v>
      </c>
      <c r="F523" s="193" t="s">
        <v>4680</v>
      </c>
      <c r="G523" s="192"/>
      <c r="H523" s="192"/>
      <c r="I523" s="192"/>
      <c r="J523" s="192"/>
      <c r="K523" s="192"/>
      <c r="L523" s="192"/>
      <c r="M523" s="192"/>
      <c r="N523" s="192"/>
      <c r="O523" s="192"/>
      <c r="P523" s="196" t="s">
        <v>5767</v>
      </c>
      <c r="Q523" s="192"/>
      <c r="R523" s="192" t="s">
        <v>86</v>
      </c>
      <c r="S523" s="192"/>
      <c r="T523" s="192"/>
      <c r="U523" s="192"/>
      <c r="V523" s="192"/>
      <c r="W523" s="192"/>
      <c r="X523" s="192"/>
      <c r="Y523" s="192"/>
      <c r="Z523" s="192"/>
      <c r="AA523" s="192"/>
    </row>
    <row r="524" spans="1:74" ht="30">
      <c r="A524" s="192">
        <v>523</v>
      </c>
      <c r="B524" s="193">
        <v>72000182</v>
      </c>
      <c r="C524" s="193">
        <v>3</v>
      </c>
      <c r="D524" s="193" t="s">
        <v>56</v>
      </c>
      <c r="E524" s="198">
        <v>45112</v>
      </c>
      <c r="F524" s="193" t="s">
        <v>4680</v>
      </c>
      <c r="G524" s="192"/>
      <c r="H524" s="192"/>
      <c r="I524" s="192"/>
      <c r="J524" s="192"/>
      <c r="K524" s="192"/>
      <c r="L524" s="192"/>
      <c r="M524" s="192"/>
      <c r="N524" s="192"/>
      <c r="O524" s="192"/>
      <c r="P524" s="196" t="s">
        <v>4970</v>
      </c>
      <c r="Q524" s="192"/>
      <c r="R524" s="192" t="s">
        <v>2698</v>
      </c>
      <c r="S524" s="192" t="s">
        <v>154</v>
      </c>
      <c r="T524" s="192" t="s">
        <v>159</v>
      </c>
      <c r="U524" s="192" t="s">
        <v>164</v>
      </c>
      <c r="V524" s="192"/>
      <c r="W524" s="192"/>
      <c r="X524" s="192"/>
      <c r="Y524" s="192"/>
      <c r="Z524" s="192"/>
      <c r="AA524" s="192"/>
      <c r="BM524" s="90" t="s">
        <v>1611</v>
      </c>
      <c r="BN524" s="90" t="s">
        <v>1657</v>
      </c>
      <c r="BO524" s="90" t="s">
        <v>2402</v>
      </c>
      <c r="BP524" s="90" t="s">
        <v>3231</v>
      </c>
      <c r="BQ524" s="90" t="s">
        <v>1432</v>
      </c>
    </row>
    <row r="525" spans="1:74">
      <c r="A525" s="192">
        <v>524</v>
      </c>
      <c r="B525" s="193">
        <v>11732</v>
      </c>
      <c r="C525" s="193">
        <v>3</v>
      </c>
      <c r="D525" s="193" t="s">
        <v>51</v>
      </c>
      <c r="E525" s="198">
        <v>45112</v>
      </c>
      <c r="F525" s="193" t="s">
        <v>4679</v>
      </c>
      <c r="G525" s="192"/>
      <c r="H525" s="192"/>
      <c r="I525" s="192"/>
      <c r="J525" s="192"/>
      <c r="K525" s="192"/>
      <c r="L525" s="192"/>
      <c r="M525" s="192"/>
      <c r="N525" s="192"/>
      <c r="O525" s="192"/>
      <c r="P525" s="196" t="s">
        <v>4971</v>
      </c>
      <c r="Q525" s="192"/>
      <c r="R525" s="192" t="s">
        <v>2467</v>
      </c>
      <c r="S525" s="192"/>
      <c r="T525" s="192"/>
      <c r="U525" s="192"/>
      <c r="V525" s="192"/>
      <c r="W525" s="192"/>
      <c r="X525" s="192"/>
      <c r="Y525" s="192"/>
      <c r="Z525" s="192"/>
      <c r="AA525" s="192"/>
      <c r="BM525" s="90" t="s">
        <v>173</v>
      </c>
    </row>
    <row r="526" spans="1:74">
      <c r="A526" s="192">
        <v>525</v>
      </c>
      <c r="B526" s="193">
        <v>100896943</v>
      </c>
      <c r="C526" s="193">
        <v>4</v>
      </c>
      <c r="D526" s="193" t="s">
        <v>56</v>
      </c>
      <c r="E526" s="198">
        <v>45112</v>
      </c>
      <c r="F526" s="193" t="s">
        <v>4679</v>
      </c>
      <c r="G526" s="192"/>
      <c r="H526" s="192"/>
      <c r="I526" s="192"/>
      <c r="J526" s="192"/>
      <c r="K526" s="192"/>
      <c r="L526" s="192"/>
      <c r="M526" s="192"/>
      <c r="N526" s="192"/>
      <c r="O526" s="192"/>
      <c r="P526" s="196" t="s">
        <v>5739</v>
      </c>
      <c r="Q526" s="192"/>
      <c r="R526" s="192" t="s">
        <v>2097</v>
      </c>
      <c r="S526" s="192"/>
      <c r="T526" s="192"/>
      <c r="U526" s="192"/>
      <c r="V526" s="192"/>
      <c r="W526" s="192"/>
      <c r="X526" s="192"/>
      <c r="Y526" s="192"/>
      <c r="Z526" s="192"/>
      <c r="AA526" s="192"/>
      <c r="BM526" s="90" t="s">
        <v>5692</v>
      </c>
    </row>
    <row r="527" spans="1:74" ht="30">
      <c r="A527" s="192">
        <v>526</v>
      </c>
      <c r="B527" s="193">
        <v>100896943</v>
      </c>
      <c r="C527" s="193">
        <v>1</v>
      </c>
      <c r="D527" s="193" t="s">
        <v>56</v>
      </c>
      <c r="E527" s="198">
        <v>45112</v>
      </c>
      <c r="F527" s="193" t="s">
        <v>4679</v>
      </c>
      <c r="G527" s="192"/>
      <c r="H527" s="192"/>
      <c r="I527" s="192"/>
      <c r="J527" s="192"/>
      <c r="K527" s="192"/>
      <c r="L527" s="192"/>
      <c r="M527" s="192"/>
      <c r="N527" s="192"/>
      <c r="O527" s="192"/>
      <c r="P527" s="196" t="s">
        <v>4972</v>
      </c>
      <c r="Q527" s="192"/>
      <c r="R527" s="192" t="s">
        <v>507</v>
      </c>
      <c r="S527" s="192" t="s">
        <v>164</v>
      </c>
      <c r="T527" s="192"/>
      <c r="U527" s="192"/>
      <c r="V527" s="192"/>
      <c r="W527" s="192"/>
      <c r="X527" s="192"/>
      <c r="Y527" s="192"/>
      <c r="Z527" s="192"/>
      <c r="AA527" s="192"/>
      <c r="BM527" s="90" t="s">
        <v>3575</v>
      </c>
      <c r="BN527" s="90" t="s">
        <v>2795</v>
      </c>
      <c r="BO527" s="90" t="s">
        <v>2799</v>
      </c>
    </row>
    <row r="528" spans="1:74">
      <c r="A528" s="192">
        <v>527</v>
      </c>
      <c r="B528" s="193">
        <v>117232538</v>
      </c>
      <c r="C528" s="193">
        <v>3</v>
      </c>
      <c r="D528" s="193" t="s">
        <v>56</v>
      </c>
      <c r="E528" s="198">
        <v>45112</v>
      </c>
      <c r="F528" s="193" t="s">
        <v>4679</v>
      </c>
      <c r="G528" s="192"/>
      <c r="H528" s="192"/>
      <c r="I528" s="192"/>
      <c r="J528" s="192"/>
      <c r="K528" s="192"/>
      <c r="L528" s="192"/>
      <c r="M528" s="192"/>
      <c r="N528" s="192"/>
      <c r="O528" s="192"/>
      <c r="P528" s="196" t="s">
        <v>4973</v>
      </c>
      <c r="Q528" s="192"/>
      <c r="R528" s="192" t="s">
        <v>164</v>
      </c>
      <c r="S528" s="192"/>
      <c r="T528" s="192"/>
      <c r="U528" s="192"/>
      <c r="V528" s="192"/>
      <c r="W528" s="192"/>
      <c r="X528" s="192"/>
      <c r="Y528" s="192"/>
      <c r="Z528" s="192"/>
      <c r="AA528" s="192"/>
      <c r="BM528" s="90" t="s">
        <v>783</v>
      </c>
    </row>
    <row r="529" spans="1:71" ht="45">
      <c r="A529" s="192">
        <v>528</v>
      </c>
      <c r="B529" s="193">
        <v>117757674</v>
      </c>
      <c r="C529" s="193">
        <v>3</v>
      </c>
      <c r="D529" s="193" t="s">
        <v>56</v>
      </c>
      <c r="E529" s="198">
        <v>45112</v>
      </c>
      <c r="F529" s="193" t="s">
        <v>4680</v>
      </c>
      <c r="G529" s="192"/>
      <c r="H529" s="192"/>
      <c r="I529" s="192"/>
      <c r="J529" s="192"/>
      <c r="K529" s="192"/>
      <c r="L529" s="192"/>
      <c r="M529" s="192"/>
      <c r="N529" s="192"/>
      <c r="O529" s="192"/>
      <c r="P529" s="196" t="s">
        <v>4974</v>
      </c>
      <c r="Q529" s="192"/>
      <c r="R529" s="192" t="s">
        <v>551</v>
      </c>
      <c r="S529" s="192" t="s">
        <v>3</v>
      </c>
      <c r="T529" s="192" t="s">
        <v>507</v>
      </c>
      <c r="U529" s="192"/>
      <c r="V529" s="192"/>
      <c r="W529" s="192"/>
      <c r="X529" s="192"/>
      <c r="Y529" s="192"/>
      <c r="Z529" s="192"/>
      <c r="AA529" s="192"/>
      <c r="BM529" s="90" t="s">
        <v>2148</v>
      </c>
      <c r="BN529" s="90" t="s">
        <v>3447</v>
      </c>
      <c r="BO529" s="90" t="s">
        <v>3575</v>
      </c>
    </row>
    <row r="530" spans="1:71" ht="75">
      <c r="A530" s="192">
        <v>529</v>
      </c>
      <c r="B530" s="193">
        <v>117808816</v>
      </c>
      <c r="C530" s="193">
        <v>1</v>
      </c>
      <c r="D530" s="193" t="s">
        <v>56</v>
      </c>
      <c r="E530" s="198">
        <v>45112</v>
      </c>
      <c r="F530" s="193" t="s">
        <v>4680</v>
      </c>
      <c r="G530" s="192"/>
      <c r="H530" s="192"/>
      <c r="I530" s="192"/>
      <c r="J530" s="192"/>
      <c r="K530" s="192"/>
      <c r="L530" s="192"/>
      <c r="M530" s="192"/>
      <c r="N530" s="192"/>
      <c r="O530" s="192"/>
      <c r="P530" s="196" t="s">
        <v>5478</v>
      </c>
      <c r="Q530" s="192"/>
      <c r="R530" s="192" t="s">
        <v>551</v>
      </c>
      <c r="S530" s="192"/>
      <c r="T530" s="192"/>
      <c r="U530" s="192"/>
      <c r="V530" s="192"/>
      <c r="W530" s="192"/>
      <c r="X530" s="192"/>
      <c r="Y530" s="192"/>
      <c r="Z530" s="192"/>
      <c r="AA530" s="192"/>
      <c r="BM530" s="90" t="s">
        <v>2490</v>
      </c>
    </row>
    <row r="531" spans="1:71" ht="60">
      <c r="A531" s="192">
        <v>530</v>
      </c>
      <c r="B531" s="193">
        <v>126954395</v>
      </c>
      <c r="C531" s="193">
        <v>1</v>
      </c>
      <c r="D531" s="193" t="s">
        <v>56</v>
      </c>
      <c r="E531" s="198">
        <v>45112</v>
      </c>
      <c r="F531" s="193" t="s">
        <v>4680</v>
      </c>
      <c r="G531" s="192"/>
      <c r="H531" s="192"/>
      <c r="I531" s="192"/>
      <c r="J531" s="192"/>
      <c r="K531" s="192"/>
      <c r="L531" s="192"/>
      <c r="M531" s="192"/>
      <c r="N531" s="192"/>
      <c r="O531" s="192"/>
      <c r="P531" s="196" t="s">
        <v>5740</v>
      </c>
      <c r="Q531" s="192"/>
      <c r="R531" s="192" t="s">
        <v>154</v>
      </c>
      <c r="S531" s="192" t="s">
        <v>671</v>
      </c>
      <c r="T531" s="192" t="s">
        <v>164</v>
      </c>
      <c r="U531" s="192"/>
      <c r="V531" s="192"/>
      <c r="W531" s="192"/>
      <c r="X531" s="192"/>
      <c r="Y531" s="192"/>
      <c r="Z531" s="192"/>
      <c r="AA531" s="192"/>
      <c r="BM531" s="90" t="s">
        <v>1976</v>
      </c>
      <c r="BN531" s="90" t="s">
        <v>2638</v>
      </c>
      <c r="BO531" s="90" t="s">
        <v>3411</v>
      </c>
      <c r="BP531" s="90" t="s">
        <v>5672</v>
      </c>
    </row>
    <row r="532" spans="1:71">
      <c r="A532" s="192">
        <v>531</v>
      </c>
      <c r="B532" s="193">
        <v>129698809</v>
      </c>
      <c r="C532" s="193">
        <v>4</v>
      </c>
      <c r="D532" s="193" t="s">
        <v>51</v>
      </c>
      <c r="E532" s="198">
        <v>45112</v>
      </c>
      <c r="F532" s="193" t="s">
        <v>4679</v>
      </c>
      <c r="G532" s="192"/>
      <c r="H532" s="192"/>
      <c r="I532" s="192"/>
      <c r="J532" s="192"/>
      <c r="K532" s="192"/>
      <c r="L532" s="192"/>
      <c r="M532" s="192"/>
      <c r="N532" s="192"/>
      <c r="O532" s="192"/>
      <c r="P532" s="196" t="s">
        <v>4417</v>
      </c>
      <c r="Q532" s="192"/>
      <c r="R532" s="192" t="s">
        <v>86</v>
      </c>
      <c r="S532" s="192"/>
      <c r="T532" s="192"/>
      <c r="U532" s="192"/>
      <c r="V532" s="192"/>
      <c r="W532" s="192"/>
      <c r="X532" s="192"/>
      <c r="Y532" s="192"/>
      <c r="Z532" s="192"/>
      <c r="AA532" s="192"/>
    </row>
    <row r="533" spans="1:71">
      <c r="A533" s="192">
        <v>532</v>
      </c>
      <c r="B533" s="193">
        <v>20000203</v>
      </c>
      <c r="C533" s="193">
        <v>4</v>
      </c>
      <c r="D533" s="193" t="s">
        <v>51</v>
      </c>
      <c r="E533" s="198">
        <v>45112</v>
      </c>
      <c r="F533" s="193" t="s">
        <v>4685</v>
      </c>
      <c r="G533" s="192"/>
      <c r="H533" s="192"/>
      <c r="I533" s="192"/>
      <c r="J533" s="192"/>
      <c r="K533" s="192"/>
      <c r="L533" s="192"/>
      <c r="M533" s="192"/>
      <c r="N533" s="192"/>
      <c r="O533" s="192"/>
      <c r="P533" s="196" t="s">
        <v>4418</v>
      </c>
      <c r="Q533" s="192"/>
      <c r="R533" s="192" t="s">
        <v>86</v>
      </c>
      <c r="S533" s="192"/>
      <c r="T533" s="192"/>
      <c r="U533" s="192"/>
      <c r="V533" s="192"/>
      <c r="W533" s="192"/>
      <c r="X533" s="192"/>
      <c r="Y533" s="192"/>
      <c r="Z533" s="192"/>
      <c r="AA533" s="192"/>
    </row>
    <row r="534" spans="1:71" ht="30">
      <c r="A534" s="192">
        <v>533</v>
      </c>
      <c r="B534" s="193">
        <v>20000539</v>
      </c>
      <c r="C534" s="193">
        <v>4</v>
      </c>
      <c r="D534" s="193" t="s">
        <v>56</v>
      </c>
      <c r="E534" s="198">
        <v>45112</v>
      </c>
      <c r="F534" s="193" t="s">
        <v>4679</v>
      </c>
      <c r="G534" s="192"/>
      <c r="H534" s="192"/>
      <c r="I534" s="192"/>
      <c r="J534" s="192"/>
      <c r="K534" s="192"/>
      <c r="L534" s="192"/>
      <c r="M534" s="192"/>
      <c r="N534" s="192"/>
      <c r="O534" s="192"/>
      <c r="P534" s="196" t="s">
        <v>5741</v>
      </c>
      <c r="Q534" s="192"/>
      <c r="R534" s="192" t="s">
        <v>155</v>
      </c>
      <c r="S534" s="192"/>
      <c r="T534" s="192"/>
      <c r="U534" s="192"/>
      <c r="V534" s="192"/>
      <c r="W534" s="192"/>
      <c r="X534" s="192"/>
      <c r="Y534" s="192"/>
      <c r="Z534" s="192"/>
      <c r="AA534" s="192"/>
      <c r="BM534" s="90" t="s">
        <v>5697</v>
      </c>
    </row>
    <row r="535" spans="1:71" ht="60">
      <c r="A535" s="192">
        <v>534</v>
      </c>
      <c r="B535" s="193">
        <v>20000849</v>
      </c>
      <c r="C535" s="193">
        <v>1</v>
      </c>
      <c r="D535" s="193" t="s">
        <v>56</v>
      </c>
      <c r="E535" s="198">
        <v>45112</v>
      </c>
      <c r="F535" s="193" t="s">
        <v>4679</v>
      </c>
      <c r="G535" s="192"/>
      <c r="H535" s="192"/>
      <c r="I535" s="192"/>
      <c r="J535" s="192"/>
      <c r="K535" s="192"/>
      <c r="L535" s="192"/>
      <c r="M535" s="192"/>
      <c r="N535" s="192"/>
      <c r="O535" s="192"/>
      <c r="P535" s="196" t="s">
        <v>5621</v>
      </c>
      <c r="Q535" s="192"/>
      <c r="R535" s="192" t="s">
        <v>154</v>
      </c>
      <c r="S535" s="192" t="s">
        <v>166</v>
      </c>
      <c r="T535" s="192" t="s">
        <v>2141</v>
      </c>
      <c r="U535" s="192" t="s">
        <v>3127</v>
      </c>
      <c r="V535" s="192" t="s">
        <v>164</v>
      </c>
      <c r="W535" s="192" t="s">
        <v>2467</v>
      </c>
      <c r="X535" s="192"/>
      <c r="Y535" s="192"/>
      <c r="Z535" s="192"/>
      <c r="AA535" s="192"/>
      <c r="BM535" s="90" t="s">
        <v>1663</v>
      </c>
      <c r="BN535" s="90" t="s">
        <v>1859</v>
      </c>
      <c r="BO535" s="90" t="s">
        <v>5573</v>
      </c>
      <c r="BP535" s="90" t="s">
        <v>2817</v>
      </c>
      <c r="BQ535" s="90" t="s">
        <v>3851</v>
      </c>
      <c r="BR535" s="90" t="s">
        <v>1409</v>
      </c>
      <c r="BS535" s="90" t="s">
        <v>3086</v>
      </c>
    </row>
    <row r="536" spans="1:71" ht="45">
      <c r="A536" s="192">
        <v>535</v>
      </c>
      <c r="B536" s="193">
        <v>20000849</v>
      </c>
      <c r="C536" s="193">
        <v>3</v>
      </c>
      <c r="D536" s="193" t="s">
        <v>51</v>
      </c>
      <c r="E536" s="198">
        <v>45112</v>
      </c>
      <c r="F536" s="193" t="s">
        <v>4679</v>
      </c>
      <c r="G536" s="192"/>
      <c r="H536" s="192"/>
      <c r="I536" s="192"/>
      <c r="J536" s="192"/>
      <c r="K536" s="192"/>
      <c r="L536" s="192"/>
      <c r="M536" s="192"/>
      <c r="N536" s="192"/>
      <c r="O536" s="192"/>
      <c r="P536" s="196" t="s">
        <v>4975</v>
      </c>
      <c r="Q536" s="192"/>
      <c r="R536" s="192" t="s">
        <v>150</v>
      </c>
      <c r="S536" s="192"/>
      <c r="T536" s="192"/>
      <c r="U536" s="192"/>
      <c r="V536" s="192"/>
      <c r="W536" s="192"/>
      <c r="X536" s="192"/>
      <c r="Y536" s="192"/>
      <c r="Z536" s="192"/>
      <c r="AA536" s="192"/>
      <c r="BM536" s="90" t="s">
        <v>2112</v>
      </c>
    </row>
    <row r="537" spans="1:71">
      <c r="A537" s="192">
        <v>536</v>
      </c>
      <c r="B537" s="193">
        <v>61000092</v>
      </c>
      <c r="C537" s="193">
        <v>5</v>
      </c>
      <c r="D537" s="193" t="s">
        <v>51</v>
      </c>
      <c r="E537" s="198">
        <v>45109</v>
      </c>
      <c r="F537" s="193" t="s">
        <v>4680</v>
      </c>
      <c r="G537" s="192"/>
      <c r="H537" s="192"/>
      <c r="I537" s="192"/>
      <c r="J537" s="192"/>
      <c r="K537" s="192"/>
      <c r="L537" s="192"/>
      <c r="M537" s="192"/>
      <c r="N537" s="192"/>
      <c r="O537" s="192"/>
      <c r="P537" s="196" t="s">
        <v>5479</v>
      </c>
      <c r="Q537" s="192"/>
      <c r="R537" s="192" t="s">
        <v>551</v>
      </c>
      <c r="S537" s="192"/>
      <c r="T537" s="192"/>
      <c r="U537" s="192"/>
      <c r="V537" s="192"/>
      <c r="W537" s="192"/>
      <c r="X537" s="192"/>
      <c r="Y537" s="192"/>
      <c r="Z537" s="192"/>
      <c r="AA537" s="192"/>
      <c r="BM537" s="90" t="s">
        <v>2151</v>
      </c>
    </row>
    <row r="538" spans="1:71" ht="30">
      <c r="A538" s="192">
        <v>537</v>
      </c>
      <c r="B538" s="193">
        <v>61000092</v>
      </c>
      <c r="C538" s="193">
        <v>3</v>
      </c>
      <c r="D538" s="193" t="s">
        <v>56</v>
      </c>
      <c r="E538" s="198">
        <v>45109</v>
      </c>
      <c r="F538" s="193" t="s">
        <v>4680</v>
      </c>
      <c r="G538" s="192"/>
      <c r="H538" s="192"/>
      <c r="I538" s="192"/>
      <c r="J538" s="192"/>
      <c r="K538" s="192"/>
      <c r="L538" s="192"/>
      <c r="M538" s="192"/>
      <c r="N538" s="192"/>
      <c r="O538" s="192"/>
      <c r="P538" s="197" t="s">
        <v>5480</v>
      </c>
      <c r="Q538" s="192"/>
      <c r="R538" s="192" t="s">
        <v>2698</v>
      </c>
      <c r="S538" s="192" t="s">
        <v>3</v>
      </c>
      <c r="T538" s="192" t="s">
        <v>159</v>
      </c>
      <c r="U538" s="192" t="s">
        <v>655</v>
      </c>
      <c r="V538" s="192"/>
      <c r="W538" s="192"/>
      <c r="X538" s="192"/>
      <c r="Y538" s="192"/>
      <c r="Z538" s="192"/>
      <c r="AA538" s="192"/>
      <c r="BM538" s="90" t="s">
        <v>1611</v>
      </c>
      <c r="BN538" s="90" t="s">
        <v>1228</v>
      </c>
      <c r="BO538" s="90" t="s">
        <v>3769</v>
      </c>
      <c r="BP538" s="90" t="s">
        <v>1835</v>
      </c>
      <c r="BQ538" s="90" t="s">
        <v>3154</v>
      </c>
    </row>
    <row r="539" spans="1:71" ht="60">
      <c r="A539" s="192">
        <v>538</v>
      </c>
      <c r="B539" s="193">
        <v>71000093</v>
      </c>
      <c r="C539" s="193">
        <v>4</v>
      </c>
      <c r="D539" s="193" t="s">
        <v>56</v>
      </c>
      <c r="E539" s="198">
        <v>45109</v>
      </c>
      <c r="F539" s="193" t="s">
        <v>4679</v>
      </c>
      <c r="G539" s="192"/>
      <c r="H539" s="192"/>
      <c r="I539" s="192"/>
      <c r="J539" s="192"/>
      <c r="K539" s="192"/>
      <c r="L539" s="192"/>
      <c r="M539" s="192"/>
      <c r="N539" s="192"/>
      <c r="O539" s="192"/>
      <c r="P539" s="196" t="s">
        <v>4976</v>
      </c>
      <c r="Q539" s="192"/>
      <c r="R539" s="192" t="s">
        <v>154</v>
      </c>
      <c r="S539" s="192" t="s">
        <v>671</v>
      </c>
      <c r="T539" s="192" t="s">
        <v>164</v>
      </c>
      <c r="U539" s="192" t="s">
        <v>2467</v>
      </c>
      <c r="V539" s="192"/>
      <c r="W539" s="192"/>
      <c r="X539" s="192"/>
      <c r="Y539" s="192"/>
      <c r="Z539" s="192"/>
      <c r="AA539" s="192"/>
      <c r="BM539" s="90" t="s">
        <v>1817</v>
      </c>
      <c r="BN539" s="90" t="s">
        <v>3200</v>
      </c>
      <c r="BO539" s="90" t="s">
        <v>1412</v>
      </c>
      <c r="BP539" s="90" t="s">
        <v>2695</v>
      </c>
    </row>
    <row r="540" spans="1:71" ht="180">
      <c r="A540" s="192">
        <v>539</v>
      </c>
      <c r="B540" s="193">
        <v>72000000</v>
      </c>
      <c r="C540" s="193">
        <v>3</v>
      </c>
      <c r="D540" s="193" t="s">
        <v>56</v>
      </c>
      <c r="E540" s="198">
        <v>45109</v>
      </c>
      <c r="F540" s="193" t="s">
        <v>4679</v>
      </c>
      <c r="G540" s="192"/>
      <c r="H540" s="192"/>
      <c r="I540" s="192"/>
      <c r="J540" s="192"/>
      <c r="K540" s="192"/>
      <c r="L540" s="192"/>
      <c r="M540" s="192"/>
      <c r="N540" s="192"/>
      <c r="O540" s="192"/>
      <c r="P540" s="196" t="s">
        <v>5742</v>
      </c>
      <c r="Q540" s="192"/>
      <c r="R540" s="192" t="s">
        <v>551</v>
      </c>
      <c r="S540" s="192" t="s">
        <v>154</v>
      </c>
      <c r="T540" s="192" t="s">
        <v>155</v>
      </c>
      <c r="U540" s="192" t="s">
        <v>507</v>
      </c>
      <c r="V540" s="192" t="s">
        <v>2467</v>
      </c>
      <c r="W540" s="192"/>
      <c r="X540" s="192"/>
      <c r="Y540" s="192"/>
      <c r="Z540" s="192"/>
      <c r="AA540" s="192"/>
      <c r="BM540" s="90" t="s">
        <v>2169</v>
      </c>
      <c r="BN540" s="90" t="s">
        <v>1617</v>
      </c>
      <c r="BO540" s="90" t="s">
        <v>542</v>
      </c>
      <c r="BP540" s="90" t="s">
        <v>2804</v>
      </c>
      <c r="BQ540" s="90" t="s">
        <v>5375</v>
      </c>
      <c r="BR540" s="90" t="s">
        <v>3575</v>
      </c>
      <c r="BS540" s="90" t="s">
        <v>2695</v>
      </c>
    </row>
    <row r="541" spans="1:71" ht="45">
      <c r="A541" s="192">
        <v>540</v>
      </c>
      <c r="B541" s="193">
        <v>72000070</v>
      </c>
      <c r="C541" s="193">
        <v>4</v>
      </c>
      <c r="D541" s="193" t="s">
        <v>56</v>
      </c>
      <c r="E541" s="198">
        <v>45109</v>
      </c>
      <c r="F541" s="193" t="s">
        <v>4679</v>
      </c>
      <c r="G541" s="192"/>
      <c r="H541" s="192"/>
      <c r="I541" s="192"/>
      <c r="J541" s="192"/>
      <c r="K541" s="192"/>
      <c r="L541" s="192"/>
      <c r="M541" s="192"/>
      <c r="N541" s="192"/>
      <c r="O541" s="192"/>
      <c r="P541" s="196" t="s">
        <v>4977</v>
      </c>
      <c r="Q541" s="192"/>
      <c r="R541" s="192" t="s">
        <v>3127</v>
      </c>
      <c r="S541" s="192" t="s">
        <v>164</v>
      </c>
      <c r="T541" s="192" t="s">
        <v>2467</v>
      </c>
      <c r="U541" s="192"/>
      <c r="V541" s="192"/>
      <c r="W541" s="192"/>
      <c r="X541" s="192"/>
      <c r="Y541" s="192"/>
      <c r="Z541" s="192"/>
      <c r="AA541" s="192"/>
      <c r="BM541" s="90" t="s">
        <v>2817</v>
      </c>
      <c r="BN541" s="90" t="s">
        <v>1372</v>
      </c>
      <c r="BO541" s="90" t="s">
        <v>2695</v>
      </c>
    </row>
    <row r="542" spans="1:71" ht="60">
      <c r="A542" s="192">
        <v>541</v>
      </c>
      <c r="B542" s="193">
        <v>72000139</v>
      </c>
      <c r="C542" s="193">
        <v>4</v>
      </c>
      <c r="D542" s="193" t="s">
        <v>56</v>
      </c>
      <c r="E542" s="198">
        <v>45109</v>
      </c>
      <c r="F542" s="193" t="s">
        <v>4679</v>
      </c>
      <c r="G542" s="192"/>
      <c r="H542" s="192"/>
      <c r="I542" s="192"/>
      <c r="J542" s="192"/>
      <c r="K542" s="192"/>
      <c r="L542" s="192"/>
      <c r="M542" s="192"/>
      <c r="N542" s="192"/>
      <c r="O542" s="192"/>
      <c r="P542" s="196" t="s">
        <v>4978</v>
      </c>
      <c r="Q542" s="192"/>
      <c r="R542" s="192" t="s">
        <v>548</v>
      </c>
      <c r="S542" s="192" t="s">
        <v>2467</v>
      </c>
      <c r="T542" s="192"/>
      <c r="U542" s="192"/>
      <c r="V542" s="192"/>
      <c r="W542" s="192"/>
      <c r="X542" s="192"/>
      <c r="Y542" s="192"/>
      <c r="Z542" s="192"/>
      <c r="AA542" s="192"/>
      <c r="BM542" s="90" t="s">
        <v>1642</v>
      </c>
      <c r="BN542" s="90" t="s">
        <v>2695</v>
      </c>
    </row>
    <row r="543" spans="1:71">
      <c r="A543" s="192">
        <v>542</v>
      </c>
      <c r="B543" s="193">
        <v>72000182</v>
      </c>
      <c r="C543" s="193">
        <v>3</v>
      </c>
      <c r="D543" s="193" t="s">
        <v>56</v>
      </c>
      <c r="E543" s="198">
        <v>45109</v>
      </c>
      <c r="F543" s="193" t="s">
        <v>4680</v>
      </c>
      <c r="G543" s="192"/>
      <c r="H543" s="192"/>
      <c r="I543" s="192"/>
      <c r="J543" s="192"/>
      <c r="K543" s="192"/>
      <c r="L543" s="192"/>
      <c r="M543" s="192"/>
      <c r="N543" s="192"/>
      <c r="O543" s="192"/>
      <c r="P543" s="197" t="s">
        <v>4979</v>
      </c>
      <c r="Q543" s="192"/>
      <c r="R543" s="192" t="s">
        <v>3</v>
      </c>
      <c r="S543" s="192" t="s">
        <v>507</v>
      </c>
      <c r="T543" s="192"/>
      <c r="U543" s="192"/>
      <c r="V543" s="192"/>
      <c r="W543" s="192"/>
      <c r="X543" s="192"/>
      <c r="Y543" s="192"/>
      <c r="Z543" s="192"/>
      <c r="AA543" s="192"/>
      <c r="BM543" s="90" t="s">
        <v>1251</v>
      </c>
      <c r="BN543" s="90" t="s">
        <v>3575</v>
      </c>
    </row>
    <row r="544" spans="1:71">
      <c r="A544" s="192">
        <v>543</v>
      </c>
      <c r="B544" s="193">
        <v>99999972</v>
      </c>
      <c r="C544" s="193">
        <v>5</v>
      </c>
      <c r="D544" s="193" t="s">
        <v>56</v>
      </c>
      <c r="E544" s="198">
        <v>45109</v>
      </c>
      <c r="F544" s="193" t="s">
        <v>4679</v>
      </c>
      <c r="G544" s="192"/>
      <c r="H544" s="192"/>
      <c r="I544" s="192"/>
      <c r="J544" s="192"/>
      <c r="K544" s="192"/>
      <c r="L544" s="192"/>
      <c r="M544" s="192"/>
      <c r="N544" s="192"/>
      <c r="O544" s="192"/>
      <c r="P544" s="196" t="s">
        <v>4980</v>
      </c>
      <c r="Q544" s="192"/>
      <c r="R544" s="192" t="s">
        <v>2095</v>
      </c>
      <c r="S544" s="192"/>
      <c r="T544" s="192"/>
      <c r="U544" s="192"/>
      <c r="V544" s="192"/>
      <c r="W544" s="192"/>
      <c r="X544" s="192"/>
      <c r="Y544" s="192"/>
      <c r="Z544" s="192"/>
      <c r="AA544" s="192"/>
      <c r="BM544" s="90" t="s">
        <v>2246</v>
      </c>
    </row>
    <row r="545" spans="1:71" ht="60">
      <c r="A545" s="192">
        <v>544</v>
      </c>
      <c r="B545" s="193">
        <v>11732</v>
      </c>
      <c r="C545" s="193">
        <v>3</v>
      </c>
      <c r="D545" s="193" t="s">
        <v>56</v>
      </c>
      <c r="E545" s="198">
        <v>45109</v>
      </c>
      <c r="F545" s="193" t="s">
        <v>4679</v>
      </c>
      <c r="G545" s="192"/>
      <c r="H545" s="192"/>
      <c r="I545" s="192"/>
      <c r="J545" s="192"/>
      <c r="K545" s="192"/>
      <c r="L545" s="192"/>
      <c r="M545" s="192"/>
      <c r="N545" s="192"/>
      <c r="O545" s="192"/>
      <c r="P545" s="196" t="s">
        <v>4981</v>
      </c>
      <c r="Q545" s="192"/>
      <c r="R545" s="192" t="s">
        <v>2700</v>
      </c>
      <c r="S545" s="192" t="s">
        <v>507</v>
      </c>
      <c r="T545" s="192" t="s">
        <v>164</v>
      </c>
      <c r="U545" s="192"/>
      <c r="V545" s="192"/>
      <c r="W545" s="192"/>
      <c r="X545" s="192"/>
      <c r="Y545" s="192"/>
      <c r="Z545" s="192"/>
      <c r="AA545" s="192"/>
      <c r="BM545" s="90" t="s">
        <v>2680</v>
      </c>
      <c r="BN545" s="90" t="s">
        <v>3575</v>
      </c>
      <c r="BO545" s="90" t="s">
        <v>3463</v>
      </c>
      <c r="BP545" s="90" t="s">
        <v>216</v>
      </c>
    </row>
    <row r="546" spans="1:71" ht="30">
      <c r="A546" s="192">
        <v>545</v>
      </c>
      <c r="B546" s="193">
        <v>100896943</v>
      </c>
      <c r="C546" s="193">
        <v>3</v>
      </c>
      <c r="D546" s="193" t="s">
        <v>56</v>
      </c>
      <c r="E546" s="198">
        <v>45109</v>
      </c>
      <c r="F546" s="193" t="s">
        <v>4679</v>
      </c>
      <c r="G546" s="192"/>
      <c r="H546" s="192"/>
      <c r="I546" s="192"/>
      <c r="J546" s="192"/>
      <c r="K546" s="192"/>
      <c r="L546" s="192"/>
      <c r="M546" s="192"/>
      <c r="N546" s="192"/>
      <c r="O546" s="192"/>
      <c r="P546" s="196" t="s">
        <v>5743</v>
      </c>
      <c r="Q546" s="192"/>
      <c r="R546" s="192" t="s">
        <v>2097</v>
      </c>
      <c r="S546" s="192"/>
      <c r="T546" s="192"/>
      <c r="U546" s="192"/>
      <c r="V546" s="192"/>
      <c r="W546" s="192"/>
      <c r="X546" s="192"/>
      <c r="Y546" s="192"/>
      <c r="Z546" s="192"/>
      <c r="AA546" s="192"/>
      <c r="BM546" s="90" t="s">
        <v>5695</v>
      </c>
      <c r="BN546" s="90" t="s">
        <v>5694</v>
      </c>
      <c r="BO546" s="90" t="s">
        <v>5696</v>
      </c>
    </row>
    <row r="547" spans="1:71" ht="45">
      <c r="A547" s="192">
        <v>546</v>
      </c>
      <c r="B547" s="193">
        <v>104039144</v>
      </c>
      <c r="C547" s="193">
        <v>3</v>
      </c>
      <c r="D547" s="193" t="s">
        <v>56</v>
      </c>
      <c r="E547" s="198">
        <v>45109</v>
      </c>
      <c r="F547" s="193" t="s">
        <v>4682</v>
      </c>
      <c r="G547" s="192"/>
      <c r="H547" s="192"/>
      <c r="I547" s="192"/>
      <c r="J547" s="192"/>
      <c r="K547" s="192"/>
      <c r="L547" s="192"/>
      <c r="M547" s="192"/>
      <c r="N547" s="192"/>
      <c r="O547" s="192"/>
      <c r="P547" s="196" t="s">
        <v>5481</v>
      </c>
      <c r="Q547" s="192"/>
      <c r="R547" s="192" t="s">
        <v>551</v>
      </c>
      <c r="S547" s="192" t="s">
        <v>671</v>
      </c>
      <c r="T547" s="192"/>
      <c r="U547" s="192"/>
      <c r="V547" s="192"/>
      <c r="W547" s="192"/>
      <c r="X547" s="192"/>
      <c r="Y547" s="192"/>
      <c r="Z547" s="192"/>
      <c r="AA547" s="192"/>
      <c r="BM547" s="90" t="s">
        <v>2148</v>
      </c>
      <c r="BN547" s="90" t="s">
        <v>2505</v>
      </c>
    </row>
    <row r="548" spans="1:71">
      <c r="A548" s="192">
        <v>547</v>
      </c>
      <c r="B548" s="193">
        <v>104050760</v>
      </c>
      <c r="C548" s="193">
        <v>4</v>
      </c>
      <c r="D548" s="193" t="s">
        <v>51</v>
      </c>
      <c r="E548" s="198">
        <v>45109</v>
      </c>
      <c r="F548" s="193" t="s">
        <v>4679</v>
      </c>
      <c r="G548" s="192"/>
      <c r="H548" s="192"/>
      <c r="I548" s="192"/>
      <c r="J548" s="192"/>
      <c r="K548" s="192"/>
      <c r="L548" s="192"/>
      <c r="M548" s="192"/>
      <c r="N548" s="192"/>
      <c r="O548" s="192"/>
      <c r="P548" s="196" t="s">
        <v>4428</v>
      </c>
      <c r="Q548" s="192"/>
      <c r="R548" s="192" t="s">
        <v>86</v>
      </c>
      <c r="S548" s="192"/>
      <c r="T548" s="192"/>
      <c r="U548" s="192"/>
      <c r="V548" s="192"/>
      <c r="W548" s="192"/>
      <c r="X548" s="192"/>
      <c r="Y548" s="192"/>
      <c r="Z548" s="192"/>
      <c r="AA548" s="192"/>
    </row>
    <row r="549" spans="1:71" ht="30">
      <c r="A549" s="192">
        <v>548</v>
      </c>
      <c r="B549" s="193">
        <v>118143809</v>
      </c>
      <c r="C549" s="193">
        <v>1</v>
      </c>
      <c r="D549" s="193" t="s">
        <v>56</v>
      </c>
      <c r="E549" s="198">
        <v>45109</v>
      </c>
      <c r="F549" s="193" t="s">
        <v>4682</v>
      </c>
      <c r="G549" s="192"/>
      <c r="H549" s="192"/>
      <c r="I549" s="192"/>
      <c r="J549" s="192"/>
      <c r="K549" s="192"/>
      <c r="L549" s="192"/>
      <c r="M549" s="192"/>
      <c r="N549" s="192"/>
      <c r="O549" s="192"/>
      <c r="P549" s="196" t="s">
        <v>4982</v>
      </c>
      <c r="Q549" s="192"/>
      <c r="R549" s="192" t="s">
        <v>551</v>
      </c>
      <c r="S549" s="192" t="s">
        <v>164</v>
      </c>
      <c r="T549" s="192"/>
      <c r="U549" s="192"/>
      <c r="V549" s="192"/>
      <c r="W549" s="192"/>
      <c r="X549" s="192"/>
      <c r="Y549" s="192"/>
      <c r="Z549" s="192"/>
      <c r="AA549" s="192"/>
      <c r="BM549" s="90" t="s">
        <v>2167</v>
      </c>
      <c r="BN549" s="90" t="s">
        <v>3458</v>
      </c>
    </row>
    <row r="550" spans="1:71" ht="45">
      <c r="A550" s="192">
        <v>549</v>
      </c>
      <c r="B550" s="193">
        <v>118351329</v>
      </c>
      <c r="C550" s="193">
        <v>3</v>
      </c>
      <c r="D550" s="193" t="s">
        <v>56</v>
      </c>
      <c r="E550" s="198">
        <v>45109</v>
      </c>
      <c r="F550" s="193" t="s">
        <v>4679</v>
      </c>
      <c r="G550" s="192"/>
      <c r="H550" s="192"/>
      <c r="I550" s="192"/>
      <c r="J550" s="192"/>
      <c r="K550" s="192"/>
      <c r="L550" s="192"/>
      <c r="M550" s="192"/>
      <c r="N550" s="192"/>
      <c r="O550" s="192"/>
      <c r="P550" s="196" t="s">
        <v>4983</v>
      </c>
      <c r="Q550" s="192"/>
      <c r="R550" s="192" t="s">
        <v>518</v>
      </c>
      <c r="S550" s="192" t="s">
        <v>154</v>
      </c>
      <c r="T550" s="192" t="s">
        <v>155</v>
      </c>
      <c r="U550" s="192" t="s">
        <v>3123</v>
      </c>
      <c r="V550" s="192" t="s">
        <v>3127</v>
      </c>
      <c r="W550" s="192" t="s">
        <v>164</v>
      </c>
      <c r="X550" s="192"/>
      <c r="Y550" s="192"/>
      <c r="Z550" s="192"/>
      <c r="AA550" s="192"/>
      <c r="BM550" s="90" t="s">
        <v>2812</v>
      </c>
      <c r="BN550" s="90" t="s">
        <v>1620</v>
      </c>
      <c r="BO550" s="90" t="s">
        <v>3583</v>
      </c>
      <c r="BP550" s="90" t="s">
        <v>3126</v>
      </c>
      <c r="BQ550" s="90" t="s">
        <v>3394</v>
      </c>
      <c r="BR550" s="90" t="s">
        <v>2768</v>
      </c>
    </row>
    <row r="551" spans="1:71" ht="150">
      <c r="A551" s="192">
        <v>550</v>
      </c>
      <c r="B551" s="193">
        <v>118388040</v>
      </c>
      <c r="C551" s="193">
        <v>1</v>
      </c>
      <c r="D551" s="193" t="s">
        <v>56</v>
      </c>
      <c r="E551" s="198">
        <v>45109</v>
      </c>
      <c r="F551" s="193" t="s">
        <v>4681</v>
      </c>
      <c r="G551" s="192"/>
      <c r="H551" s="192"/>
      <c r="I551" s="192"/>
      <c r="J551" s="192"/>
      <c r="K551" s="192"/>
      <c r="L551" s="192"/>
      <c r="M551" s="192"/>
      <c r="N551" s="192"/>
      <c r="O551" s="192"/>
      <c r="P551" s="196" t="s">
        <v>4984</v>
      </c>
      <c r="Q551" s="192"/>
      <c r="R551" s="192" t="s">
        <v>174</v>
      </c>
      <c r="S551" s="192" t="s">
        <v>154</v>
      </c>
      <c r="T551" s="192" t="s">
        <v>671</v>
      </c>
      <c r="U551" s="192" t="s">
        <v>155</v>
      </c>
      <c r="V551" s="192" t="s">
        <v>507</v>
      </c>
      <c r="W551" s="192"/>
      <c r="X551" s="192"/>
      <c r="Y551" s="192"/>
      <c r="Z551" s="192"/>
      <c r="AA551" s="192"/>
      <c r="BM551" s="90" t="s">
        <v>1777</v>
      </c>
      <c r="BN551" s="90" t="s">
        <v>506</v>
      </c>
      <c r="BO551" s="90" t="s">
        <v>2563</v>
      </c>
      <c r="BP551" s="90" t="s">
        <v>3012</v>
      </c>
      <c r="BQ551" s="90" t="s">
        <v>3575</v>
      </c>
    </row>
    <row r="552" spans="1:71" ht="45">
      <c r="A552" s="192">
        <v>551</v>
      </c>
      <c r="B552" s="193">
        <v>131106049</v>
      </c>
      <c r="C552" s="193">
        <v>2</v>
      </c>
      <c r="D552" s="193" t="s">
        <v>56</v>
      </c>
      <c r="E552" s="198">
        <v>45109</v>
      </c>
      <c r="F552" s="193" t="s">
        <v>4679</v>
      </c>
      <c r="G552" s="192"/>
      <c r="H552" s="192"/>
      <c r="I552" s="192"/>
      <c r="J552" s="192"/>
      <c r="K552" s="192"/>
      <c r="L552" s="192"/>
      <c r="M552" s="192"/>
      <c r="N552" s="192"/>
      <c r="O552" s="192"/>
      <c r="P552" s="197" t="s">
        <v>5482</v>
      </c>
      <c r="Q552" s="192"/>
      <c r="R552" s="192" t="s">
        <v>154</v>
      </c>
      <c r="S552" s="192" t="s">
        <v>150</v>
      </c>
      <c r="T552" s="192" t="s">
        <v>155</v>
      </c>
      <c r="U552" s="192" t="s">
        <v>164</v>
      </c>
      <c r="V552" s="192" t="s">
        <v>655</v>
      </c>
      <c r="W552" s="192" t="s">
        <v>2467</v>
      </c>
      <c r="X552" s="192"/>
      <c r="Y552" s="192"/>
      <c r="Z552" s="192"/>
      <c r="AA552" s="192"/>
      <c r="BM552" s="90" t="s">
        <v>1952</v>
      </c>
      <c r="BN552" s="90" t="s">
        <v>2766</v>
      </c>
      <c r="BO552" s="90" t="s">
        <v>2804</v>
      </c>
      <c r="BP552" s="90" t="s">
        <v>3463</v>
      </c>
      <c r="BQ552" s="90" t="s">
        <v>216</v>
      </c>
      <c r="BR552" s="90" t="s">
        <v>1835</v>
      </c>
      <c r="BS552" s="90" t="s">
        <v>173</v>
      </c>
    </row>
    <row r="553" spans="1:71">
      <c r="A553" s="192">
        <v>552</v>
      </c>
      <c r="B553" s="193">
        <v>133465047</v>
      </c>
      <c r="C553" s="193">
        <v>2</v>
      </c>
      <c r="D553" s="193" t="s">
        <v>56</v>
      </c>
      <c r="E553" s="198">
        <v>45109</v>
      </c>
      <c r="F553" s="193" t="s">
        <v>4680</v>
      </c>
      <c r="G553" s="192"/>
      <c r="H553" s="192"/>
      <c r="I553" s="192"/>
      <c r="J553" s="192"/>
      <c r="K553" s="192"/>
      <c r="L553" s="192"/>
      <c r="M553" s="192"/>
      <c r="N553" s="192"/>
      <c r="O553" s="192"/>
      <c r="P553" s="196" t="s">
        <v>4985</v>
      </c>
      <c r="Q553" s="192"/>
      <c r="R553" s="192" t="s">
        <v>150</v>
      </c>
      <c r="S553" s="192"/>
      <c r="T553" s="192"/>
      <c r="U553" s="192"/>
      <c r="V553" s="192"/>
      <c r="W553" s="192"/>
      <c r="X553" s="192"/>
      <c r="Y553" s="192"/>
      <c r="Z553" s="192"/>
      <c r="AA553" s="192"/>
      <c r="BM553" s="90" t="s">
        <v>1795</v>
      </c>
    </row>
    <row r="554" spans="1:71" ht="30">
      <c r="A554" s="192">
        <v>553</v>
      </c>
      <c r="B554" s="193">
        <v>20000650</v>
      </c>
      <c r="C554" s="193">
        <v>3</v>
      </c>
      <c r="D554" s="193" t="s">
        <v>51</v>
      </c>
      <c r="E554" s="198">
        <v>45109</v>
      </c>
      <c r="F554" s="193" t="s">
        <v>4679</v>
      </c>
      <c r="G554" s="192"/>
      <c r="H554" s="192"/>
      <c r="I554" s="192"/>
      <c r="J554" s="192"/>
      <c r="K554" s="192"/>
      <c r="L554" s="192"/>
      <c r="M554" s="192"/>
      <c r="N554" s="192"/>
      <c r="O554" s="192"/>
      <c r="P554" s="196" t="s">
        <v>5170</v>
      </c>
      <c r="Q554" s="192"/>
      <c r="R554" s="192" t="s">
        <v>155</v>
      </c>
      <c r="S554" s="192" t="s">
        <v>507</v>
      </c>
      <c r="T554" s="192"/>
      <c r="U554" s="192"/>
      <c r="V554" s="192"/>
      <c r="W554" s="192"/>
      <c r="X554" s="192"/>
      <c r="Y554" s="192"/>
      <c r="Z554" s="192"/>
      <c r="AA554" s="192"/>
      <c r="BM554" s="90" t="s">
        <v>5153</v>
      </c>
      <c r="BN554" s="90" t="s">
        <v>3575</v>
      </c>
    </row>
    <row r="555" spans="1:71" ht="30">
      <c r="A555" s="192">
        <v>554</v>
      </c>
      <c r="B555" s="193">
        <v>200033657</v>
      </c>
      <c r="C555" s="193">
        <v>5</v>
      </c>
      <c r="D555" s="193" t="s">
        <v>56</v>
      </c>
      <c r="E555" s="198">
        <v>45109</v>
      </c>
      <c r="F555" s="193" t="s">
        <v>4680</v>
      </c>
      <c r="G555" s="192"/>
      <c r="H555" s="192"/>
      <c r="I555" s="192"/>
      <c r="J555" s="192"/>
      <c r="K555" s="192"/>
      <c r="L555" s="192"/>
      <c r="M555" s="192"/>
      <c r="N555" s="192"/>
      <c r="O555" s="192"/>
      <c r="P555" s="196" t="s">
        <v>4986</v>
      </c>
      <c r="Q555" s="192"/>
      <c r="R555" s="192" t="s">
        <v>507</v>
      </c>
      <c r="S555" s="192"/>
      <c r="T555" s="192"/>
      <c r="U555" s="192"/>
      <c r="V555" s="192"/>
      <c r="W555" s="192"/>
      <c r="X555" s="192"/>
      <c r="Y555" s="192"/>
      <c r="Z555" s="192"/>
      <c r="AA555" s="192"/>
      <c r="BM555" s="90" t="s">
        <v>3575</v>
      </c>
    </row>
    <row r="556" spans="1:71">
      <c r="A556" s="192">
        <v>555</v>
      </c>
      <c r="B556" s="193">
        <v>200268175</v>
      </c>
      <c r="C556" s="193">
        <v>1</v>
      </c>
      <c r="D556" s="193" t="s">
        <v>56</v>
      </c>
      <c r="E556" s="198">
        <v>45109</v>
      </c>
      <c r="F556" s="193" t="s">
        <v>4682</v>
      </c>
      <c r="G556" s="192"/>
      <c r="H556" s="192"/>
      <c r="I556" s="192"/>
      <c r="J556" s="192"/>
      <c r="K556" s="192"/>
      <c r="L556" s="192"/>
      <c r="M556" s="192"/>
      <c r="N556" s="192"/>
      <c r="O556" s="192"/>
      <c r="P556" s="197" t="s">
        <v>4987</v>
      </c>
      <c r="Q556" s="192"/>
      <c r="R556" s="192" t="s">
        <v>154</v>
      </c>
      <c r="S556" s="192" t="s">
        <v>507</v>
      </c>
      <c r="T556" s="192"/>
      <c r="U556" s="192"/>
      <c r="V556" s="192"/>
      <c r="W556" s="192"/>
      <c r="X556" s="192"/>
      <c r="Y556" s="192"/>
      <c r="Z556" s="192"/>
      <c r="AA556" s="192"/>
      <c r="BM556" s="90" t="s">
        <v>1702</v>
      </c>
      <c r="BN556" s="90" t="s">
        <v>3575</v>
      </c>
    </row>
    <row r="557" spans="1:71" ht="60">
      <c r="A557" s="192">
        <v>556</v>
      </c>
      <c r="B557" s="193">
        <v>200333457</v>
      </c>
      <c r="C557" s="193">
        <v>2</v>
      </c>
      <c r="D557" s="193" t="s">
        <v>56</v>
      </c>
      <c r="E557" s="198">
        <v>45109</v>
      </c>
      <c r="F557" s="193" t="s">
        <v>4679</v>
      </c>
      <c r="G557" s="192"/>
      <c r="H557" s="192"/>
      <c r="I557" s="192"/>
      <c r="J557" s="192"/>
      <c r="K557" s="192"/>
      <c r="L557" s="192"/>
      <c r="M557" s="192"/>
      <c r="N557" s="192"/>
      <c r="O557" s="192"/>
      <c r="P557" s="196" t="s">
        <v>5483</v>
      </c>
      <c r="Q557" s="192"/>
      <c r="R557" s="192" t="s">
        <v>174</v>
      </c>
      <c r="S557" s="192" t="s">
        <v>154</v>
      </c>
      <c r="T557" s="192" t="s">
        <v>150</v>
      </c>
      <c r="U557" s="192" t="s">
        <v>507</v>
      </c>
      <c r="V557" s="192"/>
      <c r="W557" s="192"/>
      <c r="X557" s="192"/>
      <c r="Y557" s="192"/>
      <c r="Z557" s="192"/>
      <c r="AA557" s="192"/>
      <c r="BM557" s="90" t="s">
        <v>1777</v>
      </c>
      <c r="BN557" s="90" t="s">
        <v>2069</v>
      </c>
      <c r="BO557" s="90" t="s">
        <v>543</v>
      </c>
      <c r="BP557" s="90" t="s">
        <v>3575</v>
      </c>
    </row>
    <row r="558" spans="1:71" ht="30">
      <c r="A558" s="192">
        <v>557</v>
      </c>
      <c r="B558" s="193">
        <v>200387551</v>
      </c>
      <c r="C558" s="193">
        <v>3</v>
      </c>
      <c r="D558" s="193" t="s">
        <v>51</v>
      </c>
      <c r="E558" s="198">
        <v>45109</v>
      </c>
      <c r="F558" s="193" t="s">
        <v>4679</v>
      </c>
      <c r="G558" s="192"/>
      <c r="H558" s="192"/>
      <c r="I558" s="192"/>
      <c r="J558" s="192"/>
      <c r="K558" s="192"/>
      <c r="L558" s="192"/>
      <c r="M558" s="192"/>
      <c r="N558" s="192"/>
      <c r="O558" s="192"/>
      <c r="P558" s="196" t="s">
        <v>4988</v>
      </c>
      <c r="Q558" s="192"/>
      <c r="R558" s="192" t="s">
        <v>671</v>
      </c>
      <c r="S558" s="192"/>
      <c r="T558" s="192"/>
      <c r="U558" s="192"/>
      <c r="V558" s="192"/>
      <c r="W558" s="192"/>
      <c r="X558" s="192"/>
      <c r="Y558" s="192"/>
      <c r="Z558" s="192"/>
      <c r="AA558" s="192"/>
      <c r="BM558" s="90" t="s">
        <v>2607</v>
      </c>
    </row>
    <row r="559" spans="1:71" ht="30">
      <c r="A559" s="192">
        <v>558</v>
      </c>
      <c r="B559" s="193">
        <v>200826917</v>
      </c>
      <c r="C559" s="193">
        <v>5</v>
      </c>
      <c r="D559" s="193" t="s">
        <v>56</v>
      </c>
      <c r="E559" s="198">
        <v>45109</v>
      </c>
      <c r="F559" s="193" t="s">
        <v>4679</v>
      </c>
      <c r="G559" s="192"/>
      <c r="H559" s="192"/>
      <c r="I559" s="192"/>
      <c r="J559" s="192"/>
      <c r="K559" s="192"/>
      <c r="L559" s="192"/>
      <c r="M559" s="192"/>
      <c r="N559" s="192"/>
      <c r="O559" s="192"/>
      <c r="P559" s="196" t="s">
        <v>4989</v>
      </c>
      <c r="Q559" s="192"/>
      <c r="R559" s="192" t="s">
        <v>154</v>
      </c>
      <c r="S559" s="192"/>
      <c r="T559" s="192"/>
      <c r="U559" s="192"/>
      <c r="V559" s="192"/>
      <c r="W559" s="192"/>
      <c r="X559" s="192"/>
      <c r="Y559" s="192"/>
      <c r="Z559" s="192"/>
      <c r="AA559" s="192"/>
      <c r="BM559" s="90" t="s">
        <v>1570</v>
      </c>
      <c r="BN559" s="90" t="s">
        <v>1657</v>
      </c>
    </row>
    <row r="560" spans="1:71" ht="30">
      <c r="A560" s="192">
        <v>559</v>
      </c>
      <c r="B560" s="193">
        <v>200826917</v>
      </c>
      <c r="C560" s="193">
        <v>4</v>
      </c>
      <c r="D560" s="193" t="s">
        <v>51</v>
      </c>
      <c r="E560" s="198">
        <v>45109</v>
      </c>
      <c r="F560" s="193" t="s">
        <v>4679</v>
      </c>
      <c r="G560" s="192"/>
      <c r="H560" s="192"/>
      <c r="I560" s="192"/>
      <c r="J560" s="192"/>
      <c r="K560" s="192"/>
      <c r="L560" s="192"/>
      <c r="M560" s="192"/>
      <c r="N560" s="192"/>
      <c r="O560" s="192"/>
      <c r="P560" s="196" t="s">
        <v>4990</v>
      </c>
      <c r="Q560" s="192"/>
      <c r="R560" s="192" t="s">
        <v>164</v>
      </c>
      <c r="S560" s="192" t="s">
        <v>2467</v>
      </c>
      <c r="T560" s="192"/>
      <c r="U560" s="192"/>
      <c r="V560" s="192"/>
      <c r="W560" s="192"/>
      <c r="X560" s="192"/>
      <c r="Y560" s="192"/>
      <c r="Z560" s="192"/>
      <c r="AA560" s="192"/>
      <c r="BM560" s="90" t="s">
        <v>216</v>
      </c>
      <c r="BN560" s="90" t="s">
        <v>191</v>
      </c>
    </row>
    <row r="561" spans="1:74" ht="105">
      <c r="A561" s="192">
        <v>560</v>
      </c>
      <c r="B561" s="193">
        <v>200884070</v>
      </c>
      <c r="C561" s="193">
        <v>2</v>
      </c>
      <c r="D561" s="193" t="s">
        <v>51</v>
      </c>
      <c r="E561" s="198">
        <v>45109</v>
      </c>
      <c r="F561" s="193" t="s">
        <v>4679</v>
      </c>
      <c r="G561" s="192"/>
      <c r="H561" s="192"/>
      <c r="I561" s="192"/>
      <c r="J561" s="192"/>
      <c r="K561" s="192"/>
      <c r="L561" s="192"/>
      <c r="M561" s="192"/>
      <c r="N561" s="192"/>
      <c r="O561" s="192"/>
      <c r="P561" s="196" t="s">
        <v>5744</v>
      </c>
      <c r="Q561" s="192"/>
      <c r="R561" s="192" t="s">
        <v>151</v>
      </c>
      <c r="S561" s="192" t="s">
        <v>164</v>
      </c>
      <c r="T561" s="192" t="s">
        <v>193</v>
      </c>
      <c r="U561" s="192"/>
      <c r="V561" s="192"/>
      <c r="W561" s="192"/>
      <c r="X561" s="192"/>
      <c r="Y561" s="192"/>
      <c r="Z561" s="192"/>
      <c r="AA561" s="192"/>
      <c r="BM561" s="90" t="s">
        <v>861</v>
      </c>
      <c r="BN561" s="90" t="s">
        <v>3354</v>
      </c>
      <c r="BO561" s="90" t="s">
        <v>784</v>
      </c>
    </row>
    <row r="562" spans="1:74" ht="30">
      <c r="A562" s="192">
        <v>561</v>
      </c>
      <c r="B562" s="193">
        <v>200884070</v>
      </c>
      <c r="C562" s="193">
        <v>4</v>
      </c>
      <c r="D562" s="193" t="s">
        <v>51</v>
      </c>
      <c r="E562" s="198">
        <v>45109</v>
      </c>
      <c r="F562" s="193" t="s">
        <v>4679</v>
      </c>
      <c r="G562" s="192"/>
      <c r="H562" s="192"/>
      <c r="I562" s="192"/>
      <c r="J562" s="192"/>
      <c r="K562" s="192"/>
      <c r="L562" s="192"/>
      <c r="M562" s="192"/>
      <c r="N562" s="192"/>
      <c r="O562" s="192"/>
      <c r="P562" s="196" t="s">
        <v>4991</v>
      </c>
      <c r="Q562" s="192"/>
      <c r="R562" s="192" t="s">
        <v>166</v>
      </c>
      <c r="S562" s="192" t="s">
        <v>507</v>
      </c>
      <c r="T562" s="192"/>
      <c r="U562" s="192"/>
      <c r="V562" s="192"/>
      <c r="W562" s="192"/>
      <c r="X562" s="192"/>
      <c r="Y562" s="192"/>
      <c r="Z562" s="192"/>
      <c r="AA562" s="192"/>
      <c r="BM562" s="90" t="s">
        <v>1859</v>
      </c>
      <c r="BN562" s="90" t="s">
        <v>3575</v>
      </c>
    </row>
    <row r="563" spans="1:74">
      <c r="A563" s="192">
        <v>562</v>
      </c>
      <c r="B563" s="193">
        <v>200884070</v>
      </c>
      <c r="C563" s="193">
        <v>4</v>
      </c>
      <c r="D563" s="193" t="s">
        <v>51</v>
      </c>
      <c r="E563" s="198">
        <v>45109</v>
      </c>
      <c r="F563" s="193" t="s">
        <v>4679</v>
      </c>
      <c r="G563" s="192"/>
      <c r="H563" s="192"/>
      <c r="I563" s="192"/>
      <c r="J563" s="192"/>
      <c r="K563" s="192"/>
      <c r="L563" s="192"/>
      <c r="M563" s="192"/>
      <c r="N563" s="192"/>
      <c r="O563" s="192"/>
      <c r="P563" s="196" t="s">
        <v>4440</v>
      </c>
      <c r="Q563" s="192"/>
      <c r="R563" s="192" t="s">
        <v>86</v>
      </c>
      <c r="S563" s="192"/>
      <c r="T563" s="192"/>
      <c r="U563" s="192"/>
      <c r="V563" s="192"/>
      <c r="W563" s="192"/>
      <c r="X563" s="192"/>
      <c r="Y563" s="192"/>
      <c r="Z563" s="192"/>
      <c r="AA563" s="192"/>
    </row>
    <row r="564" spans="1:74" ht="60">
      <c r="A564" s="192">
        <v>563</v>
      </c>
      <c r="B564" s="193">
        <v>200884523</v>
      </c>
      <c r="C564" s="193">
        <v>4</v>
      </c>
      <c r="D564" s="193" t="s">
        <v>51</v>
      </c>
      <c r="E564" s="198">
        <v>45109</v>
      </c>
      <c r="F564" s="193" t="s">
        <v>4679</v>
      </c>
      <c r="G564" s="192"/>
      <c r="H564" s="192"/>
      <c r="I564" s="192"/>
      <c r="J564" s="192"/>
      <c r="K564" s="192"/>
      <c r="L564" s="192"/>
      <c r="M564" s="192"/>
      <c r="N564" s="192"/>
      <c r="O564" s="192"/>
      <c r="P564" s="196" t="s">
        <v>4992</v>
      </c>
      <c r="Q564" s="192"/>
      <c r="R564" s="192" t="s">
        <v>150</v>
      </c>
      <c r="S564" s="192" t="s">
        <v>164</v>
      </c>
      <c r="T564" s="192" t="s">
        <v>2467</v>
      </c>
      <c r="U564" s="192"/>
      <c r="V564" s="192"/>
      <c r="W564" s="192"/>
      <c r="X564" s="192"/>
      <c r="Y564" s="192"/>
      <c r="Z564" s="192"/>
      <c r="AA564" s="192"/>
      <c r="BM564" s="90" t="s">
        <v>2112</v>
      </c>
      <c r="BN564" s="90" t="s">
        <v>1940</v>
      </c>
      <c r="BO564" s="90" t="s">
        <v>3458</v>
      </c>
      <c r="BP564" s="90" t="s">
        <v>191</v>
      </c>
      <c r="BQ564" s="90" t="s">
        <v>2695</v>
      </c>
      <c r="BR564" s="90" t="s">
        <v>173</v>
      </c>
    </row>
    <row r="565" spans="1:74">
      <c r="A565" s="192">
        <v>564</v>
      </c>
      <c r="B565" s="193">
        <v>200884523</v>
      </c>
      <c r="C565" s="193">
        <v>4</v>
      </c>
      <c r="D565" s="193" t="s">
        <v>51</v>
      </c>
      <c r="E565" s="198">
        <v>45109</v>
      </c>
      <c r="F565" s="193" t="s">
        <v>4679</v>
      </c>
      <c r="G565" s="192"/>
      <c r="H565" s="192"/>
      <c r="I565" s="192"/>
      <c r="J565" s="192"/>
      <c r="K565" s="192"/>
      <c r="L565" s="192"/>
      <c r="M565" s="192"/>
      <c r="N565" s="192"/>
      <c r="O565" s="192"/>
      <c r="P565" s="196" t="s">
        <v>4442</v>
      </c>
      <c r="Q565" s="192"/>
      <c r="R565" s="192" t="s">
        <v>86</v>
      </c>
      <c r="S565" s="192"/>
      <c r="T565" s="192"/>
      <c r="U565" s="192"/>
      <c r="V565" s="192"/>
      <c r="W565" s="192"/>
      <c r="X565" s="192"/>
      <c r="Y565" s="192"/>
      <c r="Z565" s="192"/>
      <c r="AA565" s="192"/>
    </row>
    <row r="566" spans="1:74" ht="150">
      <c r="A566" s="192">
        <v>565</v>
      </c>
      <c r="B566" s="193">
        <v>40000154</v>
      </c>
      <c r="C566" s="193">
        <v>3</v>
      </c>
      <c r="D566" s="193" t="s">
        <v>56</v>
      </c>
      <c r="E566" s="198">
        <v>45109</v>
      </c>
      <c r="F566" s="193" t="s">
        <v>4679</v>
      </c>
      <c r="G566" s="192"/>
      <c r="H566" s="192"/>
      <c r="I566" s="192"/>
      <c r="J566" s="192"/>
      <c r="K566" s="192"/>
      <c r="L566" s="192"/>
      <c r="M566" s="192"/>
      <c r="N566" s="192"/>
      <c r="O566" s="192"/>
      <c r="P566" s="196" t="s">
        <v>4993</v>
      </c>
      <c r="Q566" s="192"/>
      <c r="R566" s="192" t="s">
        <v>151</v>
      </c>
      <c r="S566" s="192" t="s">
        <v>551</v>
      </c>
      <c r="T566" s="192" t="s">
        <v>154</v>
      </c>
      <c r="U566" s="192" t="s">
        <v>165</v>
      </c>
      <c r="V566" s="192" t="s">
        <v>3127</v>
      </c>
      <c r="W566" s="192" t="s">
        <v>507</v>
      </c>
      <c r="X566" s="192" t="s">
        <v>164</v>
      </c>
      <c r="Y566" s="192" t="s">
        <v>2467</v>
      </c>
      <c r="Z566" s="192"/>
      <c r="AA566" s="192"/>
      <c r="BM566" s="90" t="s">
        <v>928</v>
      </c>
      <c r="BN566" s="90" t="s">
        <v>2153</v>
      </c>
      <c r="BO566" s="90" t="s">
        <v>1657</v>
      </c>
      <c r="BP566" s="90" t="s">
        <v>1952</v>
      </c>
      <c r="BQ566" s="90" t="s">
        <v>1463</v>
      </c>
      <c r="BR566" s="90" t="s">
        <v>2817</v>
      </c>
      <c r="BS566" s="90" t="s">
        <v>3575</v>
      </c>
      <c r="BT566" s="90" t="s">
        <v>1379</v>
      </c>
      <c r="BU566" s="90" t="s">
        <v>1391</v>
      </c>
      <c r="BV566" s="90" t="s">
        <v>2695</v>
      </c>
    </row>
    <row r="567" spans="1:74" ht="30">
      <c r="A567" s="192">
        <v>566</v>
      </c>
      <c r="B567" s="193">
        <v>40000353</v>
      </c>
      <c r="C567" s="193">
        <v>4</v>
      </c>
      <c r="D567" s="193" t="s">
        <v>51</v>
      </c>
      <c r="E567" s="198">
        <v>45109</v>
      </c>
      <c r="F567" s="193" t="s">
        <v>4680</v>
      </c>
      <c r="G567" s="192"/>
      <c r="H567" s="192"/>
      <c r="I567" s="192"/>
      <c r="J567" s="192"/>
      <c r="K567" s="192"/>
      <c r="L567" s="192"/>
      <c r="M567" s="192"/>
      <c r="N567" s="192"/>
      <c r="O567" s="192"/>
      <c r="P567" s="196" t="s">
        <v>5745</v>
      </c>
      <c r="Q567" s="192"/>
      <c r="R567" s="192" t="s">
        <v>507</v>
      </c>
      <c r="S567" s="192"/>
      <c r="T567" s="192"/>
      <c r="U567" s="192"/>
      <c r="V567" s="192"/>
      <c r="W567" s="192"/>
      <c r="X567" s="192"/>
      <c r="Y567" s="192"/>
      <c r="Z567" s="192"/>
      <c r="AA567" s="192"/>
      <c r="BM567" s="90" t="s">
        <v>3575</v>
      </c>
    </row>
    <row r="568" spans="1:74" ht="90">
      <c r="A568" s="192">
        <v>567</v>
      </c>
      <c r="B568" s="193">
        <v>40000385</v>
      </c>
      <c r="C568" s="193">
        <v>5</v>
      </c>
      <c r="D568" s="193" t="s">
        <v>51</v>
      </c>
      <c r="E568" s="198">
        <v>45109</v>
      </c>
      <c r="F568" s="193" t="s">
        <v>4680</v>
      </c>
      <c r="G568" s="192"/>
      <c r="H568" s="192"/>
      <c r="I568" s="192"/>
      <c r="J568" s="192"/>
      <c r="K568" s="192"/>
      <c r="L568" s="192"/>
      <c r="M568" s="192"/>
      <c r="N568" s="192"/>
      <c r="O568" s="192"/>
      <c r="P568" s="196" t="s">
        <v>4994</v>
      </c>
      <c r="Q568" s="192"/>
      <c r="R568" s="192" t="s">
        <v>154</v>
      </c>
      <c r="S568" s="192" t="s">
        <v>671</v>
      </c>
      <c r="T568" s="192" t="s">
        <v>655</v>
      </c>
      <c r="U568" s="192"/>
      <c r="V568" s="192"/>
      <c r="W568" s="192"/>
      <c r="X568" s="192"/>
      <c r="Y568" s="192"/>
      <c r="Z568" s="192"/>
      <c r="AA568" s="192"/>
      <c r="BM568" s="90" t="s">
        <v>1656</v>
      </c>
      <c r="BN568" s="90" t="s">
        <v>175</v>
      </c>
      <c r="BO568" s="90" t="s">
        <v>1835</v>
      </c>
      <c r="BP568" s="90" t="s">
        <v>3154</v>
      </c>
    </row>
    <row r="569" spans="1:74">
      <c r="A569" s="192">
        <v>568</v>
      </c>
      <c r="B569" s="193">
        <v>40000388</v>
      </c>
      <c r="C569" s="193">
        <v>3</v>
      </c>
      <c r="D569" s="193" t="s">
        <v>56</v>
      </c>
      <c r="E569" s="198">
        <v>45109</v>
      </c>
      <c r="F569" s="193" t="s">
        <v>4680</v>
      </c>
      <c r="G569" s="192"/>
      <c r="H569" s="192"/>
      <c r="I569" s="192"/>
      <c r="J569" s="192"/>
      <c r="K569" s="192"/>
      <c r="L569" s="192"/>
      <c r="M569" s="192"/>
      <c r="N569" s="192"/>
      <c r="O569" s="192"/>
      <c r="P569" s="196" t="s">
        <v>4995</v>
      </c>
      <c r="Q569" s="192"/>
      <c r="R569" s="192" t="s">
        <v>154</v>
      </c>
      <c r="S569" s="192"/>
      <c r="T569" s="192"/>
      <c r="U569" s="192"/>
      <c r="V569" s="192"/>
      <c r="W569" s="192"/>
      <c r="X569" s="192"/>
      <c r="Y569" s="192"/>
      <c r="Z569" s="192"/>
      <c r="AA569" s="192"/>
      <c r="BM569" s="90" t="s">
        <v>1952</v>
      </c>
    </row>
    <row r="570" spans="1:74">
      <c r="A570" s="192">
        <v>569</v>
      </c>
      <c r="B570" s="193">
        <v>40000388</v>
      </c>
      <c r="C570" s="193">
        <v>1</v>
      </c>
      <c r="D570" s="193" t="s">
        <v>56</v>
      </c>
      <c r="E570" s="198">
        <v>45109</v>
      </c>
      <c r="F570" s="193" t="s">
        <v>4680</v>
      </c>
      <c r="G570" s="192"/>
      <c r="H570" s="192"/>
      <c r="I570" s="192"/>
      <c r="J570" s="192"/>
      <c r="K570" s="192"/>
      <c r="L570" s="192"/>
      <c r="M570" s="192"/>
      <c r="N570" s="192"/>
      <c r="O570" s="192"/>
      <c r="P570" s="196" t="s">
        <v>4996</v>
      </c>
      <c r="Q570" s="192"/>
      <c r="R570" s="192" t="s">
        <v>166</v>
      </c>
      <c r="S570" s="192"/>
      <c r="T570" s="192"/>
      <c r="U570" s="192"/>
      <c r="V570" s="192"/>
      <c r="W570" s="192"/>
      <c r="X570" s="192"/>
      <c r="Y570" s="192"/>
      <c r="Z570" s="192"/>
      <c r="AA570" s="192"/>
      <c r="BM570" s="90" t="s">
        <v>1859</v>
      </c>
    </row>
    <row r="571" spans="1:74">
      <c r="A571" s="192">
        <v>570</v>
      </c>
      <c r="B571" s="193">
        <v>40000394</v>
      </c>
      <c r="C571" s="193">
        <v>3</v>
      </c>
      <c r="D571" s="193" t="s">
        <v>56</v>
      </c>
      <c r="E571" s="198">
        <v>45109</v>
      </c>
      <c r="F571" s="193" t="s">
        <v>4680</v>
      </c>
      <c r="G571" s="192"/>
      <c r="H571" s="192"/>
      <c r="I571" s="192"/>
      <c r="J571" s="192"/>
      <c r="K571" s="192"/>
      <c r="L571" s="192"/>
      <c r="M571" s="192"/>
      <c r="N571" s="192"/>
      <c r="O571" s="192"/>
      <c r="P571" s="196" t="s">
        <v>4447</v>
      </c>
      <c r="Q571" s="192"/>
      <c r="R571" s="192" t="s">
        <v>86</v>
      </c>
      <c r="S571" s="192"/>
      <c r="T571" s="192"/>
      <c r="U571" s="192"/>
      <c r="V571" s="192"/>
      <c r="W571" s="192"/>
      <c r="X571" s="192"/>
      <c r="Y571" s="192"/>
      <c r="Z571" s="192"/>
      <c r="AA571" s="192"/>
    </row>
    <row r="572" spans="1:74">
      <c r="A572" s="192">
        <v>571</v>
      </c>
      <c r="B572" s="193">
        <v>60000075</v>
      </c>
      <c r="C572" s="193">
        <v>4</v>
      </c>
      <c r="D572" s="193" t="s">
        <v>51</v>
      </c>
      <c r="E572" s="198">
        <v>45109</v>
      </c>
      <c r="F572" s="193" t="s">
        <v>4679</v>
      </c>
      <c r="G572" s="192"/>
      <c r="H572" s="192"/>
      <c r="I572" s="192"/>
      <c r="J572" s="192"/>
      <c r="K572" s="192"/>
      <c r="L572" s="192"/>
      <c r="M572" s="192"/>
      <c r="N572" s="192"/>
      <c r="O572" s="192"/>
      <c r="P572" s="196" t="s">
        <v>4448</v>
      </c>
      <c r="Q572" s="192"/>
      <c r="R572" s="192" t="s">
        <v>86</v>
      </c>
      <c r="S572" s="192"/>
      <c r="T572" s="192"/>
      <c r="U572" s="192"/>
      <c r="V572" s="192"/>
      <c r="W572" s="192"/>
      <c r="X572" s="192"/>
      <c r="Y572" s="192"/>
      <c r="Z572" s="192"/>
      <c r="AA572" s="192"/>
    </row>
    <row r="573" spans="1:74" ht="30">
      <c r="A573" s="192">
        <v>572</v>
      </c>
      <c r="B573" s="193">
        <v>61000041</v>
      </c>
      <c r="C573" s="193">
        <v>2</v>
      </c>
      <c r="D573" s="193" t="s">
        <v>51</v>
      </c>
      <c r="E573" s="198">
        <v>45109</v>
      </c>
      <c r="F573" s="193" t="s">
        <v>4680</v>
      </c>
      <c r="G573" s="192"/>
      <c r="H573" s="192"/>
      <c r="I573" s="192"/>
      <c r="J573" s="192"/>
      <c r="K573" s="192"/>
      <c r="L573" s="192"/>
      <c r="M573" s="192"/>
      <c r="N573" s="192"/>
      <c r="O573" s="192"/>
      <c r="P573" s="196" t="s">
        <v>4997</v>
      </c>
      <c r="Q573" s="192"/>
      <c r="R573" s="192" t="s">
        <v>174</v>
      </c>
      <c r="S573" s="192"/>
      <c r="T573" s="192"/>
      <c r="U573" s="192"/>
      <c r="V573" s="192"/>
      <c r="W573" s="192"/>
      <c r="X573" s="192"/>
      <c r="Y573" s="192"/>
      <c r="Z573" s="192"/>
      <c r="AA573" s="192"/>
      <c r="BM573" s="90" t="s">
        <v>1777</v>
      </c>
    </row>
    <row r="574" spans="1:74">
      <c r="A574" s="192">
        <v>573</v>
      </c>
      <c r="B574" s="193">
        <v>61000041</v>
      </c>
      <c r="C574" s="193">
        <v>5</v>
      </c>
      <c r="D574" s="193" t="s">
        <v>56</v>
      </c>
      <c r="E574" s="198">
        <v>45109</v>
      </c>
      <c r="F574" s="193" t="s">
        <v>4680</v>
      </c>
      <c r="G574" s="192"/>
      <c r="H574" s="192"/>
      <c r="I574" s="192"/>
      <c r="J574" s="192"/>
      <c r="K574" s="192"/>
      <c r="L574" s="192"/>
      <c r="M574" s="192"/>
      <c r="N574" s="192"/>
      <c r="O574" s="192"/>
      <c r="P574" s="196" t="s">
        <v>4998</v>
      </c>
      <c r="Q574" s="192"/>
      <c r="R574" s="192" t="s">
        <v>154</v>
      </c>
      <c r="S574" s="192" t="s">
        <v>178</v>
      </c>
      <c r="T574" s="192" t="s">
        <v>164</v>
      </c>
      <c r="U574" s="192" t="s">
        <v>655</v>
      </c>
      <c r="V574" s="192" t="s">
        <v>2467</v>
      </c>
      <c r="W574" s="192"/>
      <c r="X574" s="192"/>
      <c r="Y574" s="192"/>
      <c r="Z574" s="192"/>
      <c r="AA574" s="192"/>
      <c r="BM574" s="90" t="s">
        <v>2069</v>
      </c>
      <c r="BN574" s="90" t="s">
        <v>1119</v>
      </c>
      <c r="BO574" s="90" t="s">
        <v>3463</v>
      </c>
      <c r="BP574" s="90" t="s">
        <v>216</v>
      </c>
      <c r="BQ574" s="90" t="s">
        <v>1835</v>
      </c>
      <c r="BR574" s="90" t="s">
        <v>173</v>
      </c>
    </row>
    <row r="575" spans="1:74" ht="45">
      <c r="A575" s="192">
        <v>574</v>
      </c>
      <c r="B575" s="193">
        <v>71000273</v>
      </c>
      <c r="C575" s="193">
        <v>5</v>
      </c>
      <c r="D575" s="193" t="s">
        <v>56</v>
      </c>
      <c r="E575" s="198">
        <v>45109</v>
      </c>
      <c r="F575" s="193" t="s">
        <v>4679</v>
      </c>
      <c r="G575" s="192"/>
      <c r="H575" s="192"/>
      <c r="I575" s="192"/>
      <c r="J575" s="192"/>
      <c r="K575" s="192"/>
      <c r="L575" s="192"/>
      <c r="M575" s="192"/>
      <c r="N575" s="192"/>
      <c r="O575" s="192"/>
      <c r="P575" s="196" t="s">
        <v>4999</v>
      </c>
      <c r="Q575" s="192"/>
      <c r="R575" s="192" t="s">
        <v>2467</v>
      </c>
      <c r="S575" s="192"/>
      <c r="T575" s="192"/>
      <c r="U575" s="192"/>
      <c r="V575" s="192"/>
      <c r="W575" s="192"/>
      <c r="X575" s="192"/>
      <c r="Y575" s="192"/>
      <c r="Z575" s="192"/>
      <c r="AA575" s="192"/>
      <c r="BM575" s="90" t="s">
        <v>2695</v>
      </c>
    </row>
    <row r="576" spans="1:74">
      <c r="A576" s="192">
        <v>575</v>
      </c>
      <c r="B576" s="193">
        <v>72000095</v>
      </c>
      <c r="C576" s="193">
        <v>5</v>
      </c>
      <c r="D576" s="193" t="s">
        <v>56</v>
      </c>
      <c r="E576" s="198">
        <v>45109</v>
      </c>
      <c r="F576" s="193" t="s">
        <v>4679</v>
      </c>
      <c r="G576" s="192"/>
      <c r="H576" s="192"/>
      <c r="I576" s="192"/>
      <c r="J576" s="192"/>
      <c r="K576" s="192"/>
      <c r="L576" s="192"/>
      <c r="M576" s="192"/>
      <c r="N576" s="192"/>
      <c r="O576" s="192"/>
      <c r="P576" s="196" t="s">
        <v>5000</v>
      </c>
      <c r="Q576" s="192"/>
      <c r="R576" s="192" t="s">
        <v>164</v>
      </c>
      <c r="S576" s="192" t="s">
        <v>655</v>
      </c>
      <c r="T576" s="192"/>
      <c r="U576" s="192"/>
      <c r="V576" s="192"/>
      <c r="W576" s="192"/>
      <c r="X576" s="192"/>
      <c r="Y576" s="192"/>
      <c r="Z576" s="192"/>
      <c r="AA576" s="192"/>
      <c r="BM576" s="90" t="s">
        <v>3463</v>
      </c>
      <c r="BN576" s="90" t="s">
        <v>216</v>
      </c>
      <c r="BO576" s="90" t="s">
        <v>1835</v>
      </c>
    </row>
    <row r="577" spans="1:71" ht="60">
      <c r="A577" s="192">
        <v>576</v>
      </c>
      <c r="B577" s="193">
        <v>72000095</v>
      </c>
      <c r="C577" s="193">
        <v>5</v>
      </c>
      <c r="D577" s="193" t="s">
        <v>56</v>
      </c>
      <c r="E577" s="198">
        <v>45109</v>
      </c>
      <c r="F577" s="193" t="s">
        <v>4679</v>
      </c>
      <c r="G577" s="192"/>
      <c r="H577" s="192"/>
      <c r="I577" s="192"/>
      <c r="J577" s="192"/>
      <c r="K577" s="192"/>
      <c r="L577" s="192"/>
      <c r="M577" s="192"/>
      <c r="N577" s="192"/>
      <c r="O577" s="192"/>
      <c r="P577" s="196" t="s">
        <v>5001</v>
      </c>
      <c r="Q577" s="192"/>
      <c r="R577" s="192" t="s">
        <v>3127</v>
      </c>
      <c r="S577" s="192" t="s">
        <v>655</v>
      </c>
      <c r="T577" s="192" t="s">
        <v>2467</v>
      </c>
      <c r="U577" s="192"/>
      <c r="V577" s="192"/>
      <c r="W577" s="192"/>
      <c r="X577" s="192"/>
      <c r="Y577" s="192"/>
      <c r="Z577" s="192"/>
      <c r="AA577" s="192"/>
      <c r="BM577" s="90" t="s">
        <v>3394</v>
      </c>
      <c r="BN577" s="90" t="s">
        <v>1666</v>
      </c>
      <c r="BO577" s="90" t="s">
        <v>3086</v>
      </c>
    </row>
    <row r="578" spans="1:71" ht="30">
      <c r="A578" s="192">
        <v>577</v>
      </c>
      <c r="B578" s="193">
        <v>72000131</v>
      </c>
      <c r="C578" s="193">
        <v>4</v>
      </c>
      <c r="D578" s="193" t="s">
        <v>56</v>
      </c>
      <c r="E578" s="198">
        <v>45109</v>
      </c>
      <c r="F578" s="193" t="s">
        <v>4679</v>
      </c>
      <c r="G578" s="192"/>
      <c r="H578" s="192"/>
      <c r="I578" s="192"/>
      <c r="J578" s="192"/>
      <c r="K578" s="192"/>
      <c r="L578" s="192"/>
      <c r="M578" s="192"/>
      <c r="N578" s="192"/>
      <c r="O578" s="192"/>
      <c r="P578" s="196" t="s">
        <v>5381</v>
      </c>
      <c r="Q578" s="192"/>
      <c r="R578" s="192" t="s">
        <v>86</v>
      </c>
      <c r="S578" s="192"/>
      <c r="T578" s="192"/>
      <c r="U578" s="192"/>
      <c r="V578" s="192"/>
      <c r="W578" s="192"/>
      <c r="X578" s="192"/>
      <c r="Y578" s="192"/>
      <c r="Z578" s="192"/>
      <c r="AA578" s="192"/>
    </row>
    <row r="579" spans="1:71" ht="30">
      <c r="A579" s="192">
        <v>578</v>
      </c>
      <c r="B579" s="193">
        <v>11737</v>
      </c>
      <c r="C579" s="193">
        <v>4</v>
      </c>
      <c r="D579" s="193" t="s">
        <v>56</v>
      </c>
      <c r="E579" s="198">
        <v>45110</v>
      </c>
      <c r="F579" s="193" t="s">
        <v>4679</v>
      </c>
      <c r="G579" s="192"/>
      <c r="H579" s="192"/>
      <c r="I579" s="192"/>
      <c r="J579" s="192"/>
      <c r="K579" s="192"/>
      <c r="L579" s="192"/>
      <c r="M579" s="192"/>
      <c r="N579" s="192"/>
      <c r="O579" s="192"/>
      <c r="P579" s="196" t="s">
        <v>5484</v>
      </c>
      <c r="Q579" s="192"/>
      <c r="R579" s="192" t="s">
        <v>3</v>
      </c>
      <c r="S579" s="192" t="s">
        <v>2467</v>
      </c>
      <c r="T579" s="192"/>
      <c r="U579" s="192"/>
      <c r="V579" s="192"/>
      <c r="W579" s="192"/>
      <c r="X579" s="192"/>
      <c r="Y579" s="192"/>
      <c r="Z579" s="192"/>
      <c r="AA579" s="192"/>
      <c r="BM579" s="90" t="s">
        <v>2727</v>
      </c>
      <c r="BN579" s="90" t="s">
        <v>3086</v>
      </c>
      <c r="BO579" s="90" t="s">
        <v>173</v>
      </c>
    </row>
    <row r="580" spans="1:71" ht="45">
      <c r="A580" s="192">
        <v>579</v>
      </c>
      <c r="B580" s="193">
        <v>104038377</v>
      </c>
      <c r="C580" s="193">
        <v>5</v>
      </c>
      <c r="D580" s="193" t="s">
        <v>51</v>
      </c>
      <c r="E580" s="198">
        <v>45110</v>
      </c>
      <c r="F580" s="193" t="s">
        <v>4679</v>
      </c>
      <c r="G580" s="192"/>
      <c r="H580" s="192"/>
      <c r="I580" s="192"/>
      <c r="J580" s="192"/>
      <c r="K580" s="192"/>
      <c r="L580" s="192"/>
      <c r="M580" s="192"/>
      <c r="N580" s="192"/>
      <c r="O580" s="192"/>
      <c r="P580" s="196" t="s">
        <v>4454</v>
      </c>
      <c r="Q580" s="192"/>
      <c r="R580" s="192" t="s">
        <v>86</v>
      </c>
      <c r="S580" s="192"/>
      <c r="T580" s="192"/>
      <c r="U580" s="192"/>
      <c r="V580" s="192"/>
      <c r="W580" s="192"/>
      <c r="X580" s="192"/>
      <c r="Y580" s="192"/>
      <c r="Z580" s="192"/>
      <c r="AA580" s="192"/>
    </row>
    <row r="581" spans="1:71" ht="330">
      <c r="A581" s="192">
        <v>580</v>
      </c>
      <c r="B581" s="193">
        <v>104038377</v>
      </c>
      <c r="C581" s="193">
        <v>4</v>
      </c>
      <c r="D581" s="193" t="s">
        <v>56</v>
      </c>
      <c r="E581" s="198">
        <v>45110</v>
      </c>
      <c r="F581" s="193" t="s">
        <v>4679</v>
      </c>
      <c r="G581" s="192"/>
      <c r="H581" s="192"/>
      <c r="I581" s="192"/>
      <c r="J581" s="192"/>
      <c r="K581" s="192"/>
      <c r="L581" s="192"/>
      <c r="M581" s="192"/>
      <c r="N581" s="192"/>
      <c r="O581" s="192"/>
      <c r="P581" s="196" t="s">
        <v>5746</v>
      </c>
      <c r="Q581" s="192"/>
      <c r="R581" s="192" t="s">
        <v>151</v>
      </c>
      <c r="S581" s="192" t="s">
        <v>154</v>
      </c>
      <c r="T581" s="192" t="s">
        <v>2095</v>
      </c>
      <c r="U581" s="192" t="s">
        <v>155</v>
      </c>
      <c r="V581" s="192" t="s">
        <v>159</v>
      </c>
      <c r="W581" s="192"/>
      <c r="X581" s="192"/>
      <c r="Y581" s="192"/>
      <c r="Z581" s="192"/>
      <c r="AA581" s="192"/>
      <c r="BM581" s="90" t="s">
        <v>935</v>
      </c>
      <c r="BN581" s="90" t="s">
        <v>1070</v>
      </c>
      <c r="BO581" s="90" t="s">
        <v>1609</v>
      </c>
      <c r="BP581" s="90" t="s">
        <v>1918</v>
      </c>
      <c r="BQ581" s="90" t="s">
        <v>2238</v>
      </c>
      <c r="BR581" s="90" t="s">
        <v>2958</v>
      </c>
      <c r="BS581" s="90" t="s">
        <v>2367</v>
      </c>
    </row>
    <row r="582" spans="1:71" ht="30">
      <c r="A582" s="192">
        <v>581</v>
      </c>
      <c r="B582" s="193">
        <v>114377880</v>
      </c>
      <c r="C582" s="193">
        <v>1</v>
      </c>
      <c r="D582" s="193" t="s">
        <v>56</v>
      </c>
      <c r="E582" s="198">
        <v>45110</v>
      </c>
      <c r="F582" s="193" t="s">
        <v>4682</v>
      </c>
      <c r="G582" s="192"/>
      <c r="H582" s="192"/>
      <c r="I582" s="192"/>
      <c r="J582" s="192"/>
      <c r="K582" s="192"/>
      <c r="L582" s="192"/>
      <c r="M582" s="192"/>
      <c r="N582" s="192"/>
      <c r="O582" s="192"/>
      <c r="P582" s="196" t="s">
        <v>5002</v>
      </c>
      <c r="Q582" s="192"/>
      <c r="R582" s="192" t="s">
        <v>154</v>
      </c>
      <c r="S582" s="192" t="s">
        <v>3127</v>
      </c>
      <c r="T582" s="192"/>
      <c r="U582" s="192"/>
      <c r="V582" s="192"/>
      <c r="W582" s="192"/>
      <c r="X582" s="192"/>
      <c r="Y582" s="192"/>
      <c r="Z582" s="192"/>
      <c r="AA582" s="192"/>
      <c r="BM582" s="90" t="s">
        <v>506</v>
      </c>
      <c r="BN582" s="90" t="s">
        <v>1973</v>
      </c>
      <c r="BO582" s="90" t="s">
        <v>2817</v>
      </c>
    </row>
    <row r="583" spans="1:71" ht="30">
      <c r="A583" s="192">
        <v>582</v>
      </c>
      <c r="B583" s="193">
        <v>114377880</v>
      </c>
      <c r="C583" s="193">
        <v>2</v>
      </c>
      <c r="D583" s="193" t="s">
        <v>56</v>
      </c>
      <c r="E583" s="198">
        <v>45110</v>
      </c>
      <c r="F583" s="193" t="s">
        <v>4682</v>
      </c>
      <c r="G583" s="192"/>
      <c r="H583" s="192"/>
      <c r="I583" s="192"/>
      <c r="J583" s="192"/>
      <c r="K583" s="192"/>
      <c r="L583" s="192"/>
      <c r="M583" s="192"/>
      <c r="N583" s="192"/>
      <c r="O583" s="192"/>
      <c r="P583" s="197" t="s">
        <v>5003</v>
      </c>
      <c r="Q583" s="192"/>
      <c r="R583" s="192" t="s">
        <v>671</v>
      </c>
      <c r="S583" s="192" t="s">
        <v>507</v>
      </c>
      <c r="T583" s="192"/>
      <c r="U583" s="192"/>
      <c r="V583" s="192"/>
      <c r="W583" s="192"/>
      <c r="X583" s="192"/>
      <c r="Y583" s="192"/>
      <c r="Z583" s="192"/>
      <c r="AA583" s="192"/>
      <c r="BM583" s="90" t="s">
        <v>2122</v>
      </c>
      <c r="BN583" s="90" t="s">
        <v>3575</v>
      </c>
    </row>
    <row r="584" spans="1:71" ht="45">
      <c r="A584" s="192">
        <v>583</v>
      </c>
      <c r="B584" s="193">
        <v>115837510</v>
      </c>
      <c r="C584" s="193">
        <v>4</v>
      </c>
      <c r="D584" s="193" t="s">
        <v>51</v>
      </c>
      <c r="E584" s="198">
        <v>45110</v>
      </c>
      <c r="F584" s="193" t="s">
        <v>4686</v>
      </c>
      <c r="G584" s="192"/>
      <c r="H584" s="192"/>
      <c r="I584" s="192"/>
      <c r="J584" s="192"/>
      <c r="K584" s="192"/>
      <c r="L584" s="192"/>
      <c r="M584" s="192"/>
      <c r="N584" s="192"/>
      <c r="O584" s="192"/>
      <c r="P584" s="196" t="s">
        <v>5485</v>
      </c>
      <c r="Q584" s="192"/>
      <c r="R584" s="192" t="s">
        <v>3</v>
      </c>
      <c r="S584" s="192" t="s">
        <v>150</v>
      </c>
      <c r="T584" s="192" t="s">
        <v>165</v>
      </c>
      <c r="U584" s="192"/>
      <c r="V584" s="192"/>
      <c r="W584" s="192"/>
      <c r="X584" s="192"/>
      <c r="Y584" s="192"/>
      <c r="Z584" s="192"/>
      <c r="AA584" s="192"/>
      <c r="BM584" s="90" t="s">
        <v>1155</v>
      </c>
      <c r="BN584" s="90" t="s">
        <v>3628</v>
      </c>
      <c r="BO584" s="90" t="s">
        <v>1463</v>
      </c>
      <c r="BP584" s="90" t="s">
        <v>1308</v>
      </c>
    </row>
    <row r="585" spans="1:71">
      <c r="A585" s="192">
        <v>584</v>
      </c>
      <c r="B585" s="193">
        <v>116003369</v>
      </c>
      <c r="C585" s="193">
        <v>5</v>
      </c>
      <c r="D585" s="193" t="s">
        <v>56</v>
      </c>
      <c r="E585" s="198">
        <v>45110</v>
      </c>
      <c r="F585" s="193" t="s">
        <v>4679</v>
      </c>
      <c r="G585" s="192"/>
      <c r="H585" s="192"/>
      <c r="I585" s="192"/>
      <c r="J585" s="192"/>
      <c r="K585" s="192"/>
      <c r="L585" s="192"/>
      <c r="M585" s="192"/>
      <c r="N585" s="192"/>
      <c r="O585" s="192"/>
      <c r="P585" s="196" t="s">
        <v>5382</v>
      </c>
      <c r="Q585" s="192"/>
      <c r="R585" s="192" t="s">
        <v>86</v>
      </c>
      <c r="S585" s="192"/>
      <c r="T585" s="192"/>
      <c r="U585" s="192"/>
      <c r="V585" s="192"/>
      <c r="W585" s="192"/>
      <c r="X585" s="192"/>
      <c r="Y585" s="192"/>
      <c r="Z585" s="192"/>
      <c r="AA585" s="192"/>
    </row>
    <row r="586" spans="1:71">
      <c r="A586" s="192">
        <v>585</v>
      </c>
      <c r="B586" s="193">
        <v>116242546</v>
      </c>
      <c r="C586" s="193">
        <v>4</v>
      </c>
      <c r="D586" s="193" t="s">
        <v>51</v>
      </c>
      <c r="E586" s="198">
        <v>45110</v>
      </c>
      <c r="F586" s="193" t="s">
        <v>4679</v>
      </c>
      <c r="G586" s="192"/>
      <c r="H586" s="192"/>
      <c r="I586" s="192"/>
      <c r="J586" s="192"/>
      <c r="K586" s="192"/>
      <c r="L586" s="192"/>
      <c r="M586" s="192"/>
      <c r="N586" s="192"/>
      <c r="O586" s="192"/>
      <c r="P586" s="196" t="s">
        <v>4698</v>
      </c>
      <c r="Q586" s="192"/>
      <c r="R586" s="192" t="s">
        <v>86</v>
      </c>
      <c r="S586" s="192"/>
      <c r="T586" s="192"/>
      <c r="U586" s="192"/>
      <c r="V586" s="192"/>
      <c r="W586" s="192"/>
      <c r="X586" s="192"/>
      <c r="Y586" s="192"/>
      <c r="Z586" s="192"/>
      <c r="AA586" s="192"/>
    </row>
    <row r="587" spans="1:71" ht="30">
      <c r="A587" s="192">
        <v>586</v>
      </c>
      <c r="B587" s="193">
        <v>121800924</v>
      </c>
      <c r="C587" s="193">
        <v>4</v>
      </c>
      <c r="D587" s="193" t="s">
        <v>56</v>
      </c>
      <c r="E587" s="198">
        <v>45110</v>
      </c>
      <c r="F587" s="193" t="s">
        <v>4679</v>
      </c>
      <c r="G587" s="192"/>
      <c r="H587" s="192"/>
      <c r="I587" s="192"/>
      <c r="J587" s="192"/>
      <c r="K587" s="192"/>
      <c r="L587" s="192"/>
      <c r="M587" s="192"/>
      <c r="N587" s="192"/>
      <c r="O587" s="192"/>
      <c r="P587" s="196" t="s">
        <v>5004</v>
      </c>
      <c r="Q587" s="192"/>
      <c r="R587" s="192" t="s">
        <v>2467</v>
      </c>
      <c r="S587" s="192"/>
      <c r="T587" s="192"/>
      <c r="U587" s="192"/>
      <c r="V587" s="192"/>
      <c r="W587" s="192"/>
      <c r="X587" s="192"/>
      <c r="Y587" s="192"/>
      <c r="Z587" s="192"/>
      <c r="AA587" s="192"/>
      <c r="BM587" s="90" t="s">
        <v>2695</v>
      </c>
    </row>
    <row r="588" spans="1:71" ht="60">
      <c r="A588" s="192">
        <v>587</v>
      </c>
      <c r="B588" s="193">
        <v>122470909</v>
      </c>
      <c r="C588" s="193">
        <v>5</v>
      </c>
      <c r="D588" s="193" t="s">
        <v>56</v>
      </c>
      <c r="E588" s="198">
        <v>45110</v>
      </c>
      <c r="F588" s="193" t="s">
        <v>4679</v>
      </c>
      <c r="G588" s="192"/>
      <c r="H588" s="192"/>
      <c r="I588" s="192"/>
      <c r="J588" s="192"/>
      <c r="K588" s="192"/>
      <c r="L588" s="192"/>
      <c r="M588" s="192"/>
      <c r="N588" s="192"/>
      <c r="O588" s="192"/>
      <c r="P588" s="196" t="s">
        <v>5486</v>
      </c>
      <c r="Q588" s="192"/>
      <c r="R588" s="192" t="s">
        <v>3</v>
      </c>
      <c r="S588" s="192" t="s">
        <v>671</v>
      </c>
      <c r="T588" s="192" t="s">
        <v>164</v>
      </c>
      <c r="U588" s="192" t="s">
        <v>162</v>
      </c>
      <c r="V588" s="192"/>
      <c r="W588" s="192"/>
      <c r="X588" s="192"/>
      <c r="Y588" s="192"/>
      <c r="Z588" s="192"/>
      <c r="AA588" s="192"/>
      <c r="BM588" s="90" t="s">
        <v>1461</v>
      </c>
      <c r="BN588" s="90" t="s">
        <v>176</v>
      </c>
      <c r="BO588" s="90" t="s">
        <v>1410</v>
      </c>
      <c r="BP588" s="90" t="s">
        <v>1412</v>
      </c>
      <c r="BQ588" s="90" t="s">
        <v>1698</v>
      </c>
    </row>
    <row r="589" spans="1:71">
      <c r="A589" s="192">
        <v>588</v>
      </c>
      <c r="B589" s="193">
        <v>126954395</v>
      </c>
      <c r="C589" s="193">
        <v>4</v>
      </c>
      <c r="D589" s="193" t="s">
        <v>51</v>
      </c>
      <c r="E589" s="198">
        <v>45110</v>
      </c>
      <c r="F589" s="193" t="s">
        <v>4680</v>
      </c>
      <c r="G589" s="192"/>
      <c r="H589" s="192"/>
      <c r="I589" s="192"/>
      <c r="J589" s="192"/>
      <c r="K589" s="192"/>
      <c r="L589" s="192"/>
      <c r="M589" s="192"/>
      <c r="N589" s="192"/>
      <c r="O589" s="192"/>
      <c r="P589" s="196" t="s">
        <v>5383</v>
      </c>
      <c r="Q589" s="192"/>
      <c r="R589" s="192" t="s">
        <v>86</v>
      </c>
      <c r="S589" s="192"/>
      <c r="T589" s="192"/>
      <c r="U589" s="192"/>
      <c r="V589" s="192"/>
      <c r="W589" s="192"/>
      <c r="X589" s="192"/>
      <c r="Y589" s="192"/>
      <c r="Z589" s="192"/>
      <c r="AA589" s="192"/>
    </row>
    <row r="590" spans="1:71">
      <c r="A590" s="192">
        <v>589</v>
      </c>
      <c r="B590" s="193">
        <v>130248008</v>
      </c>
      <c r="C590" s="193">
        <v>1</v>
      </c>
      <c r="D590" s="193" t="s">
        <v>51</v>
      </c>
      <c r="E590" s="198">
        <v>45117</v>
      </c>
      <c r="F590" s="193" t="s">
        <v>4680</v>
      </c>
      <c r="G590" s="192"/>
      <c r="H590" s="192"/>
      <c r="I590" s="192"/>
      <c r="J590" s="192"/>
      <c r="K590" s="192"/>
      <c r="L590" s="192"/>
      <c r="M590" s="192"/>
      <c r="N590" s="192"/>
      <c r="O590" s="192"/>
      <c r="P590" s="196" t="s">
        <v>5005</v>
      </c>
      <c r="Q590" s="192"/>
      <c r="R590" s="192" t="s">
        <v>174</v>
      </c>
      <c r="S590" s="192" t="s">
        <v>3</v>
      </c>
      <c r="T590" s="192"/>
      <c r="U590" s="192"/>
      <c r="V590" s="192"/>
      <c r="W590" s="192"/>
      <c r="X590" s="192"/>
      <c r="Y590" s="192"/>
      <c r="Z590" s="192"/>
      <c r="AA590" s="192"/>
      <c r="BM590" s="90" t="s">
        <v>1938</v>
      </c>
      <c r="BN590" s="90" t="s">
        <v>2194</v>
      </c>
    </row>
    <row r="591" spans="1:71" ht="30">
      <c r="A591" s="192">
        <v>590</v>
      </c>
      <c r="B591" s="193">
        <v>130767387</v>
      </c>
      <c r="C591" s="193">
        <v>5</v>
      </c>
      <c r="D591" s="193" t="s">
        <v>51</v>
      </c>
      <c r="E591" s="198">
        <v>45117</v>
      </c>
      <c r="F591" s="193" t="s">
        <v>4680</v>
      </c>
      <c r="G591" s="192"/>
      <c r="H591" s="192"/>
      <c r="I591" s="192"/>
      <c r="J591" s="192"/>
      <c r="K591" s="192"/>
      <c r="L591" s="192"/>
      <c r="M591" s="192"/>
      <c r="N591" s="192"/>
      <c r="O591" s="192"/>
      <c r="P591" s="196" t="s">
        <v>5747</v>
      </c>
      <c r="Q591" s="192"/>
      <c r="R591" s="192" t="s">
        <v>2095</v>
      </c>
      <c r="S591" s="192" t="s">
        <v>164</v>
      </c>
      <c r="T591" s="192" t="s">
        <v>193</v>
      </c>
      <c r="U591" s="192"/>
      <c r="V591" s="192"/>
      <c r="W591" s="192"/>
      <c r="X591" s="192"/>
      <c r="Y591" s="192"/>
      <c r="Z591" s="192"/>
      <c r="AA591" s="192"/>
      <c r="BM591" s="90" t="s">
        <v>2206</v>
      </c>
      <c r="BN591" s="90" t="s">
        <v>3463</v>
      </c>
      <c r="BO591" s="90" t="s">
        <v>216</v>
      </c>
      <c r="BP591" s="90" t="s">
        <v>784</v>
      </c>
    </row>
    <row r="592" spans="1:71" ht="60">
      <c r="A592" s="192">
        <v>591</v>
      </c>
      <c r="B592" s="193">
        <v>130767387</v>
      </c>
      <c r="C592" s="193">
        <v>1</v>
      </c>
      <c r="D592" s="193" t="s">
        <v>56</v>
      </c>
      <c r="E592" s="198">
        <v>45117</v>
      </c>
      <c r="F592" s="193" t="s">
        <v>4680</v>
      </c>
      <c r="G592" s="192"/>
      <c r="H592" s="192"/>
      <c r="I592" s="192"/>
      <c r="J592" s="192"/>
      <c r="K592" s="192"/>
      <c r="L592" s="192"/>
      <c r="M592" s="192"/>
      <c r="N592" s="192"/>
      <c r="O592" s="192"/>
      <c r="P592" s="196" t="s">
        <v>5487</v>
      </c>
      <c r="Q592" s="192"/>
      <c r="R592" s="192" t="s">
        <v>551</v>
      </c>
      <c r="S592" s="192" t="s">
        <v>166</v>
      </c>
      <c r="T592" s="192" t="s">
        <v>507</v>
      </c>
      <c r="U592" s="192"/>
      <c r="V592" s="192"/>
      <c r="W592" s="192"/>
      <c r="X592" s="192"/>
      <c r="Y592" s="192"/>
      <c r="Z592" s="192"/>
      <c r="AA592" s="192"/>
      <c r="BM592" s="90" t="s">
        <v>2150</v>
      </c>
      <c r="BN592" s="90" t="s">
        <v>1859</v>
      </c>
      <c r="BO592" s="90" t="s">
        <v>3575</v>
      </c>
    </row>
    <row r="593" spans="1:70" ht="60">
      <c r="A593" s="192">
        <v>592</v>
      </c>
      <c r="B593" s="193">
        <v>132027517</v>
      </c>
      <c r="C593" s="193">
        <v>3</v>
      </c>
      <c r="D593" s="193" t="s">
        <v>56</v>
      </c>
      <c r="E593" s="198">
        <v>45117</v>
      </c>
      <c r="F593" s="193" t="s">
        <v>4680</v>
      </c>
      <c r="G593" s="192"/>
      <c r="H593" s="192"/>
      <c r="I593" s="192"/>
      <c r="J593" s="192"/>
      <c r="K593" s="192"/>
      <c r="L593" s="192"/>
      <c r="M593" s="192"/>
      <c r="N593" s="192"/>
      <c r="O593" s="192"/>
      <c r="P593" s="196" t="s">
        <v>5006</v>
      </c>
      <c r="Q593" s="192"/>
      <c r="R593" s="192" t="s">
        <v>154</v>
      </c>
      <c r="S593" s="192" t="s">
        <v>507</v>
      </c>
      <c r="T593" s="192"/>
      <c r="U593" s="192"/>
      <c r="V593" s="192"/>
      <c r="W593" s="192"/>
      <c r="X593" s="192"/>
      <c r="Y593" s="192"/>
      <c r="Z593" s="192"/>
      <c r="AA593" s="192"/>
      <c r="BM593" s="90" t="s">
        <v>1657</v>
      </c>
      <c r="BN593" s="90" t="s">
        <v>3575</v>
      </c>
    </row>
    <row r="594" spans="1:70" ht="90">
      <c r="A594" s="192">
        <v>593</v>
      </c>
      <c r="B594" s="193">
        <v>132027517</v>
      </c>
      <c r="C594" s="193">
        <v>3</v>
      </c>
      <c r="D594" s="193" t="s">
        <v>51</v>
      </c>
      <c r="E594" s="198">
        <v>45117</v>
      </c>
      <c r="F594" s="193" t="s">
        <v>4680</v>
      </c>
      <c r="G594" s="192"/>
      <c r="H594" s="192"/>
      <c r="I594" s="192"/>
      <c r="J594" s="192"/>
      <c r="K594" s="192"/>
      <c r="L594" s="192"/>
      <c r="M594" s="192"/>
      <c r="N594" s="192"/>
      <c r="O594" s="192"/>
      <c r="P594" s="196" t="s">
        <v>5488</v>
      </c>
      <c r="Q594" s="192"/>
      <c r="R594" s="192" t="s">
        <v>151</v>
      </c>
      <c r="S594" s="192" t="s">
        <v>154</v>
      </c>
      <c r="T594" s="192" t="s">
        <v>165</v>
      </c>
      <c r="U594" s="192" t="s">
        <v>507</v>
      </c>
      <c r="V594" s="192" t="s">
        <v>162</v>
      </c>
      <c r="W594" s="192"/>
      <c r="X594" s="192"/>
      <c r="Y594" s="192"/>
      <c r="Z594" s="192"/>
      <c r="AA594" s="192"/>
      <c r="BM594" s="90" t="s">
        <v>861</v>
      </c>
      <c r="BN594" s="90" t="s">
        <v>1702</v>
      </c>
      <c r="BO594" s="90" t="s">
        <v>4005</v>
      </c>
      <c r="BP594" s="90" t="s">
        <v>3575</v>
      </c>
      <c r="BQ594" s="90" t="s">
        <v>1698</v>
      </c>
    </row>
    <row r="595" spans="1:70" ht="60">
      <c r="A595" s="192">
        <v>594</v>
      </c>
      <c r="B595" s="193">
        <v>132098948</v>
      </c>
      <c r="C595" s="193">
        <v>2</v>
      </c>
      <c r="D595" s="193" t="s">
        <v>56</v>
      </c>
      <c r="E595" s="198">
        <v>45117</v>
      </c>
      <c r="F595" s="193" t="s">
        <v>4680</v>
      </c>
      <c r="G595" s="192"/>
      <c r="H595" s="192"/>
      <c r="I595" s="192"/>
      <c r="J595" s="192"/>
      <c r="K595" s="192"/>
      <c r="L595" s="192"/>
      <c r="M595" s="192"/>
      <c r="N595" s="192"/>
      <c r="O595" s="192"/>
      <c r="P595" s="196" t="s">
        <v>5489</v>
      </c>
      <c r="Q595" s="192"/>
      <c r="R595" s="192" t="s">
        <v>174</v>
      </c>
      <c r="S595" s="192" t="s">
        <v>3</v>
      </c>
      <c r="T595" s="192" t="s">
        <v>162</v>
      </c>
      <c r="U595" s="192" t="s">
        <v>655</v>
      </c>
      <c r="V595" s="192"/>
      <c r="W595" s="192"/>
      <c r="X595" s="192"/>
      <c r="Y595" s="192"/>
      <c r="Z595" s="192"/>
      <c r="AA595" s="192"/>
      <c r="BM595" s="90" t="s">
        <v>1777</v>
      </c>
      <c r="BN595" s="90" t="s">
        <v>1938</v>
      </c>
      <c r="BO595" s="90" t="s">
        <v>1230</v>
      </c>
      <c r="BP595" s="90" t="s">
        <v>2721</v>
      </c>
      <c r="BQ595" s="90" t="s">
        <v>1963</v>
      </c>
      <c r="BR595" s="90" t="s">
        <v>1954</v>
      </c>
    </row>
    <row r="596" spans="1:70" ht="30">
      <c r="A596" s="192">
        <v>595</v>
      </c>
      <c r="B596" s="193">
        <v>132266313</v>
      </c>
      <c r="C596" s="193">
        <v>4</v>
      </c>
      <c r="D596" s="193" t="s">
        <v>56</v>
      </c>
      <c r="E596" s="198">
        <v>45117</v>
      </c>
      <c r="F596" s="193" t="s">
        <v>4679</v>
      </c>
      <c r="G596" s="192"/>
      <c r="H596" s="192"/>
      <c r="I596" s="192"/>
      <c r="J596" s="192"/>
      <c r="K596" s="192"/>
      <c r="L596" s="192"/>
      <c r="M596" s="192"/>
      <c r="N596" s="192"/>
      <c r="O596" s="192"/>
      <c r="P596" s="197" t="s">
        <v>5007</v>
      </c>
      <c r="Q596" s="192"/>
      <c r="R596" s="192" t="s">
        <v>3</v>
      </c>
      <c r="S596" s="192" t="s">
        <v>165</v>
      </c>
      <c r="T596" s="192" t="s">
        <v>155</v>
      </c>
      <c r="U596" s="192" t="s">
        <v>164</v>
      </c>
      <c r="V596" s="192"/>
      <c r="W596" s="192"/>
      <c r="X596" s="192"/>
      <c r="Y596" s="192"/>
      <c r="Z596" s="192"/>
      <c r="AA596" s="192"/>
      <c r="BM596" s="90" t="s">
        <v>1228</v>
      </c>
      <c r="BN596" s="90" t="s">
        <v>1459</v>
      </c>
      <c r="BO596" s="90" t="s">
        <v>2804</v>
      </c>
      <c r="BP596" s="90" t="s">
        <v>3463</v>
      </c>
      <c r="BQ596" s="90" t="s">
        <v>216</v>
      </c>
    </row>
    <row r="597" spans="1:70" ht="45">
      <c r="A597" s="192">
        <v>596</v>
      </c>
      <c r="B597" s="193">
        <v>132395567</v>
      </c>
      <c r="C597" s="193">
        <v>1</v>
      </c>
      <c r="D597" s="193" t="s">
        <v>56</v>
      </c>
      <c r="E597" s="198">
        <v>45117</v>
      </c>
      <c r="F597" s="193" t="s">
        <v>4686</v>
      </c>
      <c r="G597" s="192"/>
      <c r="H597" s="192"/>
      <c r="I597" s="192"/>
      <c r="J597" s="192"/>
      <c r="K597" s="192"/>
      <c r="L597" s="192"/>
      <c r="M597" s="192"/>
      <c r="N597" s="192"/>
      <c r="O597" s="192"/>
      <c r="P597" s="196" t="s">
        <v>5490</v>
      </c>
      <c r="Q597" s="192"/>
      <c r="R597" s="192" t="s">
        <v>151</v>
      </c>
      <c r="S597" s="192" t="s">
        <v>3</v>
      </c>
      <c r="T597" s="192" t="s">
        <v>159</v>
      </c>
      <c r="U597" s="192" t="s">
        <v>655</v>
      </c>
      <c r="V597" s="192"/>
      <c r="W597" s="192"/>
      <c r="X597" s="192"/>
      <c r="Y597" s="192"/>
      <c r="Z597" s="192"/>
      <c r="AA597" s="192"/>
      <c r="BM597" s="90" t="s">
        <v>1048</v>
      </c>
      <c r="BN597" s="90" t="s">
        <v>1184</v>
      </c>
      <c r="BO597" s="90" t="s">
        <v>2194</v>
      </c>
      <c r="BP597" s="90" t="s">
        <v>2443</v>
      </c>
      <c r="BQ597" s="90" t="s">
        <v>1757</v>
      </c>
    </row>
    <row r="598" spans="1:70" ht="45">
      <c r="A598" s="192">
        <v>597</v>
      </c>
      <c r="B598" s="193">
        <v>132395567</v>
      </c>
      <c r="C598" s="193">
        <v>1</v>
      </c>
      <c r="D598" s="193" t="s">
        <v>56</v>
      </c>
      <c r="E598" s="198">
        <v>45117</v>
      </c>
      <c r="F598" s="193" t="s">
        <v>4686</v>
      </c>
      <c r="G598" s="192"/>
      <c r="H598" s="192"/>
      <c r="I598" s="192"/>
      <c r="J598" s="192"/>
      <c r="K598" s="192"/>
      <c r="L598" s="192"/>
      <c r="M598" s="192"/>
      <c r="N598" s="192"/>
      <c r="O598" s="192"/>
      <c r="P598" s="196" t="s">
        <v>5491</v>
      </c>
      <c r="Q598" s="192"/>
      <c r="R598" s="192" t="s">
        <v>154</v>
      </c>
      <c r="S598" s="192" t="s">
        <v>507</v>
      </c>
      <c r="T598" s="192" t="s">
        <v>164</v>
      </c>
      <c r="U598" s="192"/>
      <c r="V598" s="192"/>
      <c r="W598" s="192"/>
      <c r="X598" s="192"/>
      <c r="Y598" s="192"/>
      <c r="Z598" s="192"/>
      <c r="AA598" s="192"/>
      <c r="BM598" s="90" t="s">
        <v>506</v>
      </c>
      <c r="BN598" s="90" t="s">
        <v>3575</v>
      </c>
      <c r="BO598" s="90" t="s">
        <v>2750</v>
      </c>
    </row>
    <row r="599" spans="1:70" ht="30">
      <c r="A599" s="192">
        <v>598</v>
      </c>
      <c r="B599" s="193">
        <v>133300764</v>
      </c>
      <c r="C599" s="193">
        <v>1</v>
      </c>
      <c r="D599" s="193" t="s">
        <v>56</v>
      </c>
      <c r="E599" s="198">
        <v>45117</v>
      </c>
      <c r="F599" s="193" t="s">
        <v>4680</v>
      </c>
      <c r="G599" s="192"/>
      <c r="H599" s="192"/>
      <c r="I599" s="192"/>
      <c r="J599" s="192"/>
      <c r="K599" s="192"/>
      <c r="L599" s="192"/>
      <c r="M599" s="192"/>
      <c r="N599" s="192"/>
      <c r="O599" s="192"/>
      <c r="P599" s="196" t="s">
        <v>5748</v>
      </c>
      <c r="Q599" s="192"/>
      <c r="R599" s="192" t="s">
        <v>154</v>
      </c>
      <c r="S599" s="192" t="s">
        <v>150</v>
      </c>
      <c r="T599" s="192" t="s">
        <v>3157</v>
      </c>
      <c r="U599" s="192"/>
      <c r="V599" s="192"/>
      <c r="W599" s="192"/>
      <c r="X599" s="192"/>
      <c r="Y599" s="192"/>
      <c r="Z599" s="192"/>
      <c r="AA599" s="192"/>
      <c r="BM599" s="90" t="s">
        <v>542</v>
      </c>
      <c r="BN599" s="90" t="s">
        <v>5673</v>
      </c>
      <c r="BO599" s="90" t="s">
        <v>3212</v>
      </c>
      <c r="BP599" s="90" t="s">
        <v>1107</v>
      </c>
    </row>
    <row r="600" spans="1:70" ht="75">
      <c r="A600" s="192">
        <v>599</v>
      </c>
      <c r="B600" s="193">
        <v>134290907</v>
      </c>
      <c r="C600" s="193">
        <v>2</v>
      </c>
      <c r="D600" s="193" t="s">
        <v>56</v>
      </c>
      <c r="E600" s="198">
        <v>45117</v>
      </c>
      <c r="F600" s="193" t="s">
        <v>4682</v>
      </c>
      <c r="G600" s="192"/>
      <c r="H600" s="192"/>
      <c r="I600" s="192"/>
      <c r="J600" s="192"/>
      <c r="K600" s="192"/>
      <c r="L600" s="192"/>
      <c r="M600" s="192"/>
      <c r="N600" s="192"/>
      <c r="O600" s="192"/>
      <c r="P600" s="196" t="s">
        <v>5492</v>
      </c>
      <c r="Q600" s="192"/>
      <c r="R600" s="192" t="s">
        <v>551</v>
      </c>
      <c r="S600" s="192" t="s">
        <v>154</v>
      </c>
      <c r="T600" s="192" t="s">
        <v>159</v>
      </c>
      <c r="U600" s="192"/>
      <c r="V600" s="192"/>
      <c r="W600" s="192"/>
      <c r="X600" s="192"/>
      <c r="Y600" s="192"/>
      <c r="Z600" s="192"/>
      <c r="AA600" s="192"/>
      <c r="BM600" s="90" t="s">
        <v>2147</v>
      </c>
      <c r="BN600" s="90" t="s">
        <v>2037</v>
      </c>
      <c r="BO600" s="90" t="s">
        <v>3784</v>
      </c>
    </row>
    <row r="601" spans="1:70" ht="60">
      <c r="A601" s="192">
        <v>600</v>
      </c>
      <c r="B601" s="193">
        <v>135339513</v>
      </c>
      <c r="C601" s="193">
        <v>4</v>
      </c>
      <c r="D601" s="193" t="s">
        <v>56</v>
      </c>
      <c r="E601" s="198">
        <v>45117</v>
      </c>
      <c r="F601" s="193" t="s">
        <v>4681</v>
      </c>
      <c r="G601" s="192"/>
      <c r="H601" s="192"/>
      <c r="I601" s="192"/>
      <c r="J601" s="192"/>
      <c r="K601" s="192"/>
      <c r="L601" s="192"/>
      <c r="M601" s="192"/>
      <c r="N601" s="192"/>
      <c r="O601" s="192"/>
      <c r="P601" s="197" t="s">
        <v>5493</v>
      </c>
      <c r="Q601" s="192"/>
      <c r="R601" s="192" t="s">
        <v>151</v>
      </c>
      <c r="S601" s="192" t="s">
        <v>154</v>
      </c>
      <c r="T601" s="192" t="s">
        <v>3</v>
      </c>
      <c r="U601" s="192"/>
      <c r="V601" s="192"/>
      <c r="W601" s="192"/>
      <c r="X601" s="192"/>
      <c r="Y601" s="192"/>
      <c r="Z601" s="192"/>
      <c r="AA601" s="192"/>
      <c r="BM601" s="90" t="s">
        <v>848</v>
      </c>
      <c r="BN601" s="90" t="s">
        <v>1048</v>
      </c>
      <c r="BO601" s="90" t="s">
        <v>2770</v>
      </c>
      <c r="BP601" s="90" t="s">
        <v>3498</v>
      </c>
      <c r="BQ601" s="90" t="s">
        <v>1228</v>
      </c>
    </row>
    <row r="602" spans="1:70">
      <c r="A602" s="192">
        <v>601</v>
      </c>
      <c r="B602" s="193">
        <v>135430445</v>
      </c>
      <c r="C602" s="193">
        <v>5</v>
      </c>
      <c r="D602" s="193" t="s">
        <v>51</v>
      </c>
      <c r="E602" s="198">
        <v>45117</v>
      </c>
      <c r="F602" s="193" t="s">
        <v>4680</v>
      </c>
      <c r="G602" s="192"/>
      <c r="H602" s="192"/>
      <c r="I602" s="192"/>
      <c r="J602" s="192"/>
      <c r="K602" s="192"/>
      <c r="L602" s="192"/>
      <c r="M602" s="192"/>
      <c r="N602" s="192"/>
      <c r="O602" s="192"/>
      <c r="P602" s="196" t="s">
        <v>5008</v>
      </c>
      <c r="Q602" s="192"/>
      <c r="R602" s="192" t="s">
        <v>3</v>
      </c>
      <c r="S602" s="192" t="s">
        <v>507</v>
      </c>
      <c r="T602" s="192"/>
      <c r="U602" s="192"/>
      <c r="V602" s="192"/>
      <c r="W602" s="192"/>
      <c r="X602" s="192"/>
      <c r="Y602" s="192"/>
      <c r="Z602" s="192"/>
      <c r="AA602" s="192"/>
      <c r="BM602" s="90" t="s">
        <v>1228</v>
      </c>
      <c r="BN602" s="90" t="s">
        <v>3575</v>
      </c>
    </row>
    <row r="603" spans="1:70">
      <c r="A603" s="192">
        <v>602</v>
      </c>
      <c r="B603" s="193">
        <v>20000352</v>
      </c>
      <c r="C603" s="193">
        <v>4</v>
      </c>
      <c r="D603" s="193" t="s">
        <v>51</v>
      </c>
      <c r="E603" s="198">
        <v>45117</v>
      </c>
      <c r="F603" s="193" t="s">
        <v>4679</v>
      </c>
      <c r="G603" s="192"/>
      <c r="H603" s="192"/>
      <c r="I603" s="192"/>
      <c r="J603" s="192"/>
      <c r="K603" s="192"/>
      <c r="L603" s="192"/>
      <c r="M603" s="192"/>
      <c r="N603" s="192"/>
      <c r="O603" s="192"/>
      <c r="P603" s="196" t="s">
        <v>4464</v>
      </c>
      <c r="Q603" s="192"/>
      <c r="R603" s="192" t="s">
        <v>86</v>
      </c>
      <c r="S603" s="192"/>
      <c r="T603" s="192"/>
      <c r="U603" s="192"/>
      <c r="V603" s="192"/>
      <c r="W603" s="192"/>
      <c r="X603" s="192"/>
      <c r="Y603" s="192"/>
      <c r="Z603" s="192"/>
      <c r="AA603" s="192"/>
    </row>
    <row r="604" spans="1:70" ht="30">
      <c r="A604" s="192">
        <v>603</v>
      </c>
      <c r="B604" s="193">
        <v>20000352</v>
      </c>
      <c r="C604" s="193">
        <v>4</v>
      </c>
      <c r="D604" s="193" t="s">
        <v>51</v>
      </c>
      <c r="E604" s="198">
        <v>45117</v>
      </c>
      <c r="F604" s="193" t="s">
        <v>4679</v>
      </c>
      <c r="G604" s="192"/>
      <c r="H604" s="192"/>
      <c r="I604" s="192"/>
      <c r="J604" s="192"/>
      <c r="K604" s="192"/>
      <c r="L604" s="192"/>
      <c r="M604" s="192"/>
      <c r="N604" s="192"/>
      <c r="O604" s="192"/>
      <c r="P604" s="196" t="s">
        <v>4465</v>
      </c>
      <c r="Q604" s="192"/>
      <c r="R604" s="192" t="s">
        <v>86</v>
      </c>
      <c r="S604" s="192"/>
      <c r="T604" s="192"/>
      <c r="U604" s="192"/>
      <c r="V604" s="192"/>
      <c r="W604" s="192"/>
      <c r="X604" s="192"/>
      <c r="Y604" s="192"/>
      <c r="Z604" s="192"/>
      <c r="AA604" s="192"/>
    </row>
    <row r="605" spans="1:70" ht="30">
      <c r="A605" s="192">
        <v>604</v>
      </c>
      <c r="B605" s="193">
        <v>20000352</v>
      </c>
      <c r="C605" s="193">
        <v>4</v>
      </c>
      <c r="D605" s="193" t="s">
        <v>51</v>
      </c>
      <c r="E605" s="198">
        <v>45117</v>
      </c>
      <c r="F605" s="193" t="s">
        <v>4679</v>
      </c>
      <c r="G605" s="192"/>
      <c r="H605" s="192"/>
      <c r="I605" s="192"/>
      <c r="J605" s="192"/>
      <c r="K605" s="192"/>
      <c r="L605" s="192"/>
      <c r="M605" s="192"/>
      <c r="N605" s="192"/>
      <c r="O605" s="192"/>
      <c r="P605" s="196" t="s">
        <v>5494</v>
      </c>
      <c r="Q605" s="192"/>
      <c r="R605" s="192" t="s">
        <v>154</v>
      </c>
      <c r="S605" s="192" t="s">
        <v>155</v>
      </c>
      <c r="T605" s="192" t="s">
        <v>3127</v>
      </c>
      <c r="U605" s="192" t="s">
        <v>2467</v>
      </c>
      <c r="V605" s="192"/>
      <c r="W605" s="192"/>
      <c r="X605" s="192"/>
      <c r="Y605" s="192"/>
      <c r="Z605" s="192"/>
      <c r="AA605" s="192"/>
      <c r="BM605" s="90" t="s">
        <v>1952</v>
      </c>
      <c r="BN605" s="90" t="s">
        <v>3035</v>
      </c>
      <c r="BO605" s="90" t="s">
        <v>3394</v>
      </c>
      <c r="BP605" s="90" t="s">
        <v>2695</v>
      </c>
    </row>
    <row r="606" spans="1:70" ht="60">
      <c r="A606" s="192">
        <v>605</v>
      </c>
      <c r="B606" s="193">
        <v>20000539</v>
      </c>
      <c r="C606" s="193">
        <v>5</v>
      </c>
      <c r="D606" s="193" t="s">
        <v>51</v>
      </c>
      <c r="E606" s="198">
        <v>45117</v>
      </c>
      <c r="F606" s="193" t="s">
        <v>4679</v>
      </c>
      <c r="G606" s="192"/>
      <c r="H606" s="192"/>
      <c r="I606" s="192"/>
      <c r="J606" s="192"/>
      <c r="K606" s="192"/>
      <c r="L606" s="192"/>
      <c r="M606" s="192"/>
      <c r="N606" s="192"/>
      <c r="O606" s="192"/>
      <c r="P606" s="196" t="s">
        <v>5749</v>
      </c>
      <c r="Q606" s="192"/>
      <c r="R606" s="192" t="s">
        <v>164</v>
      </c>
      <c r="S606" s="192"/>
      <c r="T606" s="192"/>
      <c r="U606" s="192"/>
      <c r="V606" s="192"/>
      <c r="W606" s="192"/>
      <c r="X606" s="192"/>
      <c r="Y606" s="192"/>
      <c r="Z606" s="192"/>
      <c r="AA606" s="192"/>
      <c r="BM606" s="90" t="s">
        <v>3463</v>
      </c>
      <c r="BN606" s="90" t="s">
        <v>216</v>
      </c>
      <c r="BO606" s="90" t="s">
        <v>1384</v>
      </c>
    </row>
    <row r="607" spans="1:70" ht="30">
      <c r="A607" s="192">
        <v>606</v>
      </c>
      <c r="B607" s="193">
        <v>20000849</v>
      </c>
      <c r="C607" s="193">
        <v>5</v>
      </c>
      <c r="D607" s="193" t="s">
        <v>51</v>
      </c>
      <c r="E607" s="198">
        <v>45117</v>
      </c>
      <c r="F607" s="193" t="s">
        <v>4679</v>
      </c>
      <c r="G607" s="192"/>
      <c r="H607" s="192"/>
      <c r="I607" s="192"/>
      <c r="J607" s="192"/>
      <c r="K607" s="192"/>
      <c r="L607" s="192"/>
      <c r="M607" s="192"/>
      <c r="N607" s="192"/>
      <c r="O607" s="192"/>
      <c r="P607" s="196" t="s">
        <v>4466</v>
      </c>
      <c r="Q607" s="192"/>
      <c r="R607" s="192" t="s">
        <v>86</v>
      </c>
      <c r="S607" s="192"/>
      <c r="T607" s="192"/>
      <c r="U607" s="192"/>
      <c r="V607" s="192"/>
      <c r="W607" s="192"/>
      <c r="X607" s="192"/>
      <c r="Y607" s="192"/>
      <c r="Z607" s="192"/>
      <c r="AA607" s="192"/>
    </row>
    <row r="608" spans="1:70" ht="60">
      <c r="A608" s="192">
        <v>607</v>
      </c>
      <c r="B608" s="193">
        <v>200033657</v>
      </c>
      <c r="C608" s="193">
        <v>3</v>
      </c>
      <c r="D608" s="193" t="s">
        <v>56</v>
      </c>
      <c r="E608" s="198">
        <v>45117</v>
      </c>
      <c r="F608" s="193" t="s">
        <v>4680</v>
      </c>
      <c r="G608" s="192"/>
      <c r="H608" s="192"/>
      <c r="I608" s="192"/>
      <c r="J608" s="192"/>
      <c r="K608" s="192"/>
      <c r="L608" s="192"/>
      <c r="M608" s="192"/>
      <c r="N608" s="192"/>
      <c r="O608" s="192"/>
      <c r="P608" s="196" t="s">
        <v>5009</v>
      </c>
      <c r="Q608" s="192"/>
      <c r="R608" s="192" t="s">
        <v>154</v>
      </c>
      <c r="S608" s="192" t="s">
        <v>2700</v>
      </c>
      <c r="T608" s="192" t="s">
        <v>2095</v>
      </c>
      <c r="U608" s="192" t="s">
        <v>671</v>
      </c>
      <c r="V608" s="192" t="s">
        <v>159</v>
      </c>
      <c r="W608" s="192" t="s">
        <v>3127</v>
      </c>
      <c r="X608" s="192"/>
      <c r="Y608" s="192"/>
      <c r="Z608" s="192"/>
      <c r="AA608" s="192"/>
      <c r="BM608" s="90" t="s">
        <v>1804</v>
      </c>
      <c r="BN608" s="90" t="s">
        <v>2850</v>
      </c>
      <c r="BO608" s="90" t="s">
        <v>2131</v>
      </c>
      <c r="BP608" s="90" t="s">
        <v>2576</v>
      </c>
      <c r="BQ608" s="90" t="s">
        <v>2367</v>
      </c>
      <c r="BR608" s="90" t="s">
        <v>3394</v>
      </c>
    </row>
    <row r="609" spans="1:78">
      <c r="A609" s="192">
        <v>608</v>
      </c>
      <c r="B609" s="193">
        <v>200053729</v>
      </c>
      <c r="C609" s="193">
        <v>4</v>
      </c>
      <c r="D609" s="193" t="s">
        <v>51</v>
      </c>
      <c r="E609" s="198">
        <v>45117</v>
      </c>
      <c r="F609" s="193" t="s">
        <v>4687</v>
      </c>
      <c r="G609" s="192"/>
      <c r="H609" s="192"/>
      <c r="I609" s="192"/>
      <c r="J609" s="192"/>
      <c r="K609" s="192"/>
      <c r="L609" s="192"/>
      <c r="M609" s="192"/>
      <c r="N609" s="192"/>
      <c r="O609" s="192"/>
      <c r="P609" s="196" t="s">
        <v>4468</v>
      </c>
      <c r="Q609" s="192"/>
      <c r="R609" s="192" t="s">
        <v>86</v>
      </c>
      <c r="S609" s="192"/>
      <c r="T609" s="192"/>
      <c r="U609" s="192"/>
      <c r="V609" s="192"/>
      <c r="W609" s="192"/>
      <c r="X609" s="192"/>
      <c r="Y609" s="192"/>
      <c r="Z609" s="192"/>
      <c r="AA609" s="192"/>
    </row>
    <row r="610" spans="1:78" ht="60">
      <c r="A610" s="192">
        <v>609</v>
      </c>
      <c r="B610" s="193">
        <v>200633758</v>
      </c>
      <c r="C610" s="193">
        <v>3</v>
      </c>
      <c r="D610" s="193" t="s">
        <v>56</v>
      </c>
      <c r="E610" s="198">
        <v>45117</v>
      </c>
      <c r="F610" s="193" t="s">
        <v>4680</v>
      </c>
      <c r="G610" s="192"/>
      <c r="H610" s="192"/>
      <c r="I610" s="192"/>
      <c r="J610" s="192"/>
      <c r="K610" s="192"/>
      <c r="L610" s="192"/>
      <c r="M610" s="192"/>
      <c r="N610" s="192"/>
      <c r="O610" s="192"/>
      <c r="P610" s="196" t="s">
        <v>5010</v>
      </c>
      <c r="Q610" s="192"/>
      <c r="R610" s="192" t="s">
        <v>151</v>
      </c>
      <c r="S610" s="192" t="s">
        <v>174</v>
      </c>
      <c r="T610" s="192" t="s">
        <v>154</v>
      </c>
      <c r="U610" s="192" t="s">
        <v>3</v>
      </c>
      <c r="V610" s="192" t="s">
        <v>507</v>
      </c>
      <c r="W610" s="192"/>
      <c r="X610" s="192"/>
      <c r="Y610" s="192"/>
      <c r="Z610" s="192"/>
      <c r="AA610" s="192"/>
      <c r="BM610" s="90" t="s">
        <v>829</v>
      </c>
      <c r="BN610" s="90" t="s">
        <v>959</v>
      </c>
      <c r="BO610" s="90" t="s">
        <v>1777</v>
      </c>
      <c r="BP610" s="90" t="s">
        <v>1597</v>
      </c>
      <c r="BQ610" s="90" t="s">
        <v>2194</v>
      </c>
      <c r="BR610" s="90" t="s">
        <v>3575</v>
      </c>
    </row>
    <row r="611" spans="1:78">
      <c r="A611" s="192">
        <v>610</v>
      </c>
      <c r="B611" s="193">
        <v>200633766</v>
      </c>
      <c r="C611" s="193">
        <v>4</v>
      </c>
      <c r="D611" s="193" t="s">
        <v>51</v>
      </c>
      <c r="E611" s="198">
        <v>45117</v>
      </c>
      <c r="F611" s="193" t="s">
        <v>4680</v>
      </c>
      <c r="G611" s="192"/>
      <c r="H611" s="192"/>
      <c r="I611" s="192"/>
      <c r="J611" s="192"/>
      <c r="K611" s="192"/>
      <c r="L611" s="192"/>
      <c r="M611" s="192"/>
      <c r="N611" s="192"/>
      <c r="O611" s="192"/>
      <c r="P611" s="196" t="s">
        <v>4699</v>
      </c>
      <c r="Q611" s="192"/>
      <c r="R611" s="192" t="s">
        <v>86</v>
      </c>
      <c r="S611" s="192"/>
      <c r="T611" s="192"/>
      <c r="U611" s="192"/>
      <c r="V611" s="192"/>
      <c r="W611" s="192"/>
      <c r="X611" s="192"/>
      <c r="Y611" s="192"/>
      <c r="Z611" s="192"/>
      <c r="AA611" s="192"/>
    </row>
    <row r="612" spans="1:78" ht="60">
      <c r="A612" s="192">
        <v>611</v>
      </c>
      <c r="B612" s="193">
        <v>200673140</v>
      </c>
      <c r="C612" s="193">
        <v>3</v>
      </c>
      <c r="D612" s="193" t="s">
        <v>56</v>
      </c>
      <c r="E612" s="198">
        <v>45117</v>
      </c>
      <c r="F612" s="193" t="s">
        <v>4679</v>
      </c>
      <c r="G612" s="192"/>
      <c r="H612" s="192"/>
      <c r="I612" s="192"/>
      <c r="J612" s="192"/>
      <c r="K612" s="192"/>
      <c r="L612" s="192"/>
      <c r="M612" s="192"/>
      <c r="N612" s="192"/>
      <c r="O612" s="192"/>
      <c r="P612" s="196" t="s">
        <v>5495</v>
      </c>
      <c r="Q612" s="192"/>
      <c r="R612" s="192" t="s">
        <v>671</v>
      </c>
      <c r="S612" s="192" t="s">
        <v>155</v>
      </c>
      <c r="T612" s="192" t="s">
        <v>159</v>
      </c>
      <c r="U612" s="192" t="s">
        <v>2467</v>
      </c>
      <c r="V612" s="192"/>
      <c r="W612" s="192"/>
      <c r="X612" s="192"/>
      <c r="Y612" s="192"/>
      <c r="Z612" s="192"/>
      <c r="AA612" s="192"/>
      <c r="BM612" s="90" t="s">
        <v>2522</v>
      </c>
      <c r="BN612" s="90" t="s">
        <v>3837</v>
      </c>
      <c r="BO612" s="90" t="s">
        <v>3583</v>
      </c>
      <c r="BP612" s="90" t="s">
        <v>3635</v>
      </c>
      <c r="BQ612" s="90" t="s">
        <v>2370</v>
      </c>
      <c r="BR612" s="90" t="s">
        <v>1360</v>
      </c>
      <c r="BS612" s="90" t="s">
        <v>2695</v>
      </c>
      <c r="BT612" s="90" t="s">
        <v>173</v>
      </c>
    </row>
    <row r="613" spans="1:78">
      <c r="A613" s="192">
        <v>612</v>
      </c>
      <c r="B613" s="193">
        <v>200673140</v>
      </c>
      <c r="C613" s="193">
        <v>4</v>
      </c>
      <c r="D613" s="193" t="s">
        <v>56</v>
      </c>
      <c r="E613" s="198">
        <v>45117</v>
      </c>
      <c r="F613" s="193" t="s">
        <v>4679</v>
      </c>
      <c r="G613" s="192"/>
      <c r="H613" s="192"/>
      <c r="I613" s="192"/>
      <c r="J613" s="192"/>
      <c r="K613" s="192"/>
      <c r="L613" s="192"/>
      <c r="M613" s="192"/>
      <c r="N613" s="192"/>
      <c r="O613" s="192"/>
      <c r="P613" s="196" t="s">
        <v>4471</v>
      </c>
      <c r="Q613" s="192"/>
      <c r="R613" s="192" t="s">
        <v>86</v>
      </c>
      <c r="S613" s="192"/>
      <c r="T613" s="192"/>
      <c r="U613" s="192"/>
      <c r="V613" s="192"/>
      <c r="W613" s="192"/>
      <c r="X613" s="192"/>
      <c r="Y613" s="192"/>
      <c r="Z613" s="192"/>
      <c r="AA613" s="192"/>
    </row>
    <row r="614" spans="1:78" ht="45">
      <c r="A614" s="192">
        <v>613</v>
      </c>
      <c r="B614" s="193">
        <v>200707145</v>
      </c>
      <c r="C614" s="193">
        <v>4</v>
      </c>
      <c r="D614" s="193" t="s">
        <v>51</v>
      </c>
      <c r="E614" s="198">
        <v>45117</v>
      </c>
      <c r="F614" s="193" t="s">
        <v>4680</v>
      </c>
      <c r="G614" s="192"/>
      <c r="H614" s="192"/>
      <c r="I614" s="192"/>
      <c r="J614" s="192"/>
      <c r="K614" s="192"/>
      <c r="L614" s="192"/>
      <c r="M614" s="192"/>
      <c r="N614" s="192"/>
      <c r="O614" s="192"/>
      <c r="P614" s="197" t="s">
        <v>5011</v>
      </c>
      <c r="Q614" s="192"/>
      <c r="R614" s="192" t="s">
        <v>154</v>
      </c>
      <c r="S614" s="192" t="s">
        <v>155</v>
      </c>
      <c r="T614" s="192" t="s">
        <v>164</v>
      </c>
      <c r="U614" s="192" t="s">
        <v>2467</v>
      </c>
      <c r="V614" s="192"/>
      <c r="W614" s="192"/>
      <c r="X614" s="192"/>
      <c r="Y614" s="192"/>
      <c r="Z614" s="192"/>
      <c r="AA614" s="192"/>
      <c r="BM614" s="90" t="s">
        <v>1952</v>
      </c>
      <c r="BN614" s="90" t="s">
        <v>3142</v>
      </c>
      <c r="BO614" s="90" t="s">
        <v>3458</v>
      </c>
      <c r="BP614" s="90" t="s">
        <v>1412</v>
      </c>
      <c r="BQ614" s="90" t="s">
        <v>2255</v>
      </c>
      <c r="BR614" s="90" t="s">
        <v>173</v>
      </c>
    </row>
    <row r="615" spans="1:78" ht="150">
      <c r="A615" s="192">
        <v>614</v>
      </c>
      <c r="B615" s="193">
        <v>200802448</v>
      </c>
      <c r="C615" s="193">
        <v>3</v>
      </c>
      <c r="D615" s="193" t="s">
        <v>56</v>
      </c>
      <c r="E615" s="198">
        <v>45117</v>
      </c>
      <c r="F615" s="193" t="s">
        <v>4679</v>
      </c>
      <c r="G615" s="192"/>
      <c r="H615" s="192"/>
      <c r="I615" s="192"/>
      <c r="J615" s="192"/>
      <c r="K615" s="192"/>
      <c r="L615" s="192"/>
      <c r="M615" s="192"/>
      <c r="N615" s="192"/>
      <c r="O615" s="192"/>
      <c r="P615" s="196" t="s">
        <v>5496</v>
      </c>
      <c r="Q615" s="192"/>
      <c r="R615" s="192" t="s">
        <v>151</v>
      </c>
      <c r="S615" s="192" t="s">
        <v>154</v>
      </c>
      <c r="T615" s="192" t="s">
        <v>178</v>
      </c>
      <c r="U615" s="192" t="s">
        <v>3</v>
      </c>
      <c r="V615" s="192" t="s">
        <v>2095</v>
      </c>
      <c r="W615" s="192" t="s">
        <v>155</v>
      </c>
      <c r="X615" s="192" t="s">
        <v>3157</v>
      </c>
      <c r="Y615" s="192" t="s">
        <v>162</v>
      </c>
      <c r="Z615" s="192" t="s">
        <v>2467</v>
      </c>
      <c r="AA615" s="192"/>
      <c r="BM615" s="90" t="s">
        <v>1106</v>
      </c>
      <c r="BN615" s="90" t="s">
        <v>1609</v>
      </c>
      <c r="BO615" s="90" t="s">
        <v>1975</v>
      </c>
      <c r="BP615" s="90" t="s">
        <v>1119</v>
      </c>
      <c r="BQ615" s="90" t="s">
        <v>1211</v>
      </c>
      <c r="BR615" s="90" t="s">
        <v>1253</v>
      </c>
      <c r="BS615" s="90" t="s">
        <v>2130</v>
      </c>
      <c r="BT615" s="90" t="s">
        <v>2985</v>
      </c>
      <c r="BU615" s="90" t="s">
        <v>2804</v>
      </c>
      <c r="BV615" s="90" t="s">
        <v>1107</v>
      </c>
      <c r="BW615" s="90" t="s">
        <v>1668</v>
      </c>
      <c r="BX615" s="90" t="s">
        <v>1898</v>
      </c>
      <c r="BY615" s="90" t="s">
        <v>3563</v>
      </c>
      <c r="BZ615" s="90" t="s">
        <v>3571</v>
      </c>
    </row>
    <row r="616" spans="1:78" ht="30">
      <c r="A616" s="192">
        <v>615</v>
      </c>
      <c r="B616" s="193">
        <v>200802448</v>
      </c>
      <c r="C616" s="193">
        <v>4</v>
      </c>
      <c r="D616" s="193" t="s">
        <v>56</v>
      </c>
      <c r="E616" s="198">
        <v>45117</v>
      </c>
      <c r="F616" s="193" t="s">
        <v>4679</v>
      </c>
      <c r="G616" s="192"/>
      <c r="H616" s="192"/>
      <c r="I616" s="192"/>
      <c r="J616" s="192"/>
      <c r="K616" s="192"/>
      <c r="L616" s="192"/>
      <c r="M616" s="192"/>
      <c r="N616" s="192"/>
      <c r="O616" s="192"/>
      <c r="P616" s="196" t="s">
        <v>5012</v>
      </c>
      <c r="Q616" s="192"/>
      <c r="R616" s="192" t="s">
        <v>164</v>
      </c>
      <c r="S616" s="192"/>
      <c r="T616" s="192"/>
      <c r="U616" s="192"/>
      <c r="V616" s="192"/>
      <c r="W616" s="192"/>
      <c r="X616" s="192"/>
      <c r="Y616" s="192"/>
      <c r="Z616" s="192"/>
      <c r="AA616" s="192"/>
      <c r="BM616" s="90" t="s">
        <v>3463</v>
      </c>
      <c r="BN616" s="90" t="s">
        <v>216</v>
      </c>
    </row>
    <row r="617" spans="1:78" ht="30">
      <c r="A617" s="192">
        <v>616</v>
      </c>
      <c r="B617" s="193">
        <v>200816842</v>
      </c>
      <c r="C617" s="193">
        <v>4</v>
      </c>
      <c r="D617" s="193" t="s">
        <v>51</v>
      </c>
      <c r="E617" s="198">
        <v>45117</v>
      </c>
      <c r="F617" s="193" t="s">
        <v>4686</v>
      </c>
      <c r="G617" s="192"/>
      <c r="H617" s="192"/>
      <c r="I617" s="192"/>
      <c r="J617" s="192"/>
      <c r="K617" s="192"/>
      <c r="L617" s="192"/>
      <c r="M617" s="192"/>
      <c r="N617" s="192"/>
      <c r="O617" s="192"/>
      <c r="P617" s="196" t="s">
        <v>4474</v>
      </c>
      <c r="Q617" s="192"/>
      <c r="R617" s="192" t="s">
        <v>86</v>
      </c>
      <c r="S617" s="192"/>
      <c r="T617" s="192"/>
      <c r="U617" s="192"/>
      <c r="V617" s="192"/>
      <c r="W617" s="192"/>
      <c r="X617" s="192"/>
      <c r="Y617" s="192"/>
      <c r="Z617" s="192"/>
      <c r="AA617" s="192"/>
    </row>
    <row r="618" spans="1:78" ht="30">
      <c r="A618" s="192">
        <v>617</v>
      </c>
      <c r="B618" s="193">
        <v>33000156</v>
      </c>
      <c r="C618" s="193">
        <v>3</v>
      </c>
      <c r="D618" s="193" t="s">
        <v>56</v>
      </c>
      <c r="E618" s="198">
        <v>45117</v>
      </c>
      <c r="F618" s="193" t="s">
        <v>4680</v>
      </c>
      <c r="G618" s="192"/>
      <c r="H618" s="192"/>
      <c r="I618" s="192"/>
      <c r="J618" s="192"/>
      <c r="K618" s="192"/>
      <c r="L618" s="192"/>
      <c r="M618" s="192"/>
      <c r="N618" s="192"/>
      <c r="O618" s="192"/>
      <c r="P618" s="196" t="s">
        <v>5497</v>
      </c>
      <c r="Q618" s="192"/>
      <c r="R618" s="192" t="s">
        <v>551</v>
      </c>
      <c r="S618" s="192" t="s">
        <v>3127</v>
      </c>
      <c r="T618" s="192" t="s">
        <v>507</v>
      </c>
      <c r="U618" s="192"/>
      <c r="V618" s="192"/>
      <c r="W618" s="192"/>
      <c r="X618" s="192"/>
      <c r="Y618" s="192"/>
      <c r="Z618" s="192"/>
      <c r="AA618" s="192"/>
      <c r="BM618" s="90" t="s">
        <v>2162</v>
      </c>
      <c r="BN618" s="90" t="s">
        <v>2817</v>
      </c>
      <c r="BO618" s="90" t="s">
        <v>3575</v>
      </c>
    </row>
    <row r="619" spans="1:78" ht="30">
      <c r="A619" s="192">
        <v>618</v>
      </c>
      <c r="B619" s="193">
        <v>33000156</v>
      </c>
      <c r="C619" s="193">
        <v>3</v>
      </c>
      <c r="D619" s="193" t="s">
        <v>56</v>
      </c>
      <c r="E619" s="198">
        <v>45117</v>
      </c>
      <c r="F619" s="193" t="s">
        <v>4680</v>
      </c>
      <c r="G619" s="192"/>
      <c r="H619" s="192"/>
      <c r="I619" s="192"/>
      <c r="J619" s="192"/>
      <c r="K619" s="192"/>
      <c r="L619" s="192"/>
      <c r="M619" s="192"/>
      <c r="N619" s="192"/>
      <c r="O619" s="192"/>
      <c r="P619" s="196" t="s">
        <v>5013</v>
      </c>
      <c r="Q619" s="192"/>
      <c r="R619" s="192" t="s">
        <v>671</v>
      </c>
      <c r="S619" s="192"/>
      <c r="T619" s="192"/>
      <c r="U619" s="192"/>
      <c r="V619" s="192"/>
      <c r="W619" s="192"/>
      <c r="X619" s="192"/>
      <c r="Y619" s="192"/>
      <c r="Z619" s="192"/>
      <c r="AA619" s="192"/>
      <c r="BM619" s="90" t="s">
        <v>2552</v>
      </c>
    </row>
    <row r="620" spans="1:78" ht="30">
      <c r="A620" s="192">
        <v>619</v>
      </c>
      <c r="B620" s="193">
        <v>33000161</v>
      </c>
      <c r="C620" s="193">
        <v>2</v>
      </c>
      <c r="D620" s="193" t="s">
        <v>56</v>
      </c>
      <c r="E620" s="198">
        <v>45117</v>
      </c>
      <c r="F620" s="193" t="s">
        <v>4679</v>
      </c>
      <c r="G620" s="192"/>
      <c r="H620" s="192"/>
      <c r="I620" s="192"/>
      <c r="J620" s="192"/>
      <c r="K620" s="192"/>
      <c r="L620" s="192"/>
      <c r="M620" s="192"/>
      <c r="N620" s="192"/>
      <c r="O620" s="192"/>
      <c r="P620" s="196" t="s">
        <v>5622</v>
      </c>
      <c r="Q620" s="192"/>
      <c r="R620" s="192" t="s">
        <v>154</v>
      </c>
      <c r="S620" s="192" t="s">
        <v>150</v>
      </c>
      <c r="T620" s="192"/>
      <c r="U620" s="192"/>
      <c r="V620" s="192"/>
      <c r="W620" s="192"/>
      <c r="X620" s="192"/>
      <c r="Y620" s="192"/>
      <c r="Z620" s="192"/>
      <c r="AA620" s="192"/>
      <c r="BM620" s="90" t="s">
        <v>1824</v>
      </c>
      <c r="BN620" s="90" t="s">
        <v>5595</v>
      </c>
    </row>
    <row r="621" spans="1:78" ht="30">
      <c r="A621" s="192">
        <v>620</v>
      </c>
      <c r="B621" s="193">
        <v>33000161</v>
      </c>
      <c r="C621" s="193">
        <v>3</v>
      </c>
      <c r="D621" s="193" t="s">
        <v>56</v>
      </c>
      <c r="E621" s="198">
        <v>45117</v>
      </c>
      <c r="F621" s="193" t="s">
        <v>4679</v>
      </c>
      <c r="G621" s="192"/>
      <c r="H621" s="192"/>
      <c r="I621" s="192"/>
      <c r="J621" s="192"/>
      <c r="K621" s="192"/>
      <c r="L621" s="192"/>
      <c r="M621" s="192"/>
      <c r="N621" s="192"/>
      <c r="O621" s="192"/>
      <c r="P621" s="196" t="s">
        <v>5014</v>
      </c>
      <c r="Q621" s="192"/>
      <c r="R621" s="192" t="s">
        <v>154</v>
      </c>
      <c r="S621" s="192" t="s">
        <v>507</v>
      </c>
      <c r="T621" s="192" t="s">
        <v>164</v>
      </c>
      <c r="U621" s="192"/>
      <c r="V621" s="192"/>
      <c r="W621" s="192"/>
      <c r="X621" s="192"/>
      <c r="Y621" s="192"/>
      <c r="Z621" s="192"/>
      <c r="AA621" s="192"/>
      <c r="BM621" s="90" t="s">
        <v>1657</v>
      </c>
      <c r="BN621" s="90" t="s">
        <v>3575</v>
      </c>
      <c r="BO621" s="90" t="s">
        <v>1364</v>
      </c>
    </row>
    <row r="622" spans="1:78">
      <c r="A622" s="192">
        <v>621</v>
      </c>
      <c r="B622" s="193">
        <v>33000163</v>
      </c>
      <c r="C622" s="193">
        <v>5</v>
      </c>
      <c r="D622" s="193" t="s">
        <v>51</v>
      </c>
      <c r="E622" s="198">
        <v>45117</v>
      </c>
      <c r="F622" s="193" t="s">
        <v>4679</v>
      </c>
      <c r="G622" s="192"/>
      <c r="H622" s="192"/>
      <c r="I622" s="192"/>
      <c r="J622" s="192"/>
      <c r="K622" s="192"/>
      <c r="L622" s="192"/>
      <c r="M622" s="192"/>
      <c r="N622" s="192"/>
      <c r="O622" s="192"/>
      <c r="P622" s="196" t="s">
        <v>4478</v>
      </c>
      <c r="Q622" s="192"/>
      <c r="R622" s="192" t="s">
        <v>86</v>
      </c>
      <c r="S622" s="192"/>
      <c r="T622" s="192"/>
      <c r="U622" s="192"/>
      <c r="V622" s="192"/>
      <c r="W622" s="192"/>
      <c r="X622" s="192"/>
      <c r="Y622" s="192"/>
      <c r="Z622" s="192"/>
      <c r="AA622" s="192"/>
    </row>
    <row r="623" spans="1:78" ht="135">
      <c r="A623" s="192">
        <v>622</v>
      </c>
      <c r="B623" s="193">
        <v>33000225</v>
      </c>
      <c r="C623" s="193">
        <v>5</v>
      </c>
      <c r="D623" s="193" t="s">
        <v>51</v>
      </c>
      <c r="E623" s="198">
        <v>45117</v>
      </c>
      <c r="F623" s="193" t="s">
        <v>4680</v>
      </c>
      <c r="G623" s="192"/>
      <c r="H623" s="192"/>
      <c r="I623" s="192"/>
      <c r="J623" s="192"/>
      <c r="K623" s="192"/>
      <c r="L623" s="192"/>
      <c r="M623" s="192"/>
      <c r="N623" s="192"/>
      <c r="O623" s="192"/>
      <c r="P623" s="196" t="s">
        <v>5498</v>
      </c>
      <c r="Q623" s="192"/>
      <c r="R623" s="192" t="s">
        <v>551</v>
      </c>
      <c r="S623" s="192"/>
      <c r="T623" s="192"/>
      <c r="U623" s="192"/>
      <c r="V623" s="192"/>
      <c r="W623" s="192"/>
      <c r="X623" s="192"/>
      <c r="Y623" s="192"/>
      <c r="Z623" s="192"/>
      <c r="AA623" s="192"/>
      <c r="BM623" s="90" t="s">
        <v>2148</v>
      </c>
    </row>
    <row r="624" spans="1:78">
      <c r="A624" s="192">
        <v>623</v>
      </c>
      <c r="B624" s="193">
        <v>40000268</v>
      </c>
      <c r="C624" s="193">
        <v>1</v>
      </c>
      <c r="D624" s="193" t="s">
        <v>56</v>
      </c>
      <c r="E624" s="198">
        <v>45117</v>
      </c>
      <c r="F624" s="193" t="s">
        <v>4680</v>
      </c>
      <c r="G624" s="192"/>
      <c r="H624" s="192"/>
      <c r="I624" s="192"/>
      <c r="J624" s="192"/>
      <c r="K624" s="192"/>
      <c r="L624" s="192"/>
      <c r="M624" s="192"/>
      <c r="N624" s="192"/>
      <c r="O624" s="192"/>
      <c r="P624" s="196" t="s">
        <v>5499</v>
      </c>
      <c r="Q624" s="192"/>
      <c r="R624" s="192" t="s">
        <v>2698</v>
      </c>
      <c r="S624" s="192"/>
      <c r="T624" s="192"/>
      <c r="U624" s="192"/>
      <c r="V624" s="192"/>
      <c r="W624" s="192"/>
      <c r="X624" s="192"/>
      <c r="Y624" s="192"/>
      <c r="Z624" s="192"/>
      <c r="AA624" s="192"/>
      <c r="BM624" s="90" t="s">
        <v>1611</v>
      </c>
    </row>
    <row r="625" spans="1:70">
      <c r="A625" s="192">
        <v>624</v>
      </c>
      <c r="B625" s="193">
        <v>40000382</v>
      </c>
      <c r="C625" s="193">
        <v>3</v>
      </c>
      <c r="D625" s="193" t="s">
        <v>56</v>
      </c>
      <c r="E625" s="198">
        <v>45117</v>
      </c>
      <c r="F625" s="193" t="s">
        <v>4679</v>
      </c>
      <c r="G625" s="192"/>
      <c r="H625" s="192"/>
      <c r="I625" s="192"/>
      <c r="J625" s="192"/>
      <c r="K625" s="192"/>
      <c r="L625" s="192"/>
      <c r="M625" s="192"/>
      <c r="N625" s="192"/>
      <c r="O625" s="192"/>
      <c r="P625" s="196" t="s">
        <v>5015</v>
      </c>
      <c r="Q625" s="192"/>
      <c r="R625" s="192" t="s">
        <v>671</v>
      </c>
      <c r="S625" s="192" t="s">
        <v>159</v>
      </c>
      <c r="T625" s="192"/>
      <c r="U625" s="192"/>
      <c r="V625" s="192"/>
      <c r="W625" s="192"/>
      <c r="X625" s="192"/>
      <c r="Y625" s="192"/>
      <c r="Z625" s="192"/>
      <c r="AA625" s="192"/>
      <c r="BM625" s="90" t="s">
        <v>176</v>
      </c>
      <c r="BN625" s="90" t="s">
        <v>1360</v>
      </c>
    </row>
    <row r="626" spans="1:70" ht="30">
      <c r="A626" s="192">
        <v>625</v>
      </c>
      <c r="B626" s="193">
        <v>40000392</v>
      </c>
      <c r="C626" s="193">
        <v>3</v>
      </c>
      <c r="D626" s="193" t="s">
        <v>56</v>
      </c>
      <c r="E626" s="198">
        <v>45117</v>
      </c>
      <c r="F626" s="193" t="s">
        <v>4680</v>
      </c>
      <c r="G626" s="192"/>
      <c r="H626" s="192"/>
      <c r="I626" s="192"/>
      <c r="J626" s="192"/>
      <c r="K626" s="192"/>
      <c r="L626" s="192"/>
      <c r="M626" s="192"/>
      <c r="N626" s="192"/>
      <c r="O626" s="192"/>
      <c r="P626" s="196" t="s">
        <v>5016</v>
      </c>
      <c r="Q626" s="192"/>
      <c r="R626" s="192" t="s">
        <v>3</v>
      </c>
      <c r="S626" s="192" t="s">
        <v>2700</v>
      </c>
      <c r="T626" s="192"/>
      <c r="U626" s="192"/>
      <c r="V626" s="192"/>
      <c r="W626" s="192"/>
      <c r="X626" s="192"/>
      <c r="Y626" s="192"/>
      <c r="Z626" s="192"/>
      <c r="AA626" s="192"/>
      <c r="BM626" s="90" t="s">
        <v>1245</v>
      </c>
      <c r="BN626" s="90" t="s">
        <v>2670</v>
      </c>
    </row>
    <row r="627" spans="1:70" ht="75">
      <c r="A627" s="192">
        <v>626</v>
      </c>
      <c r="B627" s="193">
        <v>40000392</v>
      </c>
      <c r="C627" s="193">
        <v>5</v>
      </c>
      <c r="D627" s="193" t="s">
        <v>56</v>
      </c>
      <c r="E627" s="198">
        <v>45117</v>
      </c>
      <c r="F627" s="193" t="s">
        <v>4680</v>
      </c>
      <c r="G627" s="192"/>
      <c r="H627" s="192"/>
      <c r="I627" s="192"/>
      <c r="J627" s="192"/>
      <c r="K627" s="192"/>
      <c r="L627" s="192"/>
      <c r="M627" s="192"/>
      <c r="N627" s="192"/>
      <c r="O627" s="192"/>
      <c r="P627" s="196" t="s">
        <v>5500</v>
      </c>
      <c r="Q627" s="192"/>
      <c r="R627" s="192" t="s">
        <v>174</v>
      </c>
      <c r="S627" s="192" t="s">
        <v>671</v>
      </c>
      <c r="T627" s="192" t="s">
        <v>507</v>
      </c>
      <c r="U627" s="192" t="s">
        <v>164</v>
      </c>
      <c r="V627" s="192"/>
      <c r="W627" s="192"/>
      <c r="X627" s="192"/>
      <c r="Y627" s="192"/>
      <c r="Z627" s="192"/>
      <c r="AA627" s="192"/>
      <c r="BM627" s="90" t="s">
        <v>1777</v>
      </c>
      <c r="BN627" s="90" t="s">
        <v>3331</v>
      </c>
      <c r="BO627" s="90" t="s">
        <v>3575</v>
      </c>
      <c r="BP627" s="90" t="s">
        <v>3463</v>
      </c>
      <c r="BQ627" s="90" t="s">
        <v>3302</v>
      </c>
      <c r="BR627" s="90" t="s">
        <v>216</v>
      </c>
    </row>
    <row r="628" spans="1:70">
      <c r="A628" s="192">
        <v>627</v>
      </c>
      <c r="B628" s="193">
        <v>60000035</v>
      </c>
      <c r="C628" s="193">
        <v>4</v>
      </c>
      <c r="D628" s="193" t="s">
        <v>51</v>
      </c>
      <c r="E628" s="198">
        <v>45117</v>
      </c>
      <c r="F628" s="193" t="s">
        <v>4679</v>
      </c>
      <c r="G628" s="192"/>
      <c r="H628" s="192"/>
      <c r="I628" s="192"/>
      <c r="J628" s="192"/>
      <c r="K628" s="192"/>
      <c r="L628" s="192"/>
      <c r="M628" s="192"/>
      <c r="N628" s="192"/>
      <c r="O628" s="192"/>
      <c r="P628" s="196" t="s">
        <v>4481</v>
      </c>
      <c r="Q628" s="192"/>
      <c r="R628" s="192" t="s">
        <v>86</v>
      </c>
      <c r="S628" s="192"/>
      <c r="T628" s="192"/>
      <c r="U628" s="192"/>
      <c r="V628" s="192"/>
      <c r="W628" s="192"/>
      <c r="X628" s="192"/>
      <c r="Y628" s="192"/>
      <c r="Z628" s="192"/>
      <c r="AA628" s="192"/>
    </row>
    <row r="629" spans="1:70">
      <c r="A629" s="192">
        <v>628</v>
      </c>
      <c r="B629" s="193">
        <v>61000028</v>
      </c>
      <c r="C629" s="193">
        <v>5</v>
      </c>
      <c r="D629" s="193" t="s">
        <v>56</v>
      </c>
      <c r="E629" s="198">
        <v>45117</v>
      </c>
      <c r="F629" s="193" t="s">
        <v>4679</v>
      </c>
      <c r="G629" s="192"/>
      <c r="H629" s="192"/>
      <c r="I629" s="192"/>
      <c r="J629" s="192"/>
      <c r="K629" s="192"/>
      <c r="L629" s="192"/>
      <c r="M629" s="192"/>
      <c r="N629" s="192"/>
      <c r="O629" s="192"/>
      <c r="P629" s="196" t="s">
        <v>5306</v>
      </c>
      <c r="Q629" s="192"/>
      <c r="R629" s="192" t="s">
        <v>86</v>
      </c>
      <c r="S629" s="192"/>
      <c r="T629" s="192"/>
      <c r="U629" s="192"/>
      <c r="V629" s="192"/>
      <c r="W629" s="192"/>
      <c r="X629" s="192"/>
      <c r="Y629" s="192"/>
      <c r="Z629" s="192"/>
      <c r="AA629" s="192"/>
    </row>
    <row r="630" spans="1:70" ht="30">
      <c r="A630" s="192">
        <v>629</v>
      </c>
      <c r="B630" s="193">
        <v>61000041</v>
      </c>
      <c r="C630" s="193">
        <v>1</v>
      </c>
      <c r="D630" s="193" t="s">
        <v>56</v>
      </c>
      <c r="E630" s="198">
        <v>45117</v>
      </c>
      <c r="F630" s="193" t="s">
        <v>4680</v>
      </c>
      <c r="G630" s="192"/>
      <c r="H630" s="192"/>
      <c r="I630" s="192"/>
      <c r="J630" s="192"/>
      <c r="K630" s="192"/>
      <c r="L630" s="192"/>
      <c r="M630" s="192"/>
      <c r="N630" s="192"/>
      <c r="O630" s="192"/>
      <c r="P630" s="196" t="s">
        <v>5017</v>
      </c>
      <c r="Q630" s="192"/>
      <c r="R630" s="192" t="s">
        <v>154</v>
      </c>
      <c r="S630" s="192" t="s">
        <v>159</v>
      </c>
      <c r="T630" s="192"/>
      <c r="U630" s="192"/>
      <c r="V630" s="192"/>
      <c r="W630" s="192"/>
      <c r="X630" s="192"/>
      <c r="Y630" s="192"/>
      <c r="Z630" s="192"/>
      <c r="AA630" s="192"/>
      <c r="BM630" s="90" t="s">
        <v>506</v>
      </c>
      <c r="BN630" s="90" t="s">
        <v>3172</v>
      </c>
    </row>
    <row r="631" spans="1:70" ht="30">
      <c r="A631" s="192">
        <v>630</v>
      </c>
      <c r="B631" s="193">
        <v>61000028</v>
      </c>
      <c r="C631" s="193">
        <v>5</v>
      </c>
      <c r="D631" s="193" t="s">
        <v>51</v>
      </c>
      <c r="E631" s="198">
        <v>45117</v>
      </c>
      <c r="F631" s="193" t="s">
        <v>4679</v>
      </c>
      <c r="G631" s="192"/>
      <c r="H631" s="192"/>
      <c r="I631" s="192"/>
      <c r="J631" s="192"/>
      <c r="K631" s="192"/>
      <c r="L631" s="192"/>
      <c r="M631" s="192"/>
      <c r="N631" s="192"/>
      <c r="O631" s="192"/>
      <c r="P631" s="196" t="s">
        <v>5018</v>
      </c>
      <c r="Q631" s="192"/>
      <c r="R631" s="192" t="s">
        <v>3</v>
      </c>
      <c r="S631" s="192" t="s">
        <v>2467</v>
      </c>
      <c r="T631" s="192"/>
      <c r="U631" s="192"/>
      <c r="V631" s="192"/>
      <c r="W631" s="192"/>
      <c r="X631" s="192"/>
      <c r="Y631" s="192"/>
      <c r="Z631" s="192"/>
      <c r="AA631" s="192"/>
      <c r="BM631" s="90" t="s">
        <v>1216</v>
      </c>
      <c r="BN631" s="90" t="s">
        <v>2695</v>
      </c>
    </row>
    <row r="632" spans="1:70">
      <c r="A632" s="192">
        <v>631</v>
      </c>
      <c r="B632" s="193">
        <v>61000041</v>
      </c>
      <c r="C632" s="193">
        <v>1</v>
      </c>
      <c r="D632" s="193" t="s">
        <v>56</v>
      </c>
      <c r="E632" s="198">
        <v>45117</v>
      </c>
      <c r="F632" s="193" t="s">
        <v>4680</v>
      </c>
      <c r="G632" s="192"/>
      <c r="H632" s="192"/>
      <c r="I632" s="192"/>
      <c r="J632" s="192"/>
      <c r="K632" s="192"/>
      <c r="L632" s="192"/>
      <c r="M632" s="192"/>
      <c r="N632" s="192"/>
      <c r="O632" s="192"/>
      <c r="P632" s="197" t="s">
        <v>5501</v>
      </c>
      <c r="Q632" s="192"/>
      <c r="R632" s="192" t="s">
        <v>174</v>
      </c>
      <c r="S632" s="192" t="s">
        <v>507</v>
      </c>
      <c r="T632" s="192"/>
      <c r="U632" s="192"/>
      <c r="V632" s="192"/>
      <c r="W632" s="192"/>
      <c r="X632" s="192"/>
      <c r="Y632" s="192"/>
      <c r="Z632" s="192"/>
      <c r="AA632" s="192"/>
      <c r="BM632" s="90" t="s">
        <v>1777</v>
      </c>
      <c r="BN632" s="90" t="s">
        <v>3575</v>
      </c>
    </row>
    <row r="633" spans="1:70" ht="30">
      <c r="A633" s="192">
        <v>632</v>
      </c>
      <c r="B633" s="193">
        <v>71000093</v>
      </c>
      <c r="C633" s="193">
        <v>4</v>
      </c>
      <c r="D633" s="193" t="s">
        <v>51</v>
      </c>
      <c r="E633" s="198">
        <v>45117</v>
      </c>
      <c r="F633" s="193" t="s">
        <v>4679</v>
      </c>
      <c r="G633" s="192"/>
      <c r="H633" s="192"/>
      <c r="I633" s="192"/>
      <c r="J633" s="192"/>
      <c r="K633" s="192"/>
      <c r="L633" s="192"/>
      <c r="M633" s="192"/>
      <c r="N633" s="192"/>
      <c r="O633" s="192"/>
      <c r="P633" s="196" t="s">
        <v>5019</v>
      </c>
      <c r="Q633" s="192"/>
      <c r="R633" s="192" t="s">
        <v>551</v>
      </c>
      <c r="S633" s="192" t="s">
        <v>2467</v>
      </c>
      <c r="T633" s="192"/>
      <c r="U633" s="192"/>
      <c r="V633" s="192"/>
      <c r="W633" s="192"/>
      <c r="X633" s="192"/>
      <c r="Y633" s="192"/>
      <c r="Z633" s="192"/>
      <c r="AA633" s="192"/>
      <c r="BM633" s="90" t="s">
        <v>2490</v>
      </c>
      <c r="BN633" s="90" t="s">
        <v>2695</v>
      </c>
    </row>
    <row r="634" spans="1:70" ht="30">
      <c r="A634" s="192">
        <v>633</v>
      </c>
      <c r="B634" s="193">
        <v>71000349</v>
      </c>
      <c r="C634" s="193">
        <v>5</v>
      </c>
      <c r="D634" s="193" t="s">
        <v>56</v>
      </c>
      <c r="E634" s="198">
        <v>45117</v>
      </c>
      <c r="F634" s="193" t="s">
        <v>4680</v>
      </c>
      <c r="G634" s="192"/>
      <c r="H634" s="192"/>
      <c r="I634" s="192"/>
      <c r="J634" s="192"/>
      <c r="K634" s="192"/>
      <c r="L634" s="192"/>
      <c r="M634" s="192"/>
      <c r="N634" s="192"/>
      <c r="O634" s="192"/>
      <c r="P634" s="196" t="s">
        <v>5308</v>
      </c>
      <c r="Q634" s="192"/>
      <c r="R634" s="192" t="s">
        <v>86</v>
      </c>
      <c r="S634" s="192"/>
      <c r="T634" s="192"/>
      <c r="U634" s="192"/>
      <c r="V634" s="192"/>
      <c r="W634" s="192"/>
      <c r="X634" s="192"/>
      <c r="Y634" s="192"/>
      <c r="Z634" s="192"/>
      <c r="AA634" s="192"/>
    </row>
    <row r="635" spans="1:70">
      <c r="A635" s="192">
        <v>634</v>
      </c>
      <c r="B635" s="193">
        <v>71000349</v>
      </c>
      <c r="C635" s="193">
        <v>4</v>
      </c>
      <c r="D635" s="193" t="s">
        <v>51</v>
      </c>
      <c r="E635" s="198">
        <v>45117</v>
      </c>
      <c r="F635" s="193" t="s">
        <v>4680</v>
      </c>
      <c r="G635" s="192"/>
      <c r="H635" s="192"/>
      <c r="I635" s="192"/>
      <c r="J635" s="192"/>
      <c r="K635" s="192"/>
      <c r="L635" s="192"/>
      <c r="M635" s="192"/>
      <c r="N635" s="192"/>
      <c r="O635" s="192"/>
      <c r="P635" s="196" t="s">
        <v>5020</v>
      </c>
      <c r="Q635" s="192"/>
      <c r="R635" s="192" t="s">
        <v>551</v>
      </c>
      <c r="S635" s="192"/>
      <c r="T635" s="192"/>
      <c r="U635" s="192"/>
      <c r="V635" s="192"/>
      <c r="W635" s="192"/>
      <c r="X635" s="192"/>
      <c r="Y635" s="192"/>
      <c r="Z635" s="192"/>
      <c r="AA635" s="192"/>
      <c r="BM635" s="90" t="s">
        <v>2151</v>
      </c>
    </row>
    <row r="636" spans="1:70" ht="45">
      <c r="A636" s="192">
        <v>635</v>
      </c>
      <c r="B636" s="193">
        <v>72000000</v>
      </c>
      <c r="C636" s="193">
        <v>4</v>
      </c>
      <c r="D636" s="193" t="s">
        <v>51</v>
      </c>
      <c r="E636" s="198">
        <v>45117</v>
      </c>
      <c r="F636" s="193" t="s">
        <v>4679</v>
      </c>
      <c r="G636" s="192"/>
      <c r="H636" s="192"/>
      <c r="I636" s="192"/>
      <c r="J636" s="192"/>
      <c r="K636" s="192"/>
      <c r="L636" s="192"/>
      <c r="M636" s="192"/>
      <c r="N636" s="192"/>
      <c r="O636" s="192"/>
      <c r="P636" s="196" t="s">
        <v>4700</v>
      </c>
      <c r="Q636" s="192"/>
      <c r="R636" s="192" t="s">
        <v>86</v>
      </c>
      <c r="S636" s="192"/>
      <c r="T636" s="192"/>
      <c r="U636" s="192"/>
      <c r="V636" s="192"/>
      <c r="W636" s="192"/>
      <c r="X636" s="192"/>
      <c r="Y636" s="192"/>
      <c r="Z636" s="192"/>
      <c r="AA636" s="192"/>
    </row>
    <row r="637" spans="1:70">
      <c r="A637" s="192">
        <v>636</v>
      </c>
      <c r="B637" s="193">
        <v>72000010</v>
      </c>
      <c r="C637" s="193">
        <v>2</v>
      </c>
      <c r="D637" s="193" t="s">
        <v>56</v>
      </c>
      <c r="E637" s="198">
        <v>45117</v>
      </c>
      <c r="F637" s="193" t="s">
        <v>4679</v>
      </c>
      <c r="G637" s="192"/>
      <c r="H637" s="192"/>
      <c r="I637" s="192"/>
      <c r="J637" s="192"/>
      <c r="K637" s="192"/>
      <c r="L637" s="192"/>
      <c r="M637" s="192"/>
      <c r="N637" s="192"/>
      <c r="O637" s="192"/>
      <c r="P637" s="196" t="s">
        <v>5021</v>
      </c>
      <c r="Q637" s="192"/>
      <c r="R637" s="192" t="s">
        <v>155</v>
      </c>
      <c r="S637" s="192" t="s">
        <v>164</v>
      </c>
      <c r="T637" s="192" t="s">
        <v>2467</v>
      </c>
      <c r="U637" s="192"/>
      <c r="V637" s="192"/>
      <c r="W637" s="192"/>
      <c r="X637" s="192"/>
      <c r="Y637" s="192"/>
      <c r="Z637" s="192"/>
      <c r="AA637" s="192"/>
      <c r="BM637" s="90" t="s">
        <v>2998</v>
      </c>
      <c r="BN637" s="90" t="s">
        <v>1409</v>
      </c>
      <c r="BO637" s="90" t="s">
        <v>173</v>
      </c>
    </row>
    <row r="638" spans="1:70">
      <c r="A638" s="192">
        <v>637</v>
      </c>
      <c r="B638" s="193">
        <v>72000070</v>
      </c>
      <c r="C638" s="193">
        <v>5</v>
      </c>
      <c r="D638" s="193" t="s">
        <v>56</v>
      </c>
      <c r="E638" s="198">
        <v>45117</v>
      </c>
      <c r="F638" s="193" t="s">
        <v>4679</v>
      </c>
      <c r="G638" s="192"/>
      <c r="H638" s="192"/>
      <c r="I638" s="192"/>
      <c r="J638" s="192"/>
      <c r="K638" s="192"/>
      <c r="L638" s="192"/>
      <c r="M638" s="192"/>
      <c r="N638" s="192"/>
      <c r="O638" s="192"/>
      <c r="P638" s="196" t="s">
        <v>4488</v>
      </c>
      <c r="Q638" s="192"/>
      <c r="R638" s="192" t="s">
        <v>86</v>
      </c>
      <c r="S638" s="192"/>
      <c r="T638" s="192"/>
      <c r="U638" s="192"/>
      <c r="V638" s="192"/>
      <c r="W638" s="192"/>
      <c r="X638" s="192"/>
      <c r="Y638" s="192"/>
      <c r="Z638" s="192"/>
      <c r="AA638" s="192"/>
    </row>
    <row r="639" spans="1:70">
      <c r="A639" s="192">
        <v>638</v>
      </c>
      <c r="B639" s="193">
        <v>130599426</v>
      </c>
      <c r="C639" s="193">
        <v>2</v>
      </c>
      <c r="D639" s="193" t="s">
        <v>56</v>
      </c>
      <c r="E639" s="198">
        <v>45118</v>
      </c>
      <c r="F639" s="193" t="s">
        <v>4687</v>
      </c>
      <c r="G639" s="192"/>
      <c r="H639" s="192"/>
      <c r="I639" s="192"/>
      <c r="J639" s="192"/>
      <c r="K639" s="192"/>
      <c r="L639" s="192"/>
      <c r="M639" s="192"/>
      <c r="N639" s="192"/>
      <c r="O639" s="192"/>
      <c r="P639" s="196" t="s">
        <v>5022</v>
      </c>
      <c r="Q639" s="192"/>
      <c r="R639" s="192" t="s">
        <v>2698</v>
      </c>
      <c r="S639" s="192"/>
      <c r="T639" s="192"/>
      <c r="U639" s="192"/>
      <c r="V639" s="192"/>
      <c r="W639" s="192"/>
      <c r="X639" s="192"/>
      <c r="Y639" s="192"/>
      <c r="Z639" s="192"/>
      <c r="AA639" s="192"/>
      <c r="BM639" s="90" t="s">
        <v>1611</v>
      </c>
    </row>
    <row r="640" spans="1:70">
      <c r="A640" s="192">
        <v>639</v>
      </c>
      <c r="B640" s="193">
        <v>100896943</v>
      </c>
      <c r="C640" s="193">
        <v>1</v>
      </c>
      <c r="D640" s="193" t="s">
        <v>56</v>
      </c>
      <c r="E640" s="198">
        <v>45118</v>
      </c>
      <c r="F640" s="193" t="s">
        <v>4679</v>
      </c>
      <c r="G640" s="192"/>
      <c r="H640" s="192"/>
      <c r="I640" s="192"/>
      <c r="J640" s="192"/>
      <c r="K640" s="192"/>
      <c r="L640" s="192"/>
      <c r="M640" s="192"/>
      <c r="N640" s="192"/>
      <c r="O640" s="192"/>
      <c r="P640" s="196" t="s">
        <v>5502</v>
      </c>
      <c r="Q640" s="192"/>
      <c r="R640" s="192" t="s">
        <v>154</v>
      </c>
      <c r="S640" s="192"/>
      <c r="T640" s="192"/>
      <c r="U640" s="192"/>
      <c r="V640" s="192"/>
      <c r="W640" s="192"/>
      <c r="X640" s="192"/>
      <c r="Y640" s="192"/>
      <c r="Z640" s="192"/>
      <c r="AA640" s="192"/>
      <c r="BM640" s="90" t="s">
        <v>506</v>
      </c>
    </row>
    <row r="641" spans="1:73" ht="75">
      <c r="A641" s="192">
        <v>640</v>
      </c>
      <c r="B641" s="193">
        <v>115837510</v>
      </c>
      <c r="C641" s="193">
        <v>3</v>
      </c>
      <c r="D641" s="193" t="s">
        <v>51</v>
      </c>
      <c r="E641" s="198">
        <v>45118</v>
      </c>
      <c r="F641" s="193" t="s">
        <v>4686</v>
      </c>
      <c r="G641" s="192"/>
      <c r="H641" s="192"/>
      <c r="I641" s="192"/>
      <c r="J641" s="192"/>
      <c r="K641" s="192"/>
      <c r="L641" s="192"/>
      <c r="M641" s="192"/>
      <c r="N641" s="192"/>
      <c r="O641" s="192"/>
      <c r="P641" s="196" t="s">
        <v>5503</v>
      </c>
      <c r="Q641" s="192"/>
      <c r="R641" s="192" t="s">
        <v>151</v>
      </c>
      <c r="S641" s="192" t="s">
        <v>154</v>
      </c>
      <c r="T641" s="192" t="s">
        <v>507</v>
      </c>
      <c r="U641" s="192" t="s">
        <v>193</v>
      </c>
      <c r="V641" s="192"/>
      <c r="W641" s="192"/>
      <c r="X641" s="192"/>
      <c r="Y641" s="192"/>
      <c r="Z641" s="192"/>
      <c r="AA641" s="192"/>
      <c r="BM641" s="90" t="s">
        <v>1048</v>
      </c>
      <c r="BN641" s="90" t="s">
        <v>3300</v>
      </c>
      <c r="BO641" s="90" t="s">
        <v>3575</v>
      </c>
      <c r="BP641" s="90" t="s">
        <v>784</v>
      </c>
    </row>
    <row r="642" spans="1:73">
      <c r="A642" s="192">
        <v>641</v>
      </c>
      <c r="B642" s="193">
        <v>118351329</v>
      </c>
      <c r="C642" s="193">
        <v>5</v>
      </c>
      <c r="D642" s="193" t="s">
        <v>51</v>
      </c>
      <c r="E642" s="198">
        <v>45118</v>
      </c>
      <c r="F642" s="193" t="s">
        <v>4679</v>
      </c>
      <c r="G642" s="192"/>
      <c r="H642" s="192"/>
      <c r="I642" s="192"/>
      <c r="J642" s="192"/>
      <c r="K642" s="192"/>
      <c r="L642" s="192"/>
      <c r="M642" s="192"/>
      <c r="N642" s="192"/>
      <c r="O642" s="192"/>
      <c r="P642" s="196" t="s">
        <v>5023</v>
      </c>
      <c r="Q642" s="192"/>
      <c r="R642" s="192" t="s">
        <v>551</v>
      </c>
      <c r="S642" s="192" t="s">
        <v>155</v>
      </c>
      <c r="T642" s="192" t="s">
        <v>2467</v>
      </c>
      <c r="U642" s="192"/>
      <c r="V642" s="192"/>
      <c r="W642" s="192"/>
      <c r="X642" s="192"/>
      <c r="Y642" s="192"/>
      <c r="Z642" s="192"/>
      <c r="AA642" s="192"/>
      <c r="BM642" s="90" t="s">
        <v>2490</v>
      </c>
      <c r="BN642" s="90" t="s">
        <v>2976</v>
      </c>
      <c r="BO642" s="90" t="s">
        <v>3086</v>
      </c>
    </row>
    <row r="643" spans="1:73" ht="30">
      <c r="A643" s="192">
        <v>642</v>
      </c>
      <c r="B643" s="193">
        <v>118351329</v>
      </c>
      <c r="C643" s="193">
        <v>4</v>
      </c>
      <c r="D643" s="193" t="s">
        <v>51</v>
      </c>
      <c r="E643" s="198">
        <v>45118</v>
      </c>
      <c r="F643" s="193" t="s">
        <v>4679</v>
      </c>
      <c r="G643" s="192"/>
      <c r="H643" s="192"/>
      <c r="I643" s="192"/>
      <c r="J643" s="192"/>
      <c r="K643" s="192"/>
      <c r="L643" s="192"/>
      <c r="M643" s="192"/>
      <c r="N643" s="192"/>
      <c r="O643" s="192"/>
      <c r="P643" s="196" t="s">
        <v>4491</v>
      </c>
      <c r="Q643" s="192"/>
      <c r="R643" s="192" t="s">
        <v>86</v>
      </c>
      <c r="S643" s="192"/>
      <c r="T643" s="192"/>
      <c r="U643" s="192"/>
      <c r="V643" s="192"/>
      <c r="W643" s="192"/>
      <c r="X643" s="192"/>
      <c r="Y643" s="192"/>
      <c r="Z643" s="192"/>
      <c r="AA643" s="192"/>
    </row>
    <row r="644" spans="1:73" ht="30">
      <c r="A644" s="192">
        <v>643</v>
      </c>
      <c r="B644" s="193">
        <v>118960707</v>
      </c>
      <c r="C644" s="193">
        <v>3</v>
      </c>
      <c r="D644" s="193" t="s">
        <v>56</v>
      </c>
      <c r="E644" s="198">
        <v>45118</v>
      </c>
      <c r="F644" s="193" t="s">
        <v>4687</v>
      </c>
      <c r="G644" s="192"/>
      <c r="H644" s="192"/>
      <c r="I644" s="192"/>
      <c r="J644" s="192"/>
      <c r="K644" s="192"/>
      <c r="L644" s="192"/>
      <c r="M644" s="192"/>
      <c r="N644" s="192"/>
      <c r="O644" s="192"/>
      <c r="P644" s="196" t="s">
        <v>5024</v>
      </c>
      <c r="Q644" s="192"/>
      <c r="R644" s="192" t="s">
        <v>165</v>
      </c>
      <c r="S644" s="192" t="s">
        <v>548</v>
      </c>
      <c r="T644" s="192" t="s">
        <v>3127</v>
      </c>
      <c r="U644" s="192"/>
      <c r="V644" s="192"/>
      <c r="W644" s="192"/>
      <c r="X644" s="192"/>
      <c r="Y644" s="192"/>
      <c r="Z644" s="192"/>
      <c r="AA644" s="192"/>
      <c r="BM644" s="90" t="s">
        <v>2017</v>
      </c>
      <c r="BN644" s="90" t="s">
        <v>1333</v>
      </c>
      <c r="BO644" s="90" t="s">
        <v>3413</v>
      </c>
      <c r="BP644" s="90" t="s">
        <v>2817</v>
      </c>
    </row>
    <row r="645" spans="1:73" ht="45">
      <c r="A645" s="192">
        <v>644</v>
      </c>
      <c r="B645" s="193">
        <v>119250454</v>
      </c>
      <c r="C645" s="193">
        <v>3</v>
      </c>
      <c r="D645" s="193" t="s">
        <v>51</v>
      </c>
      <c r="E645" s="198">
        <v>45118</v>
      </c>
      <c r="F645" s="193" t="s">
        <v>4680</v>
      </c>
      <c r="G645" s="192"/>
      <c r="H645" s="192"/>
      <c r="I645" s="192"/>
      <c r="J645" s="192"/>
      <c r="K645" s="192"/>
      <c r="L645" s="192"/>
      <c r="M645" s="192"/>
      <c r="N645" s="192"/>
      <c r="O645" s="192"/>
      <c r="P645" s="196" t="s">
        <v>5025</v>
      </c>
      <c r="Q645" s="192"/>
      <c r="R645" s="192" t="s">
        <v>507</v>
      </c>
      <c r="S645" s="192"/>
      <c r="T645" s="192"/>
      <c r="U645" s="192"/>
      <c r="V645" s="192"/>
      <c r="W645" s="192"/>
      <c r="X645" s="192"/>
      <c r="Y645" s="192"/>
      <c r="Z645" s="192"/>
      <c r="AA645" s="192"/>
      <c r="BM645" s="90" t="s">
        <v>3575</v>
      </c>
    </row>
    <row r="646" spans="1:73" ht="45">
      <c r="A646" s="192">
        <v>645</v>
      </c>
      <c r="B646" s="193">
        <v>122470909</v>
      </c>
      <c r="C646" s="193">
        <v>4</v>
      </c>
      <c r="D646" s="193" t="s">
        <v>56</v>
      </c>
      <c r="E646" s="198">
        <v>45118</v>
      </c>
      <c r="F646" s="193" t="s">
        <v>4679</v>
      </c>
      <c r="G646" s="192"/>
      <c r="H646" s="192"/>
      <c r="I646" s="192"/>
      <c r="J646" s="192"/>
      <c r="K646" s="192"/>
      <c r="L646" s="192"/>
      <c r="M646" s="192"/>
      <c r="N646" s="192"/>
      <c r="O646" s="192"/>
      <c r="P646" s="196" t="s">
        <v>5504</v>
      </c>
      <c r="Q646" s="192"/>
      <c r="R646" s="192" t="s">
        <v>2698</v>
      </c>
      <c r="S646" s="192" t="s">
        <v>3</v>
      </c>
      <c r="T646" s="192" t="s">
        <v>165</v>
      </c>
      <c r="U646" s="192" t="s">
        <v>2097</v>
      </c>
      <c r="V646" s="192" t="s">
        <v>671</v>
      </c>
      <c r="W646" s="192"/>
      <c r="X646" s="192"/>
      <c r="Y646" s="192"/>
      <c r="Z646" s="192"/>
      <c r="AA646" s="192"/>
      <c r="BM646" s="90" t="s">
        <v>1611</v>
      </c>
      <c r="BN646" s="90" t="s">
        <v>1146</v>
      </c>
      <c r="BO646" s="90" t="s">
        <v>2136</v>
      </c>
      <c r="BP646" s="90" t="s">
        <v>2198</v>
      </c>
      <c r="BQ646" s="90" t="s">
        <v>2462</v>
      </c>
      <c r="BR646" s="90" t="s">
        <v>2522</v>
      </c>
      <c r="BS646" s="90" t="s">
        <v>2601</v>
      </c>
    </row>
    <row r="647" spans="1:73" ht="60">
      <c r="A647" s="192">
        <v>646</v>
      </c>
      <c r="B647" s="193">
        <v>33000156</v>
      </c>
      <c r="C647" s="193">
        <v>3</v>
      </c>
      <c r="D647" s="193" t="s">
        <v>51</v>
      </c>
      <c r="E647" s="198">
        <v>45116</v>
      </c>
      <c r="F647" s="193" t="s">
        <v>4680</v>
      </c>
      <c r="G647" s="192"/>
      <c r="H647" s="192"/>
      <c r="I647" s="192"/>
      <c r="J647" s="192"/>
      <c r="K647" s="192"/>
      <c r="L647" s="192"/>
      <c r="M647" s="192"/>
      <c r="N647" s="192"/>
      <c r="O647" s="192"/>
      <c r="P647" s="196" t="s">
        <v>5026</v>
      </c>
      <c r="Q647" s="192"/>
      <c r="R647" s="192" t="s">
        <v>3</v>
      </c>
      <c r="S647" s="192" t="s">
        <v>165</v>
      </c>
      <c r="T647" s="192" t="s">
        <v>507</v>
      </c>
      <c r="U647" s="192"/>
      <c r="V647" s="192"/>
      <c r="W647" s="192"/>
      <c r="X647" s="192"/>
      <c r="Y647" s="192"/>
      <c r="Z647" s="192"/>
      <c r="AA647" s="192"/>
      <c r="BM647" s="90" t="s">
        <v>1154</v>
      </c>
      <c r="BN647" s="90" t="s">
        <v>1279</v>
      </c>
      <c r="BO647" s="90" t="s">
        <v>1290</v>
      </c>
      <c r="BP647" s="90" t="s">
        <v>3575</v>
      </c>
    </row>
    <row r="648" spans="1:73" ht="60">
      <c r="A648" s="192">
        <v>647</v>
      </c>
      <c r="B648" s="193">
        <v>33000161</v>
      </c>
      <c r="C648" s="193">
        <v>3</v>
      </c>
      <c r="D648" s="193" t="s">
        <v>56</v>
      </c>
      <c r="E648" s="198">
        <v>45116</v>
      </c>
      <c r="F648" s="193" t="s">
        <v>4679</v>
      </c>
      <c r="G648" s="192"/>
      <c r="H648" s="192"/>
      <c r="I648" s="192"/>
      <c r="J648" s="192"/>
      <c r="K648" s="192"/>
      <c r="L648" s="192"/>
      <c r="M648" s="192"/>
      <c r="N648" s="192"/>
      <c r="O648" s="192"/>
      <c r="P648" s="196" t="s">
        <v>5027</v>
      </c>
      <c r="Q648" s="192"/>
      <c r="R648" s="192" t="s">
        <v>155</v>
      </c>
      <c r="S648" s="192"/>
      <c r="T648" s="192"/>
      <c r="U648" s="192"/>
      <c r="V648" s="192"/>
      <c r="W648" s="192"/>
      <c r="X648" s="192"/>
      <c r="Y648" s="192"/>
      <c r="Z648" s="192"/>
      <c r="AA648" s="192"/>
      <c r="BM648" s="90" t="s">
        <v>2963</v>
      </c>
    </row>
    <row r="649" spans="1:73">
      <c r="A649" s="192">
        <v>648</v>
      </c>
      <c r="B649" s="193">
        <v>33000163</v>
      </c>
      <c r="C649" s="193">
        <v>1</v>
      </c>
      <c r="D649" s="193" t="s">
        <v>56</v>
      </c>
      <c r="E649" s="198">
        <v>45116</v>
      </c>
      <c r="F649" s="193" t="s">
        <v>4679</v>
      </c>
      <c r="G649" s="192"/>
      <c r="H649" s="192"/>
      <c r="I649" s="192"/>
      <c r="J649" s="192"/>
      <c r="K649" s="192"/>
      <c r="L649" s="192"/>
      <c r="M649" s="192"/>
      <c r="N649" s="192"/>
      <c r="O649" s="192"/>
      <c r="P649" s="196" t="s">
        <v>5028</v>
      </c>
      <c r="Q649" s="192"/>
      <c r="R649" s="192" t="s">
        <v>159</v>
      </c>
      <c r="S649" s="192"/>
      <c r="T649" s="192"/>
      <c r="U649" s="192"/>
      <c r="V649" s="192"/>
      <c r="W649" s="192"/>
      <c r="X649" s="192"/>
      <c r="Y649" s="192"/>
      <c r="Z649" s="192"/>
      <c r="AA649" s="192"/>
      <c r="BM649" s="90" t="s">
        <v>2426</v>
      </c>
    </row>
    <row r="650" spans="1:73" ht="75">
      <c r="A650" s="192">
        <v>649</v>
      </c>
      <c r="B650" s="193">
        <v>33000197</v>
      </c>
      <c r="C650" s="193">
        <v>5</v>
      </c>
      <c r="D650" s="193" t="s">
        <v>56</v>
      </c>
      <c r="E650" s="198">
        <v>45116</v>
      </c>
      <c r="F650" s="193" t="s">
        <v>4680</v>
      </c>
      <c r="G650" s="192"/>
      <c r="H650" s="192"/>
      <c r="I650" s="192"/>
      <c r="J650" s="192"/>
      <c r="K650" s="192"/>
      <c r="L650" s="192"/>
      <c r="M650" s="192"/>
      <c r="N650" s="192"/>
      <c r="O650" s="192"/>
      <c r="P650" s="196" t="s">
        <v>5029</v>
      </c>
      <c r="Q650" s="192"/>
      <c r="R650" s="192" t="s">
        <v>174</v>
      </c>
      <c r="S650" s="192" t="s">
        <v>3</v>
      </c>
      <c r="T650" s="192" t="s">
        <v>2700</v>
      </c>
      <c r="U650" s="192" t="s">
        <v>671</v>
      </c>
      <c r="V650" s="192" t="s">
        <v>507</v>
      </c>
      <c r="W650" s="192" t="s">
        <v>164</v>
      </c>
      <c r="X650" s="192"/>
      <c r="Y650" s="192"/>
      <c r="Z650" s="192"/>
      <c r="AA650" s="192"/>
      <c r="BM650" s="90" t="s">
        <v>1777</v>
      </c>
      <c r="BN650" s="90" t="s">
        <v>1150</v>
      </c>
      <c r="BO650" s="90" t="s">
        <v>2728</v>
      </c>
      <c r="BP650" s="90" t="s">
        <v>1253</v>
      </c>
      <c r="BQ650" s="90" t="s">
        <v>960</v>
      </c>
      <c r="BR650" s="90" t="s">
        <v>2527</v>
      </c>
      <c r="BS650" s="90" t="s">
        <v>3575</v>
      </c>
      <c r="BT650" s="90" t="s">
        <v>2797</v>
      </c>
      <c r="BU650" s="90" t="s">
        <v>3377</v>
      </c>
    </row>
    <row r="651" spans="1:73" ht="30">
      <c r="A651" s="192">
        <v>650</v>
      </c>
      <c r="B651" s="193">
        <v>33000197</v>
      </c>
      <c r="C651" s="193">
        <v>3</v>
      </c>
      <c r="D651" s="193" t="s">
        <v>56</v>
      </c>
      <c r="E651" s="198">
        <v>45116</v>
      </c>
      <c r="F651" s="193" t="s">
        <v>4680</v>
      </c>
      <c r="G651" s="192"/>
      <c r="H651" s="192"/>
      <c r="I651" s="192"/>
      <c r="J651" s="192"/>
      <c r="K651" s="192"/>
      <c r="L651" s="192"/>
      <c r="M651" s="192"/>
      <c r="N651" s="192"/>
      <c r="O651" s="192"/>
      <c r="P651" s="196" t="s">
        <v>5505</v>
      </c>
      <c r="Q651" s="192"/>
      <c r="R651" s="192" t="s">
        <v>159</v>
      </c>
      <c r="S651" s="192"/>
      <c r="T651" s="192"/>
      <c r="U651" s="192"/>
      <c r="V651" s="192"/>
      <c r="W651" s="192"/>
      <c r="X651" s="192"/>
      <c r="Y651" s="192"/>
      <c r="Z651" s="192"/>
      <c r="AA651" s="192"/>
      <c r="BM651" s="90" t="s">
        <v>2443</v>
      </c>
    </row>
    <row r="652" spans="1:73" ht="30">
      <c r="A652" s="192">
        <v>651</v>
      </c>
      <c r="B652" s="193">
        <v>40000382</v>
      </c>
      <c r="C652" s="193">
        <v>3</v>
      </c>
      <c r="D652" s="193" t="s">
        <v>56</v>
      </c>
      <c r="E652" s="198">
        <v>45116</v>
      </c>
      <c r="F652" s="193" t="s">
        <v>4679</v>
      </c>
      <c r="G652" s="192"/>
      <c r="H652" s="192"/>
      <c r="I652" s="192"/>
      <c r="J652" s="192"/>
      <c r="K652" s="192"/>
      <c r="L652" s="192"/>
      <c r="M652" s="192"/>
      <c r="N652" s="192"/>
      <c r="O652" s="192"/>
      <c r="P652" s="196" t="s">
        <v>5030</v>
      </c>
      <c r="Q652" s="192"/>
      <c r="R652" s="192" t="s">
        <v>150</v>
      </c>
      <c r="S652" s="192"/>
      <c r="T652" s="192"/>
      <c r="U652" s="192"/>
      <c r="V652" s="192"/>
      <c r="W652" s="192"/>
      <c r="X652" s="192"/>
      <c r="Y652" s="192"/>
      <c r="Z652" s="192"/>
      <c r="AA652" s="192"/>
      <c r="BM652" s="90" t="s">
        <v>2112</v>
      </c>
    </row>
    <row r="653" spans="1:73" ht="30">
      <c r="A653" s="192">
        <v>652</v>
      </c>
      <c r="B653" s="193">
        <v>40000399</v>
      </c>
      <c r="C653" s="193">
        <v>4</v>
      </c>
      <c r="D653" s="193" t="s">
        <v>51</v>
      </c>
      <c r="E653" s="198">
        <v>45116</v>
      </c>
      <c r="F653" s="193" t="s">
        <v>4679</v>
      </c>
      <c r="G653" s="192"/>
      <c r="H653" s="192"/>
      <c r="I653" s="192"/>
      <c r="J653" s="192"/>
      <c r="K653" s="192"/>
      <c r="L653" s="192"/>
      <c r="M653" s="192"/>
      <c r="N653" s="192"/>
      <c r="O653" s="192"/>
      <c r="P653" s="196" t="s">
        <v>4499</v>
      </c>
      <c r="Q653" s="192"/>
      <c r="R653" s="192" t="s">
        <v>86</v>
      </c>
      <c r="S653" s="192"/>
      <c r="T653" s="192"/>
      <c r="U653" s="192"/>
      <c r="V653" s="192"/>
      <c r="W653" s="192"/>
      <c r="X653" s="192"/>
      <c r="Y653" s="192"/>
      <c r="Z653" s="192"/>
      <c r="AA653" s="192"/>
    </row>
    <row r="654" spans="1:73" ht="60">
      <c r="A654" s="192">
        <v>653</v>
      </c>
      <c r="B654" s="193">
        <v>50000120</v>
      </c>
      <c r="C654" s="193">
        <v>1</v>
      </c>
      <c r="D654" s="193" t="s">
        <v>56</v>
      </c>
      <c r="E654" s="198">
        <v>45116</v>
      </c>
      <c r="F654" s="193" t="s">
        <v>4683</v>
      </c>
      <c r="G654" s="192"/>
      <c r="H654" s="192"/>
      <c r="I654" s="192"/>
      <c r="J654" s="192"/>
      <c r="K654" s="192"/>
      <c r="L654" s="192"/>
      <c r="M654" s="192"/>
      <c r="N654" s="192"/>
      <c r="O654" s="192"/>
      <c r="P654" s="196" t="s">
        <v>4500</v>
      </c>
      <c r="Q654" s="192"/>
      <c r="R654" s="192" t="s">
        <v>86</v>
      </c>
      <c r="S654" s="192"/>
      <c r="T654" s="192"/>
      <c r="U654" s="192"/>
      <c r="V654" s="192"/>
      <c r="W654" s="192"/>
      <c r="X654" s="192"/>
      <c r="Y654" s="192"/>
      <c r="Z654" s="192"/>
      <c r="AA654" s="192"/>
    </row>
    <row r="655" spans="1:73">
      <c r="A655" s="192">
        <v>654</v>
      </c>
      <c r="B655" s="193">
        <v>71000273</v>
      </c>
      <c r="C655" s="193">
        <v>4</v>
      </c>
      <c r="D655" s="193" t="s">
        <v>56</v>
      </c>
      <c r="E655" s="198">
        <v>45116</v>
      </c>
      <c r="F655" s="193" t="s">
        <v>4679</v>
      </c>
      <c r="G655" s="192"/>
      <c r="H655" s="192"/>
      <c r="I655" s="192"/>
      <c r="J655" s="192"/>
      <c r="K655" s="192"/>
      <c r="L655" s="192"/>
      <c r="M655" s="192"/>
      <c r="N655" s="192"/>
      <c r="O655" s="192"/>
      <c r="P655" s="197" t="s">
        <v>5031</v>
      </c>
      <c r="Q655" s="192"/>
      <c r="R655" s="192" t="s">
        <v>165</v>
      </c>
      <c r="S655" s="192" t="s">
        <v>164</v>
      </c>
      <c r="T655" s="192" t="s">
        <v>655</v>
      </c>
      <c r="U655" s="192"/>
      <c r="V655" s="192"/>
      <c r="W655" s="192"/>
      <c r="X655" s="192"/>
      <c r="Y655" s="192"/>
      <c r="Z655" s="192"/>
      <c r="AA655" s="192"/>
      <c r="BM655" s="90" t="s">
        <v>1463</v>
      </c>
      <c r="BN655" s="90" t="s">
        <v>3463</v>
      </c>
      <c r="BO655" s="90" t="s">
        <v>2795</v>
      </c>
      <c r="BP655" s="90" t="s">
        <v>3377</v>
      </c>
      <c r="BQ655" s="90" t="s">
        <v>216</v>
      </c>
      <c r="BR655" s="90" t="s">
        <v>1983</v>
      </c>
    </row>
    <row r="656" spans="1:73" ht="45">
      <c r="A656" s="192">
        <v>655</v>
      </c>
      <c r="B656" s="193">
        <v>72000095</v>
      </c>
      <c r="C656" s="193">
        <v>4</v>
      </c>
      <c r="D656" s="193" t="s">
        <v>51</v>
      </c>
      <c r="E656" s="198">
        <v>45116</v>
      </c>
      <c r="F656" s="193" t="s">
        <v>4679</v>
      </c>
      <c r="G656" s="192"/>
      <c r="H656" s="192"/>
      <c r="I656" s="192"/>
      <c r="J656" s="192"/>
      <c r="K656" s="192"/>
      <c r="L656" s="192"/>
      <c r="M656" s="192"/>
      <c r="N656" s="192"/>
      <c r="O656" s="192"/>
      <c r="P656" s="196" t="s">
        <v>5032</v>
      </c>
      <c r="Q656" s="192"/>
      <c r="R656" s="192" t="s">
        <v>2698</v>
      </c>
      <c r="S656" s="192"/>
      <c r="T656" s="192"/>
      <c r="U656" s="192"/>
      <c r="V656" s="192"/>
      <c r="W656" s="192"/>
      <c r="X656" s="192"/>
      <c r="Y656" s="192"/>
      <c r="Z656" s="192"/>
      <c r="AA656" s="192"/>
      <c r="BM656" s="90" t="s">
        <v>1611</v>
      </c>
    </row>
    <row r="657" spans="1:72" ht="75">
      <c r="A657" s="192">
        <v>656</v>
      </c>
      <c r="B657" s="193">
        <v>72000131</v>
      </c>
      <c r="C657" s="193">
        <v>2</v>
      </c>
      <c r="D657" s="193" t="s">
        <v>56</v>
      </c>
      <c r="E657" s="198">
        <v>45116</v>
      </c>
      <c r="F657" s="193" t="s">
        <v>4679</v>
      </c>
      <c r="G657" s="192"/>
      <c r="H657" s="192"/>
      <c r="I657" s="192"/>
      <c r="J657" s="192"/>
      <c r="K657" s="192"/>
      <c r="L657" s="192"/>
      <c r="M657" s="192"/>
      <c r="N657" s="192"/>
      <c r="O657" s="192"/>
      <c r="P657" s="196" t="s">
        <v>5506</v>
      </c>
      <c r="Q657" s="192"/>
      <c r="R657" s="192" t="s">
        <v>551</v>
      </c>
      <c r="S657" s="192" t="s">
        <v>154</v>
      </c>
      <c r="T657" s="192" t="s">
        <v>165</v>
      </c>
      <c r="U657" s="192" t="s">
        <v>159</v>
      </c>
      <c r="V657" s="192" t="s">
        <v>507</v>
      </c>
      <c r="W657" s="192" t="s">
        <v>2467</v>
      </c>
      <c r="X657" s="192"/>
      <c r="Y657" s="192"/>
      <c r="Z657" s="192"/>
      <c r="AA657" s="192"/>
      <c r="BM657" s="90" t="s">
        <v>2169</v>
      </c>
      <c r="BN657" s="90" t="s">
        <v>2770</v>
      </c>
      <c r="BO657" s="90" t="s">
        <v>506</v>
      </c>
      <c r="BP657" s="90" t="s">
        <v>1702</v>
      </c>
      <c r="BQ657" s="90" t="s">
        <v>1322</v>
      </c>
      <c r="BR657" s="90" t="s">
        <v>1360</v>
      </c>
      <c r="BS657" s="90" t="s">
        <v>3575</v>
      </c>
      <c r="BT657" s="90" t="s">
        <v>2695</v>
      </c>
    </row>
    <row r="658" spans="1:72" ht="105">
      <c r="A658" s="192">
        <v>657</v>
      </c>
      <c r="B658" s="193">
        <v>72000131</v>
      </c>
      <c r="C658" s="193">
        <v>3</v>
      </c>
      <c r="D658" s="193" t="s">
        <v>56</v>
      </c>
      <c r="E658" s="198">
        <v>45116</v>
      </c>
      <c r="F658" s="193" t="s">
        <v>4679</v>
      </c>
      <c r="G658" s="192"/>
      <c r="H658" s="192"/>
      <c r="I658" s="192"/>
      <c r="J658" s="192"/>
      <c r="K658" s="192"/>
      <c r="L658" s="192"/>
      <c r="M658" s="192"/>
      <c r="N658" s="192"/>
      <c r="O658" s="192"/>
      <c r="P658" s="196" t="s">
        <v>5033</v>
      </c>
      <c r="Q658" s="192"/>
      <c r="R658" s="192" t="s">
        <v>151</v>
      </c>
      <c r="S658" s="192" t="s">
        <v>174</v>
      </c>
      <c r="T658" s="192" t="s">
        <v>154</v>
      </c>
      <c r="U658" s="192" t="s">
        <v>159</v>
      </c>
      <c r="V658" s="192" t="s">
        <v>507</v>
      </c>
      <c r="W658" s="192" t="s">
        <v>162</v>
      </c>
      <c r="X658" s="192"/>
      <c r="Y658" s="192"/>
      <c r="Z658" s="192"/>
      <c r="AA658" s="192"/>
      <c r="BM658" s="90" t="s">
        <v>848</v>
      </c>
      <c r="BN658" s="90" t="s">
        <v>887</v>
      </c>
      <c r="BO658" s="90" t="s">
        <v>1777</v>
      </c>
      <c r="BP658" s="90" t="s">
        <v>1657</v>
      </c>
      <c r="BQ658" s="90" t="s">
        <v>3615</v>
      </c>
      <c r="BR658" s="90" t="s">
        <v>3575</v>
      </c>
      <c r="BS658" s="90" t="s">
        <v>2721</v>
      </c>
      <c r="BT658" s="90" t="s">
        <v>1963</v>
      </c>
    </row>
    <row r="659" spans="1:72" ht="45">
      <c r="A659" s="192">
        <v>658</v>
      </c>
      <c r="B659" s="193">
        <v>72000180</v>
      </c>
      <c r="C659" s="193">
        <v>4</v>
      </c>
      <c r="D659" s="193" t="s">
        <v>51</v>
      </c>
      <c r="E659" s="198">
        <v>45116</v>
      </c>
      <c r="F659" s="193" t="s">
        <v>4680</v>
      </c>
      <c r="G659" s="192"/>
      <c r="H659" s="192"/>
      <c r="I659" s="192"/>
      <c r="J659" s="192"/>
      <c r="K659" s="192"/>
      <c r="L659" s="192"/>
      <c r="M659" s="192"/>
      <c r="N659" s="192"/>
      <c r="O659" s="192"/>
      <c r="P659" s="196" t="s">
        <v>5507</v>
      </c>
      <c r="Q659" s="192"/>
      <c r="R659" s="192" t="s">
        <v>154</v>
      </c>
      <c r="S659" s="192" t="s">
        <v>671</v>
      </c>
      <c r="T659" s="192" t="s">
        <v>507</v>
      </c>
      <c r="U659" s="192"/>
      <c r="V659" s="192"/>
      <c r="W659" s="192"/>
      <c r="X659" s="192"/>
      <c r="Y659" s="192"/>
      <c r="Z659" s="192"/>
      <c r="AA659" s="192"/>
      <c r="BM659" s="90" t="s">
        <v>506</v>
      </c>
      <c r="BN659" s="90" t="s">
        <v>5376</v>
      </c>
      <c r="BO659" s="90" t="s">
        <v>3639</v>
      </c>
      <c r="BP659" s="90" t="s">
        <v>3575</v>
      </c>
    </row>
    <row r="660" spans="1:72" ht="30">
      <c r="A660" s="192">
        <v>659</v>
      </c>
      <c r="B660" s="193">
        <v>72000180</v>
      </c>
      <c r="C660" s="193">
        <v>4</v>
      </c>
      <c r="D660" s="193" t="s">
        <v>56</v>
      </c>
      <c r="E660" s="198">
        <v>45116</v>
      </c>
      <c r="F660" s="193" t="s">
        <v>4680</v>
      </c>
      <c r="G660" s="192"/>
      <c r="H660" s="192"/>
      <c r="I660" s="192"/>
      <c r="J660" s="192"/>
      <c r="K660" s="192"/>
      <c r="L660" s="192"/>
      <c r="M660" s="192"/>
      <c r="N660" s="192"/>
      <c r="O660" s="192"/>
      <c r="P660" s="196" t="s">
        <v>5034</v>
      </c>
      <c r="Q660" s="192"/>
      <c r="R660" s="192" t="s">
        <v>551</v>
      </c>
      <c r="S660" s="192" t="s">
        <v>671</v>
      </c>
      <c r="T660" s="192"/>
      <c r="U660" s="192"/>
      <c r="V660" s="192"/>
      <c r="W660" s="192"/>
      <c r="X660" s="192"/>
      <c r="Y660" s="192"/>
      <c r="Z660" s="192"/>
      <c r="AA660" s="192"/>
      <c r="BM660" s="90" t="s">
        <v>2490</v>
      </c>
      <c r="BN660" s="90" t="s">
        <v>534</v>
      </c>
    </row>
    <row r="661" spans="1:72">
      <c r="A661" s="192">
        <v>660</v>
      </c>
      <c r="B661" s="193">
        <v>99999972</v>
      </c>
      <c r="C661" s="193">
        <v>5</v>
      </c>
      <c r="D661" s="193" t="s">
        <v>56</v>
      </c>
      <c r="E661" s="198">
        <v>45116</v>
      </c>
      <c r="F661" s="193" t="s">
        <v>4679</v>
      </c>
      <c r="G661" s="192"/>
      <c r="H661" s="192"/>
      <c r="I661" s="192"/>
      <c r="J661" s="192"/>
      <c r="K661" s="192"/>
      <c r="L661" s="192"/>
      <c r="M661" s="192"/>
      <c r="N661" s="192"/>
      <c r="O661" s="192"/>
      <c r="P661" s="196" t="s">
        <v>4701</v>
      </c>
      <c r="Q661" s="192"/>
      <c r="R661" s="192" t="s">
        <v>86</v>
      </c>
      <c r="S661" s="192"/>
      <c r="T661" s="192"/>
      <c r="U661" s="192"/>
      <c r="V661" s="192"/>
      <c r="W661" s="192"/>
      <c r="X661" s="192"/>
      <c r="Y661" s="192"/>
      <c r="Z661" s="192"/>
      <c r="AA661" s="192"/>
    </row>
    <row r="662" spans="1:72">
      <c r="A662" s="192">
        <v>661</v>
      </c>
      <c r="B662" s="193">
        <v>99999972</v>
      </c>
      <c r="C662" s="193">
        <v>4</v>
      </c>
      <c r="D662" s="193" t="s">
        <v>56</v>
      </c>
      <c r="E662" s="198">
        <v>45116</v>
      </c>
      <c r="F662" s="193" t="s">
        <v>4679</v>
      </c>
      <c r="G662" s="192"/>
      <c r="H662" s="192"/>
      <c r="I662" s="192"/>
      <c r="J662" s="192"/>
      <c r="K662" s="192"/>
      <c r="L662" s="192"/>
      <c r="M662" s="192"/>
      <c r="N662" s="192"/>
      <c r="O662" s="192"/>
      <c r="P662" s="196" t="s">
        <v>5508</v>
      </c>
      <c r="Q662" s="192"/>
      <c r="R662" s="192" t="s">
        <v>154</v>
      </c>
      <c r="S662" s="192"/>
      <c r="T662" s="192"/>
      <c r="U662" s="192"/>
      <c r="V662" s="192"/>
      <c r="W662" s="192"/>
      <c r="X662" s="192"/>
      <c r="Y662" s="192"/>
      <c r="Z662" s="192"/>
      <c r="AA662" s="192"/>
      <c r="BM662" s="90" t="s">
        <v>5367</v>
      </c>
    </row>
    <row r="663" spans="1:72">
      <c r="A663" s="192">
        <v>662</v>
      </c>
      <c r="B663" s="193">
        <v>11712</v>
      </c>
      <c r="C663" s="193">
        <v>5</v>
      </c>
      <c r="D663" s="193" t="s">
        <v>51</v>
      </c>
      <c r="E663" s="198">
        <v>45116</v>
      </c>
      <c r="F663" s="193" t="s">
        <v>4679</v>
      </c>
      <c r="G663" s="192"/>
      <c r="H663" s="192"/>
      <c r="I663" s="192"/>
      <c r="J663" s="192"/>
      <c r="K663" s="192"/>
      <c r="L663" s="192"/>
      <c r="M663" s="192"/>
      <c r="N663" s="192"/>
      <c r="O663" s="192"/>
      <c r="P663" s="196" t="s">
        <v>5035</v>
      </c>
      <c r="Q663" s="192"/>
      <c r="R663" s="192" t="s">
        <v>671</v>
      </c>
      <c r="S663" s="192"/>
      <c r="T663" s="192"/>
      <c r="U663" s="192"/>
      <c r="V663" s="192"/>
      <c r="W663" s="192"/>
      <c r="X663" s="192"/>
      <c r="Y663" s="192"/>
      <c r="Z663" s="192"/>
      <c r="AA663" s="192"/>
      <c r="BM663" s="90" t="s">
        <v>176</v>
      </c>
    </row>
    <row r="664" spans="1:72">
      <c r="A664" s="192">
        <v>663</v>
      </c>
      <c r="B664" s="193">
        <v>11717</v>
      </c>
      <c r="C664" s="193">
        <v>4</v>
      </c>
      <c r="D664" s="193" t="s">
        <v>56</v>
      </c>
      <c r="E664" s="198">
        <v>45116</v>
      </c>
      <c r="F664" s="193" t="s">
        <v>4679</v>
      </c>
      <c r="G664" s="192"/>
      <c r="H664" s="192"/>
      <c r="I664" s="192"/>
      <c r="J664" s="192"/>
      <c r="K664" s="192"/>
      <c r="L664" s="192"/>
      <c r="M664" s="192"/>
      <c r="N664" s="192"/>
      <c r="O664" s="192"/>
      <c r="P664" s="196" t="s">
        <v>5036</v>
      </c>
      <c r="Q664" s="192"/>
      <c r="R664" s="192" t="s">
        <v>3</v>
      </c>
      <c r="S664" s="192" t="s">
        <v>159</v>
      </c>
      <c r="T664" s="192" t="s">
        <v>2467</v>
      </c>
      <c r="U664" s="192"/>
      <c r="V664" s="192"/>
      <c r="W664" s="192"/>
      <c r="X664" s="192"/>
      <c r="Y664" s="192"/>
      <c r="Z664" s="192"/>
      <c r="AA664" s="192"/>
      <c r="BM664" s="90" t="s">
        <v>2731</v>
      </c>
      <c r="BN664" s="90" t="s">
        <v>3769</v>
      </c>
      <c r="BO664" s="90" t="s">
        <v>2695</v>
      </c>
    </row>
    <row r="665" spans="1:72" ht="30">
      <c r="A665" s="192">
        <v>664</v>
      </c>
      <c r="B665" s="193">
        <v>11732</v>
      </c>
      <c r="C665" s="193">
        <v>2</v>
      </c>
      <c r="D665" s="193" t="s">
        <v>51</v>
      </c>
      <c r="E665" s="198">
        <v>45116</v>
      </c>
      <c r="F665" s="193" t="s">
        <v>4679</v>
      </c>
      <c r="G665" s="192"/>
      <c r="H665" s="192"/>
      <c r="I665" s="192"/>
      <c r="J665" s="192"/>
      <c r="K665" s="192"/>
      <c r="L665" s="192"/>
      <c r="M665" s="192"/>
      <c r="N665" s="192"/>
      <c r="O665" s="192"/>
      <c r="P665" s="196" t="s">
        <v>5037</v>
      </c>
      <c r="Q665" s="192"/>
      <c r="R665" s="192" t="s">
        <v>3</v>
      </c>
      <c r="S665" s="192"/>
      <c r="T665" s="192"/>
      <c r="U665" s="192"/>
      <c r="V665" s="192"/>
      <c r="W665" s="192"/>
      <c r="X665" s="192"/>
      <c r="Y665" s="192"/>
      <c r="Z665" s="192"/>
      <c r="AA665" s="192"/>
      <c r="BM665" s="90" t="s">
        <v>2731</v>
      </c>
    </row>
    <row r="666" spans="1:72" ht="30">
      <c r="A666" s="192">
        <v>665</v>
      </c>
      <c r="B666" s="193">
        <v>104039144</v>
      </c>
      <c r="C666" s="193">
        <v>1</v>
      </c>
      <c r="D666" s="193" t="s">
        <v>56</v>
      </c>
      <c r="E666" s="198">
        <v>45116</v>
      </c>
      <c r="F666" s="193" t="s">
        <v>4682</v>
      </c>
      <c r="G666" s="192"/>
      <c r="H666" s="192"/>
      <c r="I666" s="192"/>
      <c r="J666" s="192"/>
      <c r="K666" s="192"/>
      <c r="L666" s="192"/>
      <c r="M666" s="192"/>
      <c r="N666" s="192"/>
      <c r="O666" s="192"/>
      <c r="P666" s="196" t="s">
        <v>4510</v>
      </c>
      <c r="Q666" s="192"/>
      <c r="R666" s="192" t="s">
        <v>86</v>
      </c>
      <c r="S666" s="192"/>
      <c r="T666" s="192"/>
      <c r="U666" s="192"/>
      <c r="V666" s="192"/>
      <c r="W666" s="192"/>
      <c r="X666" s="192"/>
      <c r="Y666" s="192"/>
      <c r="Z666" s="192"/>
      <c r="AA666" s="192"/>
    </row>
    <row r="667" spans="1:72" ht="45">
      <c r="A667" s="192">
        <v>666</v>
      </c>
      <c r="B667" s="193">
        <v>117434118</v>
      </c>
      <c r="C667" s="193">
        <v>3</v>
      </c>
      <c r="D667" s="193" t="s">
        <v>56</v>
      </c>
      <c r="E667" s="198">
        <v>45116</v>
      </c>
      <c r="F667" s="193" t="s">
        <v>4680</v>
      </c>
      <c r="G667" s="192"/>
      <c r="H667" s="192"/>
      <c r="I667" s="192"/>
      <c r="J667" s="192"/>
      <c r="K667" s="192"/>
      <c r="L667" s="192"/>
      <c r="M667" s="192"/>
      <c r="N667" s="192"/>
      <c r="O667" s="192"/>
      <c r="P667" s="196" t="s">
        <v>5038</v>
      </c>
      <c r="Q667" s="192"/>
      <c r="R667" s="192" t="s">
        <v>3380</v>
      </c>
      <c r="S667" s="192" t="s">
        <v>159</v>
      </c>
      <c r="T667" s="192"/>
      <c r="U667" s="192"/>
      <c r="V667" s="192"/>
      <c r="W667" s="192"/>
      <c r="X667" s="192"/>
      <c r="Y667" s="192"/>
      <c r="Z667" s="192"/>
      <c r="AA667" s="192"/>
      <c r="BM667" s="90" t="s">
        <v>1926</v>
      </c>
      <c r="BN667" s="90" t="s">
        <v>2426</v>
      </c>
    </row>
    <row r="668" spans="1:72" ht="105">
      <c r="A668" s="192">
        <v>667</v>
      </c>
      <c r="B668" s="193">
        <v>117756403</v>
      </c>
      <c r="C668" s="193">
        <v>2</v>
      </c>
      <c r="D668" s="193" t="s">
        <v>56</v>
      </c>
      <c r="E668" s="198">
        <v>45116</v>
      </c>
      <c r="F668" s="193" t="s">
        <v>4680</v>
      </c>
      <c r="G668" s="192"/>
      <c r="H668" s="192"/>
      <c r="I668" s="192"/>
      <c r="J668" s="192"/>
      <c r="K668" s="192"/>
      <c r="L668" s="192"/>
      <c r="M668" s="192"/>
      <c r="N668" s="192"/>
      <c r="O668" s="192"/>
      <c r="P668" s="196" t="s">
        <v>5509</v>
      </c>
      <c r="Q668" s="192"/>
      <c r="R668" s="192" t="s">
        <v>151</v>
      </c>
      <c r="S668" s="192" t="s">
        <v>174</v>
      </c>
      <c r="T668" s="192"/>
      <c r="U668" s="192"/>
      <c r="V668" s="192"/>
      <c r="W668" s="192"/>
      <c r="X668" s="192"/>
      <c r="Y668" s="192"/>
      <c r="Z668" s="192"/>
      <c r="AA668" s="192"/>
      <c r="BM668" s="90" t="s">
        <v>896</v>
      </c>
      <c r="BN668" s="90" t="s">
        <v>945</v>
      </c>
      <c r="BO668" s="90" t="s">
        <v>1777</v>
      </c>
    </row>
    <row r="669" spans="1:72" ht="45">
      <c r="A669" s="192">
        <v>668</v>
      </c>
      <c r="B669" s="193">
        <v>117808816</v>
      </c>
      <c r="C669" s="193">
        <v>4</v>
      </c>
      <c r="D669" s="193" t="s">
        <v>51</v>
      </c>
      <c r="E669" s="198">
        <v>45116</v>
      </c>
      <c r="F669" s="193" t="s">
        <v>4680</v>
      </c>
      <c r="G669" s="192"/>
      <c r="H669" s="192"/>
      <c r="I669" s="192"/>
      <c r="J669" s="192"/>
      <c r="K669" s="192"/>
      <c r="L669" s="192"/>
      <c r="M669" s="192"/>
      <c r="N669" s="192"/>
      <c r="O669" s="192"/>
      <c r="P669" s="196" t="s">
        <v>5039</v>
      </c>
      <c r="Q669" s="192"/>
      <c r="R669" s="192" t="s">
        <v>174</v>
      </c>
      <c r="S669" s="192" t="s">
        <v>3380</v>
      </c>
      <c r="T669" s="192" t="s">
        <v>164</v>
      </c>
      <c r="U669" s="192"/>
      <c r="V669" s="192"/>
      <c r="W669" s="192"/>
      <c r="X669" s="192"/>
      <c r="Y669" s="192"/>
      <c r="Z669" s="192"/>
      <c r="AA669" s="192"/>
      <c r="BM669" s="90" t="s">
        <v>1777</v>
      </c>
      <c r="BN669" s="90" t="s">
        <v>1926</v>
      </c>
      <c r="BO669" s="90" t="s">
        <v>3463</v>
      </c>
      <c r="BP669" s="90" t="s">
        <v>216</v>
      </c>
    </row>
    <row r="670" spans="1:72">
      <c r="A670" s="192">
        <v>669</v>
      </c>
      <c r="B670" s="193">
        <v>129293916</v>
      </c>
      <c r="C670" s="193">
        <v>4</v>
      </c>
      <c r="D670" s="193" t="s">
        <v>56</v>
      </c>
      <c r="E670" s="198">
        <v>45116</v>
      </c>
      <c r="F670" s="193" t="s">
        <v>4680</v>
      </c>
      <c r="G670" s="192"/>
      <c r="H670" s="192"/>
      <c r="I670" s="192"/>
      <c r="J670" s="192"/>
      <c r="K670" s="192"/>
      <c r="L670" s="192"/>
      <c r="M670" s="192"/>
      <c r="N670" s="192"/>
      <c r="O670" s="192"/>
      <c r="P670" s="196" t="s">
        <v>4513</v>
      </c>
      <c r="Q670" s="192"/>
      <c r="R670" s="192" t="s">
        <v>86</v>
      </c>
      <c r="S670" s="192"/>
      <c r="T670" s="192"/>
      <c r="U670" s="192"/>
      <c r="V670" s="192"/>
      <c r="W670" s="192"/>
      <c r="X670" s="192"/>
      <c r="Y670" s="192"/>
      <c r="Z670" s="192"/>
      <c r="AA670" s="192"/>
    </row>
    <row r="671" spans="1:72" ht="75">
      <c r="A671" s="192">
        <v>670</v>
      </c>
      <c r="B671" s="193">
        <v>129293916</v>
      </c>
      <c r="C671" s="193">
        <v>1</v>
      </c>
      <c r="D671" s="193" t="s">
        <v>51</v>
      </c>
      <c r="E671" s="198">
        <v>45116</v>
      </c>
      <c r="F671" s="193" t="s">
        <v>4680</v>
      </c>
      <c r="G671" s="192"/>
      <c r="H671" s="192"/>
      <c r="I671" s="192"/>
      <c r="J671" s="192"/>
      <c r="K671" s="192"/>
      <c r="L671" s="192"/>
      <c r="M671" s="192"/>
      <c r="N671" s="192"/>
      <c r="O671" s="192"/>
      <c r="P671" s="196" t="s">
        <v>5040</v>
      </c>
      <c r="Q671" s="192"/>
      <c r="R671" s="192" t="s">
        <v>151</v>
      </c>
      <c r="S671" s="192" t="s">
        <v>154</v>
      </c>
      <c r="T671" s="192" t="s">
        <v>507</v>
      </c>
      <c r="U671" s="192"/>
      <c r="V671" s="192"/>
      <c r="W671" s="192"/>
      <c r="X671" s="192"/>
      <c r="Y671" s="192"/>
      <c r="Z671" s="192"/>
      <c r="AA671" s="192"/>
      <c r="BM671" s="90" t="s">
        <v>1034</v>
      </c>
      <c r="BN671" s="90" t="s">
        <v>1751</v>
      </c>
      <c r="BO671" s="90" t="s">
        <v>2059</v>
      </c>
      <c r="BP671" s="90" t="s">
        <v>3575</v>
      </c>
    </row>
    <row r="672" spans="1:72" ht="60">
      <c r="A672" s="192">
        <v>671</v>
      </c>
      <c r="B672" s="193">
        <v>129293916</v>
      </c>
      <c r="C672" s="193">
        <v>3</v>
      </c>
      <c r="D672" s="193" t="s">
        <v>56</v>
      </c>
      <c r="E672" s="198">
        <v>45116</v>
      </c>
      <c r="F672" s="193" t="s">
        <v>4680</v>
      </c>
      <c r="G672" s="192"/>
      <c r="H672" s="192"/>
      <c r="I672" s="192"/>
      <c r="J672" s="192"/>
      <c r="K672" s="192"/>
      <c r="L672" s="192"/>
      <c r="M672" s="192"/>
      <c r="N672" s="192"/>
      <c r="O672" s="192"/>
      <c r="P672" s="197" t="s">
        <v>5041</v>
      </c>
      <c r="Q672" s="192"/>
      <c r="R672" s="192" t="s">
        <v>193</v>
      </c>
      <c r="S672" s="192"/>
      <c r="T672" s="192"/>
      <c r="U672" s="192"/>
      <c r="V672" s="192"/>
      <c r="W672" s="192"/>
      <c r="X672" s="192"/>
      <c r="Y672" s="192"/>
      <c r="Z672" s="192"/>
      <c r="AA672" s="192"/>
      <c r="BM672" s="90" t="s">
        <v>2896</v>
      </c>
      <c r="BN672" s="90" t="s">
        <v>784</v>
      </c>
    </row>
    <row r="673" spans="1:71">
      <c r="A673" s="192">
        <v>672</v>
      </c>
      <c r="B673" s="193">
        <v>129833331</v>
      </c>
      <c r="C673" s="193">
        <v>5</v>
      </c>
      <c r="D673" s="193" t="s">
        <v>51</v>
      </c>
      <c r="E673" s="198">
        <v>45116</v>
      </c>
      <c r="F673" s="193" t="s">
        <v>4679</v>
      </c>
      <c r="G673" s="192"/>
      <c r="H673" s="192"/>
      <c r="I673" s="192"/>
      <c r="J673" s="192"/>
      <c r="K673" s="192"/>
      <c r="L673" s="192"/>
      <c r="M673" s="192"/>
      <c r="N673" s="192"/>
      <c r="O673" s="192"/>
      <c r="P673" s="196" t="s">
        <v>4702</v>
      </c>
      <c r="Q673" s="192"/>
      <c r="R673" s="192" t="s">
        <v>86</v>
      </c>
      <c r="S673" s="192"/>
      <c r="T673" s="192"/>
      <c r="U673" s="192"/>
      <c r="V673" s="192"/>
      <c r="W673" s="192"/>
      <c r="X673" s="192"/>
      <c r="Y673" s="192"/>
      <c r="Z673" s="192"/>
      <c r="AA673" s="192"/>
    </row>
    <row r="674" spans="1:71" ht="30">
      <c r="A674" s="192">
        <v>673</v>
      </c>
      <c r="B674" s="193">
        <v>129833331</v>
      </c>
      <c r="C674" s="193">
        <v>5</v>
      </c>
      <c r="D674" s="193" t="s">
        <v>56</v>
      </c>
      <c r="E674" s="198">
        <v>45116</v>
      </c>
      <c r="F674" s="193" t="s">
        <v>4679</v>
      </c>
      <c r="G674" s="192"/>
      <c r="H674" s="192"/>
      <c r="I674" s="192"/>
      <c r="J674" s="192"/>
      <c r="K674" s="192"/>
      <c r="L674" s="192"/>
      <c r="M674" s="192"/>
      <c r="N674" s="192"/>
      <c r="O674" s="192"/>
      <c r="P674" s="196" t="s">
        <v>5042</v>
      </c>
      <c r="Q674" s="192"/>
      <c r="R674" s="192" t="s">
        <v>155</v>
      </c>
      <c r="S674" s="192" t="s">
        <v>164</v>
      </c>
      <c r="T674" s="192"/>
      <c r="U674" s="192"/>
      <c r="V674" s="192"/>
      <c r="W674" s="192"/>
      <c r="X674" s="192"/>
      <c r="Y674" s="192"/>
      <c r="Z674" s="192"/>
      <c r="AA674" s="192"/>
      <c r="BM674" s="90" t="s">
        <v>2804</v>
      </c>
      <c r="BN674" s="90" t="s">
        <v>3231</v>
      </c>
    </row>
    <row r="675" spans="1:71" ht="30">
      <c r="A675" s="192">
        <v>674</v>
      </c>
      <c r="B675" s="193">
        <v>133300764</v>
      </c>
      <c r="C675" s="193">
        <v>3</v>
      </c>
      <c r="D675" s="193" t="s">
        <v>51</v>
      </c>
      <c r="E675" s="198">
        <v>45116</v>
      </c>
      <c r="F675" s="193" t="s">
        <v>4680</v>
      </c>
      <c r="G675" s="192"/>
      <c r="H675" s="192"/>
      <c r="I675" s="192"/>
      <c r="J675" s="192"/>
      <c r="K675" s="192"/>
      <c r="L675" s="192"/>
      <c r="M675" s="192"/>
      <c r="N675" s="192"/>
      <c r="O675" s="192"/>
      <c r="P675" s="196" t="s">
        <v>5043</v>
      </c>
      <c r="Q675" s="192"/>
      <c r="R675" s="192" t="s">
        <v>174</v>
      </c>
      <c r="S675" s="192"/>
      <c r="T675" s="192"/>
      <c r="U675" s="192"/>
      <c r="V675" s="192"/>
      <c r="W675" s="192"/>
      <c r="X675" s="192"/>
      <c r="Y675" s="192"/>
      <c r="Z675" s="192"/>
      <c r="AA675" s="192"/>
      <c r="BM675" s="90" t="s">
        <v>1777</v>
      </c>
    </row>
    <row r="676" spans="1:71">
      <c r="A676" s="192">
        <v>675</v>
      </c>
      <c r="B676" s="193">
        <v>133300764</v>
      </c>
      <c r="C676" s="193">
        <v>3</v>
      </c>
      <c r="D676" s="193" t="s">
        <v>56</v>
      </c>
      <c r="E676" s="198">
        <v>45116</v>
      </c>
      <c r="F676" s="193" t="s">
        <v>4680</v>
      </c>
      <c r="G676" s="192"/>
      <c r="H676" s="192"/>
      <c r="I676" s="192"/>
      <c r="J676" s="192"/>
      <c r="K676" s="192"/>
      <c r="L676" s="192"/>
      <c r="M676" s="192"/>
      <c r="N676" s="192"/>
      <c r="O676" s="192"/>
      <c r="P676" s="196" t="s">
        <v>4519</v>
      </c>
      <c r="Q676" s="192"/>
      <c r="R676" s="192" t="s">
        <v>86</v>
      </c>
      <c r="S676" s="192"/>
      <c r="T676" s="192"/>
      <c r="U676" s="192"/>
      <c r="V676" s="192"/>
      <c r="W676" s="192"/>
      <c r="X676" s="192"/>
      <c r="Y676" s="192"/>
      <c r="Z676" s="192"/>
      <c r="AA676" s="192"/>
    </row>
    <row r="677" spans="1:71">
      <c r="A677" s="192">
        <v>676</v>
      </c>
      <c r="B677" s="193">
        <v>134879709</v>
      </c>
      <c r="C677" s="193">
        <v>4</v>
      </c>
      <c r="D677" s="193" t="s">
        <v>56</v>
      </c>
      <c r="E677" s="198">
        <v>45116</v>
      </c>
      <c r="F677" s="193" t="s">
        <v>4687</v>
      </c>
      <c r="G677" s="192"/>
      <c r="H677" s="192"/>
      <c r="I677" s="192"/>
      <c r="J677" s="192"/>
      <c r="K677" s="192"/>
      <c r="L677" s="192"/>
      <c r="M677" s="192"/>
      <c r="N677" s="192"/>
      <c r="O677" s="192"/>
      <c r="P677" s="196" t="s">
        <v>4520</v>
      </c>
      <c r="Q677" s="192"/>
      <c r="R677" s="192" t="s">
        <v>86</v>
      </c>
      <c r="S677" s="192"/>
      <c r="T677" s="192"/>
      <c r="U677" s="192"/>
      <c r="V677" s="192"/>
      <c r="W677" s="192"/>
      <c r="X677" s="192"/>
      <c r="Y677" s="192"/>
      <c r="Z677" s="192"/>
      <c r="AA677" s="192"/>
    </row>
    <row r="678" spans="1:71" ht="75">
      <c r="A678" s="192">
        <v>677</v>
      </c>
      <c r="B678" s="193">
        <v>135430445</v>
      </c>
      <c r="C678" s="193">
        <v>2</v>
      </c>
      <c r="D678" s="193" t="s">
        <v>56</v>
      </c>
      <c r="E678" s="198">
        <v>45116</v>
      </c>
      <c r="F678" s="193" t="s">
        <v>4680</v>
      </c>
      <c r="G678" s="192"/>
      <c r="H678" s="192"/>
      <c r="I678" s="192"/>
      <c r="J678" s="192"/>
      <c r="K678" s="192"/>
      <c r="L678" s="192"/>
      <c r="M678" s="192"/>
      <c r="N678" s="192"/>
      <c r="O678" s="192"/>
      <c r="P678" s="197" t="s">
        <v>5044</v>
      </c>
      <c r="Q678" s="192"/>
      <c r="R678" s="192" t="s">
        <v>174</v>
      </c>
      <c r="S678" s="192" t="s">
        <v>154</v>
      </c>
      <c r="T678" s="192" t="s">
        <v>671</v>
      </c>
      <c r="U678" s="192" t="s">
        <v>164</v>
      </c>
      <c r="V678" s="192"/>
      <c r="W678" s="192"/>
      <c r="X678" s="192"/>
      <c r="Y678" s="192"/>
      <c r="Z678" s="192"/>
      <c r="AA678" s="192"/>
      <c r="BM678" s="90" t="s">
        <v>1777</v>
      </c>
      <c r="BN678" s="90" t="s">
        <v>506</v>
      </c>
      <c r="BO678" s="90" t="s">
        <v>176</v>
      </c>
      <c r="BP678" s="90" t="s">
        <v>2795</v>
      </c>
    </row>
    <row r="679" spans="1:71" ht="45">
      <c r="A679" s="192">
        <v>678</v>
      </c>
      <c r="B679" s="193">
        <v>135523553</v>
      </c>
      <c r="C679" s="193">
        <v>4</v>
      </c>
      <c r="D679" s="193" t="s">
        <v>56</v>
      </c>
      <c r="E679" s="198">
        <v>45116</v>
      </c>
      <c r="F679" s="193" t="s">
        <v>4686</v>
      </c>
      <c r="G679" s="192"/>
      <c r="H679" s="192"/>
      <c r="I679" s="192"/>
      <c r="J679" s="192"/>
      <c r="K679" s="192"/>
      <c r="L679" s="192"/>
      <c r="M679" s="192"/>
      <c r="N679" s="192"/>
      <c r="O679" s="192"/>
      <c r="P679" s="196" t="s">
        <v>5045</v>
      </c>
      <c r="Q679" s="192"/>
      <c r="R679" s="192" t="s">
        <v>551</v>
      </c>
      <c r="S679" s="192" t="s">
        <v>2700</v>
      </c>
      <c r="T679" s="192"/>
      <c r="U679" s="192"/>
      <c r="V679" s="192"/>
      <c r="W679" s="192"/>
      <c r="X679" s="192"/>
      <c r="Y679" s="192"/>
      <c r="Z679" s="192"/>
      <c r="AA679" s="192"/>
      <c r="BM679" s="90" t="s">
        <v>2490</v>
      </c>
      <c r="BN679" s="90" t="s">
        <v>3334</v>
      </c>
    </row>
    <row r="680" spans="1:71">
      <c r="A680" s="192">
        <v>679</v>
      </c>
      <c r="B680" s="193">
        <v>135825446</v>
      </c>
      <c r="C680" s="193">
        <v>1</v>
      </c>
      <c r="D680" s="193" t="s">
        <v>56</v>
      </c>
      <c r="E680" s="198">
        <v>45116</v>
      </c>
      <c r="F680" s="193" t="s">
        <v>4680</v>
      </c>
      <c r="G680" s="192"/>
      <c r="H680" s="192"/>
      <c r="I680" s="192"/>
      <c r="J680" s="192"/>
      <c r="K680" s="192"/>
      <c r="L680" s="192"/>
      <c r="M680" s="192"/>
      <c r="N680" s="192"/>
      <c r="O680" s="192"/>
      <c r="P680" s="196" t="s">
        <v>4523</v>
      </c>
      <c r="Q680" s="192"/>
      <c r="R680" s="192" t="s">
        <v>86</v>
      </c>
      <c r="S680" s="192"/>
      <c r="T680" s="192"/>
      <c r="U680" s="192"/>
      <c r="V680" s="192"/>
      <c r="W680" s="192"/>
      <c r="X680" s="192"/>
      <c r="Y680" s="192"/>
      <c r="Z680" s="192"/>
      <c r="AA680" s="192"/>
    </row>
    <row r="681" spans="1:71" ht="30">
      <c r="A681" s="192">
        <v>680</v>
      </c>
      <c r="B681" s="193">
        <v>135825446</v>
      </c>
      <c r="C681" s="193">
        <v>3</v>
      </c>
      <c r="D681" s="193" t="s">
        <v>56</v>
      </c>
      <c r="E681" s="198">
        <v>45116</v>
      </c>
      <c r="F681" s="193" t="s">
        <v>4680</v>
      </c>
      <c r="G681" s="192"/>
      <c r="H681" s="192"/>
      <c r="I681" s="192"/>
      <c r="J681" s="192"/>
      <c r="K681" s="192"/>
      <c r="L681" s="192"/>
      <c r="M681" s="192"/>
      <c r="N681" s="192"/>
      <c r="O681" s="192"/>
      <c r="P681" s="196" t="s">
        <v>4524</v>
      </c>
      <c r="Q681" s="192"/>
      <c r="R681" s="192" t="s">
        <v>86</v>
      </c>
      <c r="S681" s="192"/>
      <c r="T681" s="192"/>
      <c r="U681" s="192"/>
      <c r="V681" s="192"/>
      <c r="W681" s="192"/>
      <c r="X681" s="192"/>
      <c r="Y681" s="192"/>
      <c r="Z681" s="192"/>
      <c r="AA681" s="192"/>
    </row>
    <row r="682" spans="1:71" ht="75">
      <c r="A682" s="192">
        <v>681</v>
      </c>
      <c r="B682" s="193">
        <v>138853098</v>
      </c>
      <c r="C682" s="193">
        <v>3</v>
      </c>
      <c r="D682" s="193" t="s">
        <v>56</v>
      </c>
      <c r="E682" s="198">
        <v>45116</v>
      </c>
      <c r="F682" s="193" t="s">
        <v>4679</v>
      </c>
      <c r="G682" s="192"/>
      <c r="H682" s="192"/>
      <c r="I682" s="192"/>
      <c r="J682" s="192"/>
      <c r="K682" s="192"/>
      <c r="L682" s="192"/>
      <c r="M682" s="192"/>
      <c r="N682" s="192"/>
      <c r="O682" s="192"/>
      <c r="P682" s="196" t="s">
        <v>5046</v>
      </c>
      <c r="Q682" s="192"/>
      <c r="R682" s="192" t="s">
        <v>551</v>
      </c>
      <c r="S682" s="192" t="s">
        <v>671</v>
      </c>
      <c r="T682" s="192" t="s">
        <v>548</v>
      </c>
      <c r="U682" s="192" t="s">
        <v>655</v>
      </c>
      <c r="V682" s="192"/>
      <c r="W682" s="192"/>
      <c r="X682" s="192"/>
      <c r="Y682" s="192"/>
      <c r="Z682" s="192"/>
      <c r="AA682" s="192"/>
      <c r="BM682" s="90" t="s">
        <v>2151</v>
      </c>
      <c r="BN682" s="90" t="s">
        <v>2551</v>
      </c>
      <c r="BO682" s="90" t="s">
        <v>3153</v>
      </c>
      <c r="BP682" s="90" t="s">
        <v>1679</v>
      </c>
    </row>
    <row r="683" spans="1:71" ht="30">
      <c r="A683" s="192">
        <v>682</v>
      </c>
      <c r="B683" s="193">
        <v>20000352</v>
      </c>
      <c r="C683" s="193">
        <v>4</v>
      </c>
      <c r="D683" s="193" t="s">
        <v>56</v>
      </c>
      <c r="E683" s="198">
        <v>45116</v>
      </c>
      <c r="F683" s="193" t="s">
        <v>4679</v>
      </c>
      <c r="G683" s="192"/>
      <c r="H683" s="192"/>
      <c r="I683" s="192"/>
      <c r="J683" s="192"/>
      <c r="K683" s="192"/>
      <c r="L683" s="192"/>
      <c r="M683" s="192"/>
      <c r="N683" s="192"/>
      <c r="O683" s="192"/>
      <c r="P683" s="196" t="s">
        <v>5047</v>
      </c>
      <c r="Q683" s="192"/>
      <c r="R683" s="192" t="s">
        <v>159</v>
      </c>
      <c r="S683" s="192"/>
      <c r="T683" s="192"/>
      <c r="U683" s="192"/>
      <c r="V683" s="192"/>
      <c r="W683" s="192"/>
      <c r="X683" s="192"/>
      <c r="Y683" s="192"/>
      <c r="Z683" s="192"/>
      <c r="AA683" s="192"/>
      <c r="BM683" s="90" t="s">
        <v>3726</v>
      </c>
    </row>
    <row r="684" spans="1:71">
      <c r="A684" s="192">
        <v>683</v>
      </c>
      <c r="B684" s="193">
        <v>200033157</v>
      </c>
      <c r="C684" s="193">
        <v>4</v>
      </c>
      <c r="D684" s="193" t="s">
        <v>56</v>
      </c>
      <c r="E684" s="198">
        <v>45116</v>
      </c>
      <c r="F684" s="193" t="s">
        <v>4679</v>
      </c>
      <c r="G684" s="192"/>
      <c r="H684" s="192"/>
      <c r="I684" s="192"/>
      <c r="J684" s="192"/>
      <c r="K684" s="192"/>
      <c r="L684" s="192"/>
      <c r="M684" s="192"/>
      <c r="N684" s="192"/>
      <c r="O684" s="192"/>
      <c r="P684" s="196" t="s">
        <v>5048</v>
      </c>
      <c r="Q684" s="192"/>
      <c r="R684" s="192" t="s">
        <v>671</v>
      </c>
      <c r="S684" s="192" t="s">
        <v>2467</v>
      </c>
      <c r="T684" s="192"/>
      <c r="U684" s="192"/>
      <c r="V684" s="192"/>
      <c r="W684" s="192"/>
      <c r="X684" s="192"/>
      <c r="Y684" s="192"/>
      <c r="Z684" s="192"/>
      <c r="AA684" s="192"/>
      <c r="BM684" s="90" t="s">
        <v>2598</v>
      </c>
      <c r="BN684" s="90" t="s">
        <v>2695</v>
      </c>
    </row>
    <row r="685" spans="1:71">
      <c r="A685" s="192">
        <v>684</v>
      </c>
      <c r="B685" s="193">
        <v>200053729</v>
      </c>
      <c r="C685" s="193">
        <v>5</v>
      </c>
      <c r="D685" s="193" t="s">
        <v>51</v>
      </c>
      <c r="E685" s="198">
        <v>45116</v>
      </c>
      <c r="F685" s="193" t="s">
        <v>4687</v>
      </c>
      <c r="G685" s="192"/>
      <c r="H685" s="192"/>
      <c r="I685" s="192"/>
      <c r="J685" s="192"/>
      <c r="K685" s="192"/>
      <c r="L685" s="192"/>
      <c r="M685" s="192"/>
      <c r="N685" s="192"/>
      <c r="O685" s="192"/>
      <c r="P685" s="196" t="s">
        <v>4703</v>
      </c>
      <c r="Q685" s="192"/>
      <c r="R685" s="192" t="s">
        <v>86</v>
      </c>
      <c r="S685" s="192"/>
      <c r="T685" s="192"/>
      <c r="U685" s="192"/>
      <c r="V685" s="192"/>
      <c r="W685" s="192"/>
      <c r="X685" s="192"/>
      <c r="Y685" s="192"/>
      <c r="Z685" s="192"/>
      <c r="AA685" s="192"/>
    </row>
    <row r="686" spans="1:71">
      <c r="A686" s="192">
        <v>685</v>
      </c>
      <c r="B686" s="193">
        <v>200139378</v>
      </c>
      <c r="C686" s="193">
        <v>1</v>
      </c>
      <c r="D686" s="193" t="s">
        <v>56</v>
      </c>
      <c r="E686" s="198">
        <v>45116</v>
      </c>
      <c r="F686" s="193" t="s">
        <v>4686</v>
      </c>
      <c r="G686" s="192"/>
      <c r="H686" s="192"/>
      <c r="I686" s="192"/>
      <c r="J686" s="192"/>
      <c r="K686" s="192"/>
      <c r="L686" s="192"/>
      <c r="M686" s="192"/>
      <c r="N686" s="192"/>
      <c r="O686" s="192"/>
      <c r="P686" s="196" t="s">
        <v>5510</v>
      </c>
      <c r="Q686" s="192"/>
      <c r="R686" s="192" t="s">
        <v>151</v>
      </c>
      <c r="S686" s="192" t="s">
        <v>159</v>
      </c>
      <c r="T686" s="192"/>
      <c r="U686" s="192"/>
      <c r="V686" s="192"/>
      <c r="W686" s="192"/>
      <c r="X686" s="192"/>
      <c r="Y686" s="192"/>
      <c r="Z686" s="192"/>
      <c r="AA686" s="192"/>
      <c r="BM686" s="90" t="s">
        <v>1048</v>
      </c>
      <c r="BN686" s="90" t="s">
        <v>3846</v>
      </c>
    </row>
    <row r="687" spans="1:71" ht="45">
      <c r="A687" s="192">
        <v>686</v>
      </c>
      <c r="B687" s="193">
        <v>200219021</v>
      </c>
      <c r="C687" s="193">
        <v>4</v>
      </c>
      <c r="D687" s="193" t="s">
        <v>51</v>
      </c>
      <c r="E687" s="198">
        <v>45116</v>
      </c>
      <c r="F687" s="193" t="s">
        <v>4680</v>
      </c>
      <c r="G687" s="192"/>
      <c r="H687" s="192"/>
      <c r="I687" s="192"/>
      <c r="J687" s="192"/>
      <c r="K687" s="192"/>
      <c r="L687" s="192"/>
      <c r="M687" s="192"/>
      <c r="N687" s="192"/>
      <c r="O687" s="192"/>
      <c r="P687" s="196" t="s">
        <v>5049</v>
      </c>
      <c r="Q687" s="192"/>
      <c r="R687" s="192" t="s">
        <v>151</v>
      </c>
      <c r="S687" s="192" t="s">
        <v>174</v>
      </c>
      <c r="T687" s="192" t="s">
        <v>507</v>
      </c>
      <c r="U687" s="192"/>
      <c r="V687" s="192"/>
      <c r="W687" s="192"/>
      <c r="X687" s="192"/>
      <c r="Y687" s="192"/>
      <c r="Z687" s="192"/>
      <c r="AA687" s="192"/>
      <c r="BM687" s="90" t="s">
        <v>873</v>
      </c>
      <c r="BN687" s="90" t="s">
        <v>1777</v>
      </c>
      <c r="BO687" s="90" t="s">
        <v>3575</v>
      </c>
    </row>
    <row r="688" spans="1:71" ht="60">
      <c r="A688" s="192">
        <v>687</v>
      </c>
      <c r="B688" s="193">
        <v>200219021</v>
      </c>
      <c r="C688" s="193">
        <v>1</v>
      </c>
      <c r="D688" s="193" t="s">
        <v>56</v>
      </c>
      <c r="E688" s="198">
        <v>45116</v>
      </c>
      <c r="F688" s="193" t="s">
        <v>4680</v>
      </c>
      <c r="G688" s="192"/>
      <c r="H688" s="192"/>
      <c r="I688" s="192"/>
      <c r="J688" s="192"/>
      <c r="K688" s="192"/>
      <c r="L688" s="192"/>
      <c r="M688" s="192"/>
      <c r="N688" s="192"/>
      <c r="O688" s="192"/>
      <c r="P688" s="196" t="s">
        <v>5779</v>
      </c>
      <c r="Q688" s="192"/>
      <c r="R688" s="192" t="s">
        <v>518</v>
      </c>
      <c r="S688" s="192" t="s">
        <v>164</v>
      </c>
      <c r="T688" s="192" t="s">
        <v>2467</v>
      </c>
      <c r="U688" s="192"/>
      <c r="V688" s="192"/>
      <c r="W688" s="192"/>
      <c r="X688" s="192"/>
      <c r="Y688" s="192"/>
      <c r="Z688" s="192"/>
      <c r="AA688" s="192"/>
      <c r="BM688" s="90" t="s">
        <v>2758</v>
      </c>
      <c r="BN688" s="90" t="s">
        <v>3458</v>
      </c>
      <c r="BO688" s="90" t="s">
        <v>3231</v>
      </c>
      <c r="BP688" s="90" t="s">
        <v>1432</v>
      </c>
      <c r="BQ688" s="90" t="s">
        <v>1412</v>
      </c>
      <c r="BR688" s="90" t="s">
        <v>191</v>
      </c>
      <c r="BS688" s="90" t="s">
        <v>173</v>
      </c>
    </row>
    <row r="689" spans="1:69">
      <c r="A689" s="192">
        <v>688</v>
      </c>
      <c r="B689" s="193">
        <v>200439349</v>
      </c>
      <c r="C689" s="193">
        <v>4</v>
      </c>
      <c r="D689" s="193" t="s">
        <v>56</v>
      </c>
      <c r="E689" s="198">
        <v>45116</v>
      </c>
      <c r="F689" s="193" t="s">
        <v>4682</v>
      </c>
      <c r="G689" s="192"/>
      <c r="H689" s="192"/>
      <c r="I689" s="192"/>
      <c r="J689" s="192"/>
      <c r="K689" s="192"/>
      <c r="L689" s="192"/>
      <c r="M689" s="192"/>
      <c r="N689" s="192"/>
      <c r="O689" s="192"/>
      <c r="P689" s="196" t="s">
        <v>5050</v>
      </c>
      <c r="Q689" s="192"/>
      <c r="R689" s="192" t="s">
        <v>154</v>
      </c>
      <c r="S689" s="192"/>
      <c r="T689" s="192"/>
      <c r="U689" s="192"/>
      <c r="V689" s="192"/>
      <c r="W689" s="192"/>
      <c r="X689" s="192"/>
      <c r="Y689" s="192"/>
      <c r="Z689" s="192"/>
      <c r="AA689" s="192"/>
      <c r="BM689" s="90" t="s">
        <v>2069</v>
      </c>
    </row>
    <row r="690" spans="1:69">
      <c r="A690" s="192">
        <v>689</v>
      </c>
      <c r="B690" s="193">
        <v>200439349</v>
      </c>
      <c r="C690" s="193">
        <v>5</v>
      </c>
      <c r="D690" s="193" t="s">
        <v>56</v>
      </c>
      <c r="E690" s="198">
        <v>45116</v>
      </c>
      <c r="F690" s="193" t="s">
        <v>4682</v>
      </c>
      <c r="G690" s="192"/>
      <c r="H690" s="192"/>
      <c r="I690" s="192"/>
      <c r="J690" s="192"/>
      <c r="K690" s="192"/>
      <c r="L690" s="192"/>
      <c r="M690" s="192"/>
      <c r="N690" s="192"/>
      <c r="O690" s="192"/>
      <c r="P690" s="197" t="s">
        <v>5051</v>
      </c>
      <c r="Q690" s="192"/>
      <c r="R690" s="192" t="s">
        <v>164</v>
      </c>
      <c r="S690" s="192"/>
      <c r="T690" s="192"/>
      <c r="U690" s="192"/>
      <c r="V690" s="192"/>
      <c r="W690" s="192"/>
      <c r="X690" s="192"/>
      <c r="Y690" s="192"/>
      <c r="Z690" s="192"/>
      <c r="AA690" s="192"/>
      <c r="BM690" s="90" t="s">
        <v>3458</v>
      </c>
    </row>
    <row r="691" spans="1:69">
      <c r="A691" s="192">
        <v>690</v>
      </c>
      <c r="B691" s="193">
        <v>200439358</v>
      </c>
      <c r="C691" s="193">
        <v>2</v>
      </c>
      <c r="D691" s="193" t="s">
        <v>56</v>
      </c>
      <c r="E691" s="198">
        <v>45116</v>
      </c>
      <c r="F691" s="193" t="s">
        <v>4681</v>
      </c>
      <c r="G691" s="192"/>
      <c r="H691" s="192"/>
      <c r="I691" s="192"/>
      <c r="J691" s="192"/>
      <c r="K691" s="192"/>
      <c r="L691" s="192"/>
      <c r="M691" s="192"/>
      <c r="N691" s="192"/>
      <c r="O691" s="192"/>
      <c r="P691" s="196" t="s">
        <v>4533</v>
      </c>
      <c r="Q691" s="192"/>
      <c r="R691" s="192" t="s">
        <v>86</v>
      </c>
      <c r="S691" s="192"/>
      <c r="T691" s="192"/>
      <c r="U691" s="192"/>
      <c r="V691" s="192"/>
      <c r="W691" s="192"/>
      <c r="X691" s="192"/>
      <c r="Y691" s="192"/>
      <c r="Z691" s="192"/>
      <c r="AA691" s="192"/>
    </row>
    <row r="692" spans="1:69">
      <c r="A692" s="192">
        <v>691</v>
      </c>
      <c r="B692" s="193">
        <v>200802956</v>
      </c>
      <c r="C692" s="193">
        <v>3</v>
      </c>
      <c r="D692" s="193" t="s">
        <v>56</v>
      </c>
      <c r="E692" s="198">
        <v>45116</v>
      </c>
      <c r="F692" s="193" t="s">
        <v>4679</v>
      </c>
      <c r="G692" s="192"/>
      <c r="H692" s="192"/>
      <c r="I692" s="192"/>
      <c r="J692" s="192"/>
      <c r="K692" s="192"/>
      <c r="L692" s="192"/>
      <c r="M692" s="192"/>
      <c r="N692" s="192"/>
      <c r="O692" s="192"/>
      <c r="P692" s="196" t="s">
        <v>4704</v>
      </c>
      <c r="Q692" s="192"/>
      <c r="R692" s="192" t="s">
        <v>86</v>
      </c>
      <c r="S692" s="192"/>
      <c r="T692" s="192"/>
      <c r="U692" s="192"/>
      <c r="V692" s="192"/>
      <c r="W692" s="192"/>
      <c r="X692" s="192"/>
      <c r="Y692" s="192"/>
      <c r="Z692" s="192"/>
      <c r="AA692" s="192"/>
    </row>
    <row r="693" spans="1:69">
      <c r="A693" s="192">
        <v>692</v>
      </c>
      <c r="B693" s="193">
        <v>200827237</v>
      </c>
      <c r="C693" s="193">
        <v>5</v>
      </c>
      <c r="D693" s="193" t="s">
        <v>56</v>
      </c>
      <c r="E693" s="198">
        <v>45116</v>
      </c>
      <c r="F693" s="193" t="s">
        <v>4679</v>
      </c>
      <c r="G693" s="192"/>
      <c r="H693" s="192"/>
      <c r="I693" s="192"/>
      <c r="J693" s="192"/>
      <c r="K693" s="192"/>
      <c r="L693" s="192"/>
      <c r="M693" s="192"/>
      <c r="N693" s="192"/>
      <c r="O693" s="192"/>
      <c r="P693" s="196" t="s">
        <v>4535</v>
      </c>
      <c r="Q693" s="192"/>
      <c r="R693" s="192" t="s">
        <v>86</v>
      </c>
      <c r="S693" s="192"/>
      <c r="T693" s="192"/>
      <c r="U693" s="192"/>
      <c r="V693" s="192"/>
      <c r="W693" s="192"/>
      <c r="X693" s="192"/>
      <c r="Y693" s="192"/>
      <c r="Z693" s="192"/>
      <c r="AA693" s="192"/>
    </row>
    <row r="694" spans="1:69">
      <c r="A694" s="192">
        <v>693</v>
      </c>
      <c r="B694" s="193">
        <v>200883492</v>
      </c>
      <c r="C694" s="193">
        <v>3</v>
      </c>
      <c r="D694" s="193" t="s">
        <v>56</v>
      </c>
      <c r="E694" s="198">
        <v>45116</v>
      </c>
      <c r="F694" s="193" t="s">
        <v>4679</v>
      </c>
      <c r="G694" s="192"/>
      <c r="H694" s="192"/>
      <c r="I694" s="192"/>
      <c r="J694" s="192"/>
      <c r="K694" s="192"/>
      <c r="L694" s="192"/>
      <c r="M694" s="192"/>
      <c r="N694" s="192"/>
      <c r="O694" s="192"/>
      <c r="P694" s="196" t="s">
        <v>5052</v>
      </c>
      <c r="Q694" s="192"/>
      <c r="R694" s="192" t="s">
        <v>155</v>
      </c>
      <c r="S694" s="192"/>
      <c r="T694" s="192"/>
      <c r="U694" s="192"/>
      <c r="V694" s="192"/>
      <c r="W694" s="192"/>
      <c r="X694" s="192"/>
      <c r="Y694" s="192"/>
      <c r="Z694" s="192"/>
      <c r="AA694" s="192"/>
      <c r="BM694" s="90" t="s">
        <v>3010</v>
      </c>
      <c r="BN694" s="90" t="s">
        <v>3055</v>
      </c>
    </row>
    <row r="695" spans="1:69" ht="75">
      <c r="A695" s="192">
        <v>694</v>
      </c>
      <c r="B695" s="193">
        <v>200883501</v>
      </c>
      <c r="C695" s="193">
        <v>4</v>
      </c>
      <c r="D695" s="193" t="s">
        <v>56</v>
      </c>
      <c r="E695" s="198">
        <v>45116</v>
      </c>
      <c r="F695" s="193" t="s">
        <v>4679</v>
      </c>
      <c r="G695" s="192"/>
      <c r="H695" s="192"/>
      <c r="I695" s="192"/>
      <c r="J695" s="192"/>
      <c r="K695" s="192"/>
      <c r="L695" s="192"/>
      <c r="M695" s="192"/>
      <c r="N695" s="192"/>
      <c r="O695" s="192"/>
      <c r="P695" s="196" t="s">
        <v>5053</v>
      </c>
      <c r="Q695" s="192"/>
      <c r="R695" s="192" t="s">
        <v>151</v>
      </c>
      <c r="S695" s="192" t="s">
        <v>3</v>
      </c>
      <c r="T695" s="192"/>
      <c r="U695" s="192"/>
      <c r="V695" s="192"/>
      <c r="W695" s="192"/>
      <c r="X695" s="192"/>
      <c r="Y695" s="192"/>
      <c r="Z695" s="192"/>
      <c r="AA695" s="192"/>
      <c r="BM695" s="90" t="s">
        <v>914</v>
      </c>
      <c r="BN695" s="90" t="s">
        <v>1151</v>
      </c>
    </row>
    <row r="696" spans="1:69">
      <c r="A696" s="192">
        <v>695</v>
      </c>
      <c r="B696" s="193">
        <v>200884070</v>
      </c>
      <c r="C696" s="193">
        <v>4</v>
      </c>
      <c r="D696" s="193" t="s">
        <v>56</v>
      </c>
      <c r="E696" s="198">
        <v>45116</v>
      </c>
      <c r="F696" s="193" t="s">
        <v>4679</v>
      </c>
      <c r="G696" s="192"/>
      <c r="H696" s="192"/>
      <c r="I696" s="192"/>
      <c r="J696" s="192"/>
      <c r="K696" s="192"/>
      <c r="L696" s="192"/>
      <c r="M696" s="192"/>
      <c r="N696" s="192"/>
      <c r="O696" s="192"/>
      <c r="P696" s="196" t="s">
        <v>5054</v>
      </c>
      <c r="Q696" s="192"/>
      <c r="R696" s="192" t="s">
        <v>159</v>
      </c>
      <c r="S696" s="192"/>
      <c r="T696" s="192"/>
      <c r="U696" s="192"/>
      <c r="V696" s="192"/>
      <c r="W696" s="192"/>
      <c r="X696" s="192"/>
      <c r="Y696" s="192"/>
      <c r="Z696" s="192"/>
      <c r="AA696" s="192"/>
      <c r="BM696" s="90" t="s">
        <v>2442</v>
      </c>
    </row>
    <row r="697" spans="1:69" ht="75">
      <c r="A697" s="192">
        <v>696</v>
      </c>
      <c r="B697" s="193">
        <v>33000209</v>
      </c>
      <c r="C697" s="193">
        <v>2</v>
      </c>
      <c r="D697" s="193" t="s">
        <v>56</v>
      </c>
      <c r="E697" s="198">
        <v>45116</v>
      </c>
      <c r="F697" s="193" t="s">
        <v>4680</v>
      </c>
      <c r="G697" s="192"/>
      <c r="H697" s="192"/>
      <c r="I697" s="192"/>
      <c r="J697" s="192"/>
      <c r="K697" s="192"/>
      <c r="L697" s="192"/>
      <c r="M697" s="192"/>
      <c r="N697" s="192"/>
      <c r="O697" s="192"/>
      <c r="P697" s="196" t="s">
        <v>5511</v>
      </c>
      <c r="Q697" s="192"/>
      <c r="R697" s="192" t="s">
        <v>551</v>
      </c>
      <c r="S697" s="192" t="s">
        <v>3127</v>
      </c>
      <c r="T697" s="192"/>
      <c r="U697" s="192"/>
      <c r="V697" s="192"/>
      <c r="W697" s="192"/>
      <c r="X697" s="192"/>
      <c r="Y697" s="192"/>
      <c r="Z697" s="192"/>
      <c r="AA697" s="192"/>
      <c r="BM697" s="90" t="s">
        <v>2490</v>
      </c>
      <c r="BN697" s="90" t="s">
        <v>2162</v>
      </c>
      <c r="BO697" s="90" t="s">
        <v>5379</v>
      </c>
    </row>
    <row r="698" spans="1:69" ht="30">
      <c r="A698" s="192">
        <v>697</v>
      </c>
      <c r="B698" s="193">
        <v>33000225</v>
      </c>
      <c r="C698" s="193">
        <v>5</v>
      </c>
      <c r="D698" s="193" t="s">
        <v>51</v>
      </c>
      <c r="E698" s="198">
        <v>45116</v>
      </c>
      <c r="F698" s="193" t="s">
        <v>4680</v>
      </c>
      <c r="G698" s="192"/>
      <c r="H698" s="192"/>
      <c r="I698" s="192"/>
      <c r="J698" s="192"/>
      <c r="K698" s="192"/>
      <c r="L698" s="192"/>
      <c r="M698" s="192"/>
      <c r="N698" s="192"/>
      <c r="O698" s="192"/>
      <c r="P698" s="196" t="s">
        <v>5055</v>
      </c>
      <c r="Q698" s="192"/>
      <c r="R698" s="192" t="s">
        <v>2467</v>
      </c>
      <c r="S698" s="192"/>
      <c r="T698" s="192"/>
      <c r="U698" s="192"/>
      <c r="V698" s="192"/>
      <c r="W698" s="192"/>
      <c r="X698" s="192"/>
      <c r="Y698" s="192"/>
      <c r="Z698" s="192"/>
      <c r="AA698" s="192"/>
      <c r="BM698" s="90" t="s">
        <v>173</v>
      </c>
    </row>
    <row r="699" spans="1:69" ht="30">
      <c r="A699" s="192">
        <v>698</v>
      </c>
      <c r="B699" s="193">
        <v>33000234</v>
      </c>
      <c r="C699" s="193">
        <v>3</v>
      </c>
      <c r="D699" s="193" t="s">
        <v>56</v>
      </c>
      <c r="E699" s="198">
        <v>45116</v>
      </c>
      <c r="F699" s="193" t="s">
        <v>4680</v>
      </c>
      <c r="G699" s="192"/>
      <c r="H699" s="192"/>
      <c r="I699" s="192"/>
      <c r="J699" s="192"/>
      <c r="K699" s="192"/>
      <c r="L699" s="192"/>
      <c r="M699" s="192"/>
      <c r="N699" s="192"/>
      <c r="O699" s="192"/>
      <c r="P699" s="196" t="s">
        <v>4541</v>
      </c>
      <c r="Q699" s="192"/>
      <c r="R699" s="192" t="s">
        <v>86</v>
      </c>
      <c r="S699" s="192"/>
      <c r="T699" s="192"/>
      <c r="U699" s="192"/>
      <c r="V699" s="192"/>
      <c r="W699" s="192"/>
      <c r="X699" s="192"/>
      <c r="Y699" s="192"/>
      <c r="Z699" s="192"/>
      <c r="AA699" s="192"/>
    </row>
    <row r="700" spans="1:69" ht="45">
      <c r="A700" s="192">
        <v>699</v>
      </c>
      <c r="B700" s="193">
        <v>40000148</v>
      </c>
      <c r="C700" s="193">
        <v>4</v>
      </c>
      <c r="D700" s="193" t="s">
        <v>56</v>
      </c>
      <c r="E700" s="198">
        <v>45116</v>
      </c>
      <c r="F700" s="193" t="s">
        <v>4679</v>
      </c>
      <c r="G700" s="192"/>
      <c r="H700" s="192"/>
      <c r="I700" s="192"/>
      <c r="J700" s="192"/>
      <c r="K700" s="192"/>
      <c r="L700" s="192"/>
      <c r="M700" s="192"/>
      <c r="N700" s="192"/>
      <c r="O700" s="192"/>
      <c r="P700" s="196" t="s">
        <v>5512</v>
      </c>
      <c r="Q700" s="192"/>
      <c r="R700" s="192" t="s">
        <v>671</v>
      </c>
      <c r="S700" s="192" t="s">
        <v>164</v>
      </c>
      <c r="T700" s="192" t="s">
        <v>655</v>
      </c>
      <c r="U700" s="192"/>
      <c r="V700" s="192"/>
      <c r="W700" s="192"/>
      <c r="X700" s="192"/>
      <c r="Y700" s="192"/>
      <c r="Z700" s="192"/>
      <c r="AA700" s="192"/>
      <c r="BM700" s="90" t="s">
        <v>2527</v>
      </c>
      <c r="BN700" s="90" t="s">
        <v>3231</v>
      </c>
      <c r="BO700" s="90" t="s">
        <v>1432</v>
      </c>
      <c r="BP700" s="90" t="s">
        <v>3779</v>
      </c>
      <c r="BQ700" s="90" t="s">
        <v>1835</v>
      </c>
    </row>
    <row r="701" spans="1:69" ht="45">
      <c r="A701" s="192">
        <v>700</v>
      </c>
      <c r="B701" s="193">
        <v>40000210</v>
      </c>
      <c r="C701" s="193">
        <v>4</v>
      </c>
      <c r="D701" s="193" t="s">
        <v>56</v>
      </c>
      <c r="E701" s="198">
        <v>45116</v>
      </c>
      <c r="F701" s="193" t="s">
        <v>4679</v>
      </c>
      <c r="G701" s="192"/>
      <c r="H701" s="192"/>
      <c r="I701" s="192"/>
      <c r="J701" s="192"/>
      <c r="K701" s="192"/>
      <c r="L701" s="192"/>
      <c r="M701" s="192"/>
      <c r="N701" s="192"/>
      <c r="O701" s="192"/>
      <c r="P701" s="196" t="s">
        <v>5056</v>
      </c>
      <c r="Q701" s="192"/>
      <c r="R701" s="192" t="s">
        <v>2095</v>
      </c>
      <c r="S701" s="192" t="s">
        <v>155</v>
      </c>
      <c r="T701" s="192" t="s">
        <v>164</v>
      </c>
      <c r="U701" s="192"/>
      <c r="V701" s="192"/>
      <c r="W701" s="192"/>
      <c r="X701" s="192"/>
      <c r="Y701" s="192"/>
      <c r="Z701" s="192"/>
      <c r="AA701" s="192"/>
      <c r="BM701" s="90" t="s">
        <v>1519</v>
      </c>
      <c r="BN701" s="90" t="s">
        <v>3583</v>
      </c>
      <c r="BO701" s="90" t="s">
        <v>1412</v>
      </c>
    </row>
    <row r="702" spans="1:69">
      <c r="A702" s="192">
        <v>701</v>
      </c>
      <c r="B702" s="193">
        <v>40000210</v>
      </c>
      <c r="C702" s="193">
        <v>5</v>
      </c>
      <c r="D702" s="193" t="s">
        <v>51</v>
      </c>
      <c r="E702" s="198">
        <v>45116</v>
      </c>
      <c r="F702" s="193" t="s">
        <v>4679</v>
      </c>
      <c r="G702" s="192"/>
      <c r="H702" s="192"/>
      <c r="I702" s="192"/>
      <c r="J702" s="192"/>
      <c r="K702" s="192"/>
      <c r="L702" s="192"/>
      <c r="M702" s="192"/>
      <c r="N702" s="192"/>
      <c r="O702" s="192"/>
      <c r="P702" s="196" t="s">
        <v>5750</v>
      </c>
      <c r="Q702" s="192"/>
      <c r="R702" s="192" t="s">
        <v>155</v>
      </c>
      <c r="S702" s="192" t="s">
        <v>164</v>
      </c>
      <c r="T702" s="192"/>
      <c r="U702" s="192"/>
      <c r="V702" s="192"/>
      <c r="W702" s="192"/>
      <c r="X702" s="192"/>
      <c r="Y702" s="192"/>
      <c r="Z702" s="192"/>
      <c r="AA702" s="192"/>
      <c r="BM702" s="90" t="s">
        <v>3635</v>
      </c>
      <c r="BN702" s="90" t="s">
        <v>5672</v>
      </c>
    </row>
    <row r="703" spans="1:69" ht="30">
      <c r="A703" s="192">
        <v>702</v>
      </c>
      <c r="B703" s="193">
        <v>40000210</v>
      </c>
      <c r="C703" s="193">
        <v>3</v>
      </c>
      <c r="D703" s="193" t="s">
        <v>56</v>
      </c>
      <c r="E703" s="198">
        <v>45116</v>
      </c>
      <c r="F703" s="193" t="s">
        <v>4679</v>
      </c>
      <c r="G703" s="192"/>
      <c r="H703" s="192"/>
      <c r="I703" s="192"/>
      <c r="J703" s="192"/>
      <c r="K703" s="192"/>
      <c r="L703" s="192"/>
      <c r="M703" s="192"/>
      <c r="N703" s="192"/>
      <c r="O703" s="192"/>
      <c r="P703" s="196" t="s">
        <v>5623</v>
      </c>
      <c r="Q703" s="192"/>
      <c r="R703" s="192" t="s">
        <v>2141</v>
      </c>
      <c r="S703" s="192"/>
      <c r="T703" s="192"/>
      <c r="U703" s="192"/>
      <c r="V703" s="192"/>
      <c r="W703" s="192"/>
      <c r="X703" s="192"/>
      <c r="Y703" s="192"/>
      <c r="Z703" s="192"/>
      <c r="AA703" s="192"/>
      <c r="BM703" s="90" t="s">
        <v>5573</v>
      </c>
    </row>
    <row r="704" spans="1:69" ht="30">
      <c r="A704" s="192">
        <v>703</v>
      </c>
      <c r="B704" s="193">
        <v>40000353</v>
      </c>
      <c r="C704" s="193">
        <v>3</v>
      </c>
      <c r="D704" s="193" t="s">
        <v>51</v>
      </c>
      <c r="E704" s="198">
        <v>45116</v>
      </c>
      <c r="F704" s="193" t="s">
        <v>4680</v>
      </c>
      <c r="G704" s="192"/>
      <c r="H704" s="192"/>
      <c r="I704" s="192"/>
      <c r="J704" s="192"/>
      <c r="K704" s="192"/>
      <c r="L704" s="192"/>
      <c r="M704" s="192"/>
      <c r="N704" s="192"/>
      <c r="O704" s="192"/>
      <c r="P704" s="197" t="s">
        <v>5057</v>
      </c>
      <c r="Q704" s="192"/>
      <c r="R704" s="192" t="s">
        <v>3</v>
      </c>
      <c r="S704" s="192" t="s">
        <v>507</v>
      </c>
      <c r="T704" s="192"/>
      <c r="U704" s="192"/>
      <c r="V704" s="192"/>
      <c r="W704" s="192"/>
      <c r="X704" s="192"/>
      <c r="Y704" s="192"/>
      <c r="Z704" s="192"/>
      <c r="AA704" s="192"/>
      <c r="BM704" s="90" t="s">
        <v>1126</v>
      </c>
      <c r="BN704" s="90" t="s">
        <v>1228</v>
      </c>
      <c r="BO704" s="90" t="s">
        <v>3575</v>
      </c>
    </row>
    <row r="705" spans="1:71" ht="30">
      <c r="A705" s="192">
        <v>704</v>
      </c>
      <c r="B705" s="193">
        <v>40000356</v>
      </c>
      <c r="C705" s="193">
        <v>3</v>
      </c>
      <c r="D705" s="193" t="s">
        <v>56</v>
      </c>
      <c r="E705" s="198">
        <v>45116</v>
      </c>
      <c r="F705" s="193" t="s">
        <v>4680</v>
      </c>
      <c r="G705" s="192"/>
      <c r="H705" s="192"/>
      <c r="I705" s="192"/>
      <c r="J705" s="192"/>
      <c r="K705" s="192"/>
      <c r="L705" s="192"/>
      <c r="M705" s="192"/>
      <c r="N705" s="192"/>
      <c r="O705" s="192"/>
      <c r="P705" s="196" t="s">
        <v>5058</v>
      </c>
      <c r="Q705" s="192"/>
      <c r="R705" s="192" t="s">
        <v>151</v>
      </c>
      <c r="S705" s="192" t="s">
        <v>174</v>
      </c>
      <c r="T705" s="192" t="s">
        <v>3</v>
      </c>
      <c r="U705" s="192"/>
      <c r="V705" s="192"/>
      <c r="W705" s="192"/>
      <c r="X705" s="192"/>
      <c r="Y705" s="192"/>
      <c r="Z705" s="192"/>
      <c r="AA705" s="192"/>
      <c r="BM705" s="90" t="s">
        <v>1048</v>
      </c>
      <c r="BN705" s="90" t="s">
        <v>1777</v>
      </c>
      <c r="BO705" s="90" t="s">
        <v>1253</v>
      </c>
    </row>
    <row r="706" spans="1:71" ht="45">
      <c r="A706" s="192">
        <v>705</v>
      </c>
      <c r="B706" s="193">
        <v>40000356</v>
      </c>
      <c r="C706" s="193">
        <v>5</v>
      </c>
      <c r="D706" s="193" t="s">
        <v>51</v>
      </c>
      <c r="E706" s="198">
        <v>45116</v>
      </c>
      <c r="F706" s="193" t="s">
        <v>4680</v>
      </c>
      <c r="G706" s="192"/>
      <c r="H706" s="192"/>
      <c r="I706" s="192"/>
      <c r="J706" s="192"/>
      <c r="K706" s="192"/>
      <c r="L706" s="192"/>
      <c r="M706" s="192"/>
      <c r="N706" s="192"/>
      <c r="O706" s="192"/>
      <c r="P706" s="196" t="s">
        <v>5513</v>
      </c>
      <c r="Q706" s="192"/>
      <c r="R706" s="192" t="s">
        <v>174</v>
      </c>
      <c r="S706" s="192" t="s">
        <v>655</v>
      </c>
      <c r="T706" s="192"/>
      <c r="U706" s="192"/>
      <c r="V706" s="192"/>
      <c r="W706" s="192"/>
      <c r="X706" s="192"/>
      <c r="Y706" s="192"/>
      <c r="Z706" s="192"/>
      <c r="AA706" s="192"/>
      <c r="BM706" s="90" t="s">
        <v>1777</v>
      </c>
      <c r="BN706" s="90" t="s">
        <v>1676</v>
      </c>
    </row>
    <row r="707" spans="1:71" ht="120">
      <c r="A707" s="192">
        <v>706</v>
      </c>
      <c r="B707" s="193">
        <v>40000356</v>
      </c>
      <c r="C707" s="193">
        <v>3</v>
      </c>
      <c r="D707" s="193" t="s">
        <v>56</v>
      </c>
      <c r="E707" s="198">
        <v>45116</v>
      </c>
      <c r="F707" s="193" t="s">
        <v>4680</v>
      </c>
      <c r="G707" s="192"/>
      <c r="H707" s="192"/>
      <c r="I707" s="192"/>
      <c r="J707" s="192"/>
      <c r="K707" s="192"/>
      <c r="L707" s="192"/>
      <c r="M707" s="192"/>
      <c r="N707" s="192"/>
      <c r="O707" s="192"/>
      <c r="P707" s="196" t="s">
        <v>5059</v>
      </c>
      <c r="Q707" s="192"/>
      <c r="R707" s="192" t="s">
        <v>174</v>
      </c>
      <c r="S707" s="192" t="s">
        <v>3</v>
      </c>
      <c r="T707" s="192" t="s">
        <v>165</v>
      </c>
      <c r="U707" s="192" t="s">
        <v>159</v>
      </c>
      <c r="V707" s="192" t="s">
        <v>507</v>
      </c>
      <c r="W707" s="192"/>
      <c r="X707" s="192"/>
      <c r="Y707" s="192"/>
      <c r="Z707" s="192"/>
      <c r="AA707" s="192"/>
      <c r="BM707" s="90" t="s">
        <v>1777</v>
      </c>
      <c r="BN707" s="90" t="s">
        <v>2727</v>
      </c>
      <c r="BO707" s="90" t="s">
        <v>2017</v>
      </c>
      <c r="BP707" s="90" t="s">
        <v>2407</v>
      </c>
      <c r="BQ707" s="90" t="s">
        <v>3575</v>
      </c>
    </row>
    <row r="708" spans="1:71">
      <c r="A708" s="192">
        <v>707</v>
      </c>
      <c r="B708" s="193">
        <v>40000356</v>
      </c>
      <c r="C708" s="193">
        <v>4</v>
      </c>
      <c r="D708" s="193" t="s">
        <v>56</v>
      </c>
      <c r="E708" s="198">
        <v>45116</v>
      </c>
      <c r="F708" s="193" t="s">
        <v>4680</v>
      </c>
      <c r="G708" s="192"/>
      <c r="H708" s="192"/>
      <c r="I708" s="192"/>
      <c r="J708" s="192"/>
      <c r="K708" s="192"/>
      <c r="L708" s="192"/>
      <c r="M708" s="192"/>
      <c r="N708" s="192"/>
      <c r="O708" s="192"/>
      <c r="P708" s="196" t="s">
        <v>5060</v>
      </c>
      <c r="Q708" s="192"/>
      <c r="R708" s="192" t="s">
        <v>155</v>
      </c>
      <c r="S708" s="192" t="s">
        <v>507</v>
      </c>
      <c r="T708" s="192"/>
      <c r="U708" s="192"/>
      <c r="V708" s="192"/>
      <c r="W708" s="192"/>
      <c r="X708" s="192"/>
      <c r="Y708" s="192"/>
      <c r="Z708" s="192"/>
      <c r="AA708" s="192"/>
      <c r="BM708" s="90" t="s">
        <v>2804</v>
      </c>
      <c r="BN708" s="90" t="s">
        <v>3670</v>
      </c>
    </row>
    <row r="709" spans="1:71">
      <c r="A709" s="192">
        <v>708</v>
      </c>
      <c r="B709" s="193">
        <v>40000392</v>
      </c>
      <c r="C709" s="193">
        <v>5</v>
      </c>
      <c r="D709" s="193" t="s">
        <v>51</v>
      </c>
      <c r="E709" s="198">
        <v>45116</v>
      </c>
      <c r="F709" s="193" t="s">
        <v>4680</v>
      </c>
      <c r="G709" s="192"/>
      <c r="H709" s="192"/>
      <c r="I709" s="192"/>
      <c r="J709" s="192"/>
      <c r="K709" s="192"/>
      <c r="L709" s="192"/>
      <c r="M709" s="192"/>
      <c r="N709" s="192"/>
      <c r="O709" s="192"/>
      <c r="P709" s="196" t="s">
        <v>4548</v>
      </c>
      <c r="Q709" s="192"/>
      <c r="R709" s="192" t="s">
        <v>86</v>
      </c>
      <c r="S709" s="192"/>
      <c r="T709" s="192"/>
      <c r="U709" s="192"/>
      <c r="V709" s="192"/>
      <c r="W709" s="192"/>
      <c r="X709" s="192"/>
      <c r="Y709" s="192"/>
      <c r="Z709" s="192"/>
      <c r="AA709" s="192"/>
    </row>
    <row r="710" spans="1:71" ht="90">
      <c r="A710" s="192">
        <v>709</v>
      </c>
      <c r="B710" s="193">
        <v>40000392</v>
      </c>
      <c r="C710" s="193">
        <v>2</v>
      </c>
      <c r="D710" s="193" t="s">
        <v>56</v>
      </c>
      <c r="E710" s="198">
        <v>45116</v>
      </c>
      <c r="F710" s="193" t="s">
        <v>4680</v>
      </c>
      <c r="G710" s="192"/>
      <c r="H710" s="192"/>
      <c r="I710" s="192"/>
      <c r="J710" s="192"/>
      <c r="K710" s="192"/>
      <c r="L710" s="192"/>
      <c r="M710" s="192"/>
      <c r="N710" s="192"/>
      <c r="O710" s="192"/>
      <c r="P710" s="196" t="s">
        <v>5514</v>
      </c>
      <c r="Q710" s="192"/>
      <c r="R710" s="192" t="s">
        <v>551</v>
      </c>
      <c r="S710" s="192" t="s">
        <v>154</v>
      </c>
      <c r="T710" s="192" t="s">
        <v>166</v>
      </c>
      <c r="U710" s="192"/>
      <c r="V710" s="192"/>
      <c r="W710" s="192"/>
      <c r="X710" s="192"/>
      <c r="Y710" s="192"/>
      <c r="Z710" s="192"/>
      <c r="AA710" s="192"/>
      <c r="BM710" s="90" t="s">
        <v>2151</v>
      </c>
      <c r="BN710" s="90" t="s">
        <v>2152</v>
      </c>
      <c r="BO710" s="90" t="s">
        <v>1614</v>
      </c>
      <c r="BP710" s="90" t="s">
        <v>1674</v>
      </c>
      <c r="BQ710" s="90" t="s">
        <v>1933</v>
      </c>
      <c r="BR710" s="90" t="s">
        <v>1858</v>
      </c>
      <c r="BS710" s="90" t="s">
        <v>1859</v>
      </c>
    </row>
    <row r="711" spans="1:71" ht="30">
      <c r="A711" s="192">
        <v>710</v>
      </c>
      <c r="B711" s="193">
        <v>60000075</v>
      </c>
      <c r="C711" s="193">
        <v>5</v>
      </c>
      <c r="D711" s="193" t="s">
        <v>51</v>
      </c>
      <c r="E711" s="198">
        <v>45116</v>
      </c>
      <c r="F711" s="193" t="s">
        <v>4679</v>
      </c>
      <c r="G711" s="192"/>
      <c r="H711" s="192"/>
      <c r="I711" s="192"/>
      <c r="J711" s="192"/>
      <c r="K711" s="192"/>
      <c r="L711" s="192"/>
      <c r="M711" s="192"/>
      <c r="N711" s="192"/>
      <c r="O711" s="192"/>
      <c r="P711" s="196" t="s">
        <v>5061</v>
      </c>
      <c r="Q711" s="192"/>
      <c r="R711" s="192" t="s">
        <v>164</v>
      </c>
      <c r="S711" s="192"/>
      <c r="T711" s="192"/>
      <c r="U711" s="192"/>
      <c r="V711" s="192"/>
      <c r="W711" s="192"/>
      <c r="X711" s="192"/>
      <c r="Y711" s="192"/>
      <c r="Z711" s="192"/>
      <c r="AA711" s="192"/>
      <c r="BM711" s="90" t="s">
        <v>1379</v>
      </c>
    </row>
    <row r="712" spans="1:71" ht="45">
      <c r="A712" s="192">
        <v>711</v>
      </c>
      <c r="B712" s="193">
        <v>61000015</v>
      </c>
      <c r="C712" s="193">
        <v>3</v>
      </c>
      <c r="D712" s="193" t="s">
        <v>51</v>
      </c>
      <c r="E712" s="198">
        <v>45116</v>
      </c>
      <c r="F712" s="193" t="s">
        <v>4681</v>
      </c>
      <c r="G712" s="192"/>
      <c r="H712" s="192"/>
      <c r="I712" s="192"/>
      <c r="J712" s="192"/>
      <c r="K712" s="192"/>
      <c r="L712" s="192"/>
      <c r="M712" s="192"/>
      <c r="N712" s="192"/>
      <c r="O712" s="192"/>
      <c r="P712" s="196" t="s">
        <v>5062</v>
      </c>
      <c r="Q712" s="192"/>
      <c r="R712" s="192" t="s">
        <v>507</v>
      </c>
      <c r="S712" s="192"/>
      <c r="T712" s="192"/>
      <c r="U712" s="192"/>
      <c r="V712" s="192"/>
      <c r="W712" s="192"/>
      <c r="X712" s="192"/>
      <c r="Y712" s="192"/>
      <c r="Z712" s="192"/>
      <c r="AA712" s="192"/>
      <c r="BM712" s="90" t="s">
        <v>3575</v>
      </c>
    </row>
    <row r="713" spans="1:71" ht="30">
      <c r="A713" s="192">
        <v>712</v>
      </c>
      <c r="B713" s="193">
        <v>61000015</v>
      </c>
      <c r="C713" s="193">
        <v>2</v>
      </c>
      <c r="D713" s="193" t="s">
        <v>51</v>
      </c>
      <c r="E713" s="198">
        <v>45116</v>
      </c>
      <c r="F713" s="193" t="s">
        <v>4681</v>
      </c>
      <c r="G713" s="192"/>
      <c r="H713" s="192"/>
      <c r="I713" s="192"/>
      <c r="J713" s="192"/>
      <c r="K713" s="192"/>
      <c r="L713" s="192"/>
      <c r="M713" s="192"/>
      <c r="N713" s="192"/>
      <c r="O713" s="192"/>
      <c r="P713" s="196" t="s">
        <v>5063</v>
      </c>
      <c r="Q713" s="192"/>
      <c r="R713" s="192" t="s">
        <v>2097</v>
      </c>
      <c r="S713" s="192"/>
      <c r="T713" s="192"/>
      <c r="U713" s="192"/>
      <c r="V713" s="192"/>
      <c r="W713" s="192"/>
      <c r="X713" s="192"/>
      <c r="Y713" s="192"/>
      <c r="Z713" s="192"/>
      <c r="AA713" s="192"/>
      <c r="BM713" s="90" t="s">
        <v>2462</v>
      </c>
    </row>
    <row r="714" spans="1:71" ht="75">
      <c r="A714" s="192">
        <v>713</v>
      </c>
      <c r="B714" s="193">
        <v>61000028</v>
      </c>
      <c r="C714" s="193">
        <v>3</v>
      </c>
      <c r="D714" s="193" t="s">
        <v>51</v>
      </c>
      <c r="E714" s="198">
        <v>45116</v>
      </c>
      <c r="F714" s="193" t="s">
        <v>4679</v>
      </c>
      <c r="G714" s="192"/>
      <c r="H714" s="192"/>
      <c r="I714" s="192"/>
      <c r="J714" s="192"/>
      <c r="K714" s="192"/>
      <c r="L714" s="192"/>
      <c r="M714" s="192"/>
      <c r="N714" s="192"/>
      <c r="O714" s="192"/>
      <c r="P714" s="196" t="s">
        <v>5064</v>
      </c>
      <c r="Q714" s="192"/>
      <c r="R714" s="192" t="s">
        <v>3</v>
      </c>
      <c r="S714" s="192"/>
      <c r="T714" s="192"/>
      <c r="U714" s="192"/>
      <c r="V714" s="192"/>
      <c r="W714" s="192"/>
      <c r="X714" s="192"/>
      <c r="Y714" s="192"/>
      <c r="Z714" s="192"/>
      <c r="AA714" s="192"/>
      <c r="BM714" s="90" t="s">
        <v>1253</v>
      </c>
    </row>
    <row r="715" spans="1:71" ht="30">
      <c r="A715" s="192">
        <v>714</v>
      </c>
      <c r="B715" s="193">
        <v>61000115</v>
      </c>
      <c r="C715" s="193">
        <v>4</v>
      </c>
      <c r="D715" s="193" t="s">
        <v>51</v>
      </c>
      <c r="E715" s="198">
        <v>45116</v>
      </c>
      <c r="F715" s="193" t="s">
        <v>4679</v>
      </c>
      <c r="G715" s="192"/>
      <c r="H715" s="192"/>
      <c r="I715" s="192"/>
      <c r="J715" s="192"/>
      <c r="K715" s="192"/>
      <c r="L715" s="192"/>
      <c r="M715" s="192"/>
      <c r="N715" s="192"/>
      <c r="O715" s="192"/>
      <c r="P715" s="196" t="s">
        <v>4553</v>
      </c>
      <c r="Q715" s="192"/>
      <c r="R715" s="192" t="s">
        <v>86</v>
      </c>
      <c r="S715" s="192"/>
      <c r="T715" s="192"/>
      <c r="U715" s="192"/>
      <c r="V715" s="192"/>
      <c r="W715" s="192"/>
      <c r="X715" s="192"/>
      <c r="Y715" s="192"/>
      <c r="Z715" s="192"/>
      <c r="AA715" s="192"/>
    </row>
    <row r="716" spans="1:71">
      <c r="A716" s="192">
        <v>715</v>
      </c>
      <c r="B716" s="193">
        <v>61000115</v>
      </c>
      <c r="C716" s="193">
        <v>5</v>
      </c>
      <c r="D716" s="193" t="s">
        <v>51</v>
      </c>
      <c r="E716" s="198">
        <v>45116</v>
      </c>
      <c r="F716" s="193" t="s">
        <v>4679</v>
      </c>
      <c r="G716" s="192"/>
      <c r="H716" s="192"/>
      <c r="I716" s="192"/>
      <c r="J716" s="192"/>
      <c r="K716" s="192"/>
      <c r="L716" s="192"/>
      <c r="M716" s="192"/>
      <c r="N716" s="192"/>
      <c r="O716" s="192"/>
      <c r="P716" s="196" t="s">
        <v>5065</v>
      </c>
      <c r="Q716" s="192"/>
      <c r="R716" s="192" t="s">
        <v>165</v>
      </c>
      <c r="S716" s="192"/>
      <c r="T716" s="192"/>
      <c r="U716" s="192"/>
      <c r="V716" s="192"/>
      <c r="W716" s="192"/>
      <c r="X716" s="192"/>
      <c r="Y716" s="192"/>
      <c r="Z716" s="192"/>
      <c r="AA716" s="192"/>
      <c r="BM716" s="90" t="s">
        <v>1317</v>
      </c>
    </row>
    <row r="717" spans="1:71" ht="30">
      <c r="A717" s="192">
        <v>716</v>
      </c>
      <c r="B717" s="193">
        <v>72000000</v>
      </c>
      <c r="C717" s="193">
        <v>3</v>
      </c>
      <c r="D717" s="193" t="s">
        <v>51</v>
      </c>
      <c r="E717" s="198">
        <v>45116</v>
      </c>
      <c r="F717" s="193" t="s">
        <v>4679</v>
      </c>
      <c r="G717" s="192"/>
      <c r="H717" s="192"/>
      <c r="I717" s="192"/>
      <c r="J717" s="192"/>
      <c r="K717" s="192"/>
      <c r="L717" s="192"/>
      <c r="M717" s="192"/>
      <c r="N717" s="192"/>
      <c r="O717" s="192"/>
      <c r="P717" s="196" t="s">
        <v>5066</v>
      </c>
      <c r="Q717" s="192"/>
      <c r="R717" s="192" t="s">
        <v>551</v>
      </c>
      <c r="S717" s="192"/>
      <c r="T717" s="192"/>
      <c r="U717" s="192"/>
      <c r="V717" s="192"/>
      <c r="W717" s="192"/>
      <c r="X717" s="192"/>
      <c r="Y717" s="192"/>
      <c r="Z717" s="192"/>
      <c r="AA717" s="192"/>
      <c r="BM717" s="90" t="s">
        <v>2151</v>
      </c>
    </row>
    <row r="718" spans="1:71">
      <c r="A718" s="192">
        <v>717</v>
      </c>
      <c r="B718" s="193">
        <v>11109</v>
      </c>
      <c r="C718" s="193">
        <v>3</v>
      </c>
      <c r="D718" s="193" t="s">
        <v>56</v>
      </c>
      <c r="E718" s="198">
        <v>45118</v>
      </c>
      <c r="F718" s="193" t="s">
        <v>4679</v>
      </c>
      <c r="G718" s="192"/>
      <c r="H718" s="192"/>
      <c r="I718" s="192"/>
      <c r="J718" s="192"/>
      <c r="K718" s="192"/>
      <c r="L718" s="192"/>
      <c r="M718" s="192"/>
      <c r="N718" s="192"/>
      <c r="O718" s="192"/>
      <c r="P718" s="196" t="s">
        <v>5067</v>
      </c>
      <c r="Q718" s="192"/>
      <c r="R718" s="192" t="s">
        <v>154</v>
      </c>
      <c r="S718" s="192"/>
      <c r="T718" s="192"/>
      <c r="U718" s="192"/>
      <c r="V718" s="192"/>
      <c r="W718" s="192"/>
      <c r="X718" s="192"/>
      <c r="Y718" s="192"/>
      <c r="Z718" s="192"/>
      <c r="AA718" s="192"/>
      <c r="BM718" s="90" t="s">
        <v>506</v>
      </c>
    </row>
    <row r="719" spans="1:71" ht="90">
      <c r="A719" s="192">
        <v>718</v>
      </c>
      <c r="B719" s="193">
        <v>11583</v>
      </c>
      <c r="C719" s="193">
        <v>3</v>
      </c>
      <c r="D719" s="193" t="s">
        <v>56</v>
      </c>
      <c r="E719" s="198">
        <v>45118</v>
      </c>
      <c r="F719" s="193" t="s">
        <v>4679</v>
      </c>
      <c r="G719" s="192"/>
      <c r="H719" s="192"/>
      <c r="I719" s="192"/>
      <c r="J719" s="192"/>
      <c r="K719" s="192"/>
      <c r="L719" s="192"/>
      <c r="M719" s="192"/>
      <c r="N719" s="192"/>
      <c r="O719" s="192"/>
      <c r="P719" s="196" t="s">
        <v>5515</v>
      </c>
      <c r="Q719" s="192"/>
      <c r="R719" s="192" t="s">
        <v>154</v>
      </c>
      <c r="S719" s="192" t="s">
        <v>165</v>
      </c>
      <c r="T719" s="192" t="s">
        <v>671</v>
      </c>
      <c r="U719" s="192" t="s">
        <v>159</v>
      </c>
      <c r="V719" s="192"/>
      <c r="W719" s="192"/>
      <c r="X719" s="192"/>
      <c r="Y719" s="192"/>
      <c r="Z719" s="192"/>
      <c r="AA719" s="192"/>
      <c r="BM719" s="90" t="s">
        <v>1657</v>
      </c>
      <c r="BN719" s="90" t="s">
        <v>1464</v>
      </c>
      <c r="BO719" s="90" t="s">
        <v>2576</v>
      </c>
      <c r="BP719" s="90" t="s">
        <v>2313</v>
      </c>
    </row>
    <row r="720" spans="1:71" ht="30">
      <c r="A720" s="192">
        <v>719</v>
      </c>
      <c r="B720" s="193">
        <v>11737</v>
      </c>
      <c r="C720" s="193">
        <v>5</v>
      </c>
      <c r="D720" s="193" t="s">
        <v>56</v>
      </c>
      <c r="E720" s="198">
        <v>45118</v>
      </c>
      <c r="F720" s="193" t="s">
        <v>4679</v>
      </c>
      <c r="G720" s="192"/>
      <c r="H720" s="192"/>
      <c r="I720" s="192"/>
      <c r="J720" s="192"/>
      <c r="K720" s="192"/>
      <c r="L720" s="192"/>
      <c r="M720" s="192"/>
      <c r="N720" s="192"/>
      <c r="O720" s="192"/>
      <c r="P720" s="196" t="s">
        <v>5068</v>
      </c>
      <c r="Q720" s="192"/>
      <c r="R720" s="192" t="s">
        <v>2097</v>
      </c>
      <c r="S720" s="192" t="s">
        <v>2467</v>
      </c>
      <c r="T720" s="192"/>
      <c r="U720" s="192"/>
      <c r="V720" s="192"/>
      <c r="W720" s="192"/>
      <c r="X720" s="192"/>
      <c r="Y720" s="192"/>
      <c r="Z720" s="192"/>
      <c r="AA720" s="192"/>
      <c r="BM720" s="90" t="s">
        <v>2748</v>
      </c>
      <c r="BN720" s="90" t="s">
        <v>2695</v>
      </c>
    </row>
    <row r="721" spans="1:73" ht="45">
      <c r="A721" s="192">
        <v>720</v>
      </c>
      <c r="B721" s="193">
        <v>11737</v>
      </c>
      <c r="C721" s="193">
        <v>3</v>
      </c>
      <c r="D721" s="193" t="s">
        <v>51</v>
      </c>
      <c r="E721" s="198">
        <v>45118</v>
      </c>
      <c r="F721" s="193" t="s">
        <v>4679</v>
      </c>
      <c r="G721" s="192"/>
      <c r="H721" s="192"/>
      <c r="I721" s="192"/>
      <c r="J721" s="192"/>
      <c r="K721" s="192"/>
      <c r="L721" s="192"/>
      <c r="M721" s="192"/>
      <c r="N721" s="192"/>
      <c r="O721" s="192"/>
      <c r="P721" s="196" t="s">
        <v>5516</v>
      </c>
      <c r="Q721" s="192"/>
      <c r="R721" s="192" t="s">
        <v>151</v>
      </c>
      <c r="S721" s="192" t="s">
        <v>165</v>
      </c>
      <c r="T721" s="192"/>
      <c r="U721" s="192"/>
      <c r="V721" s="192"/>
      <c r="W721" s="192"/>
      <c r="X721" s="192"/>
      <c r="Y721" s="192"/>
      <c r="Z721" s="192"/>
      <c r="AA721" s="192"/>
      <c r="BM721" s="90" t="s">
        <v>1109</v>
      </c>
      <c r="BN721" s="90" t="s">
        <v>1463</v>
      </c>
    </row>
    <row r="722" spans="1:73" ht="30">
      <c r="A722" s="192">
        <v>721</v>
      </c>
      <c r="B722" s="193">
        <v>11515</v>
      </c>
      <c r="C722" s="193">
        <v>4</v>
      </c>
      <c r="D722" s="193" t="s">
        <v>51</v>
      </c>
      <c r="E722" s="198">
        <v>45117</v>
      </c>
      <c r="F722" s="193" t="s">
        <v>4679</v>
      </c>
      <c r="G722" s="192"/>
      <c r="H722" s="192"/>
      <c r="I722" s="192"/>
      <c r="J722" s="192"/>
      <c r="K722" s="192"/>
      <c r="L722" s="192"/>
      <c r="M722" s="192"/>
      <c r="N722" s="192"/>
      <c r="O722" s="192"/>
      <c r="P722" s="196" t="s">
        <v>5069</v>
      </c>
      <c r="Q722" s="192"/>
      <c r="R722" s="192" t="s">
        <v>3127</v>
      </c>
      <c r="S722" s="192"/>
      <c r="T722" s="192"/>
      <c r="U722" s="192"/>
      <c r="V722" s="192"/>
      <c r="W722" s="192"/>
      <c r="X722" s="192"/>
      <c r="Y722" s="192"/>
      <c r="Z722" s="192"/>
      <c r="AA722" s="192"/>
      <c r="BM722" s="90" t="s">
        <v>2817</v>
      </c>
    </row>
    <row r="723" spans="1:73">
      <c r="A723" s="192">
        <v>722</v>
      </c>
      <c r="B723" s="193">
        <v>11583</v>
      </c>
      <c r="C723" s="193">
        <v>1</v>
      </c>
      <c r="D723" s="193" t="s">
        <v>56</v>
      </c>
      <c r="E723" s="198">
        <v>45117</v>
      </c>
      <c r="F723" s="193" t="s">
        <v>4679</v>
      </c>
      <c r="G723" s="192"/>
      <c r="H723" s="192"/>
      <c r="I723" s="192"/>
      <c r="J723" s="192"/>
      <c r="K723" s="192"/>
      <c r="L723" s="192"/>
      <c r="M723" s="192"/>
      <c r="N723" s="192"/>
      <c r="O723" s="192"/>
      <c r="P723" s="196" t="s">
        <v>5751</v>
      </c>
      <c r="Q723" s="192"/>
      <c r="R723" s="192" t="s">
        <v>154</v>
      </c>
      <c r="S723" s="192" t="s">
        <v>150</v>
      </c>
      <c r="T723" s="192"/>
      <c r="U723" s="192"/>
      <c r="V723" s="192"/>
      <c r="W723" s="192"/>
      <c r="X723" s="192"/>
      <c r="Y723" s="192"/>
      <c r="Z723" s="192"/>
      <c r="AA723" s="192"/>
      <c r="BM723" s="90" t="s">
        <v>1702</v>
      </c>
      <c r="BN723" s="90" t="s">
        <v>5673</v>
      </c>
    </row>
    <row r="724" spans="1:73" ht="45">
      <c r="A724" s="192">
        <v>723</v>
      </c>
      <c r="B724" s="193">
        <v>114481872</v>
      </c>
      <c r="C724" s="193">
        <v>1</v>
      </c>
      <c r="D724" s="193" t="s">
        <v>56</v>
      </c>
      <c r="E724" s="198">
        <v>45117</v>
      </c>
      <c r="F724" s="193" t="s">
        <v>4679</v>
      </c>
      <c r="G724" s="192"/>
      <c r="H724" s="192"/>
      <c r="I724" s="192"/>
      <c r="J724" s="192"/>
      <c r="K724" s="192"/>
      <c r="L724" s="192"/>
      <c r="M724" s="192"/>
      <c r="N724" s="192"/>
      <c r="O724" s="192"/>
      <c r="P724" s="196" t="s">
        <v>5070</v>
      </c>
      <c r="Q724" s="192"/>
      <c r="R724" s="192" t="s">
        <v>155</v>
      </c>
      <c r="S724" s="192" t="s">
        <v>2467</v>
      </c>
      <c r="T724" s="192"/>
      <c r="U724" s="192"/>
      <c r="V724" s="192"/>
      <c r="W724" s="192"/>
      <c r="X724" s="192"/>
      <c r="Y724" s="192"/>
      <c r="Z724" s="192"/>
      <c r="AA724" s="192"/>
      <c r="BM724" s="90" t="s">
        <v>3005</v>
      </c>
      <c r="BN724" s="90" t="s">
        <v>2695</v>
      </c>
    </row>
    <row r="725" spans="1:73">
      <c r="A725" s="192">
        <v>724</v>
      </c>
      <c r="B725" s="193">
        <v>114481872</v>
      </c>
      <c r="C725" s="193">
        <v>4</v>
      </c>
      <c r="D725" s="193" t="s">
        <v>51</v>
      </c>
      <c r="E725" s="198">
        <v>45117</v>
      </c>
      <c r="F725" s="193" t="s">
        <v>4679</v>
      </c>
      <c r="G725" s="192"/>
      <c r="H725" s="192"/>
      <c r="I725" s="192"/>
      <c r="J725" s="192"/>
      <c r="K725" s="192"/>
      <c r="L725" s="192"/>
      <c r="M725" s="192"/>
      <c r="N725" s="192"/>
      <c r="O725" s="192"/>
      <c r="P725" s="196" t="s">
        <v>4561</v>
      </c>
      <c r="Q725" s="192"/>
      <c r="R725" s="192" t="s">
        <v>86</v>
      </c>
      <c r="S725" s="192"/>
      <c r="T725" s="192"/>
      <c r="U725" s="192"/>
      <c r="V725" s="192"/>
      <c r="W725" s="192"/>
      <c r="X725" s="192"/>
      <c r="Y725" s="192"/>
      <c r="Z725" s="192"/>
      <c r="AA725" s="192"/>
    </row>
    <row r="726" spans="1:73" ht="60">
      <c r="A726" s="192">
        <v>725</v>
      </c>
      <c r="B726" s="193">
        <v>116907775</v>
      </c>
      <c r="C726" s="193">
        <v>4</v>
      </c>
      <c r="D726" s="193" t="s">
        <v>56</v>
      </c>
      <c r="E726" s="198">
        <v>45117</v>
      </c>
      <c r="F726" s="193" t="s">
        <v>4679</v>
      </c>
      <c r="G726" s="192"/>
      <c r="H726" s="192"/>
      <c r="I726" s="192"/>
      <c r="J726" s="192"/>
      <c r="K726" s="192"/>
      <c r="L726" s="192"/>
      <c r="M726" s="192"/>
      <c r="N726" s="192"/>
      <c r="O726" s="192"/>
      <c r="P726" s="196" t="s">
        <v>5517</v>
      </c>
      <c r="Q726" s="192"/>
      <c r="R726" s="192" t="s">
        <v>151</v>
      </c>
      <c r="S726" s="192" t="s">
        <v>154</v>
      </c>
      <c r="T726" s="192" t="s">
        <v>159</v>
      </c>
      <c r="U726" s="192" t="s">
        <v>2467</v>
      </c>
      <c r="V726" s="192"/>
      <c r="W726" s="192"/>
      <c r="X726" s="192"/>
      <c r="Y726" s="192"/>
      <c r="Z726" s="192"/>
      <c r="AA726" s="192"/>
      <c r="BM726" s="90" t="s">
        <v>839</v>
      </c>
      <c r="BN726" s="90" t="s">
        <v>1657</v>
      </c>
      <c r="BO726" s="90" t="s">
        <v>3615</v>
      </c>
      <c r="BP726" s="90" t="s">
        <v>2695</v>
      </c>
    </row>
    <row r="727" spans="1:73">
      <c r="A727" s="192">
        <v>726</v>
      </c>
      <c r="B727" s="193">
        <v>136293685</v>
      </c>
      <c r="C727" s="193">
        <v>1</v>
      </c>
      <c r="D727" s="193" t="s">
        <v>56</v>
      </c>
      <c r="E727" s="198">
        <v>45117</v>
      </c>
      <c r="F727" s="193" t="s">
        <v>4680</v>
      </c>
      <c r="G727" s="192"/>
      <c r="H727" s="192"/>
      <c r="I727" s="192"/>
      <c r="J727" s="192"/>
      <c r="K727" s="192"/>
      <c r="L727" s="192"/>
      <c r="M727" s="192"/>
      <c r="N727" s="192"/>
      <c r="O727" s="192"/>
      <c r="P727" s="196" t="s">
        <v>5071</v>
      </c>
      <c r="Q727" s="192"/>
      <c r="R727" s="192" t="s">
        <v>154</v>
      </c>
      <c r="S727" s="192"/>
      <c r="T727" s="192"/>
      <c r="U727" s="192"/>
      <c r="V727" s="192"/>
      <c r="W727" s="192"/>
      <c r="X727" s="192"/>
      <c r="Y727" s="192"/>
      <c r="Z727" s="192"/>
      <c r="AA727" s="192"/>
      <c r="BM727" s="90" t="s">
        <v>506</v>
      </c>
    </row>
    <row r="728" spans="1:73" ht="75">
      <c r="A728" s="192">
        <v>727</v>
      </c>
      <c r="B728" s="193">
        <v>136293685</v>
      </c>
      <c r="C728" s="193">
        <v>1</v>
      </c>
      <c r="D728" s="193" t="s">
        <v>56</v>
      </c>
      <c r="E728" s="198">
        <v>45117</v>
      </c>
      <c r="F728" s="193" t="s">
        <v>4680</v>
      </c>
      <c r="G728" s="192"/>
      <c r="H728" s="192"/>
      <c r="I728" s="192"/>
      <c r="J728" s="192"/>
      <c r="K728" s="192"/>
      <c r="L728" s="192"/>
      <c r="M728" s="192"/>
      <c r="N728" s="192"/>
      <c r="O728" s="192"/>
      <c r="P728" s="196" t="s">
        <v>5518</v>
      </c>
      <c r="Q728" s="192"/>
      <c r="R728" s="192" t="s">
        <v>154</v>
      </c>
      <c r="S728" s="192" t="s">
        <v>507</v>
      </c>
      <c r="T728" s="192"/>
      <c r="U728" s="192"/>
      <c r="V728" s="192"/>
      <c r="W728" s="192"/>
      <c r="X728" s="192"/>
      <c r="Y728" s="192"/>
      <c r="Z728" s="192"/>
      <c r="AA728" s="192"/>
      <c r="BM728" s="90" t="s">
        <v>1687</v>
      </c>
      <c r="BN728" s="90" t="s">
        <v>2108</v>
      </c>
      <c r="BO728" s="90" t="s">
        <v>3575</v>
      </c>
    </row>
    <row r="729" spans="1:73" ht="30">
      <c r="A729" s="192">
        <v>728</v>
      </c>
      <c r="B729" s="193">
        <v>136293685</v>
      </c>
      <c r="C729" s="193">
        <v>5</v>
      </c>
      <c r="D729" s="193" t="s">
        <v>56</v>
      </c>
      <c r="E729" s="198">
        <v>45117</v>
      </c>
      <c r="F729" s="193" t="s">
        <v>4680</v>
      </c>
      <c r="G729" s="192"/>
      <c r="H729" s="192"/>
      <c r="I729" s="192"/>
      <c r="J729" s="192"/>
      <c r="K729" s="192"/>
      <c r="L729" s="192"/>
      <c r="M729" s="192"/>
      <c r="N729" s="192"/>
      <c r="O729" s="192"/>
      <c r="P729" s="196" t="s">
        <v>5519</v>
      </c>
      <c r="Q729" s="192"/>
      <c r="R729" s="192" t="s">
        <v>154</v>
      </c>
      <c r="S729" s="192" t="s">
        <v>159</v>
      </c>
      <c r="T729" s="192" t="s">
        <v>2467</v>
      </c>
      <c r="U729" s="192"/>
      <c r="V729" s="192"/>
      <c r="W729" s="192"/>
      <c r="X729" s="192"/>
      <c r="Y729" s="192"/>
      <c r="Z729" s="192"/>
      <c r="AA729" s="192"/>
      <c r="BM729" s="90" t="s">
        <v>1609</v>
      </c>
      <c r="BN729" s="90" t="s">
        <v>3883</v>
      </c>
      <c r="BO729" s="90" t="s">
        <v>3769</v>
      </c>
      <c r="BP729" s="90" t="s">
        <v>2442</v>
      </c>
      <c r="BQ729" s="90" t="s">
        <v>173</v>
      </c>
    </row>
    <row r="730" spans="1:73" ht="30">
      <c r="A730" s="192">
        <v>729</v>
      </c>
      <c r="B730" s="193">
        <v>136643830</v>
      </c>
      <c r="C730" s="193">
        <v>1</v>
      </c>
      <c r="D730" s="193" t="s">
        <v>56</v>
      </c>
      <c r="E730" s="198">
        <v>45117</v>
      </c>
      <c r="F730" s="193" t="s">
        <v>4686</v>
      </c>
      <c r="G730" s="192"/>
      <c r="H730" s="192"/>
      <c r="I730" s="192"/>
      <c r="J730" s="192"/>
      <c r="K730" s="192"/>
      <c r="L730" s="192"/>
      <c r="M730" s="192"/>
      <c r="N730" s="192"/>
      <c r="O730" s="192"/>
      <c r="P730" s="196" t="s">
        <v>5662</v>
      </c>
      <c r="Q730" s="192"/>
      <c r="R730" s="192" t="s">
        <v>86</v>
      </c>
      <c r="S730" s="192"/>
      <c r="T730" s="192"/>
      <c r="U730" s="192"/>
      <c r="V730" s="192"/>
      <c r="W730" s="192"/>
      <c r="X730" s="192"/>
      <c r="Y730" s="192"/>
      <c r="Z730" s="192"/>
      <c r="AA730" s="192"/>
    </row>
    <row r="731" spans="1:73" ht="45">
      <c r="A731" s="192">
        <v>730</v>
      </c>
      <c r="B731" s="193">
        <v>137355764</v>
      </c>
      <c r="C731" s="193">
        <v>4</v>
      </c>
      <c r="D731" s="193" t="s">
        <v>56</v>
      </c>
      <c r="E731" s="198">
        <v>45117</v>
      </c>
      <c r="F731" s="193" t="s">
        <v>4679</v>
      </c>
      <c r="G731" s="192"/>
      <c r="H731" s="192"/>
      <c r="I731" s="192"/>
      <c r="J731" s="192"/>
      <c r="K731" s="192"/>
      <c r="L731" s="192"/>
      <c r="M731" s="192"/>
      <c r="N731" s="192"/>
      <c r="O731" s="192"/>
      <c r="P731" s="196" t="s">
        <v>5072</v>
      </c>
      <c r="Q731" s="192"/>
      <c r="R731" s="192" t="s">
        <v>671</v>
      </c>
      <c r="S731" s="192" t="s">
        <v>164</v>
      </c>
      <c r="T731" s="192"/>
      <c r="U731" s="192"/>
      <c r="V731" s="192"/>
      <c r="W731" s="192"/>
      <c r="X731" s="192"/>
      <c r="Y731" s="192"/>
      <c r="Z731" s="192"/>
      <c r="AA731" s="192"/>
      <c r="BM731" s="90" t="s">
        <v>2638</v>
      </c>
      <c r="BN731" s="90" t="s">
        <v>1388</v>
      </c>
    </row>
    <row r="732" spans="1:73" ht="30">
      <c r="A732" s="192">
        <v>731</v>
      </c>
      <c r="B732" s="193">
        <v>200268175</v>
      </c>
      <c r="C732" s="193">
        <v>1</v>
      </c>
      <c r="D732" s="193" t="s">
        <v>56</v>
      </c>
      <c r="E732" s="198">
        <v>45117</v>
      </c>
      <c r="F732" s="193" t="s">
        <v>4682</v>
      </c>
      <c r="G732" s="192"/>
      <c r="H732" s="192"/>
      <c r="I732" s="192"/>
      <c r="J732" s="192"/>
      <c r="K732" s="192"/>
      <c r="L732" s="192"/>
      <c r="M732" s="192"/>
      <c r="N732" s="192"/>
      <c r="O732" s="192"/>
      <c r="P732" s="196" t="s">
        <v>5073</v>
      </c>
      <c r="Q732" s="192"/>
      <c r="R732" s="192" t="s">
        <v>507</v>
      </c>
      <c r="S732" s="192" t="s">
        <v>2467</v>
      </c>
      <c r="T732" s="192"/>
      <c r="U732" s="192"/>
      <c r="V732" s="192"/>
      <c r="W732" s="192"/>
      <c r="X732" s="192"/>
      <c r="Y732" s="192"/>
      <c r="Z732" s="192"/>
      <c r="AA732" s="192"/>
      <c r="BM732" s="90" t="s">
        <v>3575</v>
      </c>
      <c r="BN732" s="90" t="s">
        <v>3571</v>
      </c>
    </row>
    <row r="733" spans="1:73" ht="105">
      <c r="A733" s="192">
        <v>732</v>
      </c>
      <c r="B733" s="193">
        <v>200268175</v>
      </c>
      <c r="C733" s="193">
        <v>1</v>
      </c>
      <c r="D733" s="193" t="s">
        <v>56</v>
      </c>
      <c r="E733" s="198">
        <v>45117</v>
      </c>
      <c r="F733" s="193" t="s">
        <v>4682</v>
      </c>
      <c r="G733" s="192"/>
      <c r="H733" s="192"/>
      <c r="I733" s="192"/>
      <c r="J733" s="192"/>
      <c r="K733" s="192"/>
      <c r="L733" s="192"/>
      <c r="M733" s="192"/>
      <c r="N733" s="192"/>
      <c r="O733" s="192"/>
      <c r="P733" s="196" t="s">
        <v>5520</v>
      </c>
      <c r="Q733" s="192"/>
      <c r="R733" s="192" t="s">
        <v>2698</v>
      </c>
      <c r="S733" s="192" t="s">
        <v>551</v>
      </c>
      <c r="T733" s="192" t="s">
        <v>174</v>
      </c>
      <c r="U733" s="192" t="s">
        <v>154</v>
      </c>
      <c r="V733" s="192" t="s">
        <v>671</v>
      </c>
      <c r="W733" s="192" t="s">
        <v>507</v>
      </c>
      <c r="X733" s="192" t="s">
        <v>164</v>
      </c>
      <c r="Y733" s="192"/>
      <c r="Z733" s="192"/>
      <c r="AA733" s="192"/>
      <c r="BM733" s="90" t="s">
        <v>2060</v>
      </c>
      <c r="BN733" s="90" t="s">
        <v>2148</v>
      </c>
      <c r="BO733" s="90" t="s">
        <v>1777</v>
      </c>
      <c r="BP733" s="90" t="s">
        <v>542</v>
      </c>
      <c r="BQ733" s="90" t="s">
        <v>2933</v>
      </c>
      <c r="BR733" s="90" t="s">
        <v>2613</v>
      </c>
      <c r="BS733" s="90" t="s">
        <v>3575</v>
      </c>
      <c r="BT733" s="90" t="s">
        <v>3458</v>
      </c>
      <c r="BU733" s="90" t="s">
        <v>1412</v>
      </c>
    </row>
    <row r="734" spans="1:73" ht="45">
      <c r="A734" s="192">
        <v>733</v>
      </c>
      <c r="B734" s="193">
        <v>200333457</v>
      </c>
      <c r="C734" s="193">
        <v>4</v>
      </c>
      <c r="D734" s="193" t="s">
        <v>56</v>
      </c>
      <c r="E734" s="198">
        <v>45117</v>
      </c>
      <c r="F734" s="193" t="s">
        <v>4679</v>
      </c>
      <c r="G734" s="192"/>
      <c r="H734" s="192"/>
      <c r="I734" s="192"/>
      <c r="J734" s="192"/>
      <c r="K734" s="192"/>
      <c r="L734" s="192"/>
      <c r="M734" s="192"/>
      <c r="N734" s="192"/>
      <c r="O734" s="192"/>
      <c r="P734" s="196" t="s">
        <v>5074</v>
      </c>
      <c r="Q734" s="192"/>
      <c r="R734" s="192" t="s">
        <v>671</v>
      </c>
      <c r="S734" s="192" t="s">
        <v>2467</v>
      </c>
      <c r="T734" s="192"/>
      <c r="U734" s="192"/>
      <c r="V734" s="192"/>
      <c r="W734" s="192"/>
      <c r="X734" s="192"/>
      <c r="Y734" s="192"/>
      <c r="Z734" s="192"/>
      <c r="AA734" s="192"/>
      <c r="BM734" s="90" t="s">
        <v>2551</v>
      </c>
      <c r="BN734" s="90" t="s">
        <v>2695</v>
      </c>
    </row>
    <row r="735" spans="1:73" ht="45">
      <c r="A735" s="192">
        <v>734</v>
      </c>
      <c r="B735" s="193">
        <v>200333457</v>
      </c>
      <c r="C735" s="193">
        <v>1</v>
      </c>
      <c r="D735" s="193" t="s">
        <v>56</v>
      </c>
      <c r="E735" s="198">
        <v>45117</v>
      </c>
      <c r="F735" s="193" t="s">
        <v>4679</v>
      </c>
      <c r="G735" s="192"/>
      <c r="H735" s="192"/>
      <c r="I735" s="192"/>
      <c r="J735" s="192"/>
      <c r="K735" s="192"/>
      <c r="L735" s="192"/>
      <c r="M735" s="192"/>
      <c r="N735" s="192"/>
      <c r="O735" s="192"/>
      <c r="P735" s="196" t="s">
        <v>5075</v>
      </c>
      <c r="Q735" s="192"/>
      <c r="R735" s="192" t="s">
        <v>2698</v>
      </c>
      <c r="S735" s="192" t="s">
        <v>178</v>
      </c>
      <c r="T735" s="192" t="s">
        <v>160</v>
      </c>
      <c r="U735" s="192"/>
      <c r="V735" s="192"/>
      <c r="W735" s="192"/>
      <c r="X735" s="192"/>
      <c r="Y735" s="192"/>
      <c r="Z735" s="192"/>
      <c r="AA735" s="192"/>
      <c r="BM735" s="90" t="s">
        <v>1611</v>
      </c>
      <c r="BN735" s="90" t="s">
        <v>1119</v>
      </c>
      <c r="BO735" s="90" t="s">
        <v>729</v>
      </c>
      <c r="BP735" s="90" t="s">
        <v>181</v>
      </c>
    </row>
    <row r="736" spans="1:73" ht="60">
      <c r="A736" s="192">
        <v>735</v>
      </c>
      <c r="B736" s="193">
        <v>200387551</v>
      </c>
      <c r="C736" s="193">
        <v>5</v>
      </c>
      <c r="D736" s="193" t="s">
        <v>56</v>
      </c>
      <c r="E736" s="198">
        <v>45117</v>
      </c>
      <c r="F736" s="193" t="s">
        <v>4679</v>
      </c>
      <c r="G736" s="192"/>
      <c r="H736" s="192"/>
      <c r="I736" s="192"/>
      <c r="J736" s="192"/>
      <c r="K736" s="192"/>
      <c r="L736" s="192"/>
      <c r="M736" s="192"/>
      <c r="N736" s="192"/>
      <c r="O736" s="192"/>
      <c r="P736" s="196" t="s">
        <v>5521</v>
      </c>
      <c r="Q736" s="192"/>
      <c r="R736" s="192" t="s">
        <v>150</v>
      </c>
      <c r="S736" s="192"/>
      <c r="T736" s="192"/>
      <c r="U736" s="192"/>
      <c r="V736" s="192"/>
      <c r="W736" s="192"/>
      <c r="X736" s="192"/>
      <c r="Y736" s="192"/>
      <c r="Z736" s="192"/>
      <c r="AA736" s="192"/>
      <c r="BM736" s="90" t="s">
        <v>1942</v>
      </c>
    </row>
    <row r="737" spans="1:76" ht="45">
      <c r="A737" s="192">
        <v>736</v>
      </c>
      <c r="B737" s="193">
        <v>200465920</v>
      </c>
      <c r="C737" s="193">
        <v>3</v>
      </c>
      <c r="D737" s="193" t="s">
        <v>56</v>
      </c>
      <c r="E737" s="198">
        <v>45117</v>
      </c>
      <c r="F737" s="193" t="s">
        <v>4679</v>
      </c>
      <c r="G737" s="192"/>
      <c r="H737" s="192"/>
      <c r="I737" s="192"/>
      <c r="J737" s="192"/>
      <c r="K737" s="192"/>
      <c r="L737" s="192"/>
      <c r="M737" s="192"/>
      <c r="N737" s="192"/>
      <c r="O737" s="192"/>
      <c r="P737" s="196" t="s">
        <v>5780</v>
      </c>
      <c r="Q737" s="192"/>
      <c r="R737" s="192" t="s">
        <v>154</v>
      </c>
      <c r="S737" s="192" t="s">
        <v>671</v>
      </c>
      <c r="T737" s="192"/>
      <c r="U737" s="192"/>
      <c r="V737" s="192"/>
      <c r="W737" s="192"/>
      <c r="X737" s="192"/>
      <c r="Y737" s="192"/>
      <c r="Z737" s="192"/>
      <c r="AA737" s="192"/>
      <c r="BM737" s="90" t="s">
        <v>1620</v>
      </c>
      <c r="BN737" s="90" t="s">
        <v>176</v>
      </c>
    </row>
    <row r="738" spans="1:76" ht="30">
      <c r="A738" s="192">
        <v>737</v>
      </c>
      <c r="B738" s="193">
        <v>200828450</v>
      </c>
      <c r="C738" s="193">
        <v>1</v>
      </c>
      <c r="D738" s="193" t="s">
        <v>51</v>
      </c>
      <c r="E738" s="198">
        <v>45117</v>
      </c>
      <c r="F738" s="193" t="s">
        <v>4679</v>
      </c>
      <c r="G738" s="192"/>
      <c r="H738" s="192"/>
      <c r="I738" s="192"/>
      <c r="J738" s="192"/>
      <c r="K738" s="192"/>
      <c r="L738" s="192"/>
      <c r="M738" s="192"/>
      <c r="N738" s="192"/>
      <c r="O738" s="192"/>
      <c r="P738" s="196" t="s">
        <v>5768</v>
      </c>
      <c r="Q738" s="192"/>
      <c r="R738" s="192" t="s">
        <v>86</v>
      </c>
      <c r="S738" s="192"/>
      <c r="T738" s="192"/>
      <c r="U738" s="192"/>
      <c r="V738" s="192"/>
      <c r="W738" s="192"/>
      <c r="X738" s="192"/>
      <c r="Y738" s="192"/>
      <c r="Z738" s="192"/>
      <c r="AA738" s="192"/>
    </row>
    <row r="739" spans="1:76" ht="60">
      <c r="A739" s="192">
        <v>738</v>
      </c>
      <c r="B739" s="193">
        <v>200884070</v>
      </c>
      <c r="C739" s="193">
        <v>4</v>
      </c>
      <c r="D739" s="193" t="s">
        <v>56</v>
      </c>
      <c r="E739" s="198">
        <v>45117</v>
      </c>
      <c r="F739" s="193" t="s">
        <v>4679</v>
      </c>
      <c r="G739" s="192"/>
      <c r="H739" s="192"/>
      <c r="I739" s="192"/>
      <c r="J739" s="192"/>
      <c r="K739" s="192"/>
      <c r="L739" s="192"/>
      <c r="M739" s="192"/>
      <c r="N739" s="192"/>
      <c r="O739" s="192"/>
      <c r="P739" s="196" t="s">
        <v>5752</v>
      </c>
      <c r="Q739" s="192"/>
      <c r="R739" s="192" t="s">
        <v>154</v>
      </c>
      <c r="S739" s="192" t="s">
        <v>507</v>
      </c>
      <c r="T739" s="192" t="s">
        <v>2467</v>
      </c>
      <c r="U739" s="192"/>
      <c r="V739" s="192"/>
      <c r="W739" s="192"/>
      <c r="X739" s="192"/>
      <c r="Y739" s="192"/>
      <c r="Z739" s="192"/>
      <c r="AA739" s="192"/>
      <c r="BM739" s="90" t="s">
        <v>2059</v>
      </c>
      <c r="BN739" s="90" t="s">
        <v>3575</v>
      </c>
      <c r="BO739" s="90" t="s">
        <v>3086</v>
      </c>
      <c r="BP739" s="90" t="s">
        <v>2695</v>
      </c>
    </row>
    <row r="740" spans="1:76" ht="30">
      <c r="A740" s="192">
        <v>739</v>
      </c>
      <c r="B740" s="193">
        <v>40000148</v>
      </c>
      <c r="C740" s="193">
        <v>5</v>
      </c>
      <c r="D740" s="193" t="s">
        <v>51</v>
      </c>
      <c r="E740" s="198">
        <v>45117</v>
      </c>
      <c r="F740" s="193" t="s">
        <v>4679</v>
      </c>
      <c r="G740" s="192"/>
      <c r="H740" s="192"/>
      <c r="I740" s="192"/>
      <c r="J740" s="192"/>
      <c r="K740" s="192"/>
      <c r="L740" s="192"/>
      <c r="M740" s="192"/>
      <c r="N740" s="192"/>
      <c r="O740" s="192"/>
      <c r="P740" s="196" t="s">
        <v>5076</v>
      </c>
      <c r="Q740" s="192"/>
      <c r="R740" s="192" t="s">
        <v>162</v>
      </c>
      <c r="S740" s="192"/>
      <c r="T740" s="192"/>
      <c r="U740" s="192"/>
      <c r="V740" s="192"/>
      <c r="W740" s="192"/>
      <c r="X740" s="192"/>
      <c r="Y740" s="192"/>
      <c r="Z740" s="192"/>
      <c r="AA740" s="192"/>
      <c r="BM740" s="90" t="s">
        <v>1897</v>
      </c>
    </row>
    <row r="741" spans="1:76">
      <c r="A741" s="192">
        <v>740</v>
      </c>
      <c r="B741" s="193">
        <v>40000350</v>
      </c>
      <c r="C741" s="193">
        <v>2</v>
      </c>
      <c r="D741" s="193" t="s">
        <v>51</v>
      </c>
      <c r="E741" s="198">
        <v>45117</v>
      </c>
      <c r="F741" s="193" t="s">
        <v>4680</v>
      </c>
      <c r="G741" s="192"/>
      <c r="H741" s="192"/>
      <c r="I741" s="192"/>
      <c r="J741" s="192"/>
      <c r="K741" s="192"/>
      <c r="L741" s="192"/>
      <c r="M741" s="192"/>
      <c r="N741" s="192"/>
      <c r="O741" s="192"/>
      <c r="P741" s="196" t="s">
        <v>5077</v>
      </c>
      <c r="Q741" s="192"/>
      <c r="R741" s="192" t="s">
        <v>154</v>
      </c>
      <c r="S741" s="192" t="s">
        <v>507</v>
      </c>
      <c r="T741" s="192"/>
      <c r="U741" s="192"/>
      <c r="V741" s="192"/>
      <c r="W741" s="192"/>
      <c r="X741" s="192"/>
      <c r="Y741" s="192"/>
      <c r="Z741" s="192"/>
      <c r="AA741" s="192"/>
      <c r="BM741" s="90" t="s">
        <v>1702</v>
      </c>
      <c r="BN741" s="90" t="s">
        <v>3575</v>
      </c>
    </row>
    <row r="742" spans="1:76">
      <c r="A742" s="192">
        <v>741</v>
      </c>
      <c r="B742" s="193">
        <v>40000356</v>
      </c>
      <c r="C742" s="193">
        <v>5</v>
      </c>
      <c r="D742" s="193" t="s">
        <v>51</v>
      </c>
      <c r="E742" s="198">
        <v>45117</v>
      </c>
      <c r="F742" s="193" t="s">
        <v>4680</v>
      </c>
      <c r="G742" s="192"/>
      <c r="H742" s="192"/>
      <c r="I742" s="192"/>
      <c r="J742" s="192"/>
      <c r="K742" s="192"/>
      <c r="L742" s="192"/>
      <c r="M742" s="192"/>
      <c r="N742" s="192"/>
      <c r="O742" s="192"/>
      <c r="P742" s="196" t="s">
        <v>4571</v>
      </c>
      <c r="Q742" s="192"/>
      <c r="R742" s="192" t="s">
        <v>86</v>
      </c>
      <c r="S742" s="192"/>
      <c r="T742" s="192"/>
      <c r="U742" s="192"/>
      <c r="V742" s="192"/>
      <c r="W742" s="192"/>
      <c r="X742" s="192"/>
      <c r="Y742" s="192"/>
      <c r="Z742" s="192"/>
      <c r="AA742" s="192"/>
    </row>
    <row r="743" spans="1:76" ht="30">
      <c r="A743" s="192">
        <v>742</v>
      </c>
      <c r="B743" s="193">
        <v>61000041</v>
      </c>
      <c r="C743" s="193">
        <v>3</v>
      </c>
      <c r="D743" s="193" t="s">
        <v>51</v>
      </c>
      <c r="E743" s="198">
        <v>45117</v>
      </c>
      <c r="F743" s="193" t="s">
        <v>4680</v>
      </c>
      <c r="G743" s="192"/>
      <c r="H743" s="192"/>
      <c r="I743" s="192"/>
      <c r="J743" s="192"/>
      <c r="K743" s="192"/>
      <c r="L743" s="192"/>
      <c r="M743" s="192"/>
      <c r="N743" s="192"/>
      <c r="O743" s="192"/>
      <c r="P743" s="196" t="s">
        <v>5522</v>
      </c>
      <c r="Q743" s="192"/>
      <c r="R743" s="192" t="s">
        <v>165</v>
      </c>
      <c r="S743" s="192" t="s">
        <v>507</v>
      </c>
      <c r="T743" s="192" t="s">
        <v>164</v>
      </c>
      <c r="U743" s="192"/>
      <c r="V743" s="192"/>
      <c r="W743" s="192"/>
      <c r="X743" s="192"/>
      <c r="Y743" s="192"/>
      <c r="Z743" s="192"/>
      <c r="AA743" s="192"/>
      <c r="BM743" s="90" t="s">
        <v>2017</v>
      </c>
      <c r="BN743" s="90" t="s">
        <v>3575</v>
      </c>
      <c r="BO743" s="90" t="s">
        <v>3463</v>
      </c>
      <c r="BP743" s="90" t="s">
        <v>216</v>
      </c>
    </row>
    <row r="744" spans="1:76" ht="45">
      <c r="A744" s="192">
        <v>743</v>
      </c>
      <c r="B744" s="193">
        <v>61000092</v>
      </c>
      <c r="C744" s="193">
        <v>1</v>
      </c>
      <c r="D744" s="193" t="s">
        <v>56</v>
      </c>
      <c r="E744" s="198">
        <v>45117</v>
      </c>
      <c r="F744" s="193" t="s">
        <v>4680</v>
      </c>
      <c r="G744" s="192"/>
      <c r="H744" s="192"/>
      <c r="I744" s="192"/>
      <c r="J744" s="192"/>
      <c r="K744" s="192"/>
      <c r="L744" s="192"/>
      <c r="M744" s="192"/>
      <c r="N744" s="192"/>
      <c r="O744" s="192"/>
      <c r="P744" s="196" t="s">
        <v>5078</v>
      </c>
      <c r="Q744" s="192"/>
      <c r="R744" s="192" t="s">
        <v>551</v>
      </c>
      <c r="S744" s="192" t="s">
        <v>165</v>
      </c>
      <c r="T744" s="192" t="s">
        <v>507</v>
      </c>
      <c r="U744" s="192"/>
      <c r="V744" s="192"/>
      <c r="W744" s="192"/>
      <c r="X744" s="192"/>
      <c r="Y744" s="192"/>
      <c r="Z744" s="192"/>
      <c r="AA744" s="192"/>
      <c r="BM744" s="90" t="s">
        <v>2150</v>
      </c>
      <c r="BN744" s="90" t="s">
        <v>1351</v>
      </c>
      <c r="BO744" s="90" t="s">
        <v>3575</v>
      </c>
    </row>
    <row r="745" spans="1:76" ht="105">
      <c r="A745" s="192">
        <v>744</v>
      </c>
      <c r="B745" s="193">
        <v>72000058</v>
      </c>
      <c r="C745" s="193">
        <v>3</v>
      </c>
      <c r="D745" s="193" t="s">
        <v>56</v>
      </c>
      <c r="E745" s="198">
        <v>45117</v>
      </c>
      <c r="F745" s="193" t="s">
        <v>4681</v>
      </c>
      <c r="G745" s="192"/>
      <c r="H745" s="192"/>
      <c r="I745" s="192"/>
      <c r="J745" s="192"/>
      <c r="K745" s="192"/>
      <c r="L745" s="192"/>
      <c r="M745" s="192"/>
      <c r="N745" s="192"/>
      <c r="O745" s="192"/>
      <c r="P745" s="196" t="s">
        <v>5523</v>
      </c>
      <c r="Q745" s="192"/>
      <c r="R745" s="192" t="s">
        <v>154</v>
      </c>
      <c r="S745" s="192"/>
      <c r="T745" s="192"/>
      <c r="U745" s="192"/>
      <c r="V745" s="192"/>
      <c r="W745" s="192"/>
      <c r="X745" s="192"/>
      <c r="Y745" s="192"/>
      <c r="Z745" s="192"/>
      <c r="AA745" s="192"/>
      <c r="BM745" s="90" t="s">
        <v>1610</v>
      </c>
    </row>
    <row r="746" spans="1:76">
      <c r="A746" s="192">
        <v>745</v>
      </c>
      <c r="B746" s="193">
        <v>11721</v>
      </c>
      <c r="C746" s="193">
        <v>4</v>
      </c>
      <c r="D746" s="193" t="s">
        <v>51</v>
      </c>
      <c r="E746" s="198">
        <v>45117</v>
      </c>
      <c r="F746" s="193" t="s">
        <v>4679</v>
      </c>
      <c r="G746" s="192"/>
      <c r="H746" s="192"/>
      <c r="I746" s="192"/>
      <c r="J746" s="192"/>
      <c r="K746" s="192"/>
      <c r="L746" s="192"/>
      <c r="M746" s="192"/>
      <c r="N746" s="192"/>
      <c r="O746" s="192"/>
      <c r="P746" s="196" t="s">
        <v>5330</v>
      </c>
      <c r="Q746" s="192"/>
      <c r="R746" s="192" t="s">
        <v>86</v>
      </c>
      <c r="S746" s="192"/>
      <c r="T746" s="192"/>
      <c r="U746" s="192"/>
      <c r="V746" s="192"/>
      <c r="W746" s="192"/>
      <c r="X746" s="192"/>
      <c r="Y746" s="192"/>
      <c r="Z746" s="192"/>
      <c r="AA746" s="192"/>
    </row>
    <row r="747" spans="1:76" ht="90">
      <c r="A747" s="192">
        <v>746</v>
      </c>
      <c r="B747" s="193">
        <v>11737</v>
      </c>
      <c r="C747" s="193">
        <v>4</v>
      </c>
      <c r="D747" s="193" t="s">
        <v>56</v>
      </c>
      <c r="E747" s="198">
        <v>45117</v>
      </c>
      <c r="F747" s="193" t="s">
        <v>4679</v>
      </c>
      <c r="G747" s="192"/>
      <c r="H747" s="192"/>
      <c r="I747" s="192"/>
      <c r="J747" s="192"/>
      <c r="K747" s="192"/>
      <c r="L747" s="192"/>
      <c r="M747" s="192"/>
      <c r="N747" s="192"/>
      <c r="O747" s="192"/>
      <c r="P747" s="196" t="s">
        <v>5079</v>
      </c>
      <c r="Q747" s="192"/>
      <c r="R747" s="192" t="s">
        <v>174</v>
      </c>
      <c r="S747" s="192" t="s">
        <v>154</v>
      </c>
      <c r="T747" s="192" t="s">
        <v>165</v>
      </c>
      <c r="U747" s="192" t="s">
        <v>548</v>
      </c>
      <c r="V747" s="192" t="s">
        <v>164</v>
      </c>
      <c r="W747" s="192" t="s">
        <v>162</v>
      </c>
      <c r="X747" s="192" t="s">
        <v>655</v>
      </c>
      <c r="Y747" s="192"/>
      <c r="Z747" s="192"/>
      <c r="AA747" s="192"/>
      <c r="BM747" s="90" t="s">
        <v>1938</v>
      </c>
      <c r="BN747" s="90" t="s">
        <v>506</v>
      </c>
      <c r="BO747" s="90" t="s">
        <v>2136</v>
      </c>
      <c r="BP747" s="90" t="s">
        <v>1463</v>
      </c>
      <c r="BQ747" s="90" t="s">
        <v>1459</v>
      </c>
      <c r="BR747" s="90" t="s">
        <v>2762</v>
      </c>
      <c r="BS747" s="90" t="s">
        <v>3463</v>
      </c>
      <c r="BT747" s="90" t="s">
        <v>216</v>
      </c>
      <c r="BU747" s="90" t="s">
        <v>2721</v>
      </c>
      <c r="BV747" s="90" t="s">
        <v>1963</v>
      </c>
      <c r="BW747" s="90" t="s">
        <v>1835</v>
      </c>
      <c r="BX747" s="90" t="s">
        <v>3154</v>
      </c>
    </row>
    <row r="748" spans="1:76" ht="135">
      <c r="A748" s="192">
        <v>747</v>
      </c>
      <c r="B748" s="193">
        <v>100896943</v>
      </c>
      <c r="C748" s="193">
        <v>1</v>
      </c>
      <c r="D748" s="193" t="s">
        <v>56</v>
      </c>
      <c r="E748" s="198">
        <v>45117</v>
      </c>
      <c r="F748" s="193" t="s">
        <v>4679</v>
      </c>
      <c r="G748" s="192"/>
      <c r="H748" s="192"/>
      <c r="I748" s="192"/>
      <c r="J748" s="192"/>
      <c r="K748" s="192"/>
      <c r="L748" s="192"/>
      <c r="M748" s="192"/>
      <c r="N748" s="192"/>
      <c r="O748" s="192"/>
      <c r="P748" s="196" t="s">
        <v>5524</v>
      </c>
      <c r="Q748" s="192"/>
      <c r="R748" s="192" t="s">
        <v>151</v>
      </c>
      <c r="S748" s="192" t="s">
        <v>155</v>
      </c>
      <c r="T748" s="192"/>
      <c r="U748" s="192"/>
      <c r="V748" s="192"/>
      <c r="W748" s="192"/>
      <c r="X748" s="192"/>
      <c r="Y748" s="192"/>
      <c r="Z748" s="192"/>
      <c r="AA748" s="192"/>
      <c r="BM748" s="90" t="s">
        <v>873</v>
      </c>
      <c r="BN748" s="90" t="s">
        <v>3013</v>
      </c>
    </row>
    <row r="749" spans="1:76" ht="60">
      <c r="A749" s="192">
        <v>748</v>
      </c>
      <c r="B749" s="193">
        <v>100896943</v>
      </c>
      <c r="C749" s="193">
        <v>3</v>
      </c>
      <c r="D749" s="193" t="s">
        <v>56</v>
      </c>
      <c r="E749" s="198">
        <v>45117</v>
      </c>
      <c r="F749" s="193" t="s">
        <v>4679</v>
      </c>
      <c r="G749" s="192"/>
      <c r="H749" s="192"/>
      <c r="I749" s="192"/>
      <c r="J749" s="192"/>
      <c r="K749" s="192"/>
      <c r="L749" s="192"/>
      <c r="M749" s="192"/>
      <c r="N749" s="192"/>
      <c r="O749" s="192"/>
      <c r="P749" s="196" t="s">
        <v>5080</v>
      </c>
      <c r="Q749" s="192"/>
      <c r="R749" s="192" t="s">
        <v>155</v>
      </c>
      <c r="S749" s="192" t="s">
        <v>507</v>
      </c>
      <c r="T749" s="192"/>
      <c r="U749" s="192"/>
      <c r="V749" s="192"/>
      <c r="W749" s="192"/>
      <c r="X749" s="192"/>
      <c r="Y749" s="192"/>
      <c r="Z749" s="192"/>
      <c r="AA749" s="192"/>
      <c r="BM749" s="90" t="s">
        <v>2963</v>
      </c>
      <c r="BN749" s="90" t="s">
        <v>3575</v>
      </c>
    </row>
    <row r="750" spans="1:76">
      <c r="A750" s="192">
        <v>749</v>
      </c>
      <c r="B750" s="193">
        <v>101478212</v>
      </c>
      <c r="C750" s="193">
        <v>5</v>
      </c>
      <c r="D750" s="193" t="s">
        <v>51</v>
      </c>
      <c r="E750" s="198">
        <v>45117</v>
      </c>
      <c r="F750" s="193" t="s">
        <v>4679</v>
      </c>
      <c r="G750" s="192"/>
      <c r="H750" s="192"/>
      <c r="I750" s="192"/>
      <c r="J750" s="192"/>
      <c r="K750" s="192"/>
      <c r="L750" s="192"/>
      <c r="M750" s="192"/>
      <c r="N750" s="192"/>
      <c r="O750" s="192"/>
      <c r="P750" s="196" t="s">
        <v>4575</v>
      </c>
      <c r="Q750" s="192"/>
      <c r="R750" s="192" t="s">
        <v>86</v>
      </c>
      <c r="S750" s="192"/>
      <c r="T750" s="192"/>
      <c r="U750" s="192"/>
      <c r="V750" s="192"/>
      <c r="W750" s="192"/>
      <c r="X750" s="192"/>
      <c r="Y750" s="192"/>
      <c r="Z750" s="192"/>
      <c r="AA750" s="192"/>
    </row>
    <row r="751" spans="1:76" ht="120">
      <c r="A751" s="192">
        <v>750</v>
      </c>
      <c r="B751" s="193">
        <v>117756403</v>
      </c>
      <c r="C751" s="193">
        <v>1</v>
      </c>
      <c r="D751" s="193" t="s">
        <v>51</v>
      </c>
      <c r="E751" s="198">
        <v>45117</v>
      </c>
      <c r="F751" s="193" t="s">
        <v>4680</v>
      </c>
      <c r="G751" s="192"/>
      <c r="H751" s="192"/>
      <c r="I751" s="192"/>
      <c r="J751" s="192"/>
      <c r="K751" s="192"/>
      <c r="L751" s="192"/>
      <c r="M751" s="192"/>
      <c r="N751" s="192"/>
      <c r="O751" s="192"/>
      <c r="P751" s="196" t="s">
        <v>5081</v>
      </c>
      <c r="Q751" s="192"/>
      <c r="R751" s="192" t="s">
        <v>151</v>
      </c>
      <c r="S751" s="192" t="s">
        <v>551</v>
      </c>
      <c r="T751" s="192" t="s">
        <v>154</v>
      </c>
      <c r="U751" s="192" t="s">
        <v>3</v>
      </c>
      <c r="V751" s="192" t="s">
        <v>2700</v>
      </c>
      <c r="W751" s="192" t="s">
        <v>166</v>
      </c>
      <c r="X751" s="192" t="s">
        <v>507</v>
      </c>
      <c r="Y751" s="192" t="s">
        <v>2467</v>
      </c>
      <c r="Z751" s="192"/>
      <c r="AA751" s="192"/>
      <c r="BM751" s="90" t="s">
        <v>1041</v>
      </c>
      <c r="BN751" s="90" t="s">
        <v>2490</v>
      </c>
      <c r="BO751" s="90" t="s">
        <v>1521</v>
      </c>
      <c r="BP751" s="90" t="s">
        <v>1973</v>
      </c>
      <c r="BQ751" s="90" t="s">
        <v>1126</v>
      </c>
      <c r="BR751" s="90" t="s">
        <v>1224</v>
      </c>
      <c r="BS751" s="90" t="s">
        <v>1828</v>
      </c>
      <c r="BT751" s="90" t="s">
        <v>1859</v>
      </c>
      <c r="BU751" s="90" t="s">
        <v>3575</v>
      </c>
      <c r="BV751" s="90" t="s">
        <v>3571</v>
      </c>
      <c r="BW751" s="90" t="s">
        <v>173</v>
      </c>
    </row>
    <row r="752" spans="1:76">
      <c r="A752" s="192">
        <v>751</v>
      </c>
      <c r="B752" s="193">
        <v>117757674</v>
      </c>
      <c r="C752" s="193">
        <v>1</v>
      </c>
      <c r="D752" s="193" t="s">
        <v>56</v>
      </c>
      <c r="E752" s="198">
        <v>45117</v>
      </c>
      <c r="F752" s="193" t="s">
        <v>4680</v>
      </c>
      <c r="G752" s="192"/>
      <c r="H752" s="192"/>
      <c r="I752" s="192"/>
      <c r="J752" s="192"/>
      <c r="K752" s="192"/>
      <c r="L752" s="192"/>
      <c r="M752" s="192"/>
      <c r="N752" s="192"/>
      <c r="O752" s="192"/>
      <c r="P752" s="196" t="s">
        <v>5624</v>
      </c>
      <c r="Q752" s="192"/>
      <c r="R752" s="192" t="s">
        <v>154</v>
      </c>
      <c r="S752" s="192" t="s">
        <v>671</v>
      </c>
      <c r="T752" s="192"/>
      <c r="U752" s="192"/>
      <c r="V752" s="192"/>
      <c r="W752" s="192"/>
      <c r="X752" s="192"/>
      <c r="Y752" s="192"/>
      <c r="Z752" s="192"/>
      <c r="AA752" s="192"/>
      <c r="BM752" s="90" t="s">
        <v>5592</v>
      </c>
      <c r="BN752" s="90" t="s">
        <v>5590</v>
      </c>
      <c r="BO752" s="90" t="s">
        <v>5591</v>
      </c>
    </row>
    <row r="753" spans="1:71" ht="30">
      <c r="A753" s="192">
        <v>752</v>
      </c>
      <c r="B753" s="193">
        <v>117808816</v>
      </c>
      <c r="C753" s="193">
        <v>1</v>
      </c>
      <c r="D753" s="193" t="s">
        <v>56</v>
      </c>
      <c r="E753" s="198">
        <v>45117</v>
      </c>
      <c r="F753" s="193" t="s">
        <v>4680</v>
      </c>
      <c r="G753" s="192"/>
      <c r="H753" s="192"/>
      <c r="I753" s="192"/>
      <c r="J753" s="192"/>
      <c r="K753" s="192"/>
      <c r="L753" s="192"/>
      <c r="M753" s="192"/>
      <c r="N753" s="192"/>
      <c r="O753" s="192"/>
      <c r="P753" s="196" t="s">
        <v>5525</v>
      </c>
      <c r="Q753" s="192"/>
      <c r="R753" s="192" t="s">
        <v>507</v>
      </c>
      <c r="S753" s="192"/>
      <c r="T753" s="192"/>
      <c r="U753" s="192"/>
      <c r="V753" s="192"/>
      <c r="W753" s="192"/>
      <c r="X753" s="192"/>
      <c r="Y753" s="192"/>
      <c r="Z753" s="192"/>
      <c r="AA753" s="192"/>
      <c r="BM753" s="90" t="s">
        <v>3575</v>
      </c>
    </row>
    <row r="754" spans="1:71">
      <c r="A754" s="192">
        <v>753</v>
      </c>
      <c r="B754" s="193">
        <v>118143809</v>
      </c>
      <c r="C754" s="193">
        <v>3</v>
      </c>
      <c r="D754" s="193" t="s">
        <v>56</v>
      </c>
      <c r="E754" s="198">
        <v>45117</v>
      </c>
      <c r="F754" s="193" t="s">
        <v>4682</v>
      </c>
      <c r="G754" s="192"/>
      <c r="H754" s="192"/>
      <c r="I754" s="192"/>
      <c r="J754" s="192"/>
      <c r="K754" s="192"/>
      <c r="L754" s="192"/>
      <c r="M754" s="192"/>
      <c r="N754" s="192"/>
      <c r="O754" s="192"/>
      <c r="P754" s="196" t="s">
        <v>5526</v>
      </c>
      <c r="Q754" s="192"/>
      <c r="R754" s="192" t="s">
        <v>164</v>
      </c>
      <c r="S754" s="192"/>
      <c r="T754" s="192"/>
      <c r="U754" s="192"/>
      <c r="V754" s="192"/>
      <c r="W754" s="192"/>
      <c r="X754" s="192"/>
      <c r="Y754" s="192"/>
      <c r="Z754" s="192"/>
      <c r="AA754" s="192"/>
      <c r="BM754" s="90" t="s">
        <v>1412</v>
      </c>
    </row>
    <row r="755" spans="1:71" ht="30">
      <c r="A755" s="192">
        <v>754</v>
      </c>
      <c r="B755" s="193">
        <v>119250454</v>
      </c>
      <c r="C755" s="193">
        <v>1</v>
      </c>
      <c r="D755" s="193" t="s">
        <v>56</v>
      </c>
      <c r="E755" s="198">
        <v>45117</v>
      </c>
      <c r="F755" s="193" t="s">
        <v>4680</v>
      </c>
      <c r="G755" s="192"/>
      <c r="H755" s="192"/>
      <c r="I755" s="192"/>
      <c r="J755" s="192"/>
      <c r="K755" s="192"/>
      <c r="L755" s="192"/>
      <c r="M755" s="192"/>
      <c r="N755" s="192"/>
      <c r="O755" s="192"/>
      <c r="P755" s="196" t="s">
        <v>5082</v>
      </c>
      <c r="Q755" s="192"/>
      <c r="R755" s="192" t="s">
        <v>551</v>
      </c>
      <c r="S755" s="192" t="s">
        <v>155</v>
      </c>
      <c r="T755" s="192" t="s">
        <v>2467</v>
      </c>
      <c r="U755" s="192"/>
      <c r="V755" s="192"/>
      <c r="W755" s="192"/>
      <c r="X755" s="192"/>
      <c r="Y755" s="192"/>
      <c r="Z755" s="192"/>
      <c r="AA755" s="192"/>
      <c r="BM755" s="90" t="s">
        <v>2174</v>
      </c>
      <c r="BN755" s="90" t="s">
        <v>3583</v>
      </c>
      <c r="BO755" s="90" t="s">
        <v>3046</v>
      </c>
      <c r="BP755" s="90" t="s">
        <v>3571</v>
      </c>
      <c r="BQ755" s="90" t="s">
        <v>173</v>
      </c>
    </row>
    <row r="756" spans="1:71" ht="60">
      <c r="A756" s="192">
        <v>755</v>
      </c>
      <c r="B756" s="193">
        <v>119250454</v>
      </c>
      <c r="C756" s="193">
        <v>4</v>
      </c>
      <c r="D756" s="193" t="s">
        <v>56</v>
      </c>
      <c r="E756" s="198">
        <v>45117</v>
      </c>
      <c r="F756" s="193" t="s">
        <v>4680</v>
      </c>
      <c r="G756" s="192"/>
      <c r="H756" s="192"/>
      <c r="I756" s="192"/>
      <c r="J756" s="192"/>
      <c r="K756" s="192"/>
      <c r="L756" s="192"/>
      <c r="M756" s="192"/>
      <c r="N756" s="192"/>
      <c r="O756" s="192"/>
      <c r="P756" s="196" t="s">
        <v>5753</v>
      </c>
      <c r="Q756" s="192"/>
      <c r="R756" s="192" t="s">
        <v>154</v>
      </c>
      <c r="S756" s="192" t="s">
        <v>671</v>
      </c>
      <c r="T756" s="192" t="s">
        <v>5635</v>
      </c>
      <c r="U756" s="192" t="s">
        <v>164</v>
      </c>
      <c r="V756" s="192" t="s">
        <v>655</v>
      </c>
      <c r="W756" s="192"/>
      <c r="X756" s="192"/>
      <c r="Y756" s="192"/>
      <c r="Z756" s="192"/>
      <c r="AA756" s="192"/>
      <c r="BM756" s="90" t="s">
        <v>1860</v>
      </c>
      <c r="BN756" s="90" t="s">
        <v>2059</v>
      </c>
      <c r="BO756" s="90" t="s">
        <v>2583</v>
      </c>
      <c r="BP756" s="90" t="s">
        <v>5679</v>
      </c>
      <c r="BQ756" s="90" t="s">
        <v>216</v>
      </c>
      <c r="BR756" s="90" t="s">
        <v>1388</v>
      </c>
      <c r="BS756" s="90" t="s">
        <v>1835</v>
      </c>
    </row>
    <row r="757" spans="1:71">
      <c r="A757" s="192">
        <v>756</v>
      </c>
      <c r="B757" s="193">
        <v>122470909</v>
      </c>
      <c r="C757" s="193">
        <v>4</v>
      </c>
      <c r="D757" s="193" t="s">
        <v>51</v>
      </c>
      <c r="E757" s="198">
        <v>45117</v>
      </c>
      <c r="F757" s="193" t="s">
        <v>4679</v>
      </c>
      <c r="G757" s="192"/>
      <c r="H757" s="192"/>
      <c r="I757" s="192"/>
      <c r="J757" s="192"/>
      <c r="K757" s="192"/>
      <c r="L757" s="192"/>
      <c r="M757" s="192"/>
      <c r="N757" s="192"/>
      <c r="O757" s="192"/>
      <c r="P757" s="196" t="s">
        <v>5083</v>
      </c>
      <c r="Q757" s="192"/>
      <c r="R757" s="192" t="s">
        <v>2467</v>
      </c>
      <c r="S757" s="192"/>
      <c r="T757" s="192"/>
      <c r="U757" s="192"/>
      <c r="V757" s="192"/>
      <c r="W757" s="192"/>
      <c r="X757" s="192"/>
      <c r="Y757" s="192"/>
      <c r="Z757" s="192"/>
      <c r="AA757" s="192"/>
      <c r="BM757" s="90" t="s">
        <v>2695</v>
      </c>
    </row>
    <row r="758" spans="1:71" ht="45">
      <c r="A758" s="192">
        <v>757</v>
      </c>
      <c r="B758" s="193">
        <v>124300831</v>
      </c>
      <c r="C758" s="193">
        <v>4</v>
      </c>
      <c r="D758" s="193" t="s">
        <v>56</v>
      </c>
      <c r="E758" s="198">
        <v>45117</v>
      </c>
      <c r="F758" s="193" t="s">
        <v>4679</v>
      </c>
      <c r="G758" s="192"/>
      <c r="H758" s="192"/>
      <c r="I758" s="192"/>
      <c r="J758" s="192"/>
      <c r="K758" s="192"/>
      <c r="L758" s="192"/>
      <c r="M758" s="192"/>
      <c r="N758" s="192"/>
      <c r="O758" s="192"/>
      <c r="P758" s="196" t="s">
        <v>5527</v>
      </c>
      <c r="Q758" s="192"/>
      <c r="R758" s="192" t="s">
        <v>154</v>
      </c>
      <c r="S758" s="192" t="s">
        <v>155</v>
      </c>
      <c r="T758" s="192" t="s">
        <v>2467</v>
      </c>
      <c r="U758" s="192"/>
      <c r="V758" s="192"/>
      <c r="W758" s="192"/>
      <c r="X758" s="192"/>
      <c r="Y758" s="192"/>
      <c r="Z758" s="192"/>
      <c r="AA758" s="192"/>
      <c r="BM758" s="90" t="s">
        <v>1609</v>
      </c>
      <c r="BN758" s="90" t="s">
        <v>3583</v>
      </c>
      <c r="BO758" s="90" t="s">
        <v>3086</v>
      </c>
    </row>
    <row r="759" spans="1:71">
      <c r="A759" s="192">
        <v>758</v>
      </c>
      <c r="B759" s="193">
        <v>127719516</v>
      </c>
      <c r="C759" s="193">
        <v>5</v>
      </c>
      <c r="D759" s="193" t="s">
        <v>51</v>
      </c>
      <c r="E759" s="198">
        <v>45117</v>
      </c>
      <c r="F759" s="193" t="s">
        <v>4682</v>
      </c>
      <c r="G759" s="192"/>
      <c r="H759" s="192"/>
      <c r="I759" s="192"/>
      <c r="J759" s="192"/>
      <c r="K759" s="192"/>
      <c r="L759" s="192"/>
      <c r="M759" s="192"/>
      <c r="N759" s="192"/>
      <c r="O759" s="192"/>
      <c r="P759" s="197" t="s">
        <v>5625</v>
      </c>
      <c r="Q759" s="192"/>
      <c r="R759" s="192" t="s">
        <v>154</v>
      </c>
      <c r="S759" s="192"/>
      <c r="T759" s="192"/>
      <c r="U759" s="192"/>
      <c r="V759" s="192"/>
      <c r="W759" s="192"/>
      <c r="X759" s="192"/>
      <c r="Y759" s="192"/>
      <c r="Z759" s="192"/>
      <c r="AA759" s="192"/>
      <c r="BM759" s="90" t="s">
        <v>5602</v>
      </c>
    </row>
    <row r="760" spans="1:71" ht="105">
      <c r="A760" s="192">
        <v>759</v>
      </c>
      <c r="B760" s="193">
        <v>127719516</v>
      </c>
      <c r="C760" s="193">
        <v>4</v>
      </c>
      <c r="D760" s="193" t="s">
        <v>51</v>
      </c>
      <c r="E760" s="198">
        <v>45117</v>
      </c>
      <c r="F760" s="193" t="s">
        <v>4682</v>
      </c>
      <c r="G760" s="192"/>
      <c r="H760" s="192"/>
      <c r="I760" s="192"/>
      <c r="J760" s="192"/>
      <c r="K760" s="192"/>
      <c r="L760" s="192"/>
      <c r="M760" s="192"/>
      <c r="N760" s="192"/>
      <c r="O760" s="192"/>
      <c r="P760" s="196" t="s">
        <v>5084</v>
      </c>
      <c r="Q760" s="192"/>
      <c r="R760" s="192" t="s">
        <v>154</v>
      </c>
      <c r="S760" s="192" t="s">
        <v>178</v>
      </c>
      <c r="T760" s="192" t="s">
        <v>507</v>
      </c>
      <c r="U760" s="192" t="s">
        <v>655</v>
      </c>
      <c r="V760" s="192"/>
      <c r="W760" s="192"/>
      <c r="X760" s="192"/>
      <c r="Y760" s="192"/>
      <c r="Z760" s="192"/>
      <c r="AA760" s="192"/>
      <c r="BM760" s="90" t="s">
        <v>1484</v>
      </c>
      <c r="BN760" s="90" t="s">
        <v>1657</v>
      </c>
      <c r="BO760" s="90" t="s">
        <v>1804</v>
      </c>
      <c r="BP760" s="90" t="s">
        <v>1119</v>
      </c>
      <c r="BQ760" s="90" t="s">
        <v>3575</v>
      </c>
      <c r="BR760" s="90" t="s">
        <v>1757</v>
      </c>
    </row>
    <row r="761" spans="1:71" ht="150">
      <c r="A761" s="192">
        <v>760</v>
      </c>
      <c r="B761" s="193">
        <v>129293916</v>
      </c>
      <c r="C761" s="193">
        <v>2</v>
      </c>
      <c r="D761" s="193" t="s">
        <v>56</v>
      </c>
      <c r="E761" s="198">
        <v>45117</v>
      </c>
      <c r="F761" s="193" t="s">
        <v>4680</v>
      </c>
      <c r="G761" s="192"/>
      <c r="H761" s="192"/>
      <c r="I761" s="192"/>
      <c r="J761" s="192"/>
      <c r="K761" s="192"/>
      <c r="L761" s="192"/>
      <c r="M761" s="192"/>
      <c r="N761" s="192"/>
      <c r="O761" s="192"/>
      <c r="P761" s="196" t="s">
        <v>5754</v>
      </c>
      <c r="Q761" s="192"/>
      <c r="R761" s="192" t="s">
        <v>151</v>
      </c>
      <c r="S761" s="192" t="s">
        <v>160</v>
      </c>
      <c r="T761" s="192" t="s">
        <v>507</v>
      </c>
      <c r="U761" s="192"/>
      <c r="V761" s="192"/>
      <c r="W761" s="192"/>
      <c r="X761" s="192"/>
      <c r="Y761" s="192"/>
      <c r="Z761" s="192"/>
      <c r="AA761" s="192"/>
      <c r="BM761" s="90" t="s">
        <v>3539</v>
      </c>
      <c r="BN761" s="90" t="s">
        <v>721</v>
      </c>
      <c r="BO761" s="90" t="s">
        <v>3575</v>
      </c>
    </row>
    <row r="762" spans="1:71" ht="30">
      <c r="A762" s="192">
        <v>761</v>
      </c>
      <c r="B762" s="193">
        <v>129310520</v>
      </c>
      <c r="C762" s="193">
        <v>5</v>
      </c>
      <c r="D762" s="193" t="s">
        <v>56</v>
      </c>
      <c r="E762" s="198">
        <v>45117</v>
      </c>
      <c r="F762" s="193" t="s">
        <v>4680</v>
      </c>
      <c r="G762" s="192"/>
      <c r="H762" s="192"/>
      <c r="I762" s="192"/>
      <c r="J762" s="192"/>
      <c r="K762" s="192"/>
      <c r="L762" s="192"/>
      <c r="M762" s="192"/>
      <c r="N762" s="192"/>
      <c r="O762" s="192"/>
      <c r="P762" s="196" t="s">
        <v>5384</v>
      </c>
      <c r="Q762" s="192"/>
      <c r="R762" s="192" t="s">
        <v>86</v>
      </c>
      <c r="S762" s="192"/>
      <c r="T762" s="192"/>
      <c r="U762" s="192"/>
      <c r="V762" s="192"/>
      <c r="W762" s="192"/>
      <c r="X762" s="192"/>
      <c r="Y762" s="192"/>
      <c r="Z762" s="192"/>
      <c r="AA762" s="192"/>
    </row>
    <row r="763" spans="1:71" ht="45">
      <c r="A763" s="192">
        <v>762</v>
      </c>
      <c r="B763" s="193">
        <v>129698809</v>
      </c>
      <c r="C763" s="193">
        <v>3</v>
      </c>
      <c r="D763" s="193" t="s">
        <v>56</v>
      </c>
      <c r="E763" s="198">
        <v>45117</v>
      </c>
      <c r="F763" s="193" t="s">
        <v>4679</v>
      </c>
      <c r="G763" s="192"/>
      <c r="H763" s="192"/>
      <c r="I763" s="192"/>
      <c r="J763" s="192"/>
      <c r="K763" s="192"/>
      <c r="L763" s="192"/>
      <c r="M763" s="192"/>
      <c r="N763" s="192"/>
      <c r="O763" s="192"/>
      <c r="P763" s="196" t="s">
        <v>5085</v>
      </c>
      <c r="Q763" s="192"/>
      <c r="R763" s="192" t="s">
        <v>2467</v>
      </c>
      <c r="S763" s="192"/>
      <c r="T763" s="192"/>
      <c r="U763" s="192"/>
      <c r="V763" s="192"/>
      <c r="W763" s="192"/>
      <c r="X763" s="192"/>
      <c r="Y763" s="192"/>
      <c r="Z763" s="192"/>
      <c r="AA763" s="192"/>
      <c r="BM763" s="90" t="s">
        <v>2691</v>
      </c>
      <c r="BN763" s="90" t="s">
        <v>3086</v>
      </c>
    </row>
    <row r="764" spans="1:71">
      <c r="A764" s="192">
        <v>763</v>
      </c>
      <c r="B764" s="193">
        <v>129698809</v>
      </c>
      <c r="C764" s="193">
        <v>4</v>
      </c>
      <c r="D764" s="193" t="s">
        <v>56</v>
      </c>
      <c r="E764" s="198">
        <v>45117</v>
      </c>
      <c r="F764" s="193" t="s">
        <v>4679</v>
      </c>
      <c r="G764" s="192"/>
      <c r="H764" s="192"/>
      <c r="I764" s="192"/>
      <c r="J764" s="192"/>
      <c r="K764" s="192"/>
      <c r="L764" s="192"/>
      <c r="M764" s="192"/>
      <c r="N764" s="192"/>
      <c r="O764" s="192"/>
      <c r="P764" s="196" t="s">
        <v>5528</v>
      </c>
      <c r="Q764" s="192"/>
      <c r="R764" s="192" t="s">
        <v>155</v>
      </c>
      <c r="S764" s="192"/>
      <c r="T764" s="192"/>
      <c r="U764" s="192"/>
      <c r="V764" s="192"/>
      <c r="W764" s="192"/>
      <c r="X764" s="192"/>
      <c r="Y764" s="192"/>
      <c r="Z764" s="192"/>
      <c r="AA764" s="192"/>
      <c r="BM764" s="90" t="s">
        <v>2992</v>
      </c>
    </row>
    <row r="765" spans="1:71" ht="105">
      <c r="A765" s="192">
        <v>764</v>
      </c>
      <c r="B765" s="193">
        <v>200707145</v>
      </c>
      <c r="C765" s="193">
        <v>5</v>
      </c>
      <c r="D765" s="193" t="s">
        <v>56</v>
      </c>
      <c r="E765" s="198">
        <v>45110</v>
      </c>
      <c r="F765" s="193" t="s">
        <v>4680</v>
      </c>
      <c r="G765" s="192"/>
      <c r="H765" s="192"/>
      <c r="I765" s="192"/>
      <c r="J765" s="192"/>
      <c r="K765" s="192"/>
      <c r="L765" s="192"/>
      <c r="M765" s="192"/>
      <c r="N765" s="192"/>
      <c r="O765" s="192"/>
      <c r="P765" s="196" t="s">
        <v>5086</v>
      </c>
      <c r="Q765" s="192"/>
      <c r="R765" s="192" t="s">
        <v>551</v>
      </c>
      <c r="S765" s="192" t="s">
        <v>174</v>
      </c>
      <c r="T765" s="192" t="s">
        <v>2095</v>
      </c>
      <c r="U765" s="192" t="s">
        <v>507</v>
      </c>
      <c r="V765" s="192"/>
      <c r="W765" s="192"/>
      <c r="X765" s="192"/>
      <c r="Y765" s="192"/>
      <c r="Z765" s="192"/>
      <c r="AA765" s="192"/>
      <c r="BM765" s="90" t="s">
        <v>2150</v>
      </c>
      <c r="BN765" s="90" t="s">
        <v>2169</v>
      </c>
      <c r="BO765" s="90" t="s">
        <v>1777</v>
      </c>
      <c r="BP765" s="90" t="s">
        <v>2203</v>
      </c>
      <c r="BQ765" s="90" t="s">
        <v>3575</v>
      </c>
    </row>
    <row r="766" spans="1:71" ht="30">
      <c r="A766" s="192">
        <v>765</v>
      </c>
      <c r="B766" s="193">
        <v>200802448</v>
      </c>
      <c r="C766" s="193">
        <v>5</v>
      </c>
      <c r="D766" s="193" t="s">
        <v>51</v>
      </c>
      <c r="E766" s="198">
        <v>45110</v>
      </c>
      <c r="F766" s="193" t="s">
        <v>4679</v>
      </c>
      <c r="G766" s="192"/>
      <c r="H766" s="192"/>
      <c r="I766" s="192"/>
      <c r="J766" s="192"/>
      <c r="K766" s="192"/>
      <c r="L766" s="192"/>
      <c r="M766" s="192"/>
      <c r="N766" s="192"/>
      <c r="O766" s="192"/>
      <c r="P766" s="196" t="s">
        <v>5626</v>
      </c>
      <c r="Q766" s="192"/>
      <c r="R766" s="192" t="s">
        <v>158</v>
      </c>
      <c r="S766" s="192"/>
      <c r="T766" s="192"/>
      <c r="U766" s="192"/>
      <c r="V766" s="192"/>
      <c r="W766" s="192"/>
      <c r="X766" s="192"/>
      <c r="Y766" s="192"/>
      <c r="Z766" s="192"/>
      <c r="AA766" s="192"/>
      <c r="BM766" s="90" t="s">
        <v>5593</v>
      </c>
    </row>
    <row r="767" spans="1:71" ht="30">
      <c r="A767" s="192">
        <v>766</v>
      </c>
      <c r="B767" s="193">
        <v>33000225</v>
      </c>
      <c r="C767" s="193">
        <v>4</v>
      </c>
      <c r="D767" s="193" t="s">
        <v>51</v>
      </c>
      <c r="E767" s="198">
        <v>45110</v>
      </c>
      <c r="F767" s="193" t="s">
        <v>4680</v>
      </c>
      <c r="G767" s="192"/>
      <c r="H767" s="192"/>
      <c r="I767" s="192"/>
      <c r="J767" s="192"/>
      <c r="K767" s="192"/>
      <c r="L767" s="192"/>
      <c r="M767" s="192"/>
      <c r="N767" s="192"/>
      <c r="O767" s="192"/>
      <c r="P767" s="196" t="s">
        <v>5087</v>
      </c>
      <c r="Q767" s="192"/>
      <c r="R767" s="192" t="s">
        <v>154</v>
      </c>
      <c r="S767" s="192" t="s">
        <v>2467</v>
      </c>
      <c r="T767" s="192"/>
      <c r="U767" s="192"/>
      <c r="V767" s="192"/>
      <c r="W767" s="192"/>
      <c r="X767" s="192"/>
      <c r="Y767" s="192"/>
      <c r="Z767" s="192"/>
      <c r="AA767" s="192"/>
      <c r="BM767" s="90" t="s">
        <v>1609</v>
      </c>
      <c r="BN767" s="90" t="s">
        <v>191</v>
      </c>
    </row>
    <row r="768" spans="1:71">
      <c r="A768" s="192">
        <v>767</v>
      </c>
      <c r="B768" s="193">
        <v>33000234</v>
      </c>
      <c r="C768" s="193">
        <v>4</v>
      </c>
      <c r="D768" s="193" t="s">
        <v>51</v>
      </c>
      <c r="E768" s="198">
        <v>45110</v>
      </c>
      <c r="F768" s="193" t="s">
        <v>4680</v>
      </c>
      <c r="G768" s="192"/>
      <c r="H768" s="192"/>
      <c r="I768" s="192"/>
      <c r="J768" s="192"/>
      <c r="K768" s="192"/>
      <c r="L768" s="192"/>
      <c r="M768" s="192"/>
      <c r="N768" s="192"/>
      <c r="O768" s="192"/>
      <c r="P768" s="196" t="s">
        <v>5088</v>
      </c>
      <c r="Q768" s="192"/>
      <c r="R768" s="192" t="s">
        <v>551</v>
      </c>
      <c r="S768" s="192"/>
      <c r="T768" s="192"/>
      <c r="U768" s="192"/>
      <c r="V768" s="192"/>
      <c r="W768" s="192"/>
      <c r="X768" s="192"/>
      <c r="Y768" s="192"/>
      <c r="Z768" s="192"/>
      <c r="AA768" s="192"/>
      <c r="BM768" s="90" t="s">
        <v>2167</v>
      </c>
    </row>
    <row r="769" spans="1:69">
      <c r="A769" s="192">
        <v>768</v>
      </c>
      <c r="B769" s="193">
        <v>40000154</v>
      </c>
      <c r="C769" s="193">
        <v>1</v>
      </c>
      <c r="D769" s="193" t="s">
        <v>56</v>
      </c>
      <c r="E769" s="198">
        <v>45110</v>
      </c>
      <c r="F769" s="193" t="s">
        <v>4679</v>
      </c>
      <c r="G769" s="192"/>
      <c r="H769" s="192"/>
      <c r="I769" s="192"/>
      <c r="J769" s="192"/>
      <c r="K769" s="192"/>
      <c r="L769" s="192"/>
      <c r="M769" s="192"/>
      <c r="N769" s="192"/>
      <c r="O769" s="192"/>
      <c r="P769" s="196" t="s">
        <v>5627</v>
      </c>
      <c r="Q769" s="192"/>
      <c r="R769" s="192" t="s">
        <v>150</v>
      </c>
      <c r="S769" s="192"/>
      <c r="T769" s="192"/>
      <c r="U769" s="192"/>
      <c r="V769" s="192"/>
      <c r="W769" s="192"/>
      <c r="X769" s="192"/>
      <c r="Y769" s="192"/>
      <c r="Z769" s="192"/>
      <c r="AA769" s="192"/>
      <c r="BM769" s="90" t="s">
        <v>5594</v>
      </c>
    </row>
    <row r="770" spans="1:69" ht="30">
      <c r="A770" s="192">
        <v>769</v>
      </c>
      <c r="B770" s="193">
        <v>40000264</v>
      </c>
      <c r="C770" s="193">
        <v>3</v>
      </c>
      <c r="D770" s="193" t="s">
        <v>56</v>
      </c>
      <c r="E770" s="198">
        <v>45110</v>
      </c>
      <c r="F770" s="193" t="s">
        <v>4680</v>
      </c>
      <c r="G770" s="192"/>
      <c r="H770" s="192"/>
      <c r="I770" s="192"/>
      <c r="J770" s="192"/>
      <c r="K770" s="192"/>
      <c r="L770" s="192"/>
      <c r="M770" s="192"/>
      <c r="N770" s="192"/>
      <c r="O770" s="192"/>
      <c r="P770" s="196" t="s">
        <v>5529</v>
      </c>
      <c r="Q770" s="192"/>
      <c r="R770" s="192" t="s">
        <v>154</v>
      </c>
      <c r="S770" s="192" t="s">
        <v>165</v>
      </c>
      <c r="T770" s="192" t="s">
        <v>164</v>
      </c>
      <c r="U770" s="192"/>
      <c r="V770" s="192"/>
      <c r="W770" s="192"/>
      <c r="X770" s="192"/>
      <c r="Y770" s="192"/>
      <c r="Z770" s="192"/>
      <c r="AA770" s="192"/>
      <c r="BM770" s="90" t="s">
        <v>5367</v>
      </c>
      <c r="BN770" s="90" t="s">
        <v>1463</v>
      </c>
      <c r="BO770" s="90" t="s">
        <v>3463</v>
      </c>
      <c r="BP770" s="90" t="s">
        <v>216</v>
      </c>
    </row>
    <row r="771" spans="1:69" ht="30">
      <c r="A771" s="192">
        <v>770</v>
      </c>
      <c r="B771" s="193">
        <v>40000300</v>
      </c>
      <c r="C771" s="193">
        <v>2</v>
      </c>
      <c r="D771" s="193" t="s">
        <v>56</v>
      </c>
      <c r="E771" s="198">
        <v>45110</v>
      </c>
      <c r="F771" s="193" t="s">
        <v>4680</v>
      </c>
      <c r="G771" s="192"/>
      <c r="H771" s="192"/>
      <c r="I771" s="192"/>
      <c r="J771" s="192"/>
      <c r="K771" s="192"/>
      <c r="L771" s="192"/>
      <c r="M771" s="192"/>
      <c r="N771" s="192"/>
      <c r="O771" s="192"/>
      <c r="P771" s="196" t="s">
        <v>5530</v>
      </c>
      <c r="Q771" s="192"/>
      <c r="R771" s="192" t="s">
        <v>154</v>
      </c>
      <c r="S771" s="192" t="s">
        <v>507</v>
      </c>
      <c r="T771" s="192"/>
      <c r="U771" s="192"/>
      <c r="V771" s="192"/>
      <c r="W771" s="192"/>
      <c r="X771" s="192"/>
      <c r="Y771" s="192"/>
      <c r="Z771" s="192"/>
      <c r="AA771" s="192"/>
      <c r="BM771" s="90" t="s">
        <v>1702</v>
      </c>
      <c r="BN771" s="90" t="s">
        <v>3575</v>
      </c>
    </row>
    <row r="772" spans="1:69" ht="30">
      <c r="A772" s="192">
        <v>771</v>
      </c>
      <c r="B772" s="193">
        <v>40000353</v>
      </c>
      <c r="C772" s="193">
        <v>3</v>
      </c>
      <c r="D772" s="193" t="s">
        <v>56</v>
      </c>
      <c r="E772" s="198">
        <v>45110</v>
      </c>
      <c r="F772" s="193" t="s">
        <v>4680</v>
      </c>
      <c r="G772" s="192"/>
      <c r="H772" s="192"/>
      <c r="I772" s="192"/>
      <c r="J772" s="192"/>
      <c r="K772" s="192"/>
      <c r="L772" s="192"/>
      <c r="M772" s="192"/>
      <c r="N772" s="192"/>
      <c r="O772" s="192"/>
      <c r="P772" s="196" t="s">
        <v>5531</v>
      </c>
      <c r="Q772" s="192"/>
      <c r="R772" s="192" t="s">
        <v>151</v>
      </c>
      <c r="S772" s="192" t="s">
        <v>551</v>
      </c>
      <c r="T772" s="192" t="s">
        <v>166</v>
      </c>
      <c r="U772" s="192"/>
      <c r="V772" s="192"/>
      <c r="W772" s="192"/>
      <c r="X772" s="192"/>
      <c r="Y772" s="192"/>
      <c r="Z772" s="192"/>
      <c r="AA772" s="192"/>
      <c r="BM772" s="90" t="s">
        <v>1109</v>
      </c>
      <c r="BN772" s="90" t="s">
        <v>2490</v>
      </c>
      <c r="BO772" s="90" t="s">
        <v>1859</v>
      </c>
    </row>
    <row r="773" spans="1:69">
      <c r="A773" s="192">
        <v>772</v>
      </c>
      <c r="B773" s="193">
        <v>40000384</v>
      </c>
      <c r="C773" s="193">
        <v>2</v>
      </c>
      <c r="D773" s="193" t="s">
        <v>51</v>
      </c>
      <c r="E773" s="198">
        <v>45110</v>
      </c>
      <c r="F773" s="193" t="s">
        <v>4680</v>
      </c>
      <c r="G773" s="192"/>
      <c r="H773" s="192"/>
      <c r="I773" s="192"/>
      <c r="J773" s="192"/>
      <c r="K773" s="192"/>
      <c r="L773" s="192"/>
      <c r="M773" s="192"/>
      <c r="N773" s="192"/>
      <c r="O773" s="192"/>
      <c r="P773" s="196" t="s">
        <v>5089</v>
      </c>
      <c r="Q773" s="192"/>
      <c r="R773" s="192" t="s">
        <v>151</v>
      </c>
      <c r="S773" s="192" t="s">
        <v>507</v>
      </c>
      <c r="T773" s="192"/>
      <c r="U773" s="192"/>
      <c r="V773" s="192"/>
      <c r="W773" s="192"/>
      <c r="X773" s="192"/>
      <c r="Y773" s="192"/>
      <c r="Z773" s="192"/>
      <c r="AA773" s="192"/>
      <c r="BM773" s="90" t="s">
        <v>1109</v>
      </c>
      <c r="BN773" s="90" t="s">
        <v>3575</v>
      </c>
    </row>
    <row r="774" spans="1:69" ht="30">
      <c r="A774" s="192">
        <v>773</v>
      </c>
      <c r="B774" s="193">
        <v>40000384</v>
      </c>
      <c r="C774" s="193">
        <v>5</v>
      </c>
      <c r="D774" s="193" t="s">
        <v>56</v>
      </c>
      <c r="E774" s="198">
        <v>45110</v>
      </c>
      <c r="F774" s="193" t="s">
        <v>4680</v>
      </c>
      <c r="G774" s="192"/>
      <c r="H774" s="192"/>
      <c r="I774" s="192"/>
      <c r="J774" s="192"/>
      <c r="K774" s="192"/>
      <c r="L774" s="192"/>
      <c r="M774" s="192"/>
      <c r="N774" s="192"/>
      <c r="O774" s="192"/>
      <c r="P774" s="197" t="s">
        <v>5090</v>
      </c>
      <c r="Q774" s="192"/>
      <c r="R774" s="192" t="s">
        <v>165</v>
      </c>
      <c r="S774" s="192" t="s">
        <v>2095</v>
      </c>
      <c r="T774" s="192" t="s">
        <v>159</v>
      </c>
      <c r="U774" s="192"/>
      <c r="V774" s="192"/>
      <c r="W774" s="192"/>
      <c r="X774" s="192"/>
      <c r="Y774" s="192"/>
      <c r="Z774" s="192"/>
      <c r="AA774" s="192"/>
      <c r="BM774" s="90" t="s">
        <v>1464</v>
      </c>
      <c r="BN774" s="90" t="s">
        <v>1847</v>
      </c>
      <c r="BO774" s="90" t="s">
        <v>2407</v>
      </c>
    </row>
    <row r="775" spans="1:69" ht="45">
      <c r="A775" s="192">
        <v>774</v>
      </c>
      <c r="B775" s="193">
        <v>40000385</v>
      </c>
      <c r="C775" s="193">
        <v>1</v>
      </c>
      <c r="D775" s="193" t="s">
        <v>56</v>
      </c>
      <c r="E775" s="198">
        <v>45110</v>
      </c>
      <c r="F775" s="193" t="s">
        <v>4680</v>
      </c>
      <c r="G775" s="192"/>
      <c r="H775" s="192"/>
      <c r="I775" s="192"/>
      <c r="J775" s="192"/>
      <c r="K775" s="192"/>
      <c r="L775" s="192"/>
      <c r="M775" s="192"/>
      <c r="N775" s="192"/>
      <c r="O775" s="192"/>
      <c r="P775" s="196" t="s">
        <v>5532</v>
      </c>
      <c r="Q775" s="192"/>
      <c r="R775" s="192" t="s">
        <v>3</v>
      </c>
      <c r="S775" s="192" t="s">
        <v>165</v>
      </c>
      <c r="T775" s="192" t="s">
        <v>155</v>
      </c>
      <c r="U775" s="192" t="s">
        <v>159</v>
      </c>
      <c r="V775" s="192"/>
      <c r="W775" s="192"/>
      <c r="X775" s="192"/>
      <c r="Y775" s="192"/>
      <c r="Z775" s="192"/>
      <c r="AA775" s="192"/>
      <c r="BM775" s="90" t="s">
        <v>1228</v>
      </c>
      <c r="BN775" s="90" t="s">
        <v>2136</v>
      </c>
      <c r="BO775" s="90" t="s">
        <v>1317</v>
      </c>
      <c r="BP775" s="90" t="s">
        <v>3635</v>
      </c>
      <c r="BQ775" s="90" t="s">
        <v>2368</v>
      </c>
    </row>
    <row r="776" spans="1:69" ht="90">
      <c r="A776" s="192">
        <v>775</v>
      </c>
      <c r="B776" s="193">
        <v>40000397</v>
      </c>
      <c r="C776" s="193">
        <v>3</v>
      </c>
      <c r="D776" s="193" t="s">
        <v>56</v>
      </c>
      <c r="E776" s="198">
        <v>45110</v>
      </c>
      <c r="F776" s="193" t="s">
        <v>4679</v>
      </c>
      <c r="G776" s="192"/>
      <c r="H776" s="192"/>
      <c r="I776" s="192"/>
      <c r="J776" s="192"/>
      <c r="K776" s="192"/>
      <c r="L776" s="192"/>
      <c r="M776" s="192"/>
      <c r="N776" s="192"/>
      <c r="O776" s="192"/>
      <c r="P776" s="196" t="s">
        <v>5091</v>
      </c>
      <c r="Q776" s="192"/>
      <c r="R776" s="192" t="s">
        <v>3554</v>
      </c>
      <c r="S776" s="192" t="s">
        <v>2467</v>
      </c>
      <c r="T776" s="192"/>
      <c r="U776" s="192"/>
      <c r="V776" s="192"/>
      <c r="W776" s="192"/>
      <c r="X776" s="192"/>
      <c r="Y776" s="192"/>
      <c r="Z776" s="192"/>
      <c r="AA776" s="192"/>
      <c r="BM776" s="90" t="s">
        <v>3579</v>
      </c>
      <c r="BN776" s="90" t="s">
        <v>3086</v>
      </c>
    </row>
    <row r="777" spans="1:69" ht="60">
      <c r="A777" s="192">
        <v>776</v>
      </c>
      <c r="B777" s="193">
        <v>40000397</v>
      </c>
      <c r="C777" s="193">
        <v>4</v>
      </c>
      <c r="D777" s="193" t="s">
        <v>56</v>
      </c>
      <c r="E777" s="198">
        <v>45110</v>
      </c>
      <c r="F777" s="193" t="s">
        <v>4679</v>
      </c>
      <c r="G777" s="192"/>
      <c r="H777" s="192"/>
      <c r="I777" s="192"/>
      <c r="J777" s="192"/>
      <c r="K777" s="192"/>
      <c r="L777" s="192"/>
      <c r="M777" s="192"/>
      <c r="N777" s="192"/>
      <c r="O777" s="192"/>
      <c r="P777" s="196" t="s">
        <v>5533</v>
      </c>
      <c r="Q777" s="192"/>
      <c r="R777" s="192" t="s">
        <v>159</v>
      </c>
      <c r="S777" s="192" t="s">
        <v>2467</v>
      </c>
      <c r="T777" s="192"/>
      <c r="U777" s="192"/>
      <c r="V777" s="192"/>
      <c r="W777" s="192"/>
      <c r="X777" s="192"/>
      <c r="Y777" s="192"/>
      <c r="Z777" s="192"/>
      <c r="AA777" s="192"/>
      <c r="BM777" s="90" t="s">
        <v>3883</v>
      </c>
      <c r="BN777" s="90" t="s">
        <v>3769</v>
      </c>
      <c r="BO777" s="90" t="s">
        <v>2442</v>
      </c>
      <c r="BP777" s="90" t="s">
        <v>3086</v>
      </c>
    </row>
    <row r="778" spans="1:69">
      <c r="A778" s="192">
        <v>777</v>
      </c>
      <c r="B778" s="193">
        <v>40000401</v>
      </c>
      <c r="C778" s="193">
        <v>3</v>
      </c>
      <c r="D778" s="193" t="s">
        <v>56</v>
      </c>
      <c r="E778" s="198">
        <v>45110</v>
      </c>
      <c r="F778" s="193" t="s">
        <v>4679</v>
      </c>
      <c r="G778" s="192"/>
      <c r="H778" s="192"/>
      <c r="I778" s="192"/>
      <c r="J778" s="192"/>
      <c r="K778" s="192"/>
      <c r="L778" s="192"/>
      <c r="M778" s="192"/>
      <c r="N778" s="192"/>
      <c r="O778" s="192"/>
      <c r="P778" s="196" t="s">
        <v>5534</v>
      </c>
      <c r="Q778" s="192"/>
      <c r="R778" s="192" t="s">
        <v>548</v>
      </c>
      <c r="S778" s="192" t="s">
        <v>155</v>
      </c>
      <c r="T778" s="192"/>
      <c r="U778" s="192"/>
      <c r="V778" s="192"/>
      <c r="W778" s="192"/>
      <c r="X778" s="192"/>
      <c r="Y778" s="192"/>
      <c r="Z778" s="192"/>
      <c r="AA778" s="192"/>
      <c r="BM778" s="90" t="s">
        <v>1642</v>
      </c>
      <c r="BN778" s="90" t="s">
        <v>3583</v>
      </c>
      <c r="BO778" s="90" t="s">
        <v>5366</v>
      </c>
    </row>
    <row r="779" spans="1:69">
      <c r="A779" s="192">
        <v>778</v>
      </c>
      <c r="B779" s="193">
        <v>50000119</v>
      </c>
      <c r="C779" s="193">
        <v>4</v>
      </c>
      <c r="D779" s="193" t="s">
        <v>51</v>
      </c>
      <c r="E779" s="198">
        <v>45110</v>
      </c>
      <c r="F779" s="193" t="s">
        <v>4684</v>
      </c>
      <c r="G779" s="192"/>
      <c r="H779" s="192"/>
      <c r="I779" s="192"/>
      <c r="J779" s="192"/>
      <c r="K779" s="192"/>
      <c r="L779" s="192"/>
      <c r="M779" s="192"/>
      <c r="N779" s="192"/>
      <c r="O779" s="192"/>
      <c r="P779" s="196" t="s">
        <v>4593</v>
      </c>
      <c r="Q779" s="192"/>
      <c r="R779" s="192" t="s">
        <v>86</v>
      </c>
      <c r="S779" s="192"/>
      <c r="T779" s="192"/>
      <c r="U779" s="192"/>
      <c r="V779" s="192"/>
      <c r="W779" s="192"/>
      <c r="X779" s="192"/>
      <c r="Y779" s="192"/>
      <c r="Z779" s="192"/>
      <c r="AA779" s="192"/>
    </row>
    <row r="780" spans="1:69">
      <c r="A780" s="192">
        <v>779</v>
      </c>
      <c r="B780" s="193">
        <v>61000092</v>
      </c>
      <c r="C780" s="193">
        <v>3</v>
      </c>
      <c r="D780" s="193" t="s">
        <v>56</v>
      </c>
      <c r="E780" s="198">
        <v>45110</v>
      </c>
      <c r="F780" s="193" t="s">
        <v>4680</v>
      </c>
      <c r="G780" s="192"/>
      <c r="H780" s="192"/>
      <c r="I780" s="192"/>
      <c r="J780" s="192"/>
      <c r="K780" s="192"/>
      <c r="L780" s="192"/>
      <c r="M780" s="192"/>
      <c r="N780" s="192"/>
      <c r="O780" s="192"/>
      <c r="P780" s="197" t="s">
        <v>5092</v>
      </c>
      <c r="Q780" s="192"/>
      <c r="R780" s="192" t="s">
        <v>165</v>
      </c>
      <c r="S780" s="192" t="s">
        <v>507</v>
      </c>
      <c r="T780" s="192"/>
      <c r="U780" s="192"/>
      <c r="V780" s="192"/>
      <c r="W780" s="192"/>
      <c r="X780" s="192"/>
      <c r="Y780" s="192"/>
      <c r="Z780" s="192"/>
      <c r="AA780" s="192"/>
      <c r="BM780" s="90" t="s">
        <v>1464</v>
      </c>
      <c r="BN780" s="90" t="s">
        <v>3575</v>
      </c>
    </row>
    <row r="781" spans="1:69" ht="45">
      <c r="A781" s="192">
        <v>780</v>
      </c>
      <c r="B781" s="193">
        <v>61000092</v>
      </c>
      <c r="C781" s="193">
        <v>1</v>
      </c>
      <c r="D781" s="193" t="s">
        <v>56</v>
      </c>
      <c r="E781" s="198">
        <v>45110</v>
      </c>
      <c r="F781" s="193" t="s">
        <v>4680</v>
      </c>
      <c r="G781" s="192"/>
      <c r="H781" s="192"/>
      <c r="I781" s="192"/>
      <c r="J781" s="192"/>
      <c r="K781" s="192"/>
      <c r="L781" s="192"/>
      <c r="M781" s="192"/>
      <c r="N781" s="192"/>
      <c r="O781" s="192"/>
      <c r="P781" s="196" t="s">
        <v>5535</v>
      </c>
      <c r="Q781" s="192"/>
      <c r="R781" s="192" t="s">
        <v>155</v>
      </c>
      <c r="S781" s="192" t="s">
        <v>507</v>
      </c>
      <c r="T781" s="192" t="s">
        <v>2467</v>
      </c>
      <c r="U781" s="192"/>
      <c r="V781" s="192"/>
      <c r="W781" s="192"/>
      <c r="X781" s="192"/>
      <c r="Y781" s="192"/>
      <c r="Z781" s="192"/>
      <c r="AA781" s="192"/>
      <c r="BM781" s="90" t="s">
        <v>3583</v>
      </c>
      <c r="BN781" s="90" t="s">
        <v>3575</v>
      </c>
      <c r="BO781" s="90" t="s">
        <v>2695</v>
      </c>
      <c r="BP781" s="90" t="s">
        <v>173</v>
      </c>
    </row>
    <row r="782" spans="1:69" ht="30">
      <c r="A782" s="192">
        <v>781</v>
      </c>
      <c r="B782" s="193">
        <v>71000349</v>
      </c>
      <c r="C782" s="193">
        <v>3</v>
      </c>
      <c r="D782" s="193" t="s">
        <v>56</v>
      </c>
      <c r="E782" s="198">
        <v>45110</v>
      </c>
      <c r="F782" s="193" t="s">
        <v>4680</v>
      </c>
      <c r="G782" s="192"/>
      <c r="H782" s="192"/>
      <c r="I782" s="192"/>
      <c r="J782" s="192"/>
      <c r="K782" s="192"/>
      <c r="L782" s="192"/>
      <c r="M782" s="192"/>
      <c r="N782" s="192"/>
      <c r="O782" s="192"/>
      <c r="P782" s="196" t="s">
        <v>5781</v>
      </c>
      <c r="Q782" s="192"/>
      <c r="R782" s="192" t="s">
        <v>155</v>
      </c>
      <c r="S782" s="192"/>
      <c r="T782" s="192"/>
      <c r="U782" s="192"/>
      <c r="V782" s="192"/>
      <c r="W782" s="192"/>
      <c r="X782" s="192"/>
      <c r="Y782" s="192"/>
      <c r="Z782" s="192"/>
      <c r="AA782" s="192"/>
      <c r="BM782" s="90" t="s">
        <v>3040</v>
      </c>
    </row>
    <row r="783" spans="1:69">
      <c r="A783" s="192">
        <v>782</v>
      </c>
      <c r="B783" s="193">
        <v>71000349</v>
      </c>
      <c r="C783" s="193">
        <v>1</v>
      </c>
      <c r="D783" s="193" t="s">
        <v>56</v>
      </c>
      <c r="E783" s="198">
        <v>45110</v>
      </c>
      <c r="F783" s="193" t="s">
        <v>4680</v>
      </c>
      <c r="G783" s="192"/>
      <c r="H783" s="192"/>
      <c r="I783" s="192"/>
      <c r="J783" s="192"/>
      <c r="K783" s="192"/>
      <c r="L783" s="192"/>
      <c r="M783" s="192"/>
      <c r="N783" s="192"/>
      <c r="O783" s="192"/>
      <c r="P783" s="196" t="s">
        <v>5093</v>
      </c>
      <c r="Q783" s="192"/>
      <c r="R783" s="192" t="s">
        <v>551</v>
      </c>
      <c r="S783" s="192" t="s">
        <v>2700</v>
      </c>
      <c r="T783" s="192" t="s">
        <v>671</v>
      </c>
      <c r="U783" s="192"/>
      <c r="V783" s="192"/>
      <c r="W783" s="192"/>
      <c r="X783" s="192"/>
      <c r="Y783" s="192"/>
      <c r="Z783" s="192"/>
      <c r="AA783" s="192"/>
      <c r="BM783" s="90" t="s">
        <v>2151</v>
      </c>
      <c r="BN783" s="90" t="s">
        <v>2670</v>
      </c>
      <c r="BO783" s="90" t="s">
        <v>2916</v>
      </c>
    </row>
    <row r="784" spans="1:69" ht="30">
      <c r="A784" s="192">
        <v>783</v>
      </c>
      <c r="B784" s="193">
        <v>72000033</v>
      </c>
      <c r="C784" s="193">
        <v>5</v>
      </c>
      <c r="D784" s="193" t="s">
        <v>51</v>
      </c>
      <c r="E784" s="198">
        <v>45110</v>
      </c>
      <c r="F784" s="193" t="s">
        <v>4679</v>
      </c>
      <c r="G784" s="192"/>
      <c r="H784" s="192"/>
      <c r="I784" s="192"/>
      <c r="J784" s="192"/>
      <c r="K784" s="192"/>
      <c r="L784" s="192"/>
      <c r="M784" s="192"/>
      <c r="N784" s="192"/>
      <c r="O784" s="192"/>
      <c r="P784" s="196" t="s">
        <v>5094</v>
      </c>
      <c r="Q784" s="192"/>
      <c r="R784" s="192" t="s">
        <v>671</v>
      </c>
      <c r="S784" s="192"/>
      <c r="T784" s="192"/>
      <c r="U784" s="192"/>
      <c r="V784" s="192"/>
      <c r="W784" s="192"/>
      <c r="X784" s="192"/>
      <c r="Y784" s="192"/>
      <c r="Z784" s="192"/>
      <c r="AA784" s="192"/>
      <c r="BM784" s="90" t="s">
        <v>176</v>
      </c>
    </row>
    <row r="785" spans="1:71">
      <c r="A785" s="192">
        <v>784</v>
      </c>
      <c r="B785" s="193">
        <v>72000058</v>
      </c>
      <c r="C785" s="193">
        <v>5</v>
      </c>
      <c r="D785" s="193" t="s">
        <v>51</v>
      </c>
      <c r="E785" s="198">
        <v>45110</v>
      </c>
      <c r="F785" s="193" t="s">
        <v>4681</v>
      </c>
      <c r="G785" s="192"/>
      <c r="H785" s="192"/>
      <c r="I785" s="192"/>
      <c r="J785" s="192"/>
      <c r="K785" s="192"/>
      <c r="L785" s="192"/>
      <c r="M785" s="192"/>
      <c r="N785" s="192"/>
      <c r="O785" s="192"/>
      <c r="P785" s="196" t="s">
        <v>4598</v>
      </c>
      <c r="Q785" s="192"/>
      <c r="R785" s="192" t="s">
        <v>86</v>
      </c>
      <c r="S785" s="192"/>
      <c r="T785" s="192"/>
      <c r="U785" s="192"/>
      <c r="V785" s="192"/>
      <c r="W785" s="192"/>
      <c r="X785" s="192"/>
      <c r="Y785" s="192"/>
      <c r="Z785" s="192"/>
      <c r="AA785" s="192"/>
    </row>
    <row r="786" spans="1:71">
      <c r="A786" s="192">
        <v>785</v>
      </c>
      <c r="B786" s="193">
        <v>72000155</v>
      </c>
      <c r="C786" s="193">
        <v>4</v>
      </c>
      <c r="D786" s="193" t="s">
        <v>56</v>
      </c>
      <c r="E786" s="198">
        <v>45110</v>
      </c>
      <c r="F786" s="193" t="s">
        <v>4679</v>
      </c>
      <c r="G786" s="192"/>
      <c r="H786" s="192"/>
      <c r="I786" s="192"/>
      <c r="J786" s="192"/>
      <c r="K786" s="192"/>
      <c r="L786" s="192"/>
      <c r="M786" s="192"/>
      <c r="N786" s="192"/>
      <c r="O786" s="192"/>
      <c r="P786" s="196" t="s">
        <v>5095</v>
      </c>
      <c r="Q786" s="192"/>
      <c r="R786" s="192" t="s">
        <v>159</v>
      </c>
      <c r="S786" s="192" t="s">
        <v>2467</v>
      </c>
      <c r="T786" s="192"/>
      <c r="U786" s="192"/>
      <c r="V786" s="192"/>
      <c r="W786" s="192"/>
      <c r="X786" s="192"/>
      <c r="Y786" s="192"/>
      <c r="Z786" s="192"/>
      <c r="AA786" s="192"/>
      <c r="BM786" s="90" t="s">
        <v>3846</v>
      </c>
      <c r="BN786" s="90" t="s">
        <v>2313</v>
      </c>
      <c r="BO786" s="90" t="s">
        <v>2695</v>
      </c>
    </row>
    <row r="787" spans="1:71" ht="30">
      <c r="A787" s="192">
        <v>786</v>
      </c>
      <c r="B787" s="193">
        <v>11503</v>
      </c>
      <c r="C787" s="193">
        <v>4</v>
      </c>
      <c r="D787" s="193" t="s">
        <v>51</v>
      </c>
      <c r="E787" s="198">
        <v>45112</v>
      </c>
      <c r="F787" s="193" t="s">
        <v>4679</v>
      </c>
      <c r="G787" s="192"/>
      <c r="H787" s="192"/>
      <c r="I787" s="192"/>
      <c r="J787" s="192"/>
      <c r="K787" s="192"/>
      <c r="L787" s="192"/>
      <c r="M787" s="192"/>
      <c r="N787" s="192"/>
      <c r="O787" s="192"/>
      <c r="P787" s="196" t="s">
        <v>4600</v>
      </c>
      <c r="Q787" s="192"/>
      <c r="R787" s="192" t="s">
        <v>86</v>
      </c>
      <c r="S787" s="192"/>
      <c r="T787" s="192"/>
      <c r="U787" s="192"/>
      <c r="V787" s="192"/>
      <c r="W787" s="192"/>
      <c r="X787" s="192"/>
      <c r="Y787" s="192"/>
      <c r="Z787" s="192"/>
      <c r="AA787" s="192"/>
    </row>
    <row r="788" spans="1:71" ht="30">
      <c r="A788" s="192">
        <v>787</v>
      </c>
      <c r="B788" s="193">
        <v>11503</v>
      </c>
      <c r="C788" s="193">
        <v>4</v>
      </c>
      <c r="D788" s="193" t="s">
        <v>51</v>
      </c>
      <c r="E788" s="198">
        <v>45112</v>
      </c>
      <c r="F788" s="193" t="s">
        <v>4679</v>
      </c>
      <c r="G788" s="192"/>
      <c r="H788" s="192"/>
      <c r="I788" s="192"/>
      <c r="J788" s="192"/>
      <c r="K788" s="192"/>
      <c r="L788" s="192"/>
      <c r="M788" s="192"/>
      <c r="N788" s="192"/>
      <c r="O788" s="192"/>
      <c r="P788" s="196" t="s">
        <v>5096</v>
      </c>
      <c r="Q788" s="192"/>
      <c r="R788" s="192" t="s">
        <v>178</v>
      </c>
      <c r="S788" s="192" t="s">
        <v>165</v>
      </c>
      <c r="T788" s="192" t="s">
        <v>164</v>
      </c>
      <c r="U788" s="192" t="s">
        <v>655</v>
      </c>
      <c r="V788" s="192"/>
      <c r="W788" s="192"/>
      <c r="X788" s="192"/>
      <c r="Y788" s="192"/>
      <c r="Z788" s="192"/>
      <c r="AA788" s="192"/>
      <c r="BM788" s="90" t="s">
        <v>1117</v>
      </c>
      <c r="BN788" s="90" t="s">
        <v>1317</v>
      </c>
      <c r="BO788" s="90" t="s">
        <v>3481</v>
      </c>
      <c r="BP788" s="90" t="s">
        <v>3463</v>
      </c>
      <c r="BQ788" s="90" t="s">
        <v>216</v>
      </c>
      <c r="BR788" s="90" t="s">
        <v>783</v>
      </c>
      <c r="BS788" s="90" t="s">
        <v>1835</v>
      </c>
    </row>
    <row r="789" spans="1:71" ht="30">
      <c r="A789" s="192">
        <v>788</v>
      </c>
      <c r="B789" s="193">
        <v>11503</v>
      </c>
      <c r="C789" s="193">
        <v>4</v>
      </c>
      <c r="D789" s="193" t="s">
        <v>56</v>
      </c>
      <c r="E789" s="198">
        <v>45112</v>
      </c>
      <c r="F789" s="193" t="s">
        <v>4679</v>
      </c>
      <c r="G789" s="192"/>
      <c r="H789" s="192"/>
      <c r="I789" s="192"/>
      <c r="J789" s="192"/>
      <c r="K789" s="192"/>
      <c r="L789" s="192"/>
      <c r="M789" s="192"/>
      <c r="N789" s="192"/>
      <c r="O789" s="192"/>
      <c r="P789" s="196" t="s">
        <v>5097</v>
      </c>
      <c r="Q789" s="192"/>
      <c r="R789" s="192" t="s">
        <v>2467</v>
      </c>
      <c r="S789" s="192"/>
      <c r="T789" s="192"/>
      <c r="U789" s="192"/>
      <c r="V789" s="192"/>
      <c r="W789" s="192"/>
      <c r="X789" s="192"/>
      <c r="Y789" s="192"/>
      <c r="Z789" s="192"/>
      <c r="AA789" s="192"/>
      <c r="BM789" s="90" t="s">
        <v>2695</v>
      </c>
    </row>
    <row r="790" spans="1:71">
      <c r="A790" s="192">
        <v>789</v>
      </c>
      <c r="B790" s="193">
        <v>11503</v>
      </c>
      <c r="C790" s="193">
        <v>4</v>
      </c>
      <c r="D790" s="193" t="s">
        <v>56</v>
      </c>
      <c r="E790" s="198">
        <v>45112</v>
      </c>
      <c r="F790" s="193" t="s">
        <v>4679</v>
      </c>
      <c r="G790" s="192"/>
      <c r="H790" s="192"/>
      <c r="I790" s="192"/>
      <c r="J790" s="192"/>
      <c r="K790" s="192"/>
      <c r="L790" s="192"/>
      <c r="M790" s="192"/>
      <c r="N790" s="192"/>
      <c r="O790" s="192"/>
      <c r="P790" s="196" t="s">
        <v>5098</v>
      </c>
      <c r="Q790" s="192"/>
      <c r="R790" s="192" t="s">
        <v>164</v>
      </c>
      <c r="S790" s="192"/>
      <c r="T790" s="192"/>
      <c r="U790" s="192"/>
      <c r="V790" s="192"/>
      <c r="W790" s="192"/>
      <c r="X790" s="192"/>
      <c r="Y790" s="192"/>
      <c r="Z790" s="192"/>
      <c r="AA790" s="192"/>
      <c r="BM790" s="90" t="s">
        <v>1367</v>
      </c>
    </row>
    <row r="791" spans="1:71">
      <c r="A791" s="192">
        <v>790</v>
      </c>
      <c r="B791" s="193">
        <v>11515</v>
      </c>
      <c r="C791" s="193">
        <v>4</v>
      </c>
      <c r="D791" s="193" t="s">
        <v>56</v>
      </c>
      <c r="E791" s="198">
        <v>45111</v>
      </c>
      <c r="F791" s="193" t="s">
        <v>4679</v>
      </c>
      <c r="G791" s="192"/>
      <c r="H791" s="192"/>
      <c r="I791" s="192"/>
      <c r="J791" s="192"/>
      <c r="K791" s="192"/>
      <c r="L791" s="192"/>
      <c r="M791" s="192"/>
      <c r="N791" s="192"/>
      <c r="O791" s="192"/>
      <c r="P791" s="196" t="s">
        <v>4604</v>
      </c>
      <c r="Q791" s="192"/>
      <c r="R791" s="192" t="s">
        <v>86</v>
      </c>
      <c r="S791" s="192"/>
      <c r="T791" s="192"/>
      <c r="U791" s="192"/>
      <c r="V791" s="192"/>
      <c r="W791" s="192"/>
      <c r="X791" s="192"/>
      <c r="Y791" s="192"/>
      <c r="Z791" s="192"/>
      <c r="AA791" s="192"/>
    </row>
    <row r="792" spans="1:71">
      <c r="A792" s="192">
        <v>791</v>
      </c>
      <c r="B792" s="193">
        <v>11583</v>
      </c>
      <c r="C792" s="193">
        <v>5</v>
      </c>
      <c r="D792" s="193" t="s">
        <v>51</v>
      </c>
      <c r="E792" s="198">
        <v>45111</v>
      </c>
      <c r="F792" s="193" t="s">
        <v>4679</v>
      </c>
      <c r="G792" s="192"/>
      <c r="H792" s="192"/>
      <c r="I792" s="192"/>
      <c r="J792" s="192"/>
      <c r="K792" s="192"/>
      <c r="L792" s="192"/>
      <c r="M792" s="192"/>
      <c r="N792" s="192"/>
      <c r="O792" s="192"/>
      <c r="P792" s="196" t="s">
        <v>4605</v>
      </c>
      <c r="Q792" s="192"/>
      <c r="R792" s="192" t="s">
        <v>86</v>
      </c>
      <c r="S792" s="192"/>
      <c r="T792" s="192"/>
      <c r="U792" s="192"/>
      <c r="V792" s="192"/>
      <c r="W792" s="192"/>
      <c r="X792" s="192"/>
      <c r="Y792" s="192"/>
      <c r="Z792" s="192"/>
      <c r="AA792" s="192"/>
    </row>
    <row r="793" spans="1:71" ht="45">
      <c r="A793" s="192">
        <v>792</v>
      </c>
      <c r="B793" s="193">
        <v>104050760</v>
      </c>
      <c r="C793" s="193">
        <v>3</v>
      </c>
      <c r="D793" s="193" t="s">
        <v>56</v>
      </c>
      <c r="E793" s="198">
        <v>45111</v>
      </c>
      <c r="F793" s="193" t="s">
        <v>4679</v>
      </c>
      <c r="G793" s="192"/>
      <c r="H793" s="192"/>
      <c r="I793" s="192"/>
      <c r="J793" s="192"/>
      <c r="K793" s="192"/>
      <c r="L793" s="192"/>
      <c r="M793" s="192"/>
      <c r="N793" s="192"/>
      <c r="O793" s="192"/>
      <c r="P793" s="196" t="s">
        <v>5782</v>
      </c>
      <c r="Q793" s="192"/>
      <c r="R793" s="192" t="s">
        <v>507</v>
      </c>
      <c r="S793" s="192" t="s">
        <v>2467</v>
      </c>
      <c r="T793" s="192"/>
      <c r="U793" s="192"/>
      <c r="V793" s="192"/>
      <c r="W793" s="192"/>
      <c r="X793" s="192"/>
      <c r="Y793" s="192"/>
      <c r="Z793" s="192"/>
      <c r="AA793" s="192"/>
      <c r="BM793" s="90" t="s">
        <v>3575</v>
      </c>
      <c r="BN793" s="90" t="s">
        <v>2695</v>
      </c>
    </row>
    <row r="794" spans="1:71" ht="30">
      <c r="A794" s="192">
        <v>793</v>
      </c>
      <c r="B794" s="193">
        <v>113379051</v>
      </c>
      <c r="C794" s="193">
        <v>4</v>
      </c>
      <c r="D794" s="193" t="s">
        <v>56</v>
      </c>
      <c r="E794" s="198">
        <v>45111</v>
      </c>
      <c r="F794" s="193" t="s">
        <v>4686</v>
      </c>
      <c r="G794" s="192"/>
      <c r="H794" s="192"/>
      <c r="I794" s="192"/>
      <c r="J794" s="192"/>
      <c r="K794" s="192"/>
      <c r="L794" s="192"/>
      <c r="M794" s="192"/>
      <c r="N794" s="192"/>
      <c r="O794" s="192"/>
      <c r="P794" s="196" t="s">
        <v>5099</v>
      </c>
      <c r="Q794" s="192"/>
      <c r="R794" s="192" t="s">
        <v>2467</v>
      </c>
      <c r="S794" s="192"/>
      <c r="T794" s="192"/>
      <c r="U794" s="192"/>
      <c r="V794" s="192"/>
      <c r="W794" s="192"/>
      <c r="X794" s="192"/>
      <c r="Y794" s="192"/>
      <c r="Z794" s="192"/>
      <c r="AA794" s="192"/>
      <c r="BM794" s="90" t="s">
        <v>2686</v>
      </c>
    </row>
    <row r="795" spans="1:71">
      <c r="A795" s="192">
        <v>794</v>
      </c>
      <c r="B795" s="193">
        <v>113460554</v>
      </c>
      <c r="C795" s="193">
        <v>5</v>
      </c>
      <c r="D795" s="193" t="s">
        <v>51</v>
      </c>
      <c r="E795" s="198">
        <v>45111</v>
      </c>
      <c r="F795" s="193" t="s">
        <v>4679</v>
      </c>
      <c r="G795" s="192"/>
      <c r="H795" s="192"/>
      <c r="I795" s="192"/>
      <c r="J795" s="192"/>
      <c r="K795" s="192"/>
      <c r="L795" s="192"/>
      <c r="M795" s="192"/>
      <c r="N795" s="192"/>
      <c r="O795" s="192"/>
      <c r="P795" s="196" t="s">
        <v>4608</v>
      </c>
      <c r="Q795" s="192"/>
      <c r="R795" s="192" t="s">
        <v>86</v>
      </c>
      <c r="S795" s="192"/>
      <c r="T795" s="192"/>
      <c r="U795" s="192"/>
      <c r="V795" s="192"/>
      <c r="W795" s="192"/>
      <c r="X795" s="192"/>
      <c r="Y795" s="192"/>
      <c r="Z795" s="192"/>
      <c r="AA795" s="192"/>
    </row>
    <row r="796" spans="1:71" ht="45">
      <c r="A796" s="192">
        <v>795</v>
      </c>
      <c r="B796" s="193">
        <v>113508774</v>
      </c>
      <c r="C796" s="193">
        <v>4</v>
      </c>
      <c r="D796" s="193" t="s">
        <v>51</v>
      </c>
      <c r="E796" s="198">
        <v>45111</v>
      </c>
      <c r="F796" s="193" t="s">
        <v>4679</v>
      </c>
      <c r="G796" s="192"/>
      <c r="H796" s="192"/>
      <c r="I796" s="192"/>
      <c r="J796" s="192"/>
      <c r="K796" s="192"/>
      <c r="L796" s="192"/>
      <c r="M796" s="192"/>
      <c r="N796" s="192"/>
      <c r="O796" s="192"/>
      <c r="P796" s="196" t="s">
        <v>5100</v>
      </c>
      <c r="Q796" s="192"/>
      <c r="R796" s="192" t="s">
        <v>151</v>
      </c>
      <c r="S796" s="192"/>
      <c r="T796" s="192"/>
      <c r="U796" s="192"/>
      <c r="V796" s="192"/>
      <c r="W796" s="192"/>
      <c r="X796" s="192"/>
      <c r="Y796" s="192"/>
      <c r="Z796" s="192"/>
      <c r="AA796" s="192"/>
      <c r="BM796" s="90" t="s">
        <v>848</v>
      </c>
    </row>
    <row r="797" spans="1:71" ht="60">
      <c r="A797" s="192">
        <v>796</v>
      </c>
      <c r="B797" s="193">
        <v>118388040</v>
      </c>
      <c r="C797" s="193">
        <v>1</v>
      </c>
      <c r="D797" s="193" t="s">
        <v>56</v>
      </c>
      <c r="E797" s="198">
        <v>45111</v>
      </c>
      <c r="F797" s="193" t="s">
        <v>4681</v>
      </c>
      <c r="G797" s="192"/>
      <c r="H797" s="192"/>
      <c r="I797" s="192"/>
      <c r="J797" s="192"/>
      <c r="K797" s="192"/>
      <c r="L797" s="192"/>
      <c r="M797" s="192"/>
      <c r="N797" s="192"/>
      <c r="O797" s="192"/>
      <c r="P797" s="196" t="s">
        <v>5101</v>
      </c>
      <c r="Q797" s="192"/>
      <c r="R797" s="192" t="s">
        <v>174</v>
      </c>
      <c r="S797" s="192" t="s">
        <v>507</v>
      </c>
      <c r="T797" s="192" t="s">
        <v>164</v>
      </c>
      <c r="U797" s="192"/>
      <c r="V797" s="192"/>
      <c r="W797" s="192"/>
      <c r="X797" s="192"/>
      <c r="Y797" s="192"/>
      <c r="Z797" s="192"/>
      <c r="AA797" s="192"/>
      <c r="BM797" s="90" t="s">
        <v>1777</v>
      </c>
      <c r="BN797" s="90" t="s">
        <v>3575</v>
      </c>
      <c r="BO797" s="90" t="s">
        <v>3463</v>
      </c>
      <c r="BP797" s="90" t="s">
        <v>216</v>
      </c>
      <c r="BQ797" s="90" t="s">
        <v>1410</v>
      </c>
    </row>
    <row r="798" spans="1:71" ht="45">
      <c r="A798" s="192">
        <v>797</v>
      </c>
      <c r="B798" s="193">
        <v>122470909</v>
      </c>
      <c r="C798" s="193">
        <v>5</v>
      </c>
      <c r="D798" s="193" t="s">
        <v>51</v>
      </c>
      <c r="E798" s="198">
        <v>45111</v>
      </c>
      <c r="F798" s="193" t="s">
        <v>4679</v>
      </c>
      <c r="G798" s="192"/>
      <c r="H798" s="192"/>
      <c r="I798" s="192"/>
      <c r="J798" s="192"/>
      <c r="K798" s="192"/>
      <c r="L798" s="192"/>
      <c r="M798" s="192"/>
      <c r="N798" s="192"/>
      <c r="O798" s="192"/>
      <c r="P798" s="196" t="s">
        <v>5102</v>
      </c>
      <c r="Q798" s="192"/>
      <c r="R798" s="192" t="s">
        <v>671</v>
      </c>
      <c r="S798" s="192" t="s">
        <v>155</v>
      </c>
      <c r="T798" s="192"/>
      <c r="U798" s="192"/>
      <c r="V798" s="192"/>
      <c r="W798" s="192"/>
      <c r="X798" s="192"/>
      <c r="Y798" s="192"/>
      <c r="Z798" s="192"/>
      <c r="AA798" s="192"/>
      <c r="BM798" s="90" t="s">
        <v>2527</v>
      </c>
      <c r="BN798" s="90" t="s">
        <v>2804</v>
      </c>
    </row>
    <row r="799" spans="1:71">
      <c r="A799" s="192">
        <v>798</v>
      </c>
      <c r="B799" s="193">
        <v>122470909</v>
      </c>
      <c r="C799" s="193">
        <v>4</v>
      </c>
      <c r="D799" s="193" t="s">
        <v>51</v>
      </c>
      <c r="E799" s="198">
        <v>45111</v>
      </c>
      <c r="F799" s="193" t="s">
        <v>4679</v>
      </c>
      <c r="G799" s="192"/>
      <c r="H799" s="192"/>
      <c r="I799" s="192"/>
      <c r="J799" s="192"/>
      <c r="K799" s="192"/>
      <c r="L799" s="192"/>
      <c r="M799" s="192"/>
      <c r="N799" s="192"/>
      <c r="O799" s="192"/>
      <c r="P799" s="196" t="s">
        <v>5536</v>
      </c>
      <c r="Q799" s="192"/>
      <c r="R799" s="192" t="s">
        <v>655</v>
      </c>
      <c r="S799" s="192"/>
      <c r="T799" s="192"/>
      <c r="U799" s="192"/>
      <c r="V799" s="192"/>
      <c r="W799" s="192"/>
      <c r="X799" s="192"/>
      <c r="Y799" s="192"/>
      <c r="Z799" s="192"/>
      <c r="AA799" s="192"/>
      <c r="BM799" s="90" t="s">
        <v>3324</v>
      </c>
    </row>
    <row r="800" spans="1:71" ht="30">
      <c r="A800" s="192">
        <v>799</v>
      </c>
      <c r="B800" s="193">
        <v>131104622</v>
      </c>
      <c r="C800" s="193">
        <v>3</v>
      </c>
      <c r="D800" s="193" t="s">
        <v>56</v>
      </c>
      <c r="E800" s="198">
        <v>45111</v>
      </c>
      <c r="F800" s="193" t="s">
        <v>4679</v>
      </c>
      <c r="G800" s="192"/>
      <c r="H800" s="192"/>
      <c r="I800" s="192"/>
      <c r="J800" s="192"/>
      <c r="K800" s="192"/>
      <c r="L800" s="192"/>
      <c r="M800" s="192"/>
      <c r="N800" s="192"/>
      <c r="O800" s="192"/>
      <c r="P800" s="196" t="s">
        <v>5103</v>
      </c>
      <c r="Q800" s="192"/>
      <c r="R800" s="192" t="s">
        <v>551</v>
      </c>
      <c r="S800" s="192" t="s">
        <v>164</v>
      </c>
      <c r="T800" s="192"/>
      <c r="U800" s="192"/>
      <c r="V800" s="192"/>
      <c r="W800" s="192"/>
      <c r="X800" s="192"/>
      <c r="Y800" s="192"/>
      <c r="Z800" s="192"/>
      <c r="AA800" s="192"/>
      <c r="BM800" s="90" t="s">
        <v>2148</v>
      </c>
      <c r="BN800" s="90" t="s">
        <v>2151</v>
      </c>
      <c r="BO800" s="90" t="s">
        <v>2795</v>
      </c>
    </row>
    <row r="801" spans="1:70" ht="30">
      <c r="A801" s="192">
        <v>800</v>
      </c>
      <c r="B801" s="193">
        <v>131104622</v>
      </c>
      <c r="C801" s="193">
        <v>1</v>
      </c>
      <c r="D801" s="193" t="s">
        <v>56</v>
      </c>
      <c r="E801" s="198">
        <v>45111</v>
      </c>
      <c r="F801" s="193" t="s">
        <v>4679</v>
      </c>
      <c r="G801" s="192"/>
      <c r="H801" s="192"/>
      <c r="I801" s="192"/>
      <c r="J801" s="192"/>
      <c r="K801" s="192"/>
      <c r="L801" s="192"/>
      <c r="M801" s="192"/>
      <c r="N801" s="192"/>
      <c r="O801" s="192"/>
      <c r="P801" s="196" t="s">
        <v>5755</v>
      </c>
      <c r="Q801" s="192"/>
      <c r="R801" s="192" t="s">
        <v>162</v>
      </c>
      <c r="S801" s="192" t="s">
        <v>2467</v>
      </c>
      <c r="T801" s="192"/>
      <c r="U801" s="192"/>
      <c r="V801" s="192"/>
      <c r="W801" s="192"/>
      <c r="X801" s="192"/>
      <c r="Y801" s="192"/>
      <c r="Z801" s="192"/>
      <c r="AA801" s="192"/>
      <c r="BM801" s="90" t="s">
        <v>1953</v>
      </c>
      <c r="BN801" s="90" t="s">
        <v>2695</v>
      </c>
    </row>
    <row r="802" spans="1:70" ht="60">
      <c r="A802" s="192">
        <v>801</v>
      </c>
      <c r="B802" s="193">
        <v>131106049</v>
      </c>
      <c r="C802" s="193">
        <v>3</v>
      </c>
      <c r="D802" s="193" t="s">
        <v>51</v>
      </c>
      <c r="E802" s="198">
        <v>45111</v>
      </c>
      <c r="F802" s="193" t="s">
        <v>4679</v>
      </c>
      <c r="G802" s="192"/>
      <c r="H802" s="192"/>
      <c r="I802" s="192"/>
      <c r="J802" s="192"/>
      <c r="K802" s="192"/>
      <c r="L802" s="192"/>
      <c r="M802" s="192"/>
      <c r="N802" s="192"/>
      <c r="O802" s="192"/>
      <c r="P802" s="196" t="s">
        <v>5104</v>
      </c>
      <c r="Q802" s="192"/>
      <c r="R802" s="192" t="s">
        <v>3</v>
      </c>
      <c r="S802" s="192" t="s">
        <v>655</v>
      </c>
      <c r="T802" s="192" t="s">
        <v>2467</v>
      </c>
      <c r="U802" s="192"/>
      <c r="V802" s="192"/>
      <c r="W802" s="192"/>
      <c r="X802" s="192"/>
      <c r="Y802" s="192"/>
      <c r="Z802" s="192"/>
      <c r="AA802" s="192"/>
      <c r="BM802" s="90" t="s">
        <v>1228</v>
      </c>
      <c r="BN802" s="90" t="s">
        <v>1774</v>
      </c>
      <c r="BO802" s="90" t="s">
        <v>2695</v>
      </c>
    </row>
    <row r="803" spans="1:70" ht="60">
      <c r="A803" s="192">
        <v>802</v>
      </c>
      <c r="B803" s="193">
        <v>131607939</v>
      </c>
      <c r="C803" s="193">
        <v>1</v>
      </c>
      <c r="D803" s="193" t="s">
        <v>56</v>
      </c>
      <c r="E803" s="198">
        <v>45111</v>
      </c>
      <c r="F803" s="193" t="s">
        <v>4686</v>
      </c>
      <c r="G803" s="192"/>
      <c r="H803" s="192"/>
      <c r="I803" s="192"/>
      <c r="J803" s="192"/>
      <c r="K803" s="192"/>
      <c r="L803" s="192"/>
      <c r="M803" s="192"/>
      <c r="N803" s="192"/>
      <c r="O803" s="192"/>
      <c r="P803" s="196" t="s">
        <v>5105</v>
      </c>
      <c r="Q803" s="192"/>
      <c r="R803" s="192" t="s">
        <v>174</v>
      </c>
      <c r="S803" s="192" t="s">
        <v>507</v>
      </c>
      <c r="T803" s="192"/>
      <c r="U803" s="192"/>
      <c r="V803" s="192"/>
      <c r="W803" s="192"/>
      <c r="X803" s="192"/>
      <c r="Y803" s="192"/>
      <c r="Z803" s="192"/>
      <c r="AA803" s="192"/>
      <c r="BM803" s="90" t="s">
        <v>1777</v>
      </c>
      <c r="BN803" s="90" t="s">
        <v>3575</v>
      </c>
    </row>
    <row r="804" spans="1:70">
      <c r="A804" s="192">
        <v>803</v>
      </c>
      <c r="B804" s="193">
        <v>136293685</v>
      </c>
      <c r="C804" s="193">
        <v>4</v>
      </c>
      <c r="D804" s="193" t="s">
        <v>56</v>
      </c>
      <c r="E804" s="198">
        <v>45111</v>
      </c>
      <c r="F804" s="193" t="s">
        <v>4680</v>
      </c>
      <c r="G804" s="192"/>
      <c r="H804" s="192"/>
      <c r="I804" s="192"/>
      <c r="J804" s="192"/>
      <c r="K804" s="192"/>
      <c r="L804" s="192"/>
      <c r="M804" s="192"/>
      <c r="N804" s="192"/>
      <c r="O804" s="192"/>
      <c r="P804" s="196" t="s">
        <v>5665</v>
      </c>
      <c r="Q804" s="192"/>
      <c r="R804" s="192" t="s">
        <v>86</v>
      </c>
      <c r="S804" s="192"/>
      <c r="T804" s="192"/>
      <c r="U804" s="192"/>
      <c r="V804" s="192"/>
      <c r="W804" s="192"/>
      <c r="X804" s="192"/>
      <c r="Y804" s="192"/>
      <c r="Z804" s="192"/>
      <c r="AA804" s="192"/>
    </row>
    <row r="805" spans="1:70">
      <c r="A805" s="192">
        <v>804</v>
      </c>
      <c r="B805" s="193">
        <v>136293685</v>
      </c>
      <c r="C805" s="193">
        <v>3</v>
      </c>
      <c r="D805" s="193" t="s">
        <v>56</v>
      </c>
      <c r="E805" s="198">
        <v>45111</v>
      </c>
      <c r="F805" s="193" t="s">
        <v>4680</v>
      </c>
      <c r="G805" s="192"/>
      <c r="H805" s="192"/>
      <c r="I805" s="192"/>
      <c r="J805" s="192"/>
      <c r="K805" s="192"/>
      <c r="L805" s="192"/>
      <c r="M805" s="192"/>
      <c r="N805" s="192"/>
      <c r="O805" s="192"/>
      <c r="P805" s="196" t="s">
        <v>5106</v>
      </c>
      <c r="Q805" s="192"/>
      <c r="R805" s="192" t="s">
        <v>507</v>
      </c>
      <c r="S805" s="192"/>
      <c r="T805" s="192"/>
      <c r="U805" s="192"/>
      <c r="V805" s="192"/>
      <c r="W805" s="192"/>
      <c r="X805" s="192"/>
      <c r="Y805" s="192"/>
      <c r="Z805" s="192"/>
      <c r="AA805" s="192"/>
      <c r="BM805" s="90" t="s">
        <v>3575</v>
      </c>
    </row>
    <row r="806" spans="1:70" ht="90">
      <c r="A806" s="192">
        <v>805</v>
      </c>
      <c r="B806" s="193">
        <v>136293685</v>
      </c>
      <c r="C806" s="193">
        <v>3</v>
      </c>
      <c r="D806" s="193" t="s">
        <v>56</v>
      </c>
      <c r="E806" s="198">
        <v>45111</v>
      </c>
      <c r="F806" s="193" t="s">
        <v>4680</v>
      </c>
      <c r="G806" s="192"/>
      <c r="H806" s="192"/>
      <c r="I806" s="192"/>
      <c r="J806" s="192"/>
      <c r="K806" s="192"/>
      <c r="L806" s="192"/>
      <c r="M806" s="192"/>
      <c r="N806" s="192"/>
      <c r="O806" s="192"/>
      <c r="P806" s="196" t="s">
        <v>5783</v>
      </c>
      <c r="Q806" s="192"/>
      <c r="R806" s="192" t="s">
        <v>151</v>
      </c>
      <c r="S806" s="192" t="s">
        <v>174</v>
      </c>
      <c r="T806" s="192" t="s">
        <v>165</v>
      </c>
      <c r="U806" s="192" t="s">
        <v>507</v>
      </c>
      <c r="V806" s="192" t="s">
        <v>164</v>
      </c>
      <c r="W806" s="192"/>
      <c r="X806" s="192"/>
      <c r="Y806" s="192"/>
      <c r="Z806" s="192"/>
      <c r="AA806" s="192"/>
      <c r="BM806" s="90" t="s">
        <v>1041</v>
      </c>
      <c r="BN806" s="90" t="s">
        <v>1777</v>
      </c>
      <c r="BO806" s="90" t="s">
        <v>2017</v>
      </c>
      <c r="BP806" s="90" t="s">
        <v>3575</v>
      </c>
      <c r="BQ806" s="90" t="s">
        <v>3463</v>
      </c>
      <c r="BR806" s="90" t="s">
        <v>216</v>
      </c>
    </row>
    <row r="807" spans="1:70">
      <c r="A807" s="192">
        <v>806</v>
      </c>
      <c r="B807" s="193">
        <v>136680089</v>
      </c>
      <c r="C807" s="193">
        <v>4</v>
      </c>
      <c r="D807" s="193" t="s">
        <v>51</v>
      </c>
      <c r="E807" s="198">
        <v>45111</v>
      </c>
      <c r="F807" s="193" t="s">
        <v>4687</v>
      </c>
      <c r="G807" s="192"/>
      <c r="H807" s="192"/>
      <c r="I807" s="192"/>
      <c r="J807" s="192"/>
      <c r="K807" s="192"/>
      <c r="L807" s="192"/>
      <c r="M807" s="192"/>
      <c r="N807" s="192"/>
      <c r="O807" s="192"/>
      <c r="P807" s="196" t="s">
        <v>4617</v>
      </c>
      <c r="Q807" s="192"/>
      <c r="R807" s="192" t="s">
        <v>86</v>
      </c>
      <c r="S807" s="192"/>
      <c r="T807" s="192"/>
      <c r="U807" s="192"/>
      <c r="V807" s="192"/>
      <c r="W807" s="192"/>
      <c r="X807" s="192"/>
      <c r="Y807" s="192"/>
      <c r="Z807" s="192"/>
      <c r="AA807" s="192"/>
    </row>
    <row r="808" spans="1:70" ht="45">
      <c r="A808" s="192">
        <v>807</v>
      </c>
      <c r="B808" s="193">
        <v>20000754</v>
      </c>
      <c r="C808" s="193">
        <v>3</v>
      </c>
      <c r="D808" s="193" t="s">
        <v>56</v>
      </c>
      <c r="E808" s="198">
        <v>45111</v>
      </c>
      <c r="F808" s="193" t="s">
        <v>4681</v>
      </c>
      <c r="G808" s="192"/>
      <c r="H808" s="192"/>
      <c r="I808" s="192"/>
      <c r="J808" s="192"/>
      <c r="K808" s="192"/>
      <c r="L808" s="192"/>
      <c r="M808" s="192"/>
      <c r="N808" s="192"/>
      <c r="O808" s="192"/>
      <c r="P808" s="196" t="s">
        <v>5537</v>
      </c>
      <c r="Q808" s="192"/>
      <c r="R808" s="192" t="s">
        <v>164</v>
      </c>
      <c r="S808" s="192"/>
      <c r="T808" s="192"/>
      <c r="U808" s="192"/>
      <c r="V808" s="192"/>
      <c r="W808" s="192"/>
      <c r="X808" s="192"/>
      <c r="Y808" s="192"/>
      <c r="Z808" s="192"/>
      <c r="AA808" s="192"/>
      <c r="BM808" s="90" t="s">
        <v>2797</v>
      </c>
    </row>
    <row r="809" spans="1:70" ht="30">
      <c r="A809" s="192">
        <v>808</v>
      </c>
      <c r="B809" s="193">
        <v>20000760</v>
      </c>
      <c r="C809" s="193">
        <v>4</v>
      </c>
      <c r="D809" s="193" t="s">
        <v>51</v>
      </c>
      <c r="E809" s="198">
        <v>45111</v>
      </c>
      <c r="F809" s="193" t="s">
        <v>4681</v>
      </c>
      <c r="G809" s="192"/>
      <c r="H809" s="192"/>
      <c r="I809" s="192"/>
      <c r="J809" s="192"/>
      <c r="K809" s="192"/>
      <c r="L809" s="192"/>
      <c r="M809" s="192"/>
      <c r="N809" s="192"/>
      <c r="O809" s="192"/>
      <c r="P809" s="196" t="s">
        <v>5107</v>
      </c>
      <c r="Q809" s="192"/>
      <c r="R809" s="192" t="s">
        <v>151</v>
      </c>
      <c r="S809" s="192"/>
      <c r="T809" s="192"/>
      <c r="U809" s="192"/>
      <c r="V809" s="192"/>
      <c r="W809" s="192"/>
      <c r="X809" s="192"/>
      <c r="Y809" s="192"/>
      <c r="Z809" s="192"/>
      <c r="AA809" s="192"/>
      <c r="BM809" s="90" t="s">
        <v>964</v>
      </c>
    </row>
    <row r="810" spans="1:70">
      <c r="A810" s="192">
        <v>809</v>
      </c>
      <c r="B810" s="193">
        <v>200268175</v>
      </c>
      <c r="C810" s="193">
        <v>1</v>
      </c>
      <c r="D810" s="193" t="s">
        <v>56</v>
      </c>
      <c r="E810" s="198">
        <v>45111</v>
      </c>
      <c r="F810" s="193" t="s">
        <v>4682</v>
      </c>
      <c r="G810" s="192"/>
      <c r="H810" s="192"/>
      <c r="I810" s="192"/>
      <c r="J810" s="192"/>
      <c r="K810" s="192"/>
      <c r="L810" s="192"/>
      <c r="M810" s="192"/>
      <c r="N810" s="192"/>
      <c r="O810" s="192"/>
      <c r="P810" s="196" t="s">
        <v>5628</v>
      </c>
      <c r="Q810" s="192"/>
      <c r="R810" s="192" t="s">
        <v>548</v>
      </c>
      <c r="S810" s="192"/>
      <c r="T810" s="192"/>
      <c r="U810" s="192"/>
      <c r="V810" s="192"/>
      <c r="W810" s="192"/>
      <c r="X810" s="192"/>
      <c r="Y810" s="192"/>
      <c r="Z810" s="192"/>
      <c r="AA810" s="192"/>
      <c r="BM810" s="90" t="s">
        <v>5596</v>
      </c>
    </row>
    <row r="811" spans="1:70" ht="105">
      <c r="A811" s="192">
        <v>810</v>
      </c>
      <c r="B811" s="193">
        <v>200541490</v>
      </c>
      <c r="C811" s="193">
        <v>1</v>
      </c>
      <c r="D811" s="193" t="s">
        <v>56</v>
      </c>
      <c r="E811" s="198">
        <v>45111</v>
      </c>
      <c r="F811" s="193" t="s">
        <v>4682</v>
      </c>
      <c r="G811" s="192"/>
      <c r="H811" s="192"/>
      <c r="I811" s="192"/>
      <c r="J811" s="192"/>
      <c r="K811" s="192"/>
      <c r="L811" s="192"/>
      <c r="M811" s="192"/>
      <c r="N811" s="192"/>
      <c r="O811" s="192"/>
      <c r="P811" s="196" t="s">
        <v>5538</v>
      </c>
      <c r="Q811" s="192"/>
      <c r="R811" s="192" t="s">
        <v>154</v>
      </c>
      <c r="S811" s="192" t="s">
        <v>155</v>
      </c>
      <c r="T811" s="192" t="s">
        <v>507</v>
      </c>
      <c r="U811" s="192" t="s">
        <v>164</v>
      </c>
      <c r="V811" s="192" t="s">
        <v>655</v>
      </c>
      <c r="W811" s="192"/>
      <c r="X811" s="192"/>
      <c r="Y811" s="192"/>
      <c r="Z811" s="192"/>
      <c r="AA811" s="192"/>
      <c r="BM811" s="90" t="s">
        <v>3498</v>
      </c>
      <c r="BN811" s="90" t="s">
        <v>3012</v>
      </c>
      <c r="BO811" s="90" t="s">
        <v>3575</v>
      </c>
      <c r="BP811" s="90" t="s">
        <v>1412</v>
      </c>
      <c r="BQ811" s="90" t="s">
        <v>3324</v>
      </c>
    </row>
    <row r="812" spans="1:70">
      <c r="A812" s="192">
        <v>811</v>
      </c>
      <c r="B812" s="193">
        <v>200884070</v>
      </c>
      <c r="C812" s="193">
        <v>1</v>
      </c>
      <c r="D812" s="193" t="s">
        <v>56</v>
      </c>
      <c r="E812" s="198">
        <v>45111</v>
      </c>
      <c r="F812" s="193" t="s">
        <v>4679</v>
      </c>
      <c r="G812" s="192"/>
      <c r="H812" s="192"/>
      <c r="I812" s="192"/>
      <c r="J812" s="192"/>
      <c r="K812" s="192"/>
      <c r="L812" s="192"/>
      <c r="M812" s="192"/>
      <c r="N812" s="192"/>
      <c r="O812" s="192"/>
      <c r="P812" s="196" t="s">
        <v>5108</v>
      </c>
      <c r="Q812" s="192"/>
      <c r="R812" s="192" t="s">
        <v>151</v>
      </c>
      <c r="S812" s="192" t="s">
        <v>551</v>
      </c>
      <c r="T812" s="192"/>
      <c r="U812" s="192"/>
      <c r="V812" s="192"/>
      <c r="W812" s="192"/>
      <c r="X812" s="192"/>
      <c r="Y812" s="192"/>
      <c r="Z812" s="192"/>
      <c r="AA812" s="192"/>
      <c r="BM812" s="90" t="s">
        <v>1034</v>
      </c>
      <c r="BN812" s="90" t="s">
        <v>2162</v>
      </c>
    </row>
    <row r="813" spans="1:70">
      <c r="A813" s="192">
        <v>812</v>
      </c>
      <c r="B813" s="193">
        <v>200884070</v>
      </c>
      <c r="C813" s="193">
        <v>4</v>
      </c>
      <c r="D813" s="193" t="s">
        <v>56</v>
      </c>
      <c r="E813" s="198">
        <v>45111</v>
      </c>
      <c r="F813" s="193" t="s">
        <v>4679</v>
      </c>
      <c r="G813" s="192"/>
      <c r="H813" s="192"/>
      <c r="I813" s="192"/>
      <c r="J813" s="192"/>
      <c r="K813" s="192"/>
      <c r="L813" s="192"/>
      <c r="M813" s="192"/>
      <c r="N813" s="192"/>
      <c r="O813" s="192"/>
      <c r="P813" s="196" t="s">
        <v>5629</v>
      </c>
      <c r="Q813" s="192"/>
      <c r="R813" s="192" t="s">
        <v>671</v>
      </c>
      <c r="S813" s="192"/>
      <c r="T813" s="192"/>
      <c r="U813" s="192"/>
      <c r="V813" s="192"/>
      <c r="W813" s="192"/>
      <c r="X813" s="192"/>
      <c r="Y813" s="192"/>
      <c r="Z813" s="192"/>
      <c r="AA813" s="192"/>
      <c r="BM813" s="90" t="s">
        <v>5597</v>
      </c>
    </row>
    <row r="814" spans="1:70">
      <c r="A814" s="192">
        <v>813</v>
      </c>
      <c r="B814" s="193">
        <v>200884070</v>
      </c>
      <c r="C814" s="193">
        <v>1</v>
      </c>
      <c r="D814" s="193" t="s">
        <v>56</v>
      </c>
      <c r="E814" s="198">
        <v>45111</v>
      </c>
      <c r="F814" s="193" t="s">
        <v>4679</v>
      </c>
      <c r="G814" s="192"/>
      <c r="H814" s="192"/>
      <c r="I814" s="192"/>
      <c r="J814" s="192"/>
      <c r="K814" s="192"/>
      <c r="L814" s="192"/>
      <c r="M814" s="192"/>
      <c r="N814" s="192"/>
      <c r="O814" s="192"/>
      <c r="P814" s="196" t="s">
        <v>5539</v>
      </c>
      <c r="Q814" s="192"/>
      <c r="R814" s="192" t="s">
        <v>154</v>
      </c>
      <c r="S814" s="192" t="s">
        <v>671</v>
      </c>
      <c r="T814" s="192"/>
      <c r="U814" s="192"/>
      <c r="V814" s="192"/>
      <c r="W814" s="192"/>
      <c r="X814" s="192"/>
      <c r="Y814" s="192"/>
      <c r="Z814" s="192"/>
      <c r="AA814" s="192"/>
      <c r="BM814" s="90" t="s">
        <v>506</v>
      </c>
      <c r="BN814" s="90" t="s">
        <v>2607</v>
      </c>
    </row>
    <row r="815" spans="1:70" ht="30">
      <c r="A815" s="192">
        <v>814</v>
      </c>
      <c r="B815" s="193">
        <v>40000154</v>
      </c>
      <c r="C815" s="193">
        <v>1</v>
      </c>
      <c r="D815" s="193" t="s">
        <v>56</v>
      </c>
      <c r="E815" s="198">
        <v>45111</v>
      </c>
      <c r="F815" s="193" t="s">
        <v>4679</v>
      </c>
      <c r="G815" s="192"/>
      <c r="H815" s="192"/>
      <c r="I815" s="192"/>
      <c r="J815" s="192"/>
      <c r="K815" s="192"/>
      <c r="L815" s="192"/>
      <c r="M815" s="192"/>
      <c r="N815" s="192"/>
      <c r="O815" s="192"/>
      <c r="P815" s="196" t="s">
        <v>5540</v>
      </c>
      <c r="Q815" s="192"/>
      <c r="R815" s="192" t="s">
        <v>671</v>
      </c>
      <c r="S815" s="192"/>
      <c r="T815" s="192"/>
      <c r="U815" s="192"/>
      <c r="V815" s="192"/>
      <c r="W815" s="192"/>
      <c r="X815" s="192"/>
      <c r="Y815" s="192"/>
      <c r="Z815" s="192"/>
      <c r="AA815" s="192"/>
      <c r="BM815" s="90" t="s">
        <v>2608</v>
      </c>
    </row>
    <row r="816" spans="1:70" ht="30">
      <c r="A816" s="192">
        <v>815</v>
      </c>
      <c r="B816" s="193">
        <v>40000158</v>
      </c>
      <c r="C816" s="193">
        <v>5</v>
      </c>
      <c r="D816" s="193" t="s">
        <v>51</v>
      </c>
      <c r="E816" s="198">
        <v>45111</v>
      </c>
      <c r="F816" s="193" t="s">
        <v>4679</v>
      </c>
      <c r="G816" s="192"/>
      <c r="H816" s="192"/>
      <c r="I816" s="192"/>
      <c r="J816" s="192"/>
      <c r="K816" s="192"/>
      <c r="L816" s="192"/>
      <c r="M816" s="192"/>
      <c r="N816" s="192"/>
      <c r="O816" s="192"/>
      <c r="P816" s="196" t="s">
        <v>5541</v>
      </c>
      <c r="Q816" s="192"/>
      <c r="R816" s="192" t="s">
        <v>164</v>
      </c>
      <c r="S816" s="192"/>
      <c r="T816" s="192"/>
      <c r="U816" s="192"/>
      <c r="V816" s="192"/>
      <c r="W816" s="192"/>
      <c r="X816" s="192"/>
      <c r="Y816" s="192"/>
      <c r="Z816" s="192"/>
      <c r="AA816" s="192"/>
      <c r="BM816" s="90" t="s">
        <v>1389</v>
      </c>
    </row>
    <row r="817" spans="1:70">
      <c r="A817" s="192">
        <v>816</v>
      </c>
      <c r="B817" s="193">
        <v>40000210</v>
      </c>
      <c r="C817" s="193">
        <v>1</v>
      </c>
      <c r="D817" s="193" t="s">
        <v>51</v>
      </c>
      <c r="E817" s="198">
        <v>45111</v>
      </c>
      <c r="F817" s="193" t="s">
        <v>4679</v>
      </c>
      <c r="G817" s="192"/>
      <c r="H817" s="192"/>
      <c r="I817" s="192"/>
      <c r="J817" s="192"/>
      <c r="K817" s="192"/>
      <c r="L817" s="192"/>
      <c r="M817" s="192"/>
      <c r="N817" s="192"/>
      <c r="O817" s="192"/>
      <c r="P817" s="196" t="s">
        <v>4622</v>
      </c>
      <c r="Q817" s="192"/>
      <c r="R817" s="192" t="s">
        <v>86</v>
      </c>
      <c r="S817" s="192"/>
      <c r="T817" s="192"/>
      <c r="U817" s="192"/>
      <c r="V817" s="192"/>
      <c r="W817" s="192"/>
      <c r="X817" s="192"/>
      <c r="Y817" s="192"/>
      <c r="Z817" s="192"/>
      <c r="AA817" s="192"/>
    </row>
    <row r="818" spans="1:70" ht="45">
      <c r="A818" s="192">
        <v>817</v>
      </c>
      <c r="B818" s="193">
        <v>40000210</v>
      </c>
      <c r="C818" s="193">
        <v>2</v>
      </c>
      <c r="D818" s="193" t="s">
        <v>56</v>
      </c>
      <c r="E818" s="198">
        <v>45111</v>
      </c>
      <c r="F818" s="193" t="s">
        <v>4679</v>
      </c>
      <c r="G818" s="192"/>
      <c r="H818" s="192"/>
      <c r="I818" s="192"/>
      <c r="J818" s="192"/>
      <c r="K818" s="192"/>
      <c r="L818" s="192"/>
      <c r="M818" s="192"/>
      <c r="N818" s="192"/>
      <c r="O818" s="192"/>
      <c r="P818" s="196" t="s">
        <v>5109</v>
      </c>
      <c r="Q818" s="192"/>
      <c r="R818" s="192" t="s">
        <v>2467</v>
      </c>
      <c r="S818" s="192"/>
      <c r="T818" s="192"/>
      <c r="U818" s="192"/>
      <c r="V818" s="192"/>
      <c r="W818" s="192"/>
      <c r="X818" s="192"/>
      <c r="Y818" s="192"/>
      <c r="Z818" s="192"/>
      <c r="AA818" s="192"/>
      <c r="BM818" s="90" t="s">
        <v>2695</v>
      </c>
    </row>
    <row r="819" spans="1:70">
      <c r="A819" s="192">
        <v>818</v>
      </c>
      <c r="B819" s="193">
        <v>40000349</v>
      </c>
      <c r="C819" s="193">
        <v>3</v>
      </c>
      <c r="D819" s="193" t="s">
        <v>56</v>
      </c>
      <c r="E819" s="198">
        <v>45111</v>
      </c>
      <c r="F819" s="193" t="s">
        <v>4680</v>
      </c>
      <c r="G819" s="192"/>
      <c r="H819" s="192"/>
      <c r="I819" s="192"/>
      <c r="J819" s="192"/>
      <c r="K819" s="192"/>
      <c r="L819" s="192"/>
      <c r="M819" s="192"/>
      <c r="N819" s="192"/>
      <c r="O819" s="192"/>
      <c r="P819" s="196" t="s">
        <v>5110</v>
      </c>
      <c r="Q819" s="192"/>
      <c r="R819" s="192" t="s">
        <v>507</v>
      </c>
      <c r="S819" s="192"/>
      <c r="T819" s="192"/>
      <c r="U819" s="192"/>
      <c r="V819" s="192"/>
      <c r="W819" s="192"/>
      <c r="X819" s="192"/>
      <c r="Y819" s="192"/>
      <c r="Z819" s="192"/>
      <c r="AA819" s="192"/>
      <c r="BM819" s="90" t="s">
        <v>3575</v>
      </c>
    </row>
    <row r="820" spans="1:70" ht="45">
      <c r="A820" s="192">
        <v>819</v>
      </c>
      <c r="B820" s="193">
        <v>40000349</v>
      </c>
      <c r="C820" s="193">
        <v>1</v>
      </c>
      <c r="D820" s="193" t="s">
        <v>56</v>
      </c>
      <c r="E820" s="198">
        <v>45111</v>
      </c>
      <c r="F820" s="193" t="s">
        <v>4680</v>
      </c>
      <c r="G820" s="192"/>
      <c r="H820" s="192"/>
      <c r="I820" s="192"/>
      <c r="J820" s="192"/>
      <c r="K820" s="192"/>
      <c r="L820" s="192"/>
      <c r="M820" s="192"/>
      <c r="N820" s="192"/>
      <c r="O820" s="192"/>
      <c r="P820" s="196" t="s">
        <v>5111</v>
      </c>
      <c r="Q820" s="192"/>
      <c r="R820" s="192" t="s">
        <v>151</v>
      </c>
      <c r="S820" s="192" t="s">
        <v>160</v>
      </c>
      <c r="T820" s="192" t="s">
        <v>671</v>
      </c>
      <c r="U820" s="192" t="s">
        <v>159</v>
      </c>
      <c r="V820" s="192"/>
      <c r="W820" s="192"/>
      <c r="X820" s="192"/>
      <c r="Y820" s="192"/>
      <c r="Z820" s="192"/>
      <c r="AA820" s="192"/>
      <c r="BM820" s="90" t="s">
        <v>3573</v>
      </c>
      <c r="BN820" s="90" t="s">
        <v>745</v>
      </c>
      <c r="BO820" s="90" t="s">
        <v>2253</v>
      </c>
      <c r="BP820" s="90" t="s">
        <v>1360</v>
      </c>
    </row>
    <row r="821" spans="1:70" ht="165">
      <c r="A821" s="192">
        <v>820</v>
      </c>
      <c r="B821" s="193">
        <v>40000352</v>
      </c>
      <c r="C821" s="193">
        <v>1</v>
      </c>
      <c r="D821" s="193" t="s">
        <v>56</v>
      </c>
      <c r="E821" s="198">
        <v>45111</v>
      </c>
      <c r="F821" s="193" t="s">
        <v>4680</v>
      </c>
      <c r="G821" s="192"/>
      <c r="H821" s="192"/>
      <c r="I821" s="192"/>
      <c r="J821" s="192"/>
      <c r="K821" s="192"/>
      <c r="L821" s="192"/>
      <c r="M821" s="192"/>
      <c r="N821" s="192"/>
      <c r="O821" s="192"/>
      <c r="P821" s="196" t="s">
        <v>5542</v>
      </c>
      <c r="Q821" s="192"/>
      <c r="R821" s="192" t="s">
        <v>527</v>
      </c>
      <c r="S821" s="192" t="s">
        <v>151</v>
      </c>
      <c r="T821" s="192" t="s">
        <v>551</v>
      </c>
      <c r="U821" s="192" t="s">
        <v>548</v>
      </c>
      <c r="V821" s="192"/>
      <c r="W821" s="192"/>
      <c r="X821" s="192"/>
      <c r="Y821" s="192"/>
      <c r="Z821" s="192"/>
      <c r="AA821" s="192"/>
      <c r="BM821" s="90" t="s">
        <v>2875</v>
      </c>
      <c r="BN821" s="90" t="s">
        <v>1109</v>
      </c>
      <c r="BO821" s="90" t="s">
        <v>2169</v>
      </c>
      <c r="BP821" s="90" t="s">
        <v>2757</v>
      </c>
    </row>
    <row r="822" spans="1:70" ht="45">
      <c r="A822" s="192">
        <v>821</v>
      </c>
      <c r="B822" s="193">
        <v>40000356</v>
      </c>
      <c r="C822" s="193">
        <v>3</v>
      </c>
      <c r="D822" s="193" t="s">
        <v>51</v>
      </c>
      <c r="E822" s="198">
        <v>45111</v>
      </c>
      <c r="F822" s="193" t="s">
        <v>4680</v>
      </c>
      <c r="G822" s="192"/>
      <c r="H822" s="192"/>
      <c r="I822" s="192"/>
      <c r="J822" s="192"/>
      <c r="K822" s="192"/>
      <c r="L822" s="192"/>
      <c r="M822" s="192"/>
      <c r="N822" s="192"/>
      <c r="O822" s="192"/>
      <c r="P822" s="196" t="s">
        <v>5112</v>
      </c>
      <c r="Q822" s="192"/>
      <c r="R822" s="192" t="s">
        <v>154</v>
      </c>
      <c r="S822" s="192" t="s">
        <v>3</v>
      </c>
      <c r="T822" s="192" t="s">
        <v>671</v>
      </c>
      <c r="U822" s="192" t="s">
        <v>2467</v>
      </c>
      <c r="V822" s="192"/>
      <c r="W822" s="192"/>
      <c r="X822" s="192"/>
      <c r="Y822" s="192"/>
      <c r="Z822" s="192"/>
      <c r="AA822" s="192"/>
      <c r="BM822" s="90" t="s">
        <v>1656</v>
      </c>
      <c r="BN822" s="90" t="s">
        <v>1228</v>
      </c>
      <c r="BO822" s="90" t="s">
        <v>3837</v>
      </c>
      <c r="BP822" s="90" t="s">
        <v>173</v>
      </c>
    </row>
    <row r="823" spans="1:70" ht="30">
      <c r="A823" s="192">
        <v>822</v>
      </c>
      <c r="B823" s="193">
        <v>71000273</v>
      </c>
      <c r="C823" s="193">
        <v>4</v>
      </c>
      <c r="D823" s="193" t="s">
        <v>51</v>
      </c>
      <c r="E823" s="198">
        <v>45111</v>
      </c>
      <c r="F823" s="193" t="s">
        <v>4679</v>
      </c>
      <c r="G823" s="192"/>
      <c r="H823" s="192"/>
      <c r="I823" s="192"/>
      <c r="J823" s="192"/>
      <c r="K823" s="192"/>
      <c r="L823" s="192"/>
      <c r="M823" s="192"/>
      <c r="N823" s="192"/>
      <c r="O823" s="192"/>
      <c r="P823" s="196" t="s">
        <v>5543</v>
      </c>
      <c r="Q823" s="192"/>
      <c r="R823" s="192" t="s">
        <v>2467</v>
      </c>
      <c r="S823" s="192"/>
      <c r="T823" s="192"/>
      <c r="U823" s="192"/>
      <c r="V823" s="192"/>
      <c r="W823" s="192"/>
      <c r="X823" s="192"/>
      <c r="Y823" s="192"/>
      <c r="Z823" s="192"/>
      <c r="AA823" s="192"/>
      <c r="BM823" s="90" t="s">
        <v>2695</v>
      </c>
    </row>
    <row r="824" spans="1:70">
      <c r="A824" s="192">
        <v>823</v>
      </c>
      <c r="B824" s="193">
        <v>72000033</v>
      </c>
      <c r="C824" s="193">
        <v>5</v>
      </c>
      <c r="D824" s="193" t="s">
        <v>51</v>
      </c>
      <c r="E824" s="198">
        <v>45111</v>
      </c>
      <c r="F824" s="193" t="s">
        <v>4679</v>
      </c>
      <c r="G824" s="192"/>
      <c r="H824" s="192"/>
      <c r="I824" s="192"/>
      <c r="J824" s="192"/>
      <c r="K824" s="192"/>
      <c r="L824" s="192"/>
      <c r="M824" s="192"/>
      <c r="N824" s="192"/>
      <c r="O824" s="192"/>
      <c r="P824" s="196" t="s">
        <v>5113</v>
      </c>
      <c r="Q824" s="192"/>
      <c r="R824" s="192" t="s">
        <v>165</v>
      </c>
      <c r="S824" s="192"/>
      <c r="T824" s="192"/>
      <c r="U824" s="192"/>
      <c r="V824" s="192"/>
      <c r="W824" s="192"/>
      <c r="X824" s="192"/>
      <c r="Y824" s="192"/>
      <c r="Z824" s="192"/>
      <c r="AA824" s="192"/>
      <c r="BM824" s="90" t="s">
        <v>1317</v>
      </c>
    </row>
    <row r="825" spans="1:70">
      <c r="A825" s="192">
        <v>824</v>
      </c>
      <c r="B825" s="193">
        <v>72000094</v>
      </c>
      <c r="C825" s="193">
        <v>3</v>
      </c>
      <c r="D825" s="193" t="s">
        <v>51</v>
      </c>
      <c r="E825" s="198">
        <v>45111</v>
      </c>
      <c r="F825" s="193" t="s">
        <v>4679</v>
      </c>
      <c r="G825" s="192"/>
      <c r="H825" s="192"/>
      <c r="I825" s="192"/>
      <c r="J825" s="192"/>
      <c r="K825" s="192"/>
      <c r="L825" s="192"/>
      <c r="M825" s="192"/>
      <c r="N825" s="192"/>
      <c r="O825" s="192"/>
      <c r="P825" s="196" t="s">
        <v>5114</v>
      </c>
      <c r="Q825" s="192"/>
      <c r="R825" s="192" t="s">
        <v>2097</v>
      </c>
      <c r="S825" s="192"/>
      <c r="T825" s="192"/>
      <c r="U825" s="192"/>
      <c r="V825" s="192"/>
      <c r="W825" s="192"/>
      <c r="X825" s="192"/>
      <c r="Y825" s="192"/>
      <c r="Z825" s="192"/>
      <c r="AA825" s="192"/>
      <c r="BM825" s="90" t="s">
        <v>2462</v>
      </c>
    </row>
    <row r="826" spans="1:70" ht="45">
      <c r="A826" s="192">
        <v>825</v>
      </c>
      <c r="B826" s="193">
        <v>72000108</v>
      </c>
      <c r="C826" s="193">
        <v>1</v>
      </c>
      <c r="D826" s="193" t="s">
        <v>51</v>
      </c>
      <c r="E826" s="198">
        <v>45111</v>
      </c>
      <c r="F826" s="193" t="s">
        <v>4681</v>
      </c>
      <c r="G826" s="192"/>
      <c r="H826" s="192"/>
      <c r="I826" s="192"/>
      <c r="J826" s="192"/>
      <c r="K826" s="192"/>
      <c r="L826" s="192"/>
      <c r="M826" s="192"/>
      <c r="N826" s="192"/>
      <c r="O826" s="192"/>
      <c r="P826" s="196" t="s">
        <v>5544</v>
      </c>
      <c r="Q826" s="192"/>
      <c r="R826" s="192" t="s">
        <v>154</v>
      </c>
      <c r="S826" s="192" t="s">
        <v>166</v>
      </c>
      <c r="T826" s="192" t="s">
        <v>162</v>
      </c>
      <c r="U826" s="192"/>
      <c r="V826" s="192"/>
      <c r="W826" s="192"/>
      <c r="X826" s="192"/>
      <c r="Y826" s="192"/>
      <c r="Z826" s="192"/>
      <c r="AA826" s="192"/>
      <c r="BM826" s="90" t="s">
        <v>5367</v>
      </c>
      <c r="BN826" s="90" t="s">
        <v>1859</v>
      </c>
      <c r="BO826" s="90" t="s">
        <v>2721</v>
      </c>
      <c r="BP826" s="90" t="s">
        <v>1963</v>
      </c>
    </row>
    <row r="827" spans="1:70">
      <c r="A827" s="192">
        <v>826</v>
      </c>
      <c r="B827" s="193">
        <v>11717</v>
      </c>
      <c r="C827" s="193">
        <v>3</v>
      </c>
      <c r="D827" s="193" t="s">
        <v>56</v>
      </c>
      <c r="E827" s="198">
        <v>45111</v>
      </c>
      <c r="F827" s="193" t="s">
        <v>4679</v>
      </c>
      <c r="G827" s="192"/>
      <c r="H827" s="192"/>
      <c r="I827" s="192"/>
      <c r="J827" s="192"/>
      <c r="K827" s="192"/>
      <c r="L827" s="192"/>
      <c r="M827" s="192"/>
      <c r="N827" s="192"/>
      <c r="O827" s="192"/>
      <c r="P827" s="196" t="s">
        <v>5115</v>
      </c>
      <c r="Q827" s="192"/>
      <c r="R827" s="192" t="s">
        <v>2467</v>
      </c>
      <c r="S827" s="192"/>
      <c r="T827" s="192"/>
      <c r="U827" s="192"/>
      <c r="V827" s="192"/>
      <c r="W827" s="192"/>
      <c r="X827" s="192"/>
      <c r="Y827" s="192"/>
      <c r="Z827" s="192"/>
      <c r="AA827" s="192"/>
      <c r="BM827" s="90" t="s">
        <v>173</v>
      </c>
    </row>
    <row r="828" spans="1:70" ht="30">
      <c r="A828" s="192">
        <v>827</v>
      </c>
      <c r="B828" s="193">
        <v>11721</v>
      </c>
      <c r="C828" s="193">
        <v>5</v>
      </c>
      <c r="D828" s="193" t="s">
        <v>51</v>
      </c>
      <c r="E828" s="198">
        <v>45111</v>
      </c>
      <c r="F828" s="193" t="s">
        <v>4679</v>
      </c>
      <c r="G828" s="192"/>
      <c r="H828" s="192"/>
      <c r="I828" s="192"/>
      <c r="J828" s="192"/>
      <c r="K828" s="192"/>
      <c r="L828" s="192"/>
      <c r="M828" s="192"/>
      <c r="N828" s="192"/>
      <c r="O828" s="192"/>
      <c r="P828" s="196" t="s">
        <v>5116</v>
      </c>
      <c r="Q828" s="192"/>
      <c r="R828" s="192" t="s">
        <v>507</v>
      </c>
      <c r="S828" s="192"/>
      <c r="T828" s="192"/>
      <c r="U828" s="192"/>
      <c r="V828" s="192"/>
      <c r="W828" s="192"/>
      <c r="X828" s="192"/>
      <c r="Y828" s="192"/>
      <c r="Z828" s="192"/>
      <c r="AA828" s="192"/>
      <c r="BM828" s="90" t="s">
        <v>3575</v>
      </c>
    </row>
    <row r="829" spans="1:70" ht="60">
      <c r="A829" s="192">
        <v>828</v>
      </c>
      <c r="B829" s="193">
        <v>11732</v>
      </c>
      <c r="C829" s="193">
        <v>3</v>
      </c>
      <c r="D829" s="193" t="s">
        <v>56</v>
      </c>
      <c r="E829" s="198">
        <v>45111</v>
      </c>
      <c r="F829" s="193" t="s">
        <v>4679</v>
      </c>
      <c r="G829" s="192"/>
      <c r="H829" s="192"/>
      <c r="I829" s="192"/>
      <c r="J829" s="192"/>
      <c r="K829" s="192"/>
      <c r="L829" s="192"/>
      <c r="M829" s="192"/>
      <c r="N829" s="192"/>
      <c r="O829" s="192"/>
      <c r="P829" s="196" t="s">
        <v>5545</v>
      </c>
      <c r="Q829" s="192"/>
      <c r="R829" s="192" t="s">
        <v>551</v>
      </c>
      <c r="S829" s="192" t="s">
        <v>671</v>
      </c>
      <c r="T829" s="192" t="s">
        <v>3127</v>
      </c>
      <c r="U829" s="192" t="s">
        <v>164</v>
      </c>
      <c r="V829" s="192" t="s">
        <v>2467</v>
      </c>
      <c r="W829" s="192"/>
      <c r="X829" s="192"/>
      <c r="Y829" s="192"/>
      <c r="Z829" s="192"/>
      <c r="AA829" s="192"/>
      <c r="BM829" s="90" t="s">
        <v>2146</v>
      </c>
      <c r="BN829" s="90" t="s">
        <v>2563</v>
      </c>
      <c r="BO829" s="90" t="s">
        <v>2603</v>
      </c>
      <c r="BP829" s="90" t="s">
        <v>5379</v>
      </c>
      <c r="BQ829" s="90" t="s">
        <v>3458</v>
      </c>
      <c r="BR829" s="90" t="s">
        <v>191</v>
      </c>
    </row>
    <row r="830" spans="1:70">
      <c r="A830" s="192">
        <v>829</v>
      </c>
      <c r="B830" s="193">
        <v>20000650</v>
      </c>
      <c r="C830" s="193">
        <v>3</v>
      </c>
      <c r="D830" s="193" t="s">
        <v>56</v>
      </c>
      <c r="E830" s="198">
        <v>45111</v>
      </c>
      <c r="F830" s="193" t="s">
        <v>4679</v>
      </c>
      <c r="G830" s="192"/>
      <c r="H830" s="192"/>
      <c r="I830" s="192"/>
      <c r="J830" s="192"/>
      <c r="K830" s="192"/>
      <c r="L830" s="192"/>
      <c r="M830" s="192"/>
      <c r="N830" s="192"/>
      <c r="O830" s="192"/>
      <c r="P830" s="196" t="s">
        <v>5117</v>
      </c>
      <c r="Q830" s="192"/>
      <c r="R830" s="192" t="s">
        <v>3127</v>
      </c>
      <c r="S830" s="192"/>
      <c r="T830" s="192"/>
      <c r="U830" s="192"/>
      <c r="V830" s="192"/>
      <c r="W830" s="192"/>
      <c r="X830" s="192"/>
      <c r="Y830" s="192"/>
      <c r="Z830" s="192"/>
      <c r="AA830" s="192"/>
      <c r="BM830" s="90" t="s">
        <v>3394</v>
      </c>
    </row>
    <row r="831" spans="1:70" ht="45">
      <c r="A831" s="192">
        <v>830</v>
      </c>
      <c r="B831" s="193">
        <v>200884523</v>
      </c>
      <c r="C831" s="193">
        <v>5</v>
      </c>
      <c r="D831" s="193" t="s">
        <v>51</v>
      </c>
      <c r="E831" s="198">
        <v>45108</v>
      </c>
      <c r="F831" s="193" t="s">
        <v>4679</v>
      </c>
      <c r="G831" s="192"/>
      <c r="H831" s="192"/>
      <c r="I831" s="192"/>
      <c r="J831" s="192"/>
      <c r="K831" s="192"/>
      <c r="L831" s="192"/>
      <c r="M831" s="192"/>
      <c r="N831" s="192"/>
      <c r="O831" s="192"/>
      <c r="P831" s="196" t="s">
        <v>5546</v>
      </c>
      <c r="Q831" s="192"/>
      <c r="R831" s="192" t="s">
        <v>155</v>
      </c>
      <c r="S831" s="192"/>
      <c r="T831" s="192"/>
      <c r="U831" s="192"/>
      <c r="V831" s="192"/>
      <c r="W831" s="192"/>
      <c r="X831" s="192"/>
      <c r="Y831" s="192"/>
      <c r="Z831" s="192"/>
      <c r="AA831" s="192"/>
      <c r="BM831" s="90" t="s">
        <v>5375</v>
      </c>
    </row>
    <row r="832" spans="1:70">
      <c r="A832" s="192">
        <v>831</v>
      </c>
      <c r="B832" s="193">
        <v>33000156</v>
      </c>
      <c r="C832" s="193">
        <v>5</v>
      </c>
      <c r="D832" s="193" t="s">
        <v>56</v>
      </c>
      <c r="E832" s="198">
        <v>45108</v>
      </c>
      <c r="F832" s="193" t="s">
        <v>4680</v>
      </c>
      <c r="G832" s="192"/>
      <c r="H832" s="192"/>
      <c r="I832" s="192"/>
      <c r="J832" s="192"/>
      <c r="K832" s="192"/>
      <c r="L832" s="192"/>
      <c r="M832" s="192"/>
      <c r="N832" s="192"/>
      <c r="O832" s="192"/>
      <c r="P832" s="196" t="s">
        <v>5118</v>
      </c>
      <c r="Q832" s="192"/>
      <c r="R832" s="192" t="s">
        <v>151</v>
      </c>
      <c r="S832" s="192" t="s">
        <v>154</v>
      </c>
      <c r="T832" s="192" t="s">
        <v>159</v>
      </c>
      <c r="U832" s="192"/>
      <c r="V832" s="192"/>
      <c r="W832" s="192"/>
      <c r="X832" s="192"/>
      <c r="Y832" s="192"/>
      <c r="Z832" s="192"/>
      <c r="AA832" s="192"/>
      <c r="BM832" s="90" t="s">
        <v>1109</v>
      </c>
      <c r="BN832" s="90" t="s">
        <v>2069</v>
      </c>
      <c r="BO832" s="90" t="s">
        <v>2441</v>
      </c>
      <c r="BP832" s="90" t="s">
        <v>1360</v>
      </c>
    </row>
    <row r="833" spans="1:74">
      <c r="A833" s="192">
        <v>832</v>
      </c>
      <c r="B833" s="193">
        <v>33000157</v>
      </c>
      <c r="C833" s="193">
        <v>3</v>
      </c>
      <c r="D833" s="193" t="s">
        <v>56</v>
      </c>
      <c r="E833" s="198">
        <v>45108</v>
      </c>
      <c r="F833" s="193" t="s">
        <v>4679</v>
      </c>
      <c r="G833" s="192"/>
      <c r="H833" s="192"/>
      <c r="I833" s="192"/>
      <c r="J833" s="192"/>
      <c r="K833" s="192"/>
      <c r="L833" s="192"/>
      <c r="M833" s="192"/>
      <c r="N833" s="192"/>
      <c r="O833" s="192"/>
      <c r="P833" s="196" t="s">
        <v>5119</v>
      </c>
      <c r="Q833" s="192"/>
      <c r="R833" s="192" t="s">
        <v>155</v>
      </c>
      <c r="S833" s="192"/>
      <c r="T833" s="192"/>
      <c r="U833" s="192"/>
      <c r="V833" s="192"/>
      <c r="W833" s="192"/>
      <c r="X833" s="192"/>
      <c r="Y833" s="192"/>
      <c r="Z833" s="192"/>
      <c r="AA833" s="192"/>
      <c r="BM833" s="90" t="s">
        <v>2958</v>
      </c>
    </row>
    <row r="834" spans="1:74" ht="30">
      <c r="A834" s="192">
        <v>833</v>
      </c>
      <c r="B834" s="193">
        <v>33000161</v>
      </c>
      <c r="C834" s="193">
        <v>4</v>
      </c>
      <c r="D834" s="193" t="s">
        <v>56</v>
      </c>
      <c r="E834" s="198">
        <v>45108</v>
      </c>
      <c r="F834" s="193" t="s">
        <v>4679</v>
      </c>
      <c r="G834" s="192"/>
      <c r="H834" s="192"/>
      <c r="I834" s="192"/>
      <c r="J834" s="192"/>
      <c r="K834" s="192"/>
      <c r="L834" s="192"/>
      <c r="M834" s="192"/>
      <c r="N834" s="192"/>
      <c r="O834" s="192"/>
      <c r="P834" s="196" t="s">
        <v>5120</v>
      </c>
      <c r="Q834" s="192"/>
      <c r="R834" s="192" t="s">
        <v>2698</v>
      </c>
      <c r="S834" s="192" t="s">
        <v>154</v>
      </c>
      <c r="T834" s="192"/>
      <c r="U834" s="192"/>
      <c r="V834" s="192"/>
      <c r="W834" s="192"/>
      <c r="X834" s="192"/>
      <c r="Y834" s="192"/>
      <c r="Z834" s="192"/>
      <c r="AA834" s="192"/>
      <c r="BM834" s="90" t="s">
        <v>1686</v>
      </c>
      <c r="BN834" s="90" t="s">
        <v>1845</v>
      </c>
    </row>
    <row r="835" spans="1:74" ht="30">
      <c r="A835" s="192">
        <v>834</v>
      </c>
      <c r="B835" s="193">
        <v>33000234</v>
      </c>
      <c r="C835" s="193">
        <v>5</v>
      </c>
      <c r="D835" s="193" t="s">
        <v>56</v>
      </c>
      <c r="E835" s="198">
        <v>45108</v>
      </c>
      <c r="F835" s="193" t="s">
        <v>4680</v>
      </c>
      <c r="G835" s="192"/>
      <c r="H835" s="192"/>
      <c r="I835" s="192"/>
      <c r="J835" s="192"/>
      <c r="K835" s="192"/>
      <c r="L835" s="192"/>
      <c r="M835" s="192"/>
      <c r="N835" s="192"/>
      <c r="O835" s="192"/>
      <c r="P835" s="197" t="s">
        <v>5121</v>
      </c>
      <c r="Q835" s="192"/>
      <c r="R835" s="192" t="s">
        <v>154</v>
      </c>
      <c r="S835" s="192" t="s">
        <v>3</v>
      </c>
      <c r="T835" s="192" t="s">
        <v>165</v>
      </c>
      <c r="U835" s="192" t="s">
        <v>671</v>
      </c>
      <c r="V835" s="192" t="s">
        <v>155</v>
      </c>
      <c r="W835" s="192"/>
      <c r="X835" s="192"/>
      <c r="Y835" s="192"/>
      <c r="Z835" s="192"/>
      <c r="AA835" s="192"/>
      <c r="BM835" s="90" t="s">
        <v>1518</v>
      </c>
      <c r="BN835" s="90" t="s">
        <v>1144</v>
      </c>
      <c r="BO835" s="90" t="s">
        <v>1317</v>
      </c>
      <c r="BP835" s="90" t="s">
        <v>2638</v>
      </c>
      <c r="BQ835" s="90" t="s">
        <v>2639</v>
      </c>
      <c r="BR835" s="90" t="s">
        <v>2652</v>
      </c>
      <c r="BS835" s="90" t="s">
        <v>3583</v>
      </c>
    </row>
    <row r="836" spans="1:74" ht="30">
      <c r="A836" s="192">
        <v>835</v>
      </c>
      <c r="B836" s="193">
        <v>40000251</v>
      </c>
      <c r="C836" s="193">
        <v>4</v>
      </c>
      <c r="D836" s="193" t="s">
        <v>51</v>
      </c>
      <c r="E836" s="198">
        <v>45108</v>
      </c>
      <c r="F836" s="193" t="s">
        <v>4679</v>
      </c>
      <c r="G836" s="192"/>
      <c r="H836" s="192"/>
      <c r="I836" s="192"/>
      <c r="J836" s="192"/>
      <c r="K836" s="192"/>
      <c r="L836" s="192"/>
      <c r="M836" s="192"/>
      <c r="N836" s="192"/>
      <c r="O836" s="192"/>
      <c r="P836" s="196" t="s">
        <v>4639</v>
      </c>
      <c r="Q836" s="192"/>
      <c r="R836" s="192" t="s">
        <v>86</v>
      </c>
      <c r="S836" s="192"/>
      <c r="T836" s="192"/>
      <c r="U836" s="192"/>
      <c r="V836" s="192"/>
      <c r="W836" s="192"/>
      <c r="X836" s="192"/>
      <c r="Y836" s="192"/>
      <c r="Z836" s="192"/>
      <c r="AA836" s="192"/>
    </row>
    <row r="837" spans="1:74" ht="60">
      <c r="A837" s="192">
        <v>836</v>
      </c>
      <c r="B837" s="193">
        <v>40000264</v>
      </c>
      <c r="C837" s="193">
        <v>1</v>
      </c>
      <c r="D837" s="193" t="s">
        <v>56</v>
      </c>
      <c r="E837" s="198">
        <v>45108</v>
      </c>
      <c r="F837" s="193" t="s">
        <v>4680</v>
      </c>
      <c r="G837" s="192"/>
      <c r="H837" s="192"/>
      <c r="I837" s="192"/>
      <c r="J837" s="192"/>
      <c r="K837" s="192"/>
      <c r="L837" s="192"/>
      <c r="M837" s="192"/>
      <c r="N837" s="192"/>
      <c r="O837" s="192"/>
      <c r="P837" s="197" t="s">
        <v>5122</v>
      </c>
      <c r="Q837" s="192"/>
      <c r="R837" s="192" t="s">
        <v>174</v>
      </c>
      <c r="S837" s="192" t="s">
        <v>3</v>
      </c>
      <c r="T837" s="192" t="s">
        <v>159</v>
      </c>
      <c r="U837" s="192" t="s">
        <v>507</v>
      </c>
      <c r="V837" s="192"/>
      <c r="W837" s="192"/>
      <c r="X837" s="192"/>
      <c r="Y837" s="192"/>
      <c r="Z837" s="192"/>
      <c r="AA837" s="192"/>
      <c r="BM837" s="90" t="s">
        <v>1777</v>
      </c>
      <c r="BN837" s="90" t="s">
        <v>1251</v>
      </c>
      <c r="BO837" s="90" t="s">
        <v>3784</v>
      </c>
      <c r="BP837" s="90" t="s">
        <v>3575</v>
      </c>
    </row>
    <row r="838" spans="1:74" ht="30">
      <c r="A838" s="192">
        <v>837</v>
      </c>
      <c r="B838" s="193">
        <v>40000264</v>
      </c>
      <c r="C838" s="193">
        <v>3</v>
      </c>
      <c r="D838" s="193" t="s">
        <v>51</v>
      </c>
      <c r="E838" s="198">
        <v>45108</v>
      </c>
      <c r="F838" s="193" t="s">
        <v>4680</v>
      </c>
      <c r="G838" s="192"/>
      <c r="H838" s="192"/>
      <c r="I838" s="192"/>
      <c r="J838" s="192"/>
      <c r="K838" s="192"/>
      <c r="L838" s="192"/>
      <c r="M838" s="192"/>
      <c r="N838" s="192"/>
      <c r="O838" s="192"/>
      <c r="P838" s="196" t="s">
        <v>5123</v>
      </c>
      <c r="Q838" s="192"/>
      <c r="R838" s="192" t="s">
        <v>551</v>
      </c>
      <c r="S838" s="192"/>
      <c r="T838" s="192"/>
      <c r="U838" s="192"/>
      <c r="V838" s="192"/>
      <c r="W838" s="192"/>
      <c r="X838" s="192"/>
      <c r="Y838" s="192"/>
      <c r="Z838" s="192"/>
      <c r="AA838" s="192"/>
      <c r="BM838" s="90" t="s">
        <v>2150</v>
      </c>
      <c r="BN838" s="90" t="s">
        <v>2490</v>
      </c>
    </row>
    <row r="839" spans="1:74">
      <c r="A839" s="192">
        <v>838</v>
      </c>
      <c r="B839" s="193">
        <v>40000352</v>
      </c>
      <c r="C839" s="193">
        <v>1</v>
      </c>
      <c r="D839" s="193" t="s">
        <v>56</v>
      </c>
      <c r="E839" s="198">
        <v>45108</v>
      </c>
      <c r="F839" s="193" t="s">
        <v>4680</v>
      </c>
      <c r="G839" s="192"/>
      <c r="H839" s="192"/>
      <c r="I839" s="192"/>
      <c r="J839" s="192"/>
      <c r="K839" s="192"/>
      <c r="L839" s="192"/>
      <c r="M839" s="192"/>
      <c r="N839" s="192"/>
      <c r="O839" s="192"/>
      <c r="P839" s="197" t="s">
        <v>5124</v>
      </c>
      <c r="Q839" s="192"/>
      <c r="R839" s="192" t="s">
        <v>154</v>
      </c>
      <c r="S839" s="192" t="s">
        <v>548</v>
      </c>
      <c r="T839" s="192"/>
      <c r="U839" s="192"/>
      <c r="V839" s="192"/>
      <c r="W839" s="192"/>
      <c r="X839" s="192"/>
      <c r="Y839" s="192"/>
      <c r="Z839" s="192"/>
      <c r="AA839" s="192"/>
      <c r="BM839" s="90" t="s">
        <v>1952</v>
      </c>
      <c r="BN839" s="90" t="s">
        <v>3413</v>
      </c>
    </row>
    <row r="840" spans="1:74" ht="45">
      <c r="A840" s="192">
        <v>839</v>
      </c>
      <c r="B840" s="193">
        <v>40000383</v>
      </c>
      <c r="C840" s="193">
        <v>1</v>
      </c>
      <c r="D840" s="193" t="s">
        <v>56</v>
      </c>
      <c r="E840" s="198">
        <v>45108</v>
      </c>
      <c r="F840" s="193" t="s">
        <v>4680</v>
      </c>
      <c r="G840" s="192"/>
      <c r="H840" s="192"/>
      <c r="I840" s="192"/>
      <c r="J840" s="192"/>
      <c r="K840" s="192"/>
      <c r="L840" s="192"/>
      <c r="M840" s="192"/>
      <c r="N840" s="192"/>
      <c r="O840" s="192"/>
      <c r="P840" s="196" t="s">
        <v>5547</v>
      </c>
      <c r="Q840" s="192"/>
      <c r="R840" s="192" t="s">
        <v>174</v>
      </c>
      <c r="S840" s="192" t="s">
        <v>154</v>
      </c>
      <c r="T840" s="192" t="s">
        <v>178</v>
      </c>
      <c r="U840" s="192" t="s">
        <v>3</v>
      </c>
      <c r="V840" s="192" t="s">
        <v>671</v>
      </c>
      <c r="W840" s="192" t="s">
        <v>159</v>
      </c>
      <c r="X840" s="192" t="s">
        <v>507</v>
      </c>
      <c r="Y840" s="192" t="s">
        <v>162</v>
      </c>
      <c r="Z840" s="192" t="s">
        <v>655</v>
      </c>
      <c r="AA840" s="192"/>
      <c r="BM840" s="90" t="s">
        <v>1777</v>
      </c>
      <c r="BN840" s="90" t="s">
        <v>1663</v>
      </c>
      <c r="BO840" s="90" t="s">
        <v>1119</v>
      </c>
      <c r="BP840" s="90" t="s">
        <v>2731</v>
      </c>
      <c r="BQ840" s="90" t="s">
        <v>534</v>
      </c>
      <c r="BR840" s="90" t="s">
        <v>2626</v>
      </c>
      <c r="BS840" s="90" t="s">
        <v>3769</v>
      </c>
      <c r="BT840" s="90" t="s">
        <v>3575</v>
      </c>
      <c r="BU840" s="90" t="s">
        <v>2721</v>
      </c>
      <c r="BV840" s="90" t="s">
        <v>1676</v>
      </c>
    </row>
    <row r="841" spans="1:74" ht="45">
      <c r="A841" s="192">
        <v>840</v>
      </c>
      <c r="B841" s="193">
        <v>40000399</v>
      </c>
      <c r="C841" s="193">
        <v>2</v>
      </c>
      <c r="D841" s="193" t="s">
        <v>56</v>
      </c>
      <c r="E841" s="198">
        <v>45108</v>
      </c>
      <c r="F841" s="193" t="s">
        <v>4679</v>
      </c>
      <c r="G841" s="192"/>
      <c r="H841" s="192"/>
      <c r="I841" s="192"/>
      <c r="J841" s="192"/>
      <c r="K841" s="192"/>
      <c r="L841" s="192"/>
      <c r="M841" s="192"/>
      <c r="N841" s="192"/>
      <c r="O841" s="192"/>
      <c r="P841" s="196" t="s">
        <v>5125</v>
      </c>
      <c r="Q841" s="192"/>
      <c r="R841" s="192" t="s">
        <v>551</v>
      </c>
      <c r="S841" s="192" t="s">
        <v>150</v>
      </c>
      <c r="T841" s="192" t="s">
        <v>2467</v>
      </c>
      <c r="U841" s="192"/>
      <c r="V841" s="192"/>
      <c r="W841" s="192"/>
      <c r="X841" s="192"/>
      <c r="Y841" s="192"/>
      <c r="Z841" s="192"/>
      <c r="AA841" s="192"/>
      <c r="BM841" s="90" t="s">
        <v>2152</v>
      </c>
      <c r="BN841" s="90" t="s">
        <v>1942</v>
      </c>
      <c r="BO841" s="90" t="s">
        <v>3086</v>
      </c>
    </row>
    <row r="842" spans="1:74" ht="75">
      <c r="A842" s="192">
        <v>841</v>
      </c>
      <c r="B842" s="193">
        <v>61000060</v>
      </c>
      <c r="C842" s="193">
        <v>2</v>
      </c>
      <c r="D842" s="193" t="s">
        <v>51</v>
      </c>
      <c r="E842" s="198">
        <v>45108</v>
      </c>
      <c r="F842" s="193" t="s">
        <v>4681</v>
      </c>
      <c r="G842" s="192"/>
      <c r="H842" s="192"/>
      <c r="I842" s="192"/>
      <c r="J842" s="192"/>
      <c r="K842" s="192"/>
      <c r="L842" s="192"/>
      <c r="M842" s="192"/>
      <c r="N842" s="192"/>
      <c r="O842" s="192"/>
      <c r="P842" s="196" t="s">
        <v>5784</v>
      </c>
      <c r="Q842" s="192"/>
      <c r="R842" s="192" t="s">
        <v>551</v>
      </c>
      <c r="S842" s="192" t="s">
        <v>154</v>
      </c>
      <c r="T842" s="192" t="s">
        <v>155</v>
      </c>
      <c r="U842" s="192" t="s">
        <v>3127</v>
      </c>
      <c r="V842" s="192" t="s">
        <v>507</v>
      </c>
      <c r="W842" s="192"/>
      <c r="X842" s="192"/>
      <c r="Y842" s="192"/>
      <c r="Z842" s="192"/>
      <c r="AA842" s="192"/>
      <c r="BM842" s="90" t="s">
        <v>2162</v>
      </c>
      <c r="BN842" s="90" t="s">
        <v>2720</v>
      </c>
      <c r="BO842" s="90" t="s">
        <v>1952</v>
      </c>
      <c r="BP842" s="90" t="s">
        <v>3583</v>
      </c>
      <c r="BQ842" s="90" t="s">
        <v>2817</v>
      </c>
      <c r="BR842" s="90" t="s">
        <v>3575</v>
      </c>
    </row>
    <row r="843" spans="1:74" ht="30">
      <c r="A843" s="192">
        <v>842</v>
      </c>
      <c r="B843" s="193">
        <v>61000092</v>
      </c>
      <c r="C843" s="193">
        <v>4</v>
      </c>
      <c r="D843" s="193" t="s">
        <v>56</v>
      </c>
      <c r="E843" s="198">
        <v>45108</v>
      </c>
      <c r="F843" s="193" t="s">
        <v>4680</v>
      </c>
      <c r="G843" s="192"/>
      <c r="H843" s="192"/>
      <c r="I843" s="192"/>
      <c r="J843" s="192"/>
      <c r="K843" s="192"/>
      <c r="L843" s="192"/>
      <c r="M843" s="192"/>
      <c r="N843" s="192"/>
      <c r="O843" s="192"/>
      <c r="P843" s="196" t="s">
        <v>5126</v>
      </c>
      <c r="Q843" s="192"/>
      <c r="R843" s="192" t="s">
        <v>164</v>
      </c>
      <c r="S843" s="192" t="s">
        <v>2467</v>
      </c>
      <c r="T843" s="192"/>
      <c r="U843" s="192"/>
      <c r="V843" s="192"/>
      <c r="W843" s="192"/>
      <c r="X843" s="192"/>
      <c r="Y843" s="192"/>
      <c r="Z843" s="192"/>
      <c r="AA843" s="192"/>
      <c r="BM843" s="90" t="s">
        <v>783</v>
      </c>
      <c r="BN843" s="90" t="s">
        <v>3086</v>
      </c>
    </row>
    <row r="844" spans="1:74">
      <c r="A844" s="192">
        <v>843</v>
      </c>
      <c r="B844" s="193">
        <v>61000108</v>
      </c>
      <c r="C844" s="193">
        <v>3</v>
      </c>
      <c r="D844" s="193" t="s">
        <v>56</v>
      </c>
      <c r="E844" s="198">
        <v>45108</v>
      </c>
      <c r="F844" s="193" t="s">
        <v>4679</v>
      </c>
      <c r="G844" s="192"/>
      <c r="H844" s="192"/>
      <c r="I844" s="192"/>
      <c r="J844" s="192"/>
      <c r="K844" s="192"/>
      <c r="L844" s="192"/>
      <c r="M844" s="192"/>
      <c r="N844" s="192"/>
      <c r="O844" s="192"/>
      <c r="P844" s="196" t="s">
        <v>4645</v>
      </c>
      <c r="Q844" s="192"/>
      <c r="R844" s="192" t="s">
        <v>86</v>
      </c>
      <c r="S844" s="192"/>
      <c r="T844" s="192"/>
      <c r="U844" s="192"/>
      <c r="V844" s="192"/>
      <c r="W844" s="192"/>
      <c r="X844" s="192"/>
      <c r="Y844" s="192"/>
      <c r="Z844" s="192"/>
      <c r="AA844" s="192"/>
    </row>
    <row r="845" spans="1:74" ht="45">
      <c r="A845" s="192">
        <v>844</v>
      </c>
      <c r="B845" s="193">
        <v>71000349</v>
      </c>
      <c r="C845" s="193">
        <v>2</v>
      </c>
      <c r="D845" s="193" t="s">
        <v>56</v>
      </c>
      <c r="E845" s="198">
        <v>45108</v>
      </c>
      <c r="F845" s="193" t="s">
        <v>4680</v>
      </c>
      <c r="G845" s="192"/>
      <c r="H845" s="192"/>
      <c r="I845" s="192"/>
      <c r="J845" s="192"/>
      <c r="K845" s="192"/>
      <c r="L845" s="192"/>
      <c r="M845" s="192"/>
      <c r="N845" s="192"/>
      <c r="O845" s="192"/>
      <c r="P845" s="196" t="s">
        <v>5548</v>
      </c>
      <c r="Q845" s="192"/>
      <c r="R845" s="192" t="s">
        <v>154</v>
      </c>
      <c r="S845" s="192" t="s">
        <v>507</v>
      </c>
      <c r="T845" s="192" t="s">
        <v>164</v>
      </c>
      <c r="U845" s="192"/>
      <c r="V845" s="192"/>
      <c r="W845" s="192"/>
      <c r="X845" s="192"/>
      <c r="Y845" s="192"/>
      <c r="Z845" s="192"/>
      <c r="AA845" s="192"/>
      <c r="BM845" s="90" t="s">
        <v>2720</v>
      </c>
      <c r="BN845" s="90" t="s">
        <v>3575</v>
      </c>
      <c r="BO845" s="90" t="s">
        <v>3458</v>
      </c>
    </row>
    <row r="846" spans="1:74" ht="105">
      <c r="A846" s="192">
        <v>845</v>
      </c>
      <c r="B846" s="193">
        <v>71000349</v>
      </c>
      <c r="C846" s="193">
        <v>3</v>
      </c>
      <c r="D846" s="193" t="s">
        <v>56</v>
      </c>
      <c r="E846" s="198">
        <v>45108</v>
      </c>
      <c r="F846" s="193" t="s">
        <v>4680</v>
      </c>
      <c r="G846" s="192"/>
      <c r="H846" s="192"/>
      <c r="I846" s="192"/>
      <c r="J846" s="192"/>
      <c r="K846" s="192"/>
      <c r="L846" s="192"/>
      <c r="M846" s="192"/>
      <c r="N846" s="192"/>
      <c r="O846" s="192"/>
      <c r="P846" s="196" t="s">
        <v>5549</v>
      </c>
      <c r="Q846" s="192"/>
      <c r="R846" s="192" t="s">
        <v>551</v>
      </c>
      <c r="S846" s="192" t="s">
        <v>154</v>
      </c>
      <c r="T846" s="192" t="s">
        <v>2700</v>
      </c>
      <c r="U846" s="192" t="s">
        <v>155</v>
      </c>
      <c r="V846" s="192" t="s">
        <v>159</v>
      </c>
      <c r="W846" s="192" t="s">
        <v>507</v>
      </c>
      <c r="X846" s="192" t="s">
        <v>164</v>
      </c>
      <c r="Y846" s="192" t="s">
        <v>655</v>
      </c>
      <c r="Z846" s="192"/>
      <c r="AA846" s="192"/>
      <c r="BM846" s="90" t="s">
        <v>2171</v>
      </c>
      <c r="BN846" s="90" t="s">
        <v>1657</v>
      </c>
      <c r="BO846" s="90" t="s">
        <v>3265</v>
      </c>
      <c r="BP846" s="90" t="s">
        <v>2804</v>
      </c>
      <c r="BQ846" s="90" t="s">
        <v>2371</v>
      </c>
      <c r="BR846" s="90" t="s">
        <v>3575</v>
      </c>
      <c r="BS846" s="90" t="s">
        <v>1412</v>
      </c>
      <c r="BT846" s="90" t="s">
        <v>1688</v>
      </c>
    </row>
    <row r="847" spans="1:74" ht="75">
      <c r="A847" s="192">
        <v>846</v>
      </c>
      <c r="B847" s="193">
        <v>71000349</v>
      </c>
      <c r="C847" s="193">
        <v>3</v>
      </c>
      <c r="D847" s="193" t="s">
        <v>56</v>
      </c>
      <c r="E847" s="198">
        <v>45108</v>
      </c>
      <c r="F847" s="193" t="s">
        <v>4680</v>
      </c>
      <c r="G847" s="192"/>
      <c r="H847" s="192"/>
      <c r="I847" s="192"/>
      <c r="J847" s="192"/>
      <c r="K847" s="192"/>
      <c r="L847" s="192"/>
      <c r="M847" s="192"/>
      <c r="N847" s="192"/>
      <c r="O847" s="192"/>
      <c r="P847" s="196" t="s">
        <v>5756</v>
      </c>
      <c r="Q847" s="192"/>
      <c r="R847" s="192" t="s">
        <v>160</v>
      </c>
      <c r="S847" s="192" t="s">
        <v>548</v>
      </c>
      <c r="T847" s="192" t="s">
        <v>507</v>
      </c>
      <c r="U847" s="192" t="s">
        <v>164</v>
      </c>
      <c r="V847" s="192" t="s">
        <v>2467</v>
      </c>
      <c r="W847" s="192"/>
      <c r="X847" s="192"/>
      <c r="Y847" s="192"/>
      <c r="Z847" s="192"/>
      <c r="AA847" s="192"/>
      <c r="BM847" s="90" t="s">
        <v>730</v>
      </c>
      <c r="BN847" s="90" t="s">
        <v>1642</v>
      </c>
      <c r="BO847" s="90" t="s">
        <v>3575</v>
      </c>
      <c r="BP847" s="90" t="s">
        <v>3463</v>
      </c>
      <c r="BQ847" s="90" t="s">
        <v>216</v>
      </c>
      <c r="BR847" s="90" t="s">
        <v>191</v>
      </c>
    </row>
    <row r="848" spans="1:74" ht="60">
      <c r="A848" s="192">
        <v>847</v>
      </c>
      <c r="B848" s="193">
        <v>72000033</v>
      </c>
      <c r="C848" s="193">
        <v>4</v>
      </c>
      <c r="D848" s="193" t="s">
        <v>56</v>
      </c>
      <c r="E848" s="198">
        <v>45108</v>
      </c>
      <c r="F848" s="193" t="s">
        <v>4679</v>
      </c>
      <c r="G848" s="192"/>
      <c r="H848" s="192"/>
      <c r="I848" s="192"/>
      <c r="J848" s="192"/>
      <c r="K848" s="192"/>
      <c r="L848" s="192"/>
      <c r="M848" s="192"/>
      <c r="N848" s="192"/>
      <c r="O848" s="192"/>
      <c r="P848" s="196" t="s">
        <v>5550</v>
      </c>
      <c r="Q848" s="192"/>
      <c r="R848" s="192" t="s">
        <v>154</v>
      </c>
      <c r="S848" s="192" t="s">
        <v>155</v>
      </c>
      <c r="T848" s="192" t="s">
        <v>159</v>
      </c>
      <c r="U848" s="192"/>
      <c r="V848" s="192"/>
      <c r="W848" s="192"/>
      <c r="X848" s="192"/>
      <c r="Y848" s="192"/>
      <c r="Z848" s="192"/>
      <c r="AA848" s="192"/>
      <c r="BM848" s="90" t="s">
        <v>506</v>
      </c>
      <c r="BN848" s="90" t="s">
        <v>2804</v>
      </c>
      <c r="BO848" s="90" t="s">
        <v>2426</v>
      </c>
    </row>
    <row r="849" spans="1:70" ht="30">
      <c r="A849" s="192">
        <v>848</v>
      </c>
      <c r="B849" s="193">
        <v>72000033</v>
      </c>
      <c r="C849" s="193">
        <v>5</v>
      </c>
      <c r="D849" s="193" t="s">
        <v>51</v>
      </c>
      <c r="E849" s="198">
        <v>45108</v>
      </c>
      <c r="F849" s="193" t="s">
        <v>4679</v>
      </c>
      <c r="G849" s="192"/>
      <c r="H849" s="192"/>
      <c r="I849" s="192"/>
      <c r="J849" s="192"/>
      <c r="K849" s="192"/>
      <c r="L849" s="192"/>
      <c r="M849" s="192"/>
      <c r="N849" s="192"/>
      <c r="O849" s="192"/>
      <c r="P849" s="196" t="s">
        <v>5551</v>
      </c>
      <c r="Q849" s="192"/>
      <c r="R849" s="192" t="s">
        <v>2467</v>
      </c>
      <c r="S849" s="192"/>
      <c r="T849" s="192"/>
      <c r="U849" s="192"/>
      <c r="V849" s="192"/>
      <c r="W849" s="192"/>
      <c r="X849" s="192"/>
      <c r="Y849" s="192"/>
      <c r="Z849" s="192"/>
      <c r="AA849" s="192"/>
      <c r="BM849" s="90" t="s">
        <v>173</v>
      </c>
    </row>
    <row r="850" spans="1:70" ht="30">
      <c r="A850" s="192">
        <v>849</v>
      </c>
      <c r="B850" s="193">
        <v>72000155</v>
      </c>
      <c r="C850" s="193">
        <v>3</v>
      </c>
      <c r="D850" s="193" t="s">
        <v>56</v>
      </c>
      <c r="E850" s="198">
        <v>45108</v>
      </c>
      <c r="F850" s="193" t="s">
        <v>4679</v>
      </c>
      <c r="G850" s="192"/>
      <c r="H850" s="192"/>
      <c r="I850" s="192"/>
      <c r="J850" s="192"/>
      <c r="K850" s="192"/>
      <c r="L850" s="192"/>
      <c r="M850" s="192"/>
      <c r="N850" s="192"/>
      <c r="O850" s="192"/>
      <c r="P850" s="196" t="s">
        <v>5127</v>
      </c>
      <c r="Q850" s="192"/>
      <c r="R850" s="192" t="s">
        <v>551</v>
      </c>
      <c r="S850" s="192"/>
      <c r="T850" s="192"/>
      <c r="U850" s="192"/>
      <c r="V850" s="192"/>
      <c r="W850" s="192"/>
      <c r="X850" s="192"/>
      <c r="Y850" s="192"/>
      <c r="Z850" s="192"/>
      <c r="AA850" s="192"/>
      <c r="BM850" s="90" t="s">
        <v>2148</v>
      </c>
    </row>
    <row r="851" spans="1:70" ht="60">
      <c r="A851" s="192">
        <v>850</v>
      </c>
      <c r="B851" s="193">
        <v>72000180</v>
      </c>
      <c r="C851" s="193">
        <v>2</v>
      </c>
      <c r="D851" s="193" t="s">
        <v>56</v>
      </c>
      <c r="E851" s="198">
        <v>45108</v>
      </c>
      <c r="F851" s="193" t="s">
        <v>4680</v>
      </c>
      <c r="G851" s="192"/>
      <c r="H851" s="192"/>
      <c r="I851" s="192"/>
      <c r="J851" s="192"/>
      <c r="K851" s="192"/>
      <c r="L851" s="192"/>
      <c r="M851" s="192"/>
      <c r="N851" s="192"/>
      <c r="O851" s="192"/>
      <c r="P851" s="196" t="s">
        <v>5128</v>
      </c>
      <c r="Q851" s="192"/>
      <c r="R851" s="192" t="s">
        <v>551</v>
      </c>
      <c r="S851" s="192" t="s">
        <v>154</v>
      </c>
      <c r="T851" s="192" t="s">
        <v>2097</v>
      </c>
      <c r="U851" s="192" t="s">
        <v>655</v>
      </c>
      <c r="V851" s="192"/>
      <c r="W851" s="192"/>
      <c r="X851" s="192"/>
      <c r="Y851" s="192"/>
      <c r="Z851" s="192"/>
      <c r="AA851" s="192"/>
      <c r="BM851" s="90" t="s">
        <v>2151</v>
      </c>
      <c r="BN851" s="90" t="s">
        <v>506</v>
      </c>
      <c r="BO851" s="90" t="s">
        <v>2748</v>
      </c>
      <c r="BP851" s="90" t="s">
        <v>3324</v>
      </c>
    </row>
    <row r="852" spans="1:70">
      <c r="A852" s="192">
        <v>851</v>
      </c>
      <c r="B852" s="193">
        <v>104590112</v>
      </c>
      <c r="C852" s="193">
        <v>3</v>
      </c>
      <c r="D852" s="193" t="s">
        <v>56</v>
      </c>
      <c r="E852" s="198">
        <v>45109</v>
      </c>
      <c r="F852" s="193" t="s">
        <v>4679</v>
      </c>
      <c r="G852" s="192"/>
      <c r="H852" s="192"/>
      <c r="I852" s="192"/>
      <c r="J852" s="192"/>
      <c r="K852" s="192"/>
      <c r="L852" s="192"/>
      <c r="M852" s="192"/>
      <c r="N852" s="192"/>
      <c r="O852" s="192"/>
      <c r="P852" s="196" t="s">
        <v>5630</v>
      </c>
      <c r="Q852" s="192"/>
      <c r="R852" s="192" t="s">
        <v>5562</v>
      </c>
      <c r="S852" s="192"/>
      <c r="T852" s="192"/>
      <c r="U852" s="192"/>
      <c r="V852" s="192"/>
      <c r="W852" s="192"/>
      <c r="X852" s="192"/>
      <c r="Y852" s="192"/>
      <c r="Z852" s="192"/>
      <c r="AA852" s="192"/>
      <c r="BM852" s="90" t="s">
        <v>5598</v>
      </c>
    </row>
    <row r="853" spans="1:70" ht="30">
      <c r="A853" s="192">
        <v>852</v>
      </c>
      <c r="B853" s="193">
        <v>11169337</v>
      </c>
      <c r="C853" s="193">
        <v>1</v>
      </c>
      <c r="D853" s="193" t="s">
        <v>56</v>
      </c>
      <c r="E853" s="198">
        <v>45109</v>
      </c>
      <c r="F853" s="193" t="s">
        <v>4683</v>
      </c>
      <c r="G853" s="192"/>
      <c r="H853" s="192"/>
      <c r="I853" s="192"/>
      <c r="J853" s="192"/>
      <c r="K853" s="192"/>
      <c r="L853" s="192"/>
      <c r="M853" s="192"/>
      <c r="N853" s="192"/>
      <c r="O853" s="192"/>
      <c r="P853" s="196" t="s">
        <v>4649</v>
      </c>
      <c r="Q853" s="192"/>
      <c r="R853" s="192" t="s">
        <v>86</v>
      </c>
      <c r="S853" s="192"/>
      <c r="T853" s="192"/>
      <c r="U853" s="192"/>
      <c r="V853" s="192"/>
      <c r="W853" s="192"/>
      <c r="X853" s="192"/>
      <c r="Y853" s="192"/>
      <c r="Z853" s="192"/>
      <c r="AA853" s="192"/>
    </row>
    <row r="854" spans="1:70">
      <c r="A854" s="192">
        <v>853</v>
      </c>
      <c r="B854" s="193">
        <v>115837510</v>
      </c>
      <c r="C854" s="193">
        <v>1</v>
      </c>
      <c r="D854" s="193" t="s">
        <v>56</v>
      </c>
      <c r="E854" s="198">
        <v>45109</v>
      </c>
      <c r="F854" s="193" t="s">
        <v>4686</v>
      </c>
      <c r="G854" s="192"/>
      <c r="H854" s="192"/>
      <c r="I854" s="192"/>
      <c r="J854" s="192"/>
      <c r="K854" s="192"/>
      <c r="L854" s="192"/>
      <c r="M854" s="192"/>
      <c r="N854" s="192"/>
      <c r="O854" s="192"/>
      <c r="P854" s="196" t="s">
        <v>5129</v>
      </c>
      <c r="Q854" s="192"/>
      <c r="R854" s="192" t="s">
        <v>155</v>
      </c>
      <c r="S854" s="192"/>
      <c r="T854" s="192"/>
      <c r="U854" s="192"/>
      <c r="V854" s="192"/>
      <c r="W854" s="192"/>
      <c r="X854" s="192"/>
      <c r="Y854" s="192"/>
      <c r="Z854" s="192"/>
      <c r="AA854" s="192"/>
      <c r="BM854" s="90" t="s">
        <v>3013</v>
      </c>
    </row>
    <row r="855" spans="1:70">
      <c r="A855" s="192">
        <v>854</v>
      </c>
      <c r="B855" s="193">
        <v>115998528</v>
      </c>
      <c r="C855" s="193">
        <v>5</v>
      </c>
      <c r="D855" s="193" t="s">
        <v>56</v>
      </c>
      <c r="E855" s="198">
        <v>45109</v>
      </c>
      <c r="F855" s="193" t="s">
        <v>4679</v>
      </c>
      <c r="G855" s="192"/>
      <c r="H855" s="192"/>
      <c r="I855" s="192"/>
      <c r="J855" s="192"/>
      <c r="K855" s="192"/>
      <c r="L855" s="192"/>
      <c r="M855" s="192"/>
      <c r="N855" s="192"/>
      <c r="O855" s="192"/>
      <c r="P855" s="196" t="s">
        <v>5130</v>
      </c>
      <c r="Q855" s="192"/>
      <c r="R855" s="192" t="s">
        <v>159</v>
      </c>
      <c r="S855" s="192"/>
      <c r="T855" s="192"/>
      <c r="U855" s="192"/>
      <c r="V855" s="192"/>
      <c r="W855" s="192"/>
      <c r="X855" s="192"/>
      <c r="Y855" s="192"/>
      <c r="Z855" s="192"/>
      <c r="AA855" s="192"/>
      <c r="BM855" s="90" t="s">
        <v>2411</v>
      </c>
    </row>
    <row r="856" spans="1:70" ht="30">
      <c r="A856" s="192">
        <v>855</v>
      </c>
      <c r="B856" s="193">
        <v>116003369</v>
      </c>
      <c r="C856" s="193">
        <v>4</v>
      </c>
      <c r="D856" s="193" t="s">
        <v>56</v>
      </c>
      <c r="E856" s="198">
        <v>45109</v>
      </c>
      <c r="F856" s="193" t="s">
        <v>4679</v>
      </c>
      <c r="G856" s="192"/>
      <c r="H856" s="192"/>
      <c r="I856" s="192"/>
      <c r="J856" s="192"/>
      <c r="K856" s="192"/>
      <c r="L856" s="192"/>
      <c r="M856" s="192"/>
      <c r="N856" s="192"/>
      <c r="O856" s="192"/>
      <c r="P856" s="196" t="s">
        <v>5631</v>
      </c>
      <c r="Q856" s="192"/>
      <c r="R856" s="192" t="s">
        <v>5557</v>
      </c>
      <c r="S856" s="192"/>
      <c r="T856" s="192"/>
      <c r="U856" s="192"/>
      <c r="V856" s="192"/>
      <c r="W856" s="192"/>
      <c r="X856" s="192"/>
      <c r="Y856" s="192"/>
      <c r="Z856" s="192"/>
      <c r="AA856" s="192"/>
      <c r="BM856" s="90" t="s">
        <v>5599</v>
      </c>
    </row>
    <row r="857" spans="1:70" ht="30">
      <c r="A857" s="192">
        <v>856</v>
      </c>
      <c r="B857" s="193">
        <v>124300831</v>
      </c>
      <c r="C857" s="193">
        <v>5</v>
      </c>
      <c r="D857" s="193" t="s">
        <v>51</v>
      </c>
      <c r="E857" s="198">
        <v>45109</v>
      </c>
      <c r="F857" s="193" t="s">
        <v>4679</v>
      </c>
      <c r="G857" s="192"/>
      <c r="H857" s="192"/>
      <c r="I857" s="192"/>
      <c r="J857" s="192"/>
      <c r="K857" s="192"/>
      <c r="L857" s="192"/>
      <c r="M857" s="192"/>
      <c r="N857" s="192"/>
      <c r="O857" s="192"/>
      <c r="P857" s="196" t="s">
        <v>5552</v>
      </c>
      <c r="Q857" s="192"/>
      <c r="R857" s="192" t="s">
        <v>164</v>
      </c>
      <c r="S857" s="192" t="s">
        <v>655</v>
      </c>
      <c r="T857" s="192"/>
      <c r="U857" s="192"/>
      <c r="V857" s="192"/>
      <c r="W857" s="192"/>
      <c r="X857" s="192"/>
      <c r="Y857" s="192"/>
      <c r="Z857" s="192"/>
      <c r="AA857" s="192"/>
      <c r="BM857" s="90" t="s">
        <v>3463</v>
      </c>
      <c r="BN857" s="90" t="s">
        <v>216</v>
      </c>
      <c r="BO857" s="90" t="s">
        <v>1835</v>
      </c>
    </row>
    <row r="858" spans="1:70" ht="60">
      <c r="A858" s="192">
        <v>857</v>
      </c>
      <c r="B858" s="193">
        <v>126653534</v>
      </c>
      <c r="C858" s="193">
        <v>1</v>
      </c>
      <c r="D858" s="193" t="s">
        <v>56</v>
      </c>
      <c r="E858" s="198">
        <v>45109</v>
      </c>
      <c r="F858" s="193" t="s">
        <v>4679</v>
      </c>
      <c r="G858" s="192"/>
      <c r="H858" s="192"/>
      <c r="I858" s="192"/>
      <c r="J858" s="192"/>
      <c r="K858" s="192"/>
      <c r="L858" s="192"/>
      <c r="M858" s="192"/>
      <c r="N858" s="192"/>
      <c r="O858" s="192"/>
      <c r="P858" s="196" t="s">
        <v>5131</v>
      </c>
      <c r="Q858" s="192"/>
      <c r="R858" s="192" t="s">
        <v>151</v>
      </c>
      <c r="S858" s="192" t="s">
        <v>154</v>
      </c>
      <c r="T858" s="192" t="s">
        <v>3</v>
      </c>
      <c r="U858" s="192"/>
      <c r="V858" s="192"/>
      <c r="W858" s="192"/>
      <c r="X858" s="192"/>
      <c r="Y858" s="192"/>
      <c r="Z858" s="192"/>
      <c r="AA858" s="192"/>
      <c r="BM858" s="90" t="s">
        <v>847</v>
      </c>
      <c r="BN858" s="90" t="s">
        <v>964</v>
      </c>
      <c r="BO858" s="90" t="s">
        <v>2770</v>
      </c>
      <c r="BP858" s="90" t="s">
        <v>1702</v>
      </c>
      <c r="BQ858" s="90" t="s">
        <v>1251</v>
      </c>
      <c r="BR858" s="90" t="s">
        <v>1461</v>
      </c>
    </row>
    <row r="859" spans="1:70" ht="90">
      <c r="A859" s="192">
        <v>858</v>
      </c>
      <c r="B859" s="193">
        <v>126954395</v>
      </c>
      <c r="C859" s="193">
        <v>1</v>
      </c>
      <c r="D859" s="193" t="s">
        <v>56</v>
      </c>
      <c r="E859" s="198">
        <v>45109</v>
      </c>
      <c r="F859" s="193" t="s">
        <v>4680</v>
      </c>
      <c r="G859" s="192"/>
      <c r="H859" s="192"/>
      <c r="I859" s="192"/>
      <c r="J859" s="192"/>
      <c r="K859" s="192"/>
      <c r="L859" s="192"/>
      <c r="M859" s="192"/>
      <c r="N859" s="192"/>
      <c r="O859" s="192"/>
      <c r="P859" s="196" t="s">
        <v>5553</v>
      </c>
      <c r="Q859" s="192"/>
      <c r="R859" s="192" t="s">
        <v>154</v>
      </c>
      <c r="S859" s="192" t="s">
        <v>2095</v>
      </c>
      <c r="T859" s="192" t="s">
        <v>155</v>
      </c>
      <c r="U859" s="192" t="s">
        <v>164</v>
      </c>
      <c r="V859" s="192"/>
      <c r="W859" s="192"/>
      <c r="X859" s="192"/>
      <c r="Y859" s="192"/>
      <c r="Z859" s="192"/>
      <c r="AA859" s="192"/>
      <c r="BM859" s="90" t="s">
        <v>2037</v>
      </c>
      <c r="BN859" s="90" t="s">
        <v>2227</v>
      </c>
      <c r="BO859" s="90" t="s">
        <v>2963</v>
      </c>
      <c r="BP859" s="90" t="s">
        <v>3559</v>
      </c>
    </row>
    <row r="860" spans="1:70">
      <c r="A860" s="192">
        <v>859</v>
      </c>
      <c r="B860" s="193">
        <v>126954395</v>
      </c>
      <c r="C860" s="193">
        <v>4</v>
      </c>
      <c r="D860" s="193" t="s">
        <v>56</v>
      </c>
      <c r="E860" s="198">
        <v>45109</v>
      </c>
      <c r="F860" s="193" t="s">
        <v>4680</v>
      </c>
      <c r="G860" s="192"/>
      <c r="H860" s="192"/>
      <c r="I860" s="192"/>
      <c r="J860" s="192"/>
      <c r="K860" s="192"/>
      <c r="L860" s="192"/>
      <c r="M860" s="192"/>
      <c r="N860" s="192"/>
      <c r="O860" s="192"/>
      <c r="P860" s="196" t="s">
        <v>5132</v>
      </c>
      <c r="Q860" s="192"/>
      <c r="R860" s="192" t="s">
        <v>165</v>
      </c>
      <c r="S860" s="192" t="s">
        <v>155</v>
      </c>
      <c r="T860" s="192"/>
      <c r="U860" s="192"/>
      <c r="V860" s="192"/>
      <c r="W860" s="192"/>
      <c r="X860" s="192"/>
      <c r="Y860" s="192"/>
      <c r="Z860" s="192"/>
      <c r="AA860" s="192"/>
      <c r="BM860" s="90" t="s">
        <v>1463</v>
      </c>
      <c r="BN860" s="90" t="s">
        <v>3610</v>
      </c>
    </row>
    <row r="861" spans="1:70">
      <c r="A861" s="192">
        <v>860</v>
      </c>
      <c r="B861" s="193">
        <v>127719516</v>
      </c>
      <c r="C861" s="193">
        <v>3</v>
      </c>
      <c r="D861" s="193" t="s">
        <v>56</v>
      </c>
      <c r="E861" s="198">
        <v>45109</v>
      </c>
      <c r="F861" s="193" t="s">
        <v>4682</v>
      </c>
      <c r="G861" s="192"/>
      <c r="H861" s="192"/>
      <c r="I861" s="192"/>
      <c r="J861" s="192"/>
      <c r="K861" s="192"/>
      <c r="L861" s="192"/>
      <c r="M861" s="192"/>
      <c r="N861" s="192"/>
      <c r="O861" s="192"/>
      <c r="P861" s="196" t="s">
        <v>5133</v>
      </c>
      <c r="Q861" s="192"/>
      <c r="R861" s="192" t="s">
        <v>154</v>
      </c>
      <c r="S861" s="192"/>
      <c r="T861" s="192"/>
      <c r="U861" s="192"/>
      <c r="V861" s="192"/>
      <c r="W861" s="192"/>
      <c r="X861" s="192"/>
      <c r="Y861" s="192"/>
      <c r="Z861" s="192"/>
      <c r="AA861" s="192"/>
      <c r="BM861" s="90" t="s">
        <v>1610</v>
      </c>
    </row>
    <row r="862" spans="1:70" ht="30">
      <c r="A862" s="192">
        <v>861</v>
      </c>
      <c r="B862" s="193">
        <v>127719516</v>
      </c>
      <c r="C862" s="193">
        <v>2</v>
      </c>
      <c r="D862" s="193" t="s">
        <v>51</v>
      </c>
      <c r="E862" s="198">
        <v>45109</v>
      </c>
      <c r="F862" s="193" t="s">
        <v>4682</v>
      </c>
      <c r="G862" s="192"/>
      <c r="H862" s="192"/>
      <c r="I862" s="192"/>
      <c r="J862" s="192"/>
      <c r="K862" s="192"/>
      <c r="L862" s="192"/>
      <c r="M862" s="192"/>
      <c r="N862" s="192"/>
      <c r="O862" s="192"/>
      <c r="P862" s="196" t="s">
        <v>5134</v>
      </c>
      <c r="Q862" s="192"/>
      <c r="R862" s="192" t="s">
        <v>671</v>
      </c>
      <c r="S862" s="192"/>
      <c r="T862" s="192"/>
      <c r="U862" s="192"/>
      <c r="V862" s="192"/>
      <c r="W862" s="192"/>
      <c r="X862" s="192"/>
      <c r="Y862" s="192"/>
      <c r="Z862" s="192"/>
      <c r="AA862" s="192"/>
      <c r="BM862" s="90" t="s">
        <v>176</v>
      </c>
    </row>
    <row r="863" spans="1:70" ht="30">
      <c r="A863" s="192">
        <v>862</v>
      </c>
      <c r="B863" s="193">
        <v>129293916</v>
      </c>
      <c r="C863" s="193">
        <v>4</v>
      </c>
      <c r="D863" s="193" t="s">
        <v>51</v>
      </c>
      <c r="E863" s="198">
        <v>45109</v>
      </c>
      <c r="F863" s="193" t="s">
        <v>4680</v>
      </c>
      <c r="G863" s="192"/>
      <c r="H863" s="192"/>
      <c r="I863" s="192"/>
      <c r="J863" s="192"/>
      <c r="K863" s="192"/>
      <c r="L863" s="192"/>
      <c r="M863" s="192"/>
      <c r="N863" s="192"/>
      <c r="O863" s="192"/>
      <c r="P863" s="196" t="s">
        <v>5135</v>
      </c>
      <c r="Q863" s="192"/>
      <c r="R863" s="192" t="s">
        <v>655</v>
      </c>
      <c r="S863" s="192"/>
      <c r="T863" s="192"/>
      <c r="U863" s="192"/>
      <c r="V863" s="192"/>
      <c r="W863" s="192"/>
      <c r="X863" s="192"/>
      <c r="Y863" s="192"/>
      <c r="Z863" s="192"/>
      <c r="AA863" s="192"/>
      <c r="BM863" s="90" t="s">
        <v>1983</v>
      </c>
    </row>
    <row r="864" spans="1:70" ht="30">
      <c r="A864" s="192">
        <v>863</v>
      </c>
      <c r="B864" s="193">
        <v>129293916</v>
      </c>
      <c r="C864" s="193">
        <v>3</v>
      </c>
      <c r="D864" s="193" t="s">
        <v>51</v>
      </c>
      <c r="E864" s="198">
        <v>45109</v>
      </c>
      <c r="F864" s="193" t="s">
        <v>4680</v>
      </c>
      <c r="G864" s="192"/>
      <c r="H864" s="192"/>
      <c r="I864" s="192"/>
      <c r="J864" s="192"/>
      <c r="K864" s="192"/>
      <c r="L864" s="192"/>
      <c r="M864" s="192"/>
      <c r="N864" s="192"/>
      <c r="O864" s="192"/>
      <c r="P864" s="196" t="s">
        <v>5136</v>
      </c>
      <c r="Q864" s="192"/>
      <c r="R864" s="192" t="s">
        <v>154</v>
      </c>
      <c r="S864" s="192" t="s">
        <v>507</v>
      </c>
      <c r="T864" s="192"/>
      <c r="U864" s="192"/>
      <c r="V864" s="192"/>
      <c r="W864" s="192"/>
      <c r="X864" s="192"/>
      <c r="Y864" s="192"/>
      <c r="Z864" s="192"/>
      <c r="AA864" s="192"/>
      <c r="BM864" s="90" t="s">
        <v>1952</v>
      </c>
      <c r="BN864" s="90" t="s">
        <v>3575</v>
      </c>
    </row>
    <row r="865" spans="1:71" ht="30">
      <c r="A865" s="192">
        <v>864</v>
      </c>
      <c r="B865" s="193">
        <v>129833331</v>
      </c>
      <c r="C865" s="193">
        <v>2</v>
      </c>
      <c r="D865" s="193" t="s">
        <v>56</v>
      </c>
      <c r="E865" s="198">
        <v>45109</v>
      </c>
      <c r="F865" s="193" t="s">
        <v>4679</v>
      </c>
      <c r="G865" s="192"/>
      <c r="H865" s="192"/>
      <c r="I865" s="192"/>
      <c r="J865" s="192"/>
      <c r="K865" s="192"/>
      <c r="L865" s="192"/>
      <c r="M865" s="192"/>
      <c r="N865" s="192"/>
      <c r="O865" s="192"/>
      <c r="P865" s="196" t="s">
        <v>5137</v>
      </c>
      <c r="Q865" s="192"/>
      <c r="R865" s="192" t="s">
        <v>154</v>
      </c>
      <c r="S865" s="192" t="s">
        <v>3</v>
      </c>
      <c r="T865" s="192" t="s">
        <v>3127</v>
      </c>
      <c r="U865" s="192"/>
      <c r="V865" s="192"/>
      <c r="W865" s="192"/>
      <c r="X865" s="192"/>
      <c r="Y865" s="192"/>
      <c r="Z865" s="192"/>
      <c r="AA865" s="192"/>
      <c r="BM865" s="90" t="s">
        <v>1702</v>
      </c>
      <c r="BN865" s="90" t="s">
        <v>2026</v>
      </c>
      <c r="BO865" s="90" t="s">
        <v>2817</v>
      </c>
    </row>
    <row r="866" spans="1:71">
      <c r="A866" s="192">
        <v>865</v>
      </c>
      <c r="B866" s="193">
        <v>130042856</v>
      </c>
      <c r="C866" s="193">
        <v>5</v>
      </c>
      <c r="D866" s="193" t="s">
        <v>51</v>
      </c>
      <c r="E866" s="198">
        <v>45109</v>
      </c>
      <c r="F866" s="193" t="s">
        <v>4679</v>
      </c>
      <c r="G866" s="192"/>
      <c r="H866" s="192"/>
      <c r="I866" s="192"/>
      <c r="J866" s="192"/>
      <c r="K866" s="192"/>
      <c r="L866" s="192"/>
      <c r="M866" s="192"/>
      <c r="N866" s="192"/>
      <c r="O866" s="192"/>
      <c r="P866" s="196" t="s">
        <v>5138</v>
      </c>
      <c r="Q866" s="192"/>
      <c r="R866" s="192" t="s">
        <v>3127</v>
      </c>
      <c r="S866" s="192"/>
      <c r="T866" s="192"/>
      <c r="U866" s="192"/>
      <c r="V866" s="192"/>
      <c r="W866" s="192"/>
      <c r="X866" s="192"/>
      <c r="Y866" s="192"/>
      <c r="Z866" s="192"/>
      <c r="AA866" s="192"/>
      <c r="BM866" s="90" t="s">
        <v>3394</v>
      </c>
    </row>
    <row r="867" spans="1:71" ht="45">
      <c r="A867" s="192">
        <v>866</v>
      </c>
      <c r="B867" s="193">
        <v>131543530</v>
      </c>
      <c r="C867" s="193">
        <v>5</v>
      </c>
      <c r="D867" s="193" t="s">
        <v>56</v>
      </c>
      <c r="E867" s="198">
        <v>45109</v>
      </c>
      <c r="F867" s="193" t="s">
        <v>4679</v>
      </c>
      <c r="G867" s="192"/>
      <c r="H867" s="192"/>
      <c r="I867" s="192"/>
      <c r="J867" s="192"/>
      <c r="K867" s="192"/>
      <c r="L867" s="192"/>
      <c r="M867" s="192"/>
      <c r="N867" s="192"/>
      <c r="O867" s="192"/>
      <c r="P867" s="196" t="s">
        <v>5139</v>
      </c>
      <c r="Q867" s="192"/>
      <c r="R867" s="192" t="s">
        <v>2698</v>
      </c>
      <c r="S867" s="192"/>
      <c r="T867" s="192"/>
      <c r="U867" s="192"/>
      <c r="V867" s="192"/>
      <c r="W867" s="192"/>
      <c r="X867" s="192"/>
      <c r="Y867" s="192"/>
      <c r="Z867" s="192"/>
      <c r="AA867" s="192"/>
      <c r="BM867" s="90" t="s">
        <v>186</v>
      </c>
      <c r="BN867" s="90" t="s">
        <v>1928</v>
      </c>
    </row>
    <row r="868" spans="1:71" ht="60">
      <c r="A868" s="192">
        <v>867</v>
      </c>
      <c r="B868" s="193">
        <v>131758997</v>
      </c>
      <c r="C868" s="193">
        <v>1</v>
      </c>
      <c r="D868" s="193" t="s">
        <v>56</v>
      </c>
      <c r="E868" s="198">
        <v>45109</v>
      </c>
      <c r="F868" s="193" t="s">
        <v>4680</v>
      </c>
      <c r="G868" s="192"/>
      <c r="H868" s="192"/>
      <c r="I868" s="192"/>
      <c r="J868" s="192"/>
      <c r="K868" s="192"/>
      <c r="L868" s="192"/>
      <c r="M868" s="192"/>
      <c r="N868" s="192"/>
      <c r="O868" s="192"/>
      <c r="P868" s="196" t="s">
        <v>5140</v>
      </c>
      <c r="Q868" s="192"/>
      <c r="R868" s="192" t="s">
        <v>174</v>
      </c>
      <c r="S868" s="192" t="s">
        <v>155</v>
      </c>
      <c r="T868" s="192" t="s">
        <v>507</v>
      </c>
      <c r="U868" s="192" t="s">
        <v>2467</v>
      </c>
      <c r="V868" s="192"/>
      <c r="W868" s="192"/>
      <c r="X868" s="192"/>
      <c r="Y868" s="192"/>
      <c r="Z868" s="192"/>
      <c r="AA868" s="192"/>
      <c r="BM868" s="90" t="s">
        <v>1778</v>
      </c>
      <c r="BN868" s="90" t="s">
        <v>3142</v>
      </c>
      <c r="BO868" s="90" t="s">
        <v>3575</v>
      </c>
      <c r="BP868" s="90" t="s">
        <v>173</v>
      </c>
    </row>
    <row r="869" spans="1:71" ht="180">
      <c r="A869" s="192">
        <v>868</v>
      </c>
      <c r="B869" s="193">
        <v>133297747</v>
      </c>
      <c r="C869" s="193">
        <v>3</v>
      </c>
      <c r="D869" s="193" t="s">
        <v>56</v>
      </c>
      <c r="E869" s="198">
        <v>45109</v>
      </c>
      <c r="F869" s="193" t="s">
        <v>4682</v>
      </c>
      <c r="G869" s="192"/>
      <c r="H869" s="192"/>
      <c r="I869" s="192"/>
      <c r="J869" s="192"/>
      <c r="K869" s="192"/>
      <c r="L869" s="192"/>
      <c r="M869" s="192"/>
      <c r="N869" s="192"/>
      <c r="O869" s="192"/>
      <c r="P869" s="196" t="s">
        <v>5554</v>
      </c>
      <c r="Q869" s="192"/>
      <c r="R869" s="192" t="s">
        <v>151</v>
      </c>
      <c r="S869" s="192" t="s">
        <v>551</v>
      </c>
      <c r="T869" s="192" t="s">
        <v>174</v>
      </c>
      <c r="U869" s="192" t="s">
        <v>3</v>
      </c>
      <c r="V869" s="192" t="s">
        <v>671</v>
      </c>
      <c r="W869" s="192" t="s">
        <v>507</v>
      </c>
      <c r="X869" s="192" t="s">
        <v>164</v>
      </c>
      <c r="Y869" s="192"/>
      <c r="Z869" s="192"/>
      <c r="AA869" s="192"/>
      <c r="BM869" s="90" t="s">
        <v>947</v>
      </c>
      <c r="BN869" s="90" t="s">
        <v>2148</v>
      </c>
      <c r="BO869" s="90" t="s">
        <v>1777</v>
      </c>
      <c r="BP869" s="90" t="s">
        <v>1228</v>
      </c>
      <c r="BQ869" s="90" t="s">
        <v>2524</v>
      </c>
      <c r="BR869" s="90" t="s">
        <v>3575</v>
      </c>
      <c r="BS869" s="90" t="s">
        <v>1368</v>
      </c>
    </row>
    <row r="870" spans="1:71" ht="60">
      <c r="A870" s="192">
        <v>869</v>
      </c>
      <c r="B870" s="193">
        <v>133297747</v>
      </c>
      <c r="C870" s="193">
        <v>2</v>
      </c>
      <c r="D870" s="193" t="s">
        <v>51</v>
      </c>
      <c r="E870" s="198">
        <v>45109</v>
      </c>
      <c r="F870" s="193" t="s">
        <v>4682</v>
      </c>
      <c r="G870" s="192"/>
      <c r="H870" s="192"/>
      <c r="I870" s="192"/>
      <c r="J870" s="192"/>
      <c r="K870" s="192"/>
      <c r="L870" s="192"/>
      <c r="M870" s="192"/>
      <c r="N870" s="192"/>
      <c r="O870" s="192"/>
      <c r="P870" s="196" t="s">
        <v>5141</v>
      </c>
      <c r="Q870" s="192"/>
      <c r="R870" s="192" t="s">
        <v>151</v>
      </c>
      <c r="S870" s="192" t="s">
        <v>174</v>
      </c>
      <c r="T870" s="192" t="s">
        <v>3</v>
      </c>
      <c r="U870" s="192" t="s">
        <v>3380</v>
      </c>
      <c r="V870" s="192" t="s">
        <v>507</v>
      </c>
      <c r="W870" s="192" t="s">
        <v>2467</v>
      </c>
      <c r="X870" s="192"/>
      <c r="Y870" s="192"/>
      <c r="Z870" s="192"/>
      <c r="AA870" s="192"/>
      <c r="BM870" s="90" t="s">
        <v>1067</v>
      </c>
      <c r="BN870" s="90" t="s">
        <v>1777</v>
      </c>
      <c r="BO870" s="90" t="s">
        <v>1253</v>
      </c>
      <c r="BP870" s="90" t="s">
        <v>1704</v>
      </c>
      <c r="BQ870" s="90" t="s">
        <v>3575</v>
      </c>
      <c r="BR870" s="90" t="s">
        <v>173</v>
      </c>
    </row>
    <row r="871" spans="1:71" ht="60">
      <c r="A871" s="192">
        <v>870</v>
      </c>
      <c r="B871" s="193">
        <v>133300764</v>
      </c>
      <c r="C871" s="193">
        <v>1</v>
      </c>
      <c r="D871" s="193" t="s">
        <v>56</v>
      </c>
      <c r="E871" s="198">
        <v>45109</v>
      </c>
      <c r="F871" s="193" t="s">
        <v>4680</v>
      </c>
      <c r="G871" s="192"/>
      <c r="H871" s="192"/>
      <c r="I871" s="192"/>
      <c r="J871" s="192"/>
      <c r="K871" s="192"/>
      <c r="L871" s="192"/>
      <c r="M871" s="192"/>
      <c r="N871" s="192"/>
      <c r="O871" s="192"/>
      <c r="P871" s="196" t="s">
        <v>5142</v>
      </c>
      <c r="Q871" s="192"/>
      <c r="R871" s="192" t="s">
        <v>174</v>
      </c>
      <c r="S871" s="192" t="s">
        <v>164</v>
      </c>
      <c r="T871" s="192"/>
      <c r="U871" s="192"/>
      <c r="V871" s="192"/>
      <c r="W871" s="192"/>
      <c r="X871" s="192"/>
      <c r="Y871" s="192"/>
      <c r="Z871" s="192"/>
      <c r="AA871" s="192"/>
      <c r="BM871" s="90" t="s">
        <v>1777</v>
      </c>
      <c r="BN871" s="90" t="s">
        <v>2503</v>
      </c>
    </row>
    <row r="872" spans="1:71">
      <c r="A872" s="192">
        <v>871</v>
      </c>
      <c r="B872" s="193">
        <v>135825446</v>
      </c>
      <c r="C872" s="193">
        <v>1</v>
      </c>
      <c r="D872" s="193" t="s">
        <v>51</v>
      </c>
      <c r="E872" s="198">
        <v>45109</v>
      </c>
      <c r="F872" s="193" t="s">
        <v>4680</v>
      </c>
      <c r="G872" s="192"/>
      <c r="H872" s="192"/>
      <c r="I872" s="192"/>
      <c r="J872" s="192"/>
      <c r="K872" s="192"/>
      <c r="L872" s="192"/>
      <c r="M872" s="192"/>
      <c r="N872" s="192"/>
      <c r="O872" s="192"/>
      <c r="P872" s="196" t="s">
        <v>5143</v>
      </c>
      <c r="Q872" s="192"/>
      <c r="R872" s="192" t="s">
        <v>174</v>
      </c>
      <c r="S872" s="192" t="s">
        <v>507</v>
      </c>
      <c r="T872" s="192"/>
      <c r="U872" s="192"/>
      <c r="V872" s="192"/>
      <c r="W872" s="192"/>
      <c r="X872" s="192"/>
      <c r="Y872" s="192"/>
      <c r="Z872" s="192"/>
      <c r="AA872" s="192"/>
      <c r="BM872" s="90" t="s">
        <v>1777</v>
      </c>
      <c r="BN872" s="90" t="s">
        <v>3575</v>
      </c>
    </row>
    <row r="873" spans="1:71" ht="30">
      <c r="A873" s="192">
        <v>872</v>
      </c>
      <c r="B873" s="193">
        <v>138957691</v>
      </c>
      <c r="C873" s="193">
        <v>5</v>
      </c>
      <c r="D873" s="193" t="s">
        <v>51</v>
      </c>
      <c r="E873" s="198">
        <v>45109</v>
      </c>
      <c r="F873" s="193" t="s">
        <v>4679</v>
      </c>
      <c r="G873" s="192"/>
      <c r="H873" s="192"/>
      <c r="I873" s="192"/>
      <c r="J873" s="192"/>
      <c r="K873" s="192"/>
      <c r="L873" s="192"/>
      <c r="M873" s="192"/>
      <c r="N873" s="192"/>
      <c r="O873" s="192"/>
      <c r="P873" s="196" t="s">
        <v>5632</v>
      </c>
      <c r="Q873" s="192"/>
      <c r="R873" s="192" t="s">
        <v>155</v>
      </c>
      <c r="S873" s="192"/>
      <c r="T873" s="192"/>
      <c r="U873" s="192"/>
      <c r="V873" s="192"/>
      <c r="W873" s="192"/>
      <c r="X873" s="192"/>
      <c r="Y873" s="192"/>
      <c r="Z873" s="192"/>
      <c r="AA873" s="192"/>
      <c r="BM873" s="90" t="s">
        <v>5600</v>
      </c>
    </row>
    <row r="874" spans="1:71" ht="60">
      <c r="A874" s="192">
        <v>873</v>
      </c>
      <c r="B874" s="193">
        <v>200031909</v>
      </c>
      <c r="C874" s="193">
        <v>3</v>
      </c>
      <c r="D874" s="193" t="s">
        <v>56</v>
      </c>
      <c r="E874" s="198">
        <v>45109</v>
      </c>
      <c r="F874" s="193" t="s">
        <v>4687</v>
      </c>
      <c r="G874" s="192"/>
      <c r="H874" s="192"/>
      <c r="I874" s="192"/>
      <c r="J874" s="192"/>
      <c r="K874" s="192"/>
      <c r="L874" s="192"/>
      <c r="M874" s="192"/>
      <c r="N874" s="192"/>
      <c r="O874" s="192"/>
      <c r="P874" s="196" t="s">
        <v>5144</v>
      </c>
      <c r="Q874" s="192"/>
      <c r="R874" s="192" t="s">
        <v>154</v>
      </c>
      <c r="S874" s="192" t="s">
        <v>150</v>
      </c>
      <c r="T874" s="192"/>
      <c r="U874" s="192"/>
      <c r="V874" s="192"/>
      <c r="W874" s="192"/>
      <c r="X874" s="192"/>
      <c r="Y874" s="192"/>
      <c r="Z874" s="192"/>
      <c r="AA874" s="192"/>
      <c r="BM874" s="90" t="s">
        <v>1609</v>
      </c>
      <c r="BN874" s="90" t="s">
        <v>1797</v>
      </c>
    </row>
    <row r="875" spans="1:71" ht="45">
      <c r="A875" s="192">
        <v>874</v>
      </c>
      <c r="B875" s="193">
        <v>200033157</v>
      </c>
      <c r="C875" s="193">
        <v>4</v>
      </c>
      <c r="D875" s="193" t="s">
        <v>56</v>
      </c>
      <c r="E875" s="198">
        <v>45109</v>
      </c>
      <c r="F875" s="193" t="s">
        <v>4679</v>
      </c>
      <c r="G875" s="192"/>
      <c r="H875" s="192"/>
      <c r="I875" s="192"/>
      <c r="J875" s="192"/>
      <c r="K875" s="192"/>
      <c r="L875" s="192"/>
      <c r="M875" s="192"/>
      <c r="N875" s="192"/>
      <c r="O875" s="192"/>
      <c r="P875" s="196" t="s">
        <v>5633</v>
      </c>
      <c r="Q875" s="192"/>
      <c r="R875" s="192" t="s">
        <v>164</v>
      </c>
      <c r="S875" s="192"/>
      <c r="T875" s="192"/>
      <c r="U875" s="192"/>
      <c r="V875" s="192"/>
      <c r="W875" s="192"/>
      <c r="X875" s="192"/>
      <c r="Y875" s="192"/>
      <c r="Z875" s="192"/>
      <c r="AA875" s="192"/>
      <c r="BM875" s="90" t="s">
        <v>5601</v>
      </c>
    </row>
    <row r="876" spans="1:71" ht="30">
      <c r="A876" s="192">
        <v>875</v>
      </c>
      <c r="B876" s="193">
        <v>200465920</v>
      </c>
      <c r="C876" s="193">
        <v>3</v>
      </c>
      <c r="D876" s="193" t="s">
        <v>56</v>
      </c>
      <c r="E876" s="198">
        <v>45109</v>
      </c>
      <c r="F876" s="193" t="s">
        <v>4679</v>
      </c>
      <c r="G876" s="192"/>
      <c r="H876" s="192"/>
      <c r="I876" s="192"/>
      <c r="J876" s="192"/>
      <c r="K876" s="192"/>
      <c r="L876" s="192"/>
      <c r="M876" s="192"/>
      <c r="N876" s="192"/>
      <c r="O876" s="192"/>
      <c r="P876" s="196" t="s">
        <v>5634</v>
      </c>
      <c r="Q876" s="192"/>
      <c r="R876" s="192" t="s">
        <v>5557</v>
      </c>
      <c r="S876" s="192" t="s">
        <v>154</v>
      </c>
      <c r="T876" s="192"/>
      <c r="U876" s="192"/>
      <c r="V876" s="192"/>
      <c r="W876" s="192"/>
      <c r="X876" s="192"/>
      <c r="Y876" s="192"/>
      <c r="Z876" s="192"/>
      <c r="AA876" s="192"/>
      <c r="BM876" s="90" t="s">
        <v>5588</v>
      </c>
      <c r="BN876" s="90" t="s">
        <v>5589</v>
      </c>
    </row>
    <row r="877" spans="1:71" ht="30">
      <c r="A877" s="192">
        <v>876</v>
      </c>
      <c r="B877" s="193">
        <v>200633758</v>
      </c>
      <c r="C877" s="193">
        <v>2</v>
      </c>
      <c r="D877" s="193" t="s">
        <v>56</v>
      </c>
      <c r="E877" s="198">
        <v>45109</v>
      </c>
      <c r="F877" s="193" t="s">
        <v>4680</v>
      </c>
      <c r="G877" s="192"/>
      <c r="H877" s="192"/>
      <c r="I877" s="192"/>
      <c r="J877" s="192"/>
      <c r="K877" s="192"/>
      <c r="L877" s="192"/>
      <c r="M877" s="192"/>
      <c r="N877" s="192"/>
      <c r="O877" s="192"/>
      <c r="P877" s="196" t="s">
        <v>5785</v>
      </c>
      <c r="Q877" s="192"/>
      <c r="R877" s="192" t="s">
        <v>5557</v>
      </c>
      <c r="S877" s="192"/>
      <c r="T877" s="192"/>
      <c r="U877" s="192"/>
      <c r="V877" s="192"/>
      <c r="W877" s="192"/>
      <c r="X877" s="192"/>
      <c r="Y877" s="192"/>
      <c r="Z877" s="192"/>
      <c r="AA877" s="192"/>
      <c r="BM877" s="90" t="s">
        <v>5586</v>
      </c>
      <c r="BN877" s="90" t="s">
        <v>5587</v>
      </c>
    </row>
    <row r="878" spans="1:71" ht="60">
      <c r="A878" s="192">
        <v>877</v>
      </c>
      <c r="B878" s="193">
        <v>200633758</v>
      </c>
      <c r="C878" s="193">
        <v>3</v>
      </c>
      <c r="D878" s="193" t="s">
        <v>56</v>
      </c>
      <c r="E878" s="198">
        <v>45109</v>
      </c>
      <c r="F878" s="193" t="s">
        <v>4680</v>
      </c>
      <c r="G878" s="192"/>
      <c r="H878" s="192"/>
      <c r="I878" s="192"/>
      <c r="J878" s="192"/>
      <c r="K878" s="192"/>
      <c r="L878" s="192"/>
      <c r="M878" s="192"/>
      <c r="N878" s="192"/>
      <c r="O878" s="192"/>
      <c r="P878" s="196" t="s">
        <v>5757</v>
      </c>
      <c r="Q878" s="192"/>
      <c r="R878" s="192" t="s">
        <v>154</v>
      </c>
      <c r="S878" s="192" t="s">
        <v>157</v>
      </c>
      <c r="T878" s="192" t="s">
        <v>507</v>
      </c>
      <c r="U878" s="192" t="s">
        <v>164</v>
      </c>
      <c r="V878" s="192" t="s">
        <v>655</v>
      </c>
      <c r="W878" s="192"/>
      <c r="X878" s="192"/>
      <c r="Y878" s="192"/>
      <c r="Z878" s="192"/>
      <c r="AA878" s="192"/>
      <c r="BM878" s="90" t="s">
        <v>1658</v>
      </c>
      <c r="BN878" s="90" t="s">
        <v>1513</v>
      </c>
      <c r="BO878" s="90" t="s">
        <v>3575</v>
      </c>
      <c r="BP878" s="90" t="s">
        <v>3392</v>
      </c>
      <c r="BQ878" s="90" t="s">
        <v>1688</v>
      </c>
    </row>
    <row r="879" spans="1:71" ht="45">
      <c r="A879" s="192">
        <v>878</v>
      </c>
      <c r="B879" s="193">
        <v>200673136</v>
      </c>
      <c r="C879" s="193">
        <v>4</v>
      </c>
      <c r="D879" s="193" t="s">
        <v>56</v>
      </c>
      <c r="E879" s="198">
        <v>45109</v>
      </c>
      <c r="F879" s="193" t="s">
        <v>4679</v>
      </c>
      <c r="G879" s="192"/>
      <c r="H879" s="192"/>
      <c r="I879" s="192"/>
      <c r="J879" s="192"/>
      <c r="K879" s="192"/>
      <c r="L879" s="192"/>
      <c r="M879" s="192"/>
      <c r="N879" s="192"/>
      <c r="O879" s="192"/>
      <c r="P879" s="196" t="s">
        <v>5145</v>
      </c>
      <c r="Q879" s="192"/>
      <c r="R879" s="192" t="s">
        <v>151</v>
      </c>
      <c r="S879" s="192" t="s">
        <v>154</v>
      </c>
      <c r="T879" s="192" t="s">
        <v>157</v>
      </c>
      <c r="U879" s="192" t="s">
        <v>160</v>
      </c>
      <c r="V879" s="192" t="s">
        <v>159</v>
      </c>
      <c r="W879" s="192"/>
      <c r="X879" s="192"/>
      <c r="Y879" s="192"/>
      <c r="Z879" s="192"/>
      <c r="AA879" s="192"/>
      <c r="BM879" s="90" t="s">
        <v>951</v>
      </c>
      <c r="BN879" s="90" t="s">
        <v>1657</v>
      </c>
      <c r="BO879" s="90" t="s">
        <v>1513</v>
      </c>
      <c r="BP879" s="90" t="s">
        <v>181</v>
      </c>
      <c r="BQ879" s="90" t="s">
        <v>2292</v>
      </c>
      <c r="BR879" s="90" t="s">
        <v>2329</v>
      </c>
    </row>
    <row r="880" spans="1:71" ht="45">
      <c r="A880" s="192">
        <v>879</v>
      </c>
      <c r="B880" s="193">
        <v>200802449</v>
      </c>
      <c r="C880" s="193">
        <v>4</v>
      </c>
      <c r="D880" s="193" t="s">
        <v>56</v>
      </c>
      <c r="E880" s="198">
        <v>45109</v>
      </c>
      <c r="F880" s="193" t="s">
        <v>4679</v>
      </c>
      <c r="G880" s="192"/>
      <c r="H880" s="192"/>
      <c r="I880" s="192"/>
      <c r="J880" s="192"/>
      <c r="K880" s="192"/>
      <c r="L880" s="192"/>
      <c r="M880" s="192"/>
      <c r="N880" s="192"/>
      <c r="O880" s="192"/>
      <c r="P880" s="196" t="s">
        <v>5146</v>
      </c>
      <c r="Q880" s="192"/>
      <c r="R880" s="192" t="s">
        <v>551</v>
      </c>
      <c r="S880" s="192" t="s">
        <v>3</v>
      </c>
      <c r="T880" s="192" t="s">
        <v>671</v>
      </c>
      <c r="U880" s="192" t="s">
        <v>507</v>
      </c>
      <c r="V880" s="192" t="s">
        <v>164</v>
      </c>
      <c r="W880" s="192"/>
      <c r="X880" s="192"/>
      <c r="Y880" s="192"/>
      <c r="Z880" s="192"/>
      <c r="AA880" s="192"/>
      <c r="BM880" s="90" t="s">
        <v>2150</v>
      </c>
      <c r="BN880" s="90" t="s">
        <v>2731</v>
      </c>
      <c r="BO880" s="90" t="s">
        <v>2522</v>
      </c>
      <c r="BP880" s="90" t="s">
        <v>3331</v>
      </c>
      <c r="BQ880" s="90" t="s">
        <v>3575</v>
      </c>
      <c r="BR880" s="90" t="s">
        <v>3377</v>
      </c>
    </row>
    <row r="881" spans="1:74" ht="60">
      <c r="A881" s="192">
        <v>880</v>
      </c>
      <c r="B881" s="193">
        <v>200802953</v>
      </c>
      <c r="C881" s="193">
        <v>3</v>
      </c>
      <c r="D881" s="193" t="s">
        <v>56</v>
      </c>
      <c r="E881" s="198">
        <v>45109</v>
      </c>
      <c r="F881" s="193" t="s">
        <v>4679</v>
      </c>
      <c r="G881" s="192"/>
      <c r="H881" s="192"/>
      <c r="I881" s="192"/>
      <c r="J881" s="192"/>
      <c r="K881" s="192"/>
      <c r="L881" s="192"/>
      <c r="M881" s="192"/>
      <c r="N881" s="192"/>
      <c r="O881" s="192"/>
      <c r="P881" s="196" t="s">
        <v>5147</v>
      </c>
      <c r="Q881" s="192"/>
      <c r="R881" s="192" t="s">
        <v>154</v>
      </c>
      <c r="S881" s="192" t="s">
        <v>3</v>
      </c>
      <c r="T881" s="192" t="s">
        <v>193</v>
      </c>
      <c r="U881" s="192"/>
      <c r="V881" s="192"/>
      <c r="W881" s="192"/>
      <c r="X881" s="192"/>
      <c r="Y881" s="192"/>
      <c r="Z881" s="192"/>
      <c r="AA881" s="192"/>
      <c r="BM881" s="90" t="s">
        <v>1620</v>
      </c>
      <c r="BN881" s="90" t="s">
        <v>1151</v>
      </c>
      <c r="BO881" s="90" t="s">
        <v>784</v>
      </c>
    </row>
    <row r="882" spans="1:74" ht="45">
      <c r="A882" s="192">
        <v>881</v>
      </c>
      <c r="B882" s="193">
        <v>40000247</v>
      </c>
      <c r="C882" s="193">
        <v>4</v>
      </c>
      <c r="D882" s="193" t="s">
        <v>51</v>
      </c>
      <c r="E882" s="198">
        <v>45109</v>
      </c>
      <c r="F882" s="193" t="s">
        <v>4680</v>
      </c>
      <c r="G882" s="192"/>
      <c r="H882" s="192"/>
      <c r="I882" s="192"/>
      <c r="J882" s="192"/>
      <c r="K882" s="192"/>
      <c r="L882" s="192"/>
      <c r="M882" s="192"/>
      <c r="N882" s="192"/>
      <c r="O882" s="192"/>
      <c r="P882" s="196" t="s">
        <v>5555</v>
      </c>
      <c r="Q882" s="192"/>
      <c r="R882" s="192" t="s">
        <v>551</v>
      </c>
      <c r="S882" s="192" t="s">
        <v>3</v>
      </c>
      <c r="T882" s="192" t="s">
        <v>165</v>
      </c>
      <c r="U882" s="192"/>
      <c r="V882" s="192"/>
      <c r="W882" s="192"/>
      <c r="X882" s="192"/>
      <c r="Y882" s="192"/>
      <c r="Z882" s="192"/>
      <c r="AA882" s="192"/>
      <c r="BM882" s="90" t="s">
        <v>2151</v>
      </c>
      <c r="BN882" s="90" t="s">
        <v>1157</v>
      </c>
      <c r="BO882" s="90" t="s">
        <v>1463</v>
      </c>
      <c r="BP882" s="90" t="s">
        <v>1308</v>
      </c>
    </row>
    <row r="883" spans="1:74" ht="60">
      <c r="A883" s="192">
        <v>882</v>
      </c>
      <c r="B883" s="193">
        <v>40000264</v>
      </c>
      <c r="C883" s="193">
        <v>3</v>
      </c>
      <c r="D883" s="193" t="s">
        <v>56</v>
      </c>
      <c r="E883" s="198">
        <v>45109</v>
      </c>
      <c r="F883" s="193" t="s">
        <v>4680</v>
      </c>
      <c r="G883" s="192"/>
      <c r="H883" s="192"/>
      <c r="I883" s="192"/>
      <c r="J883" s="192"/>
      <c r="K883" s="192"/>
      <c r="L883" s="192"/>
      <c r="M883" s="192"/>
      <c r="N883" s="192"/>
      <c r="O883" s="192"/>
      <c r="P883" s="196" t="s">
        <v>5556</v>
      </c>
      <c r="Q883" s="192"/>
      <c r="R883" s="192" t="s">
        <v>193</v>
      </c>
      <c r="S883" s="192"/>
      <c r="T883" s="192"/>
      <c r="U883" s="192"/>
      <c r="V883" s="192"/>
      <c r="W883" s="192"/>
      <c r="X883" s="192"/>
      <c r="Y883" s="192"/>
      <c r="Z883" s="192"/>
      <c r="AA883" s="192"/>
      <c r="BM883" s="90" t="s">
        <v>784</v>
      </c>
    </row>
    <row r="884" spans="1:74" ht="255">
      <c r="A884" s="192">
        <v>883</v>
      </c>
      <c r="B884" s="193">
        <v>33000156</v>
      </c>
      <c r="C884" s="193">
        <v>1</v>
      </c>
      <c r="D884" s="193" t="s">
        <v>56</v>
      </c>
      <c r="E884" s="198">
        <v>45109</v>
      </c>
      <c r="F884" s="193" t="s">
        <v>4680</v>
      </c>
      <c r="G884" s="192"/>
      <c r="H884" s="192"/>
      <c r="I884" s="192"/>
      <c r="J884" s="192"/>
      <c r="K884" s="192"/>
      <c r="L884" s="192"/>
      <c r="M884" s="192"/>
      <c r="N884" s="192"/>
      <c r="O884" s="192"/>
      <c r="P884" s="196" t="s">
        <v>5148</v>
      </c>
      <c r="Q884" s="192"/>
      <c r="R884" s="192" t="s">
        <v>551</v>
      </c>
      <c r="S884" s="192" t="s">
        <v>174</v>
      </c>
      <c r="T884" s="192" t="s">
        <v>154</v>
      </c>
      <c r="U884" s="192" t="s">
        <v>150</v>
      </c>
      <c r="V884" s="192" t="s">
        <v>507</v>
      </c>
      <c r="W884" s="192" t="s">
        <v>164</v>
      </c>
      <c r="X884" s="192" t="s">
        <v>2467</v>
      </c>
      <c r="Y884" s="192"/>
      <c r="Z884" s="192"/>
      <c r="AA884" s="192"/>
      <c r="BM884" s="90" t="s">
        <v>2169</v>
      </c>
      <c r="BN884" s="90" t="s">
        <v>1640</v>
      </c>
      <c r="BO884" s="90" t="s">
        <v>522</v>
      </c>
      <c r="BP884" s="90" t="s">
        <v>1658</v>
      </c>
      <c r="BQ884" s="90" t="s">
        <v>1860</v>
      </c>
      <c r="BR884" s="90" t="s">
        <v>1735</v>
      </c>
      <c r="BS884" s="90" t="s">
        <v>3575</v>
      </c>
      <c r="BT884" s="90" t="s">
        <v>3231</v>
      </c>
      <c r="BU884" s="90" t="s">
        <v>1409</v>
      </c>
      <c r="BV884" s="90" t="s">
        <v>3571</v>
      </c>
    </row>
    <row r="885" spans="1:74" ht="30">
      <c r="A885" s="192">
        <v>884</v>
      </c>
      <c r="B885" s="193">
        <v>33000156</v>
      </c>
      <c r="C885" s="193">
        <v>5</v>
      </c>
      <c r="D885" s="193" t="s">
        <v>56</v>
      </c>
      <c r="E885" s="198">
        <v>45109</v>
      </c>
      <c r="F885" s="193" t="s">
        <v>4680</v>
      </c>
      <c r="G885" s="192"/>
      <c r="H885" s="192"/>
      <c r="I885" s="192"/>
      <c r="J885" s="192"/>
      <c r="K885" s="192"/>
      <c r="L885" s="192"/>
      <c r="M885" s="192"/>
      <c r="N885" s="192"/>
      <c r="O885" s="192"/>
      <c r="P885" s="196" t="s">
        <v>5149</v>
      </c>
      <c r="Q885" s="192"/>
      <c r="R885" s="192" t="s">
        <v>551</v>
      </c>
      <c r="S885" s="192"/>
      <c r="T885" s="192"/>
      <c r="U885" s="192"/>
      <c r="V885" s="192"/>
      <c r="W885" s="192"/>
      <c r="X885" s="192"/>
      <c r="Y885" s="192"/>
      <c r="Z885" s="192"/>
      <c r="AA885" s="192"/>
      <c r="BM885" s="90" t="s">
        <v>2151</v>
      </c>
    </row>
    <row r="886" spans="1:74">
      <c r="A886" s="192">
        <v>885</v>
      </c>
      <c r="B886" s="193">
        <v>33000157</v>
      </c>
      <c r="C886" s="193">
        <v>4</v>
      </c>
      <c r="D886" s="193" t="s">
        <v>51</v>
      </c>
      <c r="E886" s="198">
        <v>45109</v>
      </c>
      <c r="F886" s="193" t="s">
        <v>4679</v>
      </c>
      <c r="G886" s="192"/>
      <c r="H886" s="192"/>
      <c r="I886" s="192"/>
      <c r="J886" s="192"/>
      <c r="K886" s="192"/>
      <c r="L886" s="192"/>
      <c r="M886" s="192"/>
      <c r="N886" s="192"/>
      <c r="O886" s="192"/>
      <c r="P886" s="196" t="s">
        <v>5150</v>
      </c>
      <c r="Q886" s="192"/>
      <c r="R886" s="192" t="s">
        <v>2467</v>
      </c>
      <c r="S886" s="192"/>
      <c r="T886" s="192"/>
      <c r="U886" s="192"/>
      <c r="V886" s="192"/>
      <c r="W886" s="192"/>
      <c r="X886" s="192"/>
      <c r="Y886" s="192"/>
      <c r="Z886" s="192"/>
      <c r="AA886" s="192"/>
      <c r="BM886" s="90" t="s">
        <v>191</v>
      </c>
    </row>
    <row r="887" spans="1:74" ht="75">
      <c r="A887" s="192">
        <v>886</v>
      </c>
      <c r="B887" s="193">
        <v>33000198</v>
      </c>
      <c r="C887" s="193">
        <v>4</v>
      </c>
      <c r="D887" s="193" t="s">
        <v>56</v>
      </c>
      <c r="E887" s="198">
        <v>45109</v>
      </c>
      <c r="F887" s="193" t="s">
        <v>4680</v>
      </c>
      <c r="G887" s="192"/>
      <c r="H887" s="192"/>
      <c r="I887" s="192"/>
      <c r="J887" s="192"/>
      <c r="K887" s="192"/>
      <c r="L887" s="192"/>
      <c r="M887" s="192"/>
      <c r="N887" s="192"/>
      <c r="O887" s="192"/>
      <c r="P887" s="196" t="s">
        <v>5151</v>
      </c>
      <c r="Q887" s="192"/>
      <c r="R887" s="192" t="s">
        <v>551</v>
      </c>
      <c r="S887" s="192" t="s">
        <v>155</v>
      </c>
      <c r="T887" s="192" t="s">
        <v>507</v>
      </c>
      <c r="U887" s="192"/>
      <c r="V887" s="192"/>
      <c r="W887" s="192"/>
      <c r="X887" s="192"/>
      <c r="Y887" s="192"/>
      <c r="Z887" s="192"/>
      <c r="AA887" s="192"/>
      <c r="BM887" s="90" t="s">
        <v>2151</v>
      </c>
      <c r="BN887" s="90" t="s">
        <v>2992</v>
      </c>
      <c r="BO887" s="90" t="s">
        <v>3575</v>
      </c>
    </row>
    <row r="888" spans="1:74" ht="30">
      <c r="A888" s="192">
        <v>887</v>
      </c>
      <c r="B888" s="193">
        <v>40000210</v>
      </c>
      <c r="C888" s="193">
        <v>5</v>
      </c>
      <c r="D888" s="193" t="s">
        <v>51</v>
      </c>
      <c r="E888" s="198">
        <v>45109</v>
      </c>
      <c r="F888" s="193" t="s">
        <v>4679</v>
      </c>
      <c r="G888" s="192"/>
      <c r="H888" s="192"/>
      <c r="I888" s="192"/>
      <c r="J888" s="192"/>
      <c r="K888" s="192"/>
      <c r="L888" s="192"/>
      <c r="M888" s="192"/>
      <c r="N888" s="192"/>
      <c r="O888" s="192"/>
      <c r="P888" s="196" t="s">
        <v>4676</v>
      </c>
      <c r="Q888" s="192"/>
      <c r="R888" s="192" t="s">
        <v>86</v>
      </c>
      <c r="S888" s="192"/>
      <c r="T888" s="192"/>
      <c r="U888" s="192"/>
      <c r="V888" s="192"/>
      <c r="W888" s="192"/>
      <c r="X888" s="192"/>
      <c r="Y888" s="192"/>
      <c r="Z888" s="192"/>
      <c r="AA888" s="192"/>
    </row>
    <row r="889" spans="1:74">
      <c r="C889" s="194"/>
      <c r="E889" s="139"/>
    </row>
  </sheetData>
  <sheetProtection algorithmName="SHA-512" hashValue="ORRSEJ/OCFX9de5vajn/K15t1qKDd0COgRNws33QJyhcRBzPwced8vOHIAEDELgCuvreGU+ATIFeJtJIM14G6g==" saltValue="xPbgBTTDXCTYQsbBHKIeqw==" spinCount="100000" sheet="1" objects="1" scenarios="1"/>
  <sortState xmlns:xlrd2="http://schemas.microsoft.com/office/spreadsheetml/2017/richdata2" ref="A2:BZ888">
    <sortCondition ref="A2"/>
  </sortState>
  <pageMargins left="0.7" right="0.7" top="0.75" bottom="0.75" header="0.3" footer="0.3"/>
  <pageSetup orientation="portrait" verticalDpi="4294967293"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theme="6" tint="-0.249977111117893"/>
  </sheetPr>
  <dimension ref="A1:BN103"/>
  <sheetViews>
    <sheetView showGridLines="0" showRowColHeaders="0" zoomScaleNormal="100" workbookViewId="0">
      <pane ySplit="2" topLeftCell="A3" activePane="bottomLeft" state="frozen"/>
      <selection pane="bottomLeft"/>
    </sheetView>
  </sheetViews>
  <sheetFormatPr defaultRowHeight="15"/>
  <cols>
    <col min="1" max="1" width="43.7109375" customWidth="1"/>
    <col min="2" max="2" width="22.5703125" bestFit="1" customWidth="1"/>
    <col min="3" max="3" width="7.85546875" bestFit="1" customWidth="1"/>
    <col min="4" max="4" width="16.5703125" bestFit="1" customWidth="1"/>
    <col min="5" max="5" width="14.140625" bestFit="1" customWidth="1"/>
    <col min="6" max="6" width="15.7109375" bestFit="1" customWidth="1"/>
    <col min="7" max="7" width="16.42578125" hidden="1" customWidth="1"/>
    <col min="8" max="8" width="9.5703125" hidden="1" customWidth="1"/>
    <col min="9" max="9" width="18" hidden="1" customWidth="1"/>
    <col min="10" max="10" width="11.28515625" hidden="1" customWidth="1"/>
    <col min="11" max="11" width="6.28515625" hidden="1" customWidth="1"/>
    <col min="12" max="12" width="4" hidden="1" customWidth="1"/>
    <col min="13" max="13" width="3.85546875" customWidth="1"/>
    <col min="14" max="14" width="14.5703125" hidden="1" customWidth="1"/>
    <col min="15" max="15" width="4" hidden="1" customWidth="1"/>
    <col min="16" max="16" width="29" bestFit="1" customWidth="1"/>
    <col min="17" max="17" width="36.7109375" bestFit="1" customWidth="1"/>
    <col min="18" max="18" width="10.42578125" bestFit="1" customWidth="1"/>
    <col min="19" max="19" width="9.140625" customWidth="1"/>
    <col min="20" max="20" width="3.7109375" customWidth="1"/>
    <col min="21" max="21" width="7.5703125" hidden="1" customWidth="1"/>
    <col min="22" max="22" width="24.85546875" bestFit="1" customWidth="1"/>
    <col min="23" max="23" width="16.85546875" customWidth="1"/>
    <col min="24" max="24" width="9.140625" customWidth="1"/>
    <col min="25" max="25" width="9.140625" hidden="1" customWidth="1"/>
    <col min="26" max="26" width="13.28515625" hidden="1" customWidth="1"/>
    <col min="27" max="27" width="8.5703125" hidden="1" customWidth="1"/>
    <col min="28" max="28" width="9.140625" hidden="1" customWidth="1"/>
    <col min="29" max="29" width="10.140625" hidden="1" customWidth="1"/>
    <col min="30" max="30" width="12.7109375" hidden="1" customWidth="1"/>
    <col min="31" max="31" width="13.28515625" hidden="1" customWidth="1"/>
    <col min="32" max="32" width="12.7109375" hidden="1" customWidth="1"/>
    <col min="33" max="33" width="9.140625" hidden="1" customWidth="1"/>
    <col min="34" max="34" width="26.28515625" hidden="1" customWidth="1"/>
    <col min="35" max="35" width="9.140625" hidden="1" customWidth="1"/>
    <col min="36" max="36" width="13.28515625" hidden="1" customWidth="1"/>
    <col min="37" max="37" width="9.7109375" hidden="1" customWidth="1"/>
    <col min="38" max="41" width="9.140625" hidden="1" customWidth="1"/>
    <col min="42" max="42" width="12.7109375" bestFit="1" customWidth="1"/>
    <col min="43" max="66" width="11.85546875" customWidth="1"/>
  </cols>
  <sheetData>
    <row r="1" spans="1:66">
      <c r="A1" s="142"/>
      <c r="B1" s="143" t="s">
        <v>121</v>
      </c>
      <c r="C1" s="142"/>
      <c r="D1" s="142"/>
      <c r="E1" s="142"/>
      <c r="F1" s="142"/>
      <c r="G1" s="142"/>
      <c r="H1" s="142"/>
      <c r="I1" s="142"/>
      <c r="J1" s="142"/>
      <c r="K1" s="142"/>
      <c r="L1" s="142"/>
      <c r="M1" s="144"/>
      <c r="N1" s="145" t="s">
        <v>148</v>
      </c>
      <c r="O1" s="142"/>
      <c r="P1" s="145" t="s">
        <v>474</v>
      </c>
      <c r="Q1" s="146"/>
      <c r="R1" s="146"/>
      <c r="S1" s="146"/>
      <c r="U1" s="142"/>
      <c r="V1" s="143" t="s">
        <v>1418</v>
      </c>
      <c r="W1" s="143"/>
      <c r="X1" s="142"/>
      <c r="Y1" s="142"/>
      <c r="Z1" s="147" t="s">
        <v>90</v>
      </c>
      <c r="AA1" s="142" t="s">
        <v>92</v>
      </c>
      <c r="AC1" s="15" t="s">
        <v>106</v>
      </c>
      <c r="AD1" t="s">
        <v>103</v>
      </c>
      <c r="AE1" s="19" t="s">
        <v>90</v>
      </c>
      <c r="AF1" t="s">
        <v>93</v>
      </c>
      <c r="AH1" s="15" t="s">
        <v>105</v>
      </c>
      <c r="AJ1" s="19" t="s">
        <v>90</v>
      </c>
      <c r="AK1" t="s">
        <v>101</v>
      </c>
      <c r="AM1" s="15" t="s">
        <v>104</v>
      </c>
      <c r="AP1" s="143" t="s">
        <v>1419</v>
      </c>
      <c r="AQ1" s="143"/>
      <c r="AR1" s="143"/>
      <c r="AS1" s="143"/>
    </row>
    <row r="2" spans="1:66">
      <c r="C2" s="44" t="s">
        <v>58</v>
      </c>
      <c r="D2" s="44" t="s">
        <v>70</v>
      </c>
      <c r="E2" s="44" t="s">
        <v>71</v>
      </c>
      <c r="F2" s="44" t="s">
        <v>472</v>
      </c>
      <c r="G2" t="s">
        <v>78</v>
      </c>
      <c r="H2" t="s">
        <v>80</v>
      </c>
      <c r="I2" s="7" t="s">
        <v>128</v>
      </c>
      <c r="J2" s="7" t="s">
        <v>129</v>
      </c>
      <c r="K2" s="7" t="s">
        <v>141</v>
      </c>
      <c r="N2" s="7" t="s">
        <v>1</v>
      </c>
      <c r="P2" s="7" t="s">
        <v>2091</v>
      </c>
      <c r="Q2" s="7" t="s">
        <v>84</v>
      </c>
      <c r="R2" s="7" t="s">
        <v>90</v>
      </c>
      <c r="S2" s="7" t="s">
        <v>95</v>
      </c>
      <c r="AC2" t="str">
        <f>IF(AA1="Agent",TRIM(StringConcat(" ",Z4:Z100)),"")</f>
        <v>KNOW COMM/SOFT HANG LANG TRANSF DISP OWN PROF RSPNS HOLD SCRIPT PRSS</v>
      </c>
      <c r="AD2" t="s">
        <v>103</v>
      </c>
      <c r="AH2" s="85" t="str">
        <f>IF(AF1="Non-agent",TRIM(StringConcat(" ",AE4:AE100)),"")</f>
        <v>ACC ESC IVR LOY POL PROD PROC WEB SECURITY BILL CREDIT NOTIFY PRICE STORE SUSP WAIT CANCEL CONN ORDER PERM RETURN SHPDLV TOOLS WARR PCHNL PAY RENEW REWARD DOC LEGAL ADV CULT INV PARTS</v>
      </c>
      <c r="AI2" t="s">
        <v>103</v>
      </c>
      <c r="AM2" t="str">
        <f>IF(AK1="Shared",TRIM(StringConcat(" ",AJ4:AJ100)),"")</f>
        <v>GNRL MULTI RES TIME AUTH PNK MISINFO EFF SALES</v>
      </c>
      <c r="AN2" t="s">
        <v>103</v>
      </c>
      <c r="AQ2" s="98">
        <v>45108</v>
      </c>
      <c r="AR2" s="98">
        <v>45109</v>
      </c>
      <c r="AS2" s="10">
        <v>45110</v>
      </c>
      <c r="AT2" s="10">
        <v>45111</v>
      </c>
      <c r="AU2" s="10">
        <v>45112</v>
      </c>
      <c r="AV2" s="10">
        <v>45113</v>
      </c>
      <c r="AW2" s="10">
        <v>45114</v>
      </c>
      <c r="AX2" s="10">
        <v>45115</v>
      </c>
      <c r="AY2" s="10">
        <v>45116</v>
      </c>
      <c r="AZ2" s="10">
        <v>45117</v>
      </c>
      <c r="BA2" s="10">
        <v>45118</v>
      </c>
      <c r="BB2" s="10"/>
      <c r="BC2" s="10"/>
      <c r="BD2" s="10"/>
      <c r="BE2" s="10"/>
      <c r="BF2" s="10"/>
      <c r="BG2" s="10"/>
      <c r="BH2" s="10"/>
      <c r="BI2" s="10"/>
      <c r="BJ2" s="10"/>
      <c r="BK2" s="10"/>
      <c r="BL2" s="10"/>
      <c r="BM2" s="10"/>
      <c r="BN2" s="10"/>
    </row>
    <row r="3" spans="1:66">
      <c r="C3" s="45" t="s">
        <v>57</v>
      </c>
      <c r="D3" s="152" t="s">
        <v>785</v>
      </c>
      <c r="E3" s="54" t="s">
        <v>785</v>
      </c>
      <c r="F3" s="179" t="s">
        <v>59</v>
      </c>
      <c r="G3" s="20">
        <f t="shared" ref="G3:G18" si="0">IFERROR(VLOOKUP(F3,$G$20:$H$24,2,FALSE),"")</f>
        <v>0</v>
      </c>
      <c r="H3" s="1"/>
      <c r="I3" s="1">
        <f>IF(COUNTA(D3:E3)=2,0,IF(COUNTA(D3:E3)=0,0,0))</f>
        <v>0</v>
      </c>
      <c r="J3" s="1" t="str">
        <f>IFERROR(INDEX(Dictionary!$BC:$BE,MATCH(Configuration!D3,Dictionary!$BC:$BC,0),3),"")</f>
        <v/>
      </c>
      <c r="K3" t="b">
        <f>IF(AND(Configuration!$F3="Number",D3&lt;&gt;""),COUNT(Data!A:A)+1=COUNTA(Data!A:A),"")</f>
        <v>1</v>
      </c>
      <c r="M3" s="3"/>
      <c r="N3" t="s">
        <v>158</v>
      </c>
      <c r="P3" s="94" t="s">
        <v>158</v>
      </c>
      <c r="Q3" s="94" t="s">
        <v>627</v>
      </c>
      <c r="R3" s="94" t="s">
        <v>93</v>
      </c>
      <c r="S3" s="130"/>
      <c r="V3" s="46" t="s">
        <v>94</v>
      </c>
      <c r="W3" s="95"/>
      <c r="Z3" s="19" t="s">
        <v>102</v>
      </c>
      <c r="AE3" s="19" t="s">
        <v>102</v>
      </c>
      <c r="AJ3" s="19" t="s">
        <v>102</v>
      </c>
      <c r="AP3" t="s">
        <v>588</v>
      </c>
      <c r="AQ3" s="130"/>
      <c r="AR3" s="130"/>
      <c r="AS3" s="130"/>
      <c r="AT3" s="130"/>
      <c r="AU3" s="130"/>
      <c r="AV3" s="130"/>
      <c r="AW3" s="130"/>
      <c r="AX3" s="130"/>
      <c r="AY3" s="130"/>
      <c r="AZ3" s="130"/>
      <c r="BA3" s="130"/>
      <c r="BB3" s="130"/>
      <c r="BC3" s="130"/>
      <c r="BD3" s="130"/>
      <c r="BE3" s="130"/>
      <c r="BF3" s="130"/>
      <c r="BG3" s="130"/>
      <c r="BH3" s="130"/>
      <c r="BI3" s="130"/>
      <c r="BJ3" s="130"/>
      <c r="BK3" s="130"/>
      <c r="BL3" s="130"/>
      <c r="BM3" s="130"/>
      <c r="BN3" s="130"/>
    </row>
    <row r="4" spans="1:66">
      <c r="C4" s="45" t="s">
        <v>60</v>
      </c>
      <c r="D4" s="92" t="s">
        <v>4690</v>
      </c>
      <c r="E4" s="45" t="s">
        <v>55</v>
      </c>
      <c r="F4" s="179" t="s">
        <v>73</v>
      </c>
      <c r="G4" s="20">
        <f t="shared" si="0"/>
        <v>0</v>
      </c>
      <c r="H4" s="1">
        <f ca="1">IF(D4="","",COUNTA(OFFSET('Survey Data'!$B$1,0,Configuration!J4-1,100001,1)))</f>
        <v>888</v>
      </c>
      <c r="I4" s="1">
        <f>IF(COUNTA(D4:E4)=2,0,IF(COUNTA(D4:E4)=0,0,0))</f>
        <v>0</v>
      </c>
      <c r="J4" s="1">
        <f>IFERROR(INDEX(Dictionary!$BC:$BE,MATCH(Configuration!D4,Dictionary!$BC:$BC,0),3),"")</f>
        <v>7</v>
      </c>
      <c r="K4" t="str">
        <f>IF(AND(Configuration!$F4="Number",D4&lt;&gt;""),COUNT(Data!B:B)+1=COUNTA(Data!B:B),"")</f>
        <v/>
      </c>
      <c r="L4">
        <f>IF(AND(D4&lt;&gt;"",J4=""),1,0)</f>
        <v>0</v>
      </c>
      <c r="N4" t="s">
        <v>5364</v>
      </c>
      <c r="P4" s="94" t="s">
        <v>5364</v>
      </c>
      <c r="Q4" s="94" t="s">
        <v>5365</v>
      </c>
      <c r="R4" s="94" t="s">
        <v>93</v>
      </c>
      <c r="S4" s="130"/>
      <c r="Z4" s="20" t="s">
        <v>3</v>
      </c>
      <c r="AE4" s="20" t="s">
        <v>158</v>
      </c>
      <c r="AJ4" s="20" t="s">
        <v>154</v>
      </c>
      <c r="AP4" t="s">
        <v>1415</v>
      </c>
      <c r="AQ4" s="178"/>
      <c r="AR4" s="178"/>
      <c r="AS4" s="178"/>
      <c r="AT4" s="178"/>
      <c r="AU4" s="178"/>
      <c r="AV4" s="178"/>
      <c r="AW4" s="178"/>
      <c r="AX4" s="178"/>
      <c r="AY4" s="178"/>
      <c r="AZ4" s="178"/>
      <c r="BA4" s="178"/>
      <c r="BB4" s="178"/>
      <c r="BC4" s="178"/>
      <c r="BD4" s="178"/>
      <c r="BE4" s="178"/>
      <c r="BF4" s="178"/>
      <c r="BG4" s="178"/>
      <c r="BH4" s="178"/>
      <c r="BI4" s="178"/>
      <c r="BJ4" s="178"/>
      <c r="BK4" s="178"/>
      <c r="BL4" s="178"/>
      <c r="BM4" s="178"/>
      <c r="BN4" s="178"/>
    </row>
    <row r="5" spans="1:66">
      <c r="C5" s="45" t="s">
        <v>61</v>
      </c>
      <c r="D5" s="92" t="s">
        <v>4689</v>
      </c>
      <c r="E5" s="54" t="s">
        <v>72</v>
      </c>
      <c r="F5" s="180" t="s">
        <v>59</v>
      </c>
      <c r="G5" s="20">
        <f t="shared" si="0"/>
        <v>0</v>
      </c>
      <c r="H5" s="1">
        <f ca="1">IF(D5="","",COUNTA(OFFSET('Survey Data'!$A$1,0,Configuration!J5-1,100001,1)))</f>
        <v>888</v>
      </c>
      <c r="I5" s="1">
        <f>IF(COUNTA(D5:E5)=2,0,IF(COUNTA(D5:E5)=0,0,1))</f>
        <v>0</v>
      </c>
      <c r="J5" s="1">
        <f>IFERROR(INDEX(Dictionary!$BC:$BE,MATCH(Configuration!D5,Dictionary!$BC:$BC,0),3),"")</f>
        <v>5</v>
      </c>
      <c r="K5" t="b">
        <f>IF(AND(Configuration!$F5="Number",D5&lt;&gt;""),COUNT(Data!C:C)+1=COUNTA(Data!C:C),"")</f>
        <v>1</v>
      </c>
      <c r="L5">
        <f t="shared" ref="L5:L18" si="1">IF(AND(D5&lt;&gt;"",J5=""),1,0)</f>
        <v>0</v>
      </c>
      <c r="N5" t="s">
        <v>518</v>
      </c>
      <c r="P5" s="94" t="s">
        <v>3237</v>
      </c>
      <c r="Q5" s="94" t="s">
        <v>3238</v>
      </c>
      <c r="R5" s="94" t="s">
        <v>93</v>
      </c>
      <c r="S5" s="130"/>
      <c r="V5" s="46" t="s">
        <v>590</v>
      </c>
      <c r="W5" s="95"/>
      <c r="Z5" s="20" t="s">
        <v>151</v>
      </c>
      <c r="AC5" s="5" t="s">
        <v>1414</v>
      </c>
      <c r="AE5" s="20" t="s">
        <v>174</v>
      </c>
      <c r="AJ5" s="20" t="s">
        <v>165</v>
      </c>
      <c r="AP5" t="s">
        <v>1416</v>
      </c>
      <c r="AQ5" s="178"/>
      <c r="AR5" s="178"/>
      <c r="AS5" s="178"/>
      <c r="AT5" s="178"/>
      <c r="AU5" s="178"/>
      <c r="AV5" s="178"/>
      <c r="AW5" s="178"/>
      <c r="AX5" s="178"/>
      <c r="AY5" s="178"/>
      <c r="AZ5" s="178"/>
      <c r="BA5" s="178"/>
      <c r="BB5" s="178"/>
      <c r="BC5" s="178"/>
      <c r="BD5" s="178"/>
      <c r="BE5" s="178"/>
      <c r="BF5" s="178"/>
      <c r="BG5" s="178"/>
      <c r="BH5" s="178"/>
      <c r="BI5" s="178"/>
      <c r="BJ5" s="178"/>
      <c r="BK5" s="178"/>
      <c r="BL5" s="178"/>
      <c r="BM5" s="178"/>
      <c r="BN5" s="178"/>
    </row>
    <row r="6" spans="1:66">
      <c r="C6" s="45" t="s">
        <v>62</v>
      </c>
      <c r="D6" s="92" t="s">
        <v>4688</v>
      </c>
      <c r="E6" s="45" t="s">
        <v>35</v>
      </c>
      <c r="F6" s="179" t="s">
        <v>73</v>
      </c>
      <c r="G6" s="20">
        <f t="shared" si="0"/>
        <v>0</v>
      </c>
      <c r="H6" s="1">
        <f ca="1">IF(D6="","",COUNTA(OFFSET('Survey Data'!$A$1,0,Configuration!J6-1,100001,1)))</f>
        <v>888</v>
      </c>
      <c r="I6" s="1">
        <f>IF(COUNTA(D6:E6)=2,0,IF(COUNTA(D6:E6)=0,0,0))</f>
        <v>0</v>
      </c>
      <c r="J6" s="1">
        <f>IFERROR(INDEX(Dictionary!$BC:$BE,MATCH(Configuration!D6,Dictionary!$BC:$BC,0),3),"")</f>
        <v>4</v>
      </c>
      <c r="K6" t="str">
        <f>IF(AND(Configuration!$F6="Number",D6&lt;&gt;""),COUNT(Data!D:D)+1=COUNTA(Data!D:D),"")</f>
        <v/>
      </c>
      <c r="L6">
        <f t="shared" si="1"/>
        <v>0</v>
      </c>
      <c r="N6" t="s">
        <v>527</v>
      </c>
      <c r="P6" s="94" t="s">
        <v>518</v>
      </c>
      <c r="Q6" s="94" t="s">
        <v>2101</v>
      </c>
      <c r="R6" s="94" t="s">
        <v>101</v>
      </c>
      <c r="S6" s="130"/>
      <c r="Z6" s="20" t="s">
        <v>178</v>
      </c>
      <c r="AC6" s="142" t="s">
        <v>92</v>
      </c>
      <c r="AE6" s="20" t="s">
        <v>157</v>
      </c>
      <c r="AJ6" s="20" t="s">
        <v>159</v>
      </c>
      <c r="AQ6" s="1"/>
      <c r="AR6" s="157"/>
      <c r="AS6" s="156"/>
      <c r="AT6" s="156"/>
    </row>
    <row r="7" spans="1:66">
      <c r="C7" s="45" t="s">
        <v>63</v>
      </c>
      <c r="D7" s="92" t="s">
        <v>4677</v>
      </c>
      <c r="E7" s="54" t="s">
        <v>811</v>
      </c>
      <c r="F7" s="92" t="s">
        <v>82</v>
      </c>
      <c r="G7" s="20" t="str">
        <f t="shared" si="0"/>
        <v>m/d/yyyy</v>
      </c>
      <c r="H7" s="1">
        <f ca="1">IF(D7="","",COUNTA(OFFSET('Survey Data'!$A$1,0,Configuration!J7-1,100001,1)))</f>
        <v>888</v>
      </c>
      <c r="I7" s="50">
        <f>IF(COUNTA(D7:E7)=2,0,IF(COUNTA(D7:E7)=0,0,0))</f>
        <v>0</v>
      </c>
      <c r="J7" s="1">
        <f>IFERROR(INDEX(Dictionary!$BC:$BE,MATCH(Configuration!D7,Dictionary!$BC:$BC,0),3),"")</f>
        <v>2</v>
      </c>
      <c r="K7" t="str">
        <f>IF(AND(Configuration!$F7="Number",D7&lt;&gt;""),COUNT(Data!E:E)+1=COUNTA(Data!E:E),"")</f>
        <v/>
      </c>
      <c r="L7">
        <f t="shared" si="1"/>
        <v>0</v>
      </c>
      <c r="N7" t="s">
        <v>2098</v>
      </c>
      <c r="P7" s="94" t="s">
        <v>527</v>
      </c>
      <c r="Q7" s="94" t="s">
        <v>528</v>
      </c>
      <c r="R7" s="94" t="s">
        <v>93</v>
      </c>
      <c r="S7" s="130"/>
      <c r="V7" s="46" t="s">
        <v>589</v>
      </c>
      <c r="W7" s="95"/>
      <c r="Z7" s="20" t="s">
        <v>160</v>
      </c>
      <c r="AC7" t="s">
        <v>93</v>
      </c>
      <c r="AE7" s="20" t="s">
        <v>150</v>
      </c>
      <c r="AJ7" s="20" t="s">
        <v>164</v>
      </c>
    </row>
    <row r="8" spans="1:66">
      <c r="C8" s="45" t="s">
        <v>64</v>
      </c>
      <c r="D8" s="92" t="s">
        <v>4678</v>
      </c>
      <c r="E8" s="92" t="s">
        <v>5766</v>
      </c>
      <c r="F8" s="92" t="s">
        <v>73</v>
      </c>
      <c r="G8" s="20">
        <f t="shared" si="0"/>
        <v>0</v>
      </c>
      <c r="H8" s="1">
        <f ca="1">IF(D8="","",COUNTA(OFFSET('Survey Data'!$A$1,0,Configuration!J8-1,100001,1)))</f>
        <v>888</v>
      </c>
      <c r="I8" s="51">
        <f t="shared" ref="I8:I18" si="2">IF(COUNTA(D8:E8)=2,0,IF(COUNTA(D8:E8)=0,0,1))</f>
        <v>0</v>
      </c>
      <c r="J8" s="1">
        <f>IFERROR(INDEX(Dictionary!$BC:$BE,MATCH(Configuration!D8,Dictionary!$BC:$BC,0),3),"")</f>
        <v>3</v>
      </c>
      <c r="K8" t="str">
        <f>IF(AND(Configuration!$F8="Number",D8&lt;&gt;""),COUNT(Data!F:F)+1=COUNTA(Data!F:F),"")</f>
        <v/>
      </c>
      <c r="L8">
        <f t="shared" si="1"/>
        <v>0</v>
      </c>
      <c r="N8" t="s">
        <v>151</v>
      </c>
      <c r="P8" s="94" t="s">
        <v>2098</v>
      </c>
      <c r="Q8" s="94" t="s">
        <v>2099</v>
      </c>
      <c r="R8" s="94" t="s">
        <v>93</v>
      </c>
      <c r="S8" s="130"/>
      <c r="Z8" s="20" t="s">
        <v>162</v>
      </c>
      <c r="AC8" t="s">
        <v>101</v>
      </c>
      <c r="AE8" s="20" t="s">
        <v>166</v>
      </c>
      <c r="AJ8" s="20" t="s">
        <v>518</v>
      </c>
    </row>
    <row r="9" spans="1:66">
      <c r="C9" s="45" t="s">
        <v>65</v>
      </c>
      <c r="D9" s="92"/>
      <c r="E9" s="92"/>
      <c r="F9" s="92"/>
      <c r="G9" s="20" t="str">
        <f t="shared" si="0"/>
        <v/>
      </c>
      <c r="H9" s="1" t="str">
        <f ca="1">IF(D9="","",COUNTA(OFFSET('Survey Data'!$A$1,0,Configuration!J9-1,100001,1)))</f>
        <v/>
      </c>
      <c r="I9" s="51">
        <f t="shared" si="2"/>
        <v>0</v>
      </c>
      <c r="J9" s="1" t="str">
        <f>IFERROR(INDEX(Dictionary!$BC:$BE,MATCH(Configuration!D9,Dictionary!$BC:$BC,0),3),"")</f>
        <v/>
      </c>
      <c r="K9" t="str">
        <f>IF(AND(Configuration!$F9="Number",D9&lt;&gt;""),COUNT(Data!G:G)+1=COUNTA(Data!G:G),"")</f>
        <v/>
      </c>
      <c r="L9">
        <f t="shared" si="1"/>
        <v>0</v>
      </c>
      <c r="N9" t="s">
        <v>2698</v>
      </c>
      <c r="P9" s="94" t="s">
        <v>151</v>
      </c>
      <c r="Q9" s="94" t="s">
        <v>2047</v>
      </c>
      <c r="R9" s="94" t="s">
        <v>92</v>
      </c>
      <c r="S9" s="130"/>
      <c r="Z9" s="20" t="s">
        <v>675</v>
      </c>
      <c r="AE9" s="20" t="s">
        <v>155</v>
      </c>
      <c r="AJ9" s="20" t="s">
        <v>671</v>
      </c>
    </row>
    <row r="10" spans="1:66">
      <c r="C10" s="45" t="s">
        <v>66</v>
      </c>
      <c r="D10" s="92"/>
      <c r="E10" s="92"/>
      <c r="F10" s="92"/>
      <c r="G10" s="20" t="str">
        <f t="shared" si="0"/>
        <v/>
      </c>
      <c r="H10" s="1" t="str">
        <f ca="1">IF(D10="","",COUNTA(OFFSET('Survey Data'!$A$1,0,Configuration!J10-1,100001,1)))</f>
        <v/>
      </c>
      <c r="I10" s="51">
        <f t="shared" si="2"/>
        <v>0</v>
      </c>
      <c r="J10" s="1" t="str">
        <f>IFERROR(INDEX(Dictionary!$BC:$BE,MATCH(Configuration!D10,Dictionary!$BC:$BC,0),3),"")</f>
        <v/>
      </c>
      <c r="K10" t="str">
        <f>IF(AND(Configuration!$F10="Number",D10&lt;&gt;""),COUNT(Data!H:H)+1=COUNTA(Data!H:H),"")</f>
        <v/>
      </c>
      <c r="L10">
        <f t="shared" si="1"/>
        <v>0</v>
      </c>
      <c r="N10" t="s">
        <v>551</v>
      </c>
      <c r="P10" s="94" t="s">
        <v>2698</v>
      </c>
      <c r="Q10" s="94" t="s">
        <v>2699</v>
      </c>
      <c r="R10" s="94" t="s">
        <v>93</v>
      </c>
      <c r="S10" s="130"/>
      <c r="Z10" s="20" t="s">
        <v>2095</v>
      </c>
      <c r="AE10" s="20" t="s">
        <v>168</v>
      </c>
      <c r="AJ10" s="20" t="s">
        <v>2700</v>
      </c>
    </row>
    <row r="11" spans="1:66">
      <c r="C11" s="45" t="s">
        <v>67</v>
      </c>
      <c r="D11" s="92"/>
      <c r="E11" s="92"/>
      <c r="F11" s="92"/>
      <c r="G11" s="20" t="str">
        <f t="shared" si="0"/>
        <v/>
      </c>
      <c r="H11" s="1" t="str">
        <f ca="1">IF(D11="","",COUNTA(OFFSET('Survey Data'!$A$1,0,Configuration!J11-1,100001,1)))</f>
        <v/>
      </c>
      <c r="I11" s="51">
        <f t="shared" si="2"/>
        <v>0</v>
      </c>
      <c r="J11" s="1" t="str">
        <f>IFERROR(INDEX(Dictionary!$BC:$BE,MATCH(Configuration!D11,Dictionary!$BC:$BC,0),3),"")</f>
        <v/>
      </c>
      <c r="K11" t="str">
        <f>IF(AND(Configuration!$F11="Number",D11&lt;&gt;""),COUNT(Data!I:I)+1=COUNTA(Data!I:I),"")</f>
        <v/>
      </c>
      <c r="L11">
        <f t="shared" si="1"/>
        <v>0</v>
      </c>
      <c r="N11" t="s">
        <v>5669</v>
      </c>
      <c r="P11" s="94" t="s">
        <v>551</v>
      </c>
      <c r="Q11" s="94" t="s">
        <v>3383</v>
      </c>
      <c r="R11" s="94" t="s">
        <v>93</v>
      </c>
      <c r="S11" s="130"/>
      <c r="Z11" s="20" t="s">
        <v>3157</v>
      </c>
      <c r="AE11" s="20" t="s">
        <v>193</v>
      </c>
      <c r="AJ11" s="20" t="s">
        <v>5557</v>
      </c>
    </row>
    <row r="12" spans="1:66">
      <c r="C12" s="45" t="s">
        <v>68</v>
      </c>
      <c r="D12" s="92"/>
      <c r="E12" s="92"/>
      <c r="F12" s="92"/>
      <c r="G12" s="20" t="str">
        <f t="shared" si="0"/>
        <v/>
      </c>
      <c r="H12" s="1" t="str">
        <f ca="1">IF(D12="","",COUNTA(OFFSET('Survey Data'!$A$1,0,Configuration!J12-1,100001,1)))</f>
        <v/>
      </c>
      <c r="I12" s="51">
        <f t="shared" si="2"/>
        <v>0</v>
      </c>
      <c r="J12" s="1" t="str">
        <f>IFERROR(INDEX(Dictionary!$BC:$BE,MATCH(Configuration!D12,Dictionary!$BC:$BC,0),3),"")</f>
        <v/>
      </c>
      <c r="K12" t="str">
        <f>IF(AND(Configuration!$F12="Number",D12&lt;&gt;""),COUNT(Data!J:J)+1=COUNTA(Data!J:J),"")</f>
        <v/>
      </c>
      <c r="L12">
        <f t="shared" si="1"/>
        <v>0</v>
      </c>
      <c r="N12" t="s">
        <v>675</v>
      </c>
      <c r="P12" s="94" t="s">
        <v>5669</v>
      </c>
      <c r="Q12" s="94" t="s">
        <v>5670</v>
      </c>
      <c r="R12" s="94" t="s">
        <v>93</v>
      </c>
      <c r="S12" s="130"/>
      <c r="Z12" s="20" t="s">
        <v>3123</v>
      </c>
      <c r="AE12" s="20" t="s">
        <v>153</v>
      </c>
      <c r="AJ12" s="20" t="s">
        <v>5635</v>
      </c>
    </row>
    <row r="13" spans="1:66">
      <c r="C13" s="45" t="s">
        <v>5</v>
      </c>
      <c r="D13" s="92"/>
      <c r="E13" s="92"/>
      <c r="F13" s="92"/>
      <c r="G13" s="20" t="str">
        <f t="shared" si="0"/>
        <v/>
      </c>
      <c r="H13" s="1" t="str">
        <f ca="1">IF(D13="","",COUNTA(OFFSET('Survey Data'!$A$1,0,Configuration!J13-1,100001,1)))</f>
        <v/>
      </c>
      <c r="I13" s="51">
        <f t="shared" si="2"/>
        <v>0</v>
      </c>
      <c r="J13" s="1" t="str">
        <f>IFERROR(INDEX(Dictionary!$BC:$BE,MATCH(Configuration!D13,Dictionary!$BC:$BC,0),3),"")</f>
        <v/>
      </c>
      <c r="K13" t="str">
        <f>IF(AND(Configuration!$F13="Number",D13&lt;&gt;""),COUNT(Data!K:K)+1=COUNTA(Data!K:K),"")</f>
        <v/>
      </c>
      <c r="L13">
        <f t="shared" si="1"/>
        <v>0</v>
      </c>
      <c r="N13" t="s">
        <v>3718</v>
      </c>
      <c r="P13" s="94" t="s">
        <v>675</v>
      </c>
      <c r="Q13" s="94" t="s">
        <v>676</v>
      </c>
      <c r="R13" s="94" t="s">
        <v>92</v>
      </c>
      <c r="S13" s="130"/>
      <c r="Z13" s="20" t="s">
        <v>167</v>
      </c>
      <c r="AE13" s="20" t="s">
        <v>527</v>
      </c>
    </row>
    <row r="14" spans="1:66">
      <c r="C14" s="45" t="s">
        <v>6</v>
      </c>
      <c r="D14" s="92"/>
      <c r="E14" s="92"/>
      <c r="F14" s="92"/>
      <c r="G14" s="20" t="str">
        <f t="shared" si="0"/>
        <v/>
      </c>
      <c r="H14" s="1" t="str">
        <f ca="1">IF(D14="","",COUNTA(OFFSET('Survey Data'!$A$1,0,Configuration!J14-1,100001,1)))</f>
        <v/>
      </c>
      <c r="I14" s="51">
        <f t="shared" si="2"/>
        <v>0</v>
      </c>
      <c r="J14" s="1" t="str">
        <f>IFERROR(INDEX(Dictionary!$BC:$BE,MATCH(Configuration!D14,Dictionary!$BC:$BC,0),3),"")</f>
        <v/>
      </c>
      <c r="K14" t="str">
        <f>IF(AND(Configuration!$F14="Number",D14&lt;&gt;""),COUNT(Data!L:L)+1=COUNTA(Data!L:L),"")</f>
        <v/>
      </c>
      <c r="L14">
        <f t="shared" si="1"/>
        <v>0</v>
      </c>
      <c r="N14" t="s">
        <v>5557</v>
      </c>
      <c r="P14" s="94" t="s">
        <v>3718</v>
      </c>
      <c r="Q14" s="94" t="s">
        <v>3719</v>
      </c>
      <c r="R14" s="94" t="s">
        <v>93</v>
      </c>
      <c r="S14" s="130"/>
      <c r="Z14" s="20" t="s">
        <v>3362</v>
      </c>
      <c r="AE14" s="20" t="s">
        <v>551</v>
      </c>
    </row>
    <row r="15" spans="1:66">
      <c r="C15" s="45" t="s">
        <v>21</v>
      </c>
      <c r="D15" s="92"/>
      <c r="E15" s="92"/>
      <c r="F15" s="92"/>
      <c r="G15" s="20" t="str">
        <f t="shared" si="0"/>
        <v/>
      </c>
      <c r="H15" s="1" t="str">
        <f ca="1">IF(D15="","",COUNTA(OFFSET('Survey Data'!$A$1,0,Configuration!J15-1,100001,1)))</f>
        <v/>
      </c>
      <c r="I15" s="51">
        <f t="shared" si="2"/>
        <v>0</v>
      </c>
      <c r="J15" s="1" t="str">
        <f>IFERROR(INDEX(Dictionary!$BC:$BE,MATCH(Configuration!D15,Dictionary!$BC:$BC,0),3),"")</f>
        <v/>
      </c>
      <c r="K15" t="str">
        <f>IF(AND(Configuration!$F15="Number",D15&lt;&gt;""),COUNT(Data!M:M)+1=COUNTA(Data!M:M),"")</f>
        <v/>
      </c>
      <c r="L15">
        <f t="shared" si="1"/>
        <v>0</v>
      </c>
      <c r="N15" t="s">
        <v>174</v>
      </c>
      <c r="P15" s="94" t="s">
        <v>5557</v>
      </c>
      <c r="Q15" s="94" t="s">
        <v>5558</v>
      </c>
      <c r="R15" s="94" t="s">
        <v>101</v>
      </c>
      <c r="S15" s="130"/>
      <c r="Z15" s="20" t="s">
        <v>3488</v>
      </c>
      <c r="AE15" s="20" t="s">
        <v>529</v>
      </c>
    </row>
    <row r="16" spans="1:66">
      <c r="C16" s="45" t="s">
        <v>22</v>
      </c>
      <c r="D16" s="92"/>
      <c r="E16" s="92"/>
      <c r="F16" s="92"/>
      <c r="G16" s="20" t="str">
        <f t="shared" si="0"/>
        <v/>
      </c>
      <c r="H16" s="1" t="str">
        <f ca="1">IF(D16="","",COUNTA(OFFSET('Survey Data'!$A$1,0,Configuration!J16-1,100001,1)))</f>
        <v/>
      </c>
      <c r="I16" s="51">
        <f t="shared" si="2"/>
        <v>0</v>
      </c>
      <c r="J16" s="1" t="str">
        <f>IFERROR(INDEX(Dictionary!$BC:$BE,MATCH(Configuration!D16,Dictionary!$BC:$BC,0),3),"")</f>
        <v/>
      </c>
      <c r="K16" t="str">
        <f>IF(AND(Configuration!$F16="Number",D16&lt;&gt;""),COUNT(Data!N:N)+1=COUNTA(Data!N:N),"")</f>
        <v/>
      </c>
      <c r="L16">
        <f t="shared" si="1"/>
        <v>0</v>
      </c>
      <c r="N16" t="s">
        <v>154</v>
      </c>
      <c r="P16" s="94" t="s">
        <v>174</v>
      </c>
      <c r="Q16" s="94" t="s">
        <v>625</v>
      </c>
      <c r="R16" s="94" t="s">
        <v>93</v>
      </c>
      <c r="S16" s="130"/>
      <c r="AE16" s="20" t="s">
        <v>548</v>
      </c>
    </row>
    <row r="17" spans="2:31">
      <c r="C17" s="45" t="s">
        <v>23</v>
      </c>
      <c r="D17" s="92"/>
      <c r="E17" s="92"/>
      <c r="F17" s="92"/>
      <c r="G17" s="20" t="str">
        <f t="shared" si="0"/>
        <v/>
      </c>
      <c r="H17" s="1" t="str">
        <f ca="1">IF(D17="","",COUNTA(OFFSET('Survey Data'!$A$1,0,Configuration!J17-1,100001,1)))</f>
        <v/>
      </c>
      <c r="I17" s="51">
        <f t="shared" si="2"/>
        <v>0</v>
      </c>
      <c r="J17" s="1" t="str">
        <f>IFERROR(INDEX(Dictionary!$BC:$BE,MATCH(Configuration!D17,Dictionary!$BC:$BC,0),3),"")</f>
        <v/>
      </c>
      <c r="K17" t="str">
        <f>IF(AND(Configuration!$F17="Number",D17&lt;&gt;""),COUNT(Data!O:O)+1=COUNTA(Data!O:O),"")</f>
        <v/>
      </c>
      <c r="L17">
        <f t="shared" si="1"/>
        <v>0</v>
      </c>
      <c r="N17" t="s">
        <v>178</v>
      </c>
      <c r="P17" s="94" t="s">
        <v>154</v>
      </c>
      <c r="Q17" s="94" t="s">
        <v>468</v>
      </c>
      <c r="R17" s="94" t="s">
        <v>101</v>
      </c>
      <c r="S17" s="130" t="s">
        <v>613</v>
      </c>
      <c r="AE17" s="20" t="s">
        <v>507</v>
      </c>
    </row>
    <row r="18" spans="2:31">
      <c r="C18" s="45" t="s">
        <v>130</v>
      </c>
      <c r="D18" s="92" t="s">
        <v>4012</v>
      </c>
      <c r="E18" s="54" t="s">
        <v>7</v>
      </c>
      <c r="F18" s="45" t="s">
        <v>73</v>
      </c>
      <c r="G18" s="20">
        <f t="shared" si="0"/>
        <v>0</v>
      </c>
      <c r="H18" s="1">
        <f ca="1">IF(D18="","",COUNTA(OFFSET('Survey Data'!$A$1,0,Configuration!J18-1,100001,1)))</f>
        <v>888</v>
      </c>
      <c r="I18" s="52">
        <f t="shared" si="2"/>
        <v>0</v>
      </c>
      <c r="J18" s="1">
        <f>IFERROR(INDEX(Dictionary!$BC:$BE,MATCH(Configuration!D18,Dictionary!$BC:$BC,0),3),"")</f>
        <v>1</v>
      </c>
      <c r="L18">
        <f t="shared" si="1"/>
        <v>0</v>
      </c>
      <c r="N18" t="s">
        <v>167</v>
      </c>
      <c r="P18" s="94" t="s">
        <v>178</v>
      </c>
      <c r="Q18" s="94" t="s">
        <v>619</v>
      </c>
      <c r="R18" s="94" t="s">
        <v>92</v>
      </c>
      <c r="S18" s="130"/>
      <c r="AE18" s="20" t="s">
        <v>549</v>
      </c>
    </row>
    <row r="19" spans="2:31">
      <c r="I19" s="48">
        <f>SUM(I3:I18)</f>
        <v>0</v>
      </c>
      <c r="L19" s="16">
        <f>SUM(L4:L18)</f>
        <v>0</v>
      </c>
      <c r="N19" t="s">
        <v>5560</v>
      </c>
      <c r="P19" s="94" t="s">
        <v>167</v>
      </c>
      <c r="Q19" s="94" t="s">
        <v>2827</v>
      </c>
      <c r="R19" s="94" t="s">
        <v>92</v>
      </c>
      <c r="S19" s="130"/>
      <c r="AE19" s="20" t="s">
        <v>655</v>
      </c>
    </row>
    <row r="20" spans="2:31">
      <c r="G20" s="16" t="s">
        <v>82</v>
      </c>
      <c r="H20" s="47" t="s">
        <v>81</v>
      </c>
      <c r="N20" t="s">
        <v>157</v>
      </c>
      <c r="P20" s="94" t="s">
        <v>5560</v>
      </c>
      <c r="Q20" s="94" t="s">
        <v>5561</v>
      </c>
      <c r="R20" s="94" t="s">
        <v>93</v>
      </c>
      <c r="S20" s="130"/>
      <c r="AE20" s="20" t="s">
        <v>2098</v>
      </c>
    </row>
    <row r="21" spans="2:31">
      <c r="G21" s="16" t="s">
        <v>687</v>
      </c>
      <c r="H21" s="47" t="s">
        <v>688</v>
      </c>
      <c r="N21" t="s">
        <v>3</v>
      </c>
      <c r="P21" s="94" t="s">
        <v>157</v>
      </c>
      <c r="Q21" s="94" t="s">
        <v>157</v>
      </c>
      <c r="R21" s="94" t="s">
        <v>93</v>
      </c>
      <c r="S21" s="130"/>
      <c r="AE21" s="20" t="s">
        <v>2698</v>
      </c>
    </row>
    <row r="22" spans="2:31">
      <c r="B22" s="12" t="s">
        <v>145</v>
      </c>
      <c r="G22" s="16" t="s">
        <v>59</v>
      </c>
      <c r="H22" s="16">
        <v>0</v>
      </c>
      <c r="N22" t="s">
        <v>160</v>
      </c>
      <c r="P22" s="94" t="s">
        <v>3</v>
      </c>
      <c r="Q22" s="94" t="s">
        <v>629</v>
      </c>
      <c r="R22" s="94" t="s">
        <v>92</v>
      </c>
      <c r="S22" s="130"/>
      <c r="AE22" s="20" t="s">
        <v>2097</v>
      </c>
    </row>
    <row r="23" spans="2:31">
      <c r="D23" s="53" t="s">
        <v>143</v>
      </c>
      <c r="E23" s="53" t="s">
        <v>144</v>
      </c>
      <c r="G23" s="16" t="s">
        <v>69</v>
      </c>
      <c r="H23" s="16"/>
      <c r="N23" t="s">
        <v>3554</v>
      </c>
      <c r="P23" s="94" t="s">
        <v>160</v>
      </c>
      <c r="Q23" s="94" t="s">
        <v>634</v>
      </c>
      <c r="R23" s="94" t="s">
        <v>92</v>
      </c>
      <c r="S23" s="130"/>
      <c r="AE23" s="20" t="s">
        <v>2093</v>
      </c>
    </row>
    <row r="24" spans="2:31">
      <c r="D24" s="154" t="str">
        <f>IF(Dictionary!BJ2="","",Dictionary!BJ2)</f>
        <v>Yes</v>
      </c>
      <c r="E24" s="16" t="s">
        <v>51</v>
      </c>
      <c r="G24" s="16" t="s">
        <v>73</v>
      </c>
      <c r="H24" s="16"/>
      <c r="N24" t="s">
        <v>150</v>
      </c>
      <c r="P24" s="94" t="s">
        <v>3554</v>
      </c>
      <c r="Q24" s="94" t="s">
        <v>3555</v>
      </c>
      <c r="R24" s="94" t="s">
        <v>93</v>
      </c>
      <c r="S24" s="130"/>
      <c r="AE24" s="20" t="s">
        <v>2141</v>
      </c>
    </row>
    <row r="25" spans="2:31">
      <c r="D25" s="154" t="str">
        <f>IF(Dictionary!BJ3="","",Dictionary!BJ3)</f>
        <v>No</v>
      </c>
      <c r="E25" s="16" t="s">
        <v>56</v>
      </c>
      <c r="I25" s="1" t="s">
        <v>147</v>
      </c>
      <c r="J25" t="s">
        <v>2090</v>
      </c>
      <c r="N25" t="s">
        <v>2700</v>
      </c>
      <c r="P25" s="94" t="s">
        <v>150</v>
      </c>
      <c r="Q25" s="94" t="s">
        <v>620</v>
      </c>
      <c r="R25" s="94" t="s">
        <v>93</v>
      </c>
      <c r="S25" s="130" t="s">
        <v>613</v>
      </c>
      <c r="AE25" s="20" t="s">
        <v>3127</v>
      </c>
    </row>
    <row r="26" spans="2:31">
      <c r="D26" s="154">
        <f>IF(Dictionary!BJ4="","",Dictionary!BJ4)</f>
        <v>1</v>
      </c>
      <c r="E26" s="93" t="s">
        <v>56</v>
      </c>
      <c r="H26" s="55" t="s">
        <v>57</v>
      </c>
      <c r="I26" s="50"/>
      <c r="J26">
        <f>IF(COUNTA(D26:E26)=2,0,IF(AND(D26="",E26=""),0,1))</f>
        <v>0</v>
      </c>
      <c r="N26" t="s">
        <v>165</v>
      </c>
      <c r="P26" s="94" t="s">
        <v>2700</v>
      </c>
      <c r="Q26" s="94" t="s">
        <v>2701</v>
      </c>
      <c r="R26" s="94" t="s">
        <v>101</v>
      </c>
      <c r="S26" s="130"/>
      <c r="AE26" s="20" t="s">
        <v>3132</v>
      </c>
    </row>
    <row r="27" spans="2:31">
      <c r="D27" s="154">
        <f>IF(Dictionary!BJ5="","",Dictionary!BJ5)</f>
        <v>3</v>
      </c>
      <c r="E27" s="93" t="s">
        <v>56</v>
      </c>
      <c r="H27" s="55" t="s">
        <v>60</v>
      </c>
      <c r="I27" s="50"/>
      <c r="J27">
        <f t="shared" ref="J27:J35" si="3">IF(COUNTA(D27:E27)=2,0,IF(AND(D27="",E27=""),0,1))</f>
        <v>0</v>
      </c>
      <c r="N27" t="s">
        <v>529</v>
      </c>
      <c r="P27" s="94" t="s">
        <v>165</v>
      </c>
      <c r="Q27" s="94" t="s">
        <v>628</v>
      </c>
      <c r="R27" s="94" t="s">
        <v>101</v>
      </c>
      <c r="S27" s="130"/>
      <c r="AE27" s="20" t="s">
        <v>2467</v>
      </c>
    </row>
    <row r="28" spans="2:31">
      <c r="D28" s="154">
        <f>IF(Dictionary!BJ6="","",Dictionary!BJ6)</f>
        <v>2</v>
      </c>
      <c r="E28" s="93" t="s">
        <v>56</v>
      </c>
      <c r="H28" s="55" t="s">
        <v>61</v>
      </c>
      <c r="I28" s="51"/>
      <c r="J28">
        <f t="shared" si="3"/>
        <v>0</v>
      </c>
      <c r="N28" t="s">
        <v>2097</v>
      </c>
      <c r="P28" s="94" t="s">
        <v>529</v>
      </c>
      <c r="Q28" s="94" t="s">
        <v>530</v>
      </c>
      <c r="R28" s="94" t="s">
        <v>93</v>
      </c>
      <c r="S28" s="130"/>
      <c r="AE28" s="20" t="s">
        <v>3380</v>
      </c>
    </row>
    <row r="29" spans="2:31">
      <c r="D29" s="154">
        <f>IF(Dictionary!BJ7="","",Dictionary!BJ7)</f>
        <v>4</v>
      </c>
      <c r="E29" s="93" t="s">
        <v>51</v>
      </c>
      <c r="H29" s="55" t="s">
        <v>62</v>
      </c>
      <c r="I29" s="51"/>
      <c r="J29">
        <f t="shared" si="3"/>
        <v>0</v>
      </c>
      <c r="N29" t="s">
        <v>2095</v>
      </c>
      <c r="P29" s="94" t="s">
        <v>2097</v>
      </c>
      <c r="Q29" s="94" t="s">
        <v>2100</v>
      </c>
      <c r="R29" s="94" t="s">
        <v>93</v>
      </c>
      <c r="S29" s="130"/>
      <c r="AE29" s="20" t="s">
        <v>3473</v>
      </c>
    </row>
    <row r="30" spans="2:31">
      <c r="D30" s="154">
        <f>IF(Dictionary!BJ8="","",Dictionary!BJ8)</f>
        <v>5</v>
      </c>
      <c r="E30" s="93" t="s">
        <v>51</v>
      </c>
      <c r="H30" s="55" t="s">
        <v>63</v>
      </c>
      <c r="I30" s="51">
        <f>IF(COUNTA(E7:F7)=2,0,IF(COUNTA(E7:F7)=0,0,1))</f>
        <v>0</v>
      </c>
      <c r="J30">
        <f t="shared" si="3"/>
        <v>0</v>
      </c>
      <c r="N30" t="s">
        <v>5562</v>
      </c>
      <c r="P30" s="94" t="s">
        <v>2095</v>
      </c>
      <c r="Q30" s="94" t="s">
        <v>2096</v>
      </c>
      <c r="R30" s="94" t="s">
        <v>92</v>
      </c>
      <c r="S30" s="130"/>
      <c r="AE30" s="20" t="s">
        <v>3483</v>
      </c>
    </row>
    <row r="31" spans="2:31">
      <c r="D31" s="154" t="str">
        <f>IF(Dictionary!BJ9="","",Dictionary!BJ9)</f>
        <v/>
      </c>
      <c r="E31" s="93" t="s">
        <v>56</v>
      </c>
      <c r="H31" s="55" t="s">
        <v>64</v>
      </c>
      <c r="I31" s="51">
        <f t="shared" ref="I31:I40" si="4">IF(COUNTA(E8:F8)=2,0,IF(COUNTA(E8:F8)=0,0,1))</f>
        <v>0</v>
      </c>
      <c r="J31">
        <f t="shared" si="3"/>
        <v>0</v>
      </c>
      <c r="N31" t="s">
        <v>3473</v>
      </c>
      <c r="P31" s="94" t="s">
        <v>5562</v>
      </c>
      <c r="Q31" s="94" t="s">
        <v>5559</v>
      </c>
      <c r="R31" s="94" t="s">
        <v>93</v>
      </c>
      <c r="S31" s="130"/>
      <c r="AE31" s="20" t="s">
        <v>3537</v>
      </c>
    </row>
    <row r="32" spans="2:31">
      <c r="D32" s="154" t="str">
        <f>IF(Dictionary!BJ10="","",Dictionary!BJ10)</f>
        <v/>
      </c>
      <c r="E32" s="93"/>
      <c r="H32" s="55" t="s">
        <v>65</v>
      </c>
      <c r="I32" s="51">
        <f t="shared" si="4"/>
        <v>0</v>
      </c>
      <c r="J32">
        <f t="shared" si="3"/>
        <v>0</v>
      </c>
      <c r="N32" t="s">
        <v>3380</v>
      </c>
      <c r="P32" s="94" t="s">
        <v>3473</v>
      </c>
      <c r="Q32" s="94" t="s">
        <v>3474</v>
      </c>
      <c r="R32" s="94" t="s">
        <v>93</v>
      </c>
      <c r="S32" s="130"/>
      <c r="AE32" s="20" t="s">
        <v>3718</v>
      </c>
    </row>
    <row r="33" spans="4:31">
      <c r="D33" s="154" t="str">
        <f>IF(Dictionary!BJ11="","",Dictionary!BJ11)</f>
        <v/>
      </c>
      <c r="E33" s="93"/>
      <c r="H33" s="55" t="s">
        <v>66</v>
      </c>
      <c r="I33" s="51">
        <f t="shared" si="4"/>
        <v>0</v>
      </c>
      <c r="J33">
        <f t="shared" si="3"/>
        <v>0</v>
      </c>
      <c r="N33" t="s">
        <v>2093</v>
      </c>
      <c r="P33" s="94" t="s">
        <v>3380</v>
      </c>
      <c r="Q33" s="94" t="s">
        <v>3381</v>
      </c>
      <c r="R33" s="94" t="s">
        <v>93</v>
      </c>
      <c r="S33" s="130"/>
      <c r="AE33" s="20" t="s">
        <v>3554</v>
      </c>
    </row>
    <row r="34" spans="4:31">
      <c r="D34" s="154" t="str">
        <f>IF(Dictionary!BJ12="","",Dictionary!BJ12)</f>
        <v/>
      </c>
      <c r="E34" s="93"/>
      <c r="H34" s="55" t="s">
        <v>67</v>
      </c>
      <c r="I34" s="51">
        <f t="shared" si="4"/>
        <v>0</v>
      </c>
      <c r="J34">
        <f t="shared" si="3"/>
        <v>0</v>
      </c>
      <c r="N34" t="s">
        <v>671</v>
      </c>
      <c r="P34" s="94" t="s">
        <v>2093</v>
      </c>
      <c r="Q34" s="94" t="s">
        <v>2094</v>
      </c>
      <c r="R34" s="94" t="s">
        <v>93</v>
      </c>
      <c r="S34" s="130"/>
      <c r="AE34" s="20" t="s">
        <v>5364</v>
      </c>
    </row>
    <row r="35" spans="4:31">
      <c r="D35" s="154" t="str">
        <f>IF(Dictionary!BJ13="","",Dictionary!BJ13)</f>
        <v/>
      </c>
      <c r="E35" s="93"/>
      <c r="H35" s="55" t="s">
        <v>68</v>
      </c>
      <c r="I35" s="51">
        <f t="shared" si="4"/>
        <v>0</v>
      </c>
      <c r="J35">
        <f t="shared" si="3"/>
        <v>0</v>
      </c>
      <c r="N35" t="s">
        <v>166</v>
      </c>
      <c r="P35" s="94" t="s">
        <v>671</v>
      </c>
      <c r="Q35" s="94" t="s">
        <v>3134</v>
      </c>
      <c r="R35" s="94" t="s">
        <v>101</v>
      </c>
      <c r="S35" s="130"/>
      <c r="AE35" s="20" t="s">
        <v>5669</v>
      </c>
    </row>
    <row r="36" spans="4:31">
      <c r="H36" s="55" t="s">
        <v>5</v>
      </c>
      <c r="I36" s="51">
        <f t="shared" si="4"/>
        <v>0</v>
      </c>
      <c r="N36" t="s">
        <v>548</v>
      </c>
      <c r="P36" s="94" t="s">
        <v>166</v>
      </c>
      <c r="Q36" s="94" t="s">
        <v>630</v>
      </c>
      <c r="R36" s="94" t="s">
        <v>93</v>
      </c>
      <c r="S36" s="130"/>
      <c r="AE36" s="20" t="s">
        <v>5560</v>
      </c>
    </row>
    <row r="37" spans="4:31">
      <c r="H37" s="55" t="s">
        <v>6</v>
      </c>
      <c r="I37" s="51">
        <f t="shared" si="4"/>
        <v>0</v>
      </c>
      <c r="N37" t="s">
        <v>168</v>
      </c>
      <c r="P37" s="94" t="s">
        <v>548</v>
      </c>
      <c r="Q37" s="94" t="s">
        <v>685</v>
      </c>
      <c r="R37" s="94" t="s">
        <v>93</v>
      </c>
      <c r="S37" s="130"/>
      <c r="AE37" s="20" t="s">
        <v>5562</v>
      </c>
    </row>
    <row r="38" spans="4:31">
      <c r="H38" s="55" t="s">
        <v>21</v>
      </c>
      <c r="I38" s="51">
        <f t="shared" si="4"/>
        <v>0</v>
      </c>
      <c r="N38" t="s">
        <v>155</v>
      </c>
      <c r="P38" s="94" t="s">
        <v>168</v>
      </c>
      <c r="Q38" s="94" t="s">
        <v>471</v>
      </c>
      <c r="R38" s="94" t="s">
        <v>93</v>
      </c>
      <c r="S38" s="130"/>
    </row>
    <row r="39" spans="4:31">
      <c r="H39" s="55" t="s">
        <v>22</v>
      </c>
      <c r="I39" s="51">
        <f t="shared" si="4"/>
        <v>0</v>
      </c>
      <c r="N39" t="s">
        <v>3157</v>
      </c>
      <c r="P39" s="94" t="s">
        <v>155</v>
      </c>
      <c r="Q39" s="94" t="s">
        <v>621</v>
      </c>
      <c r="R39" s="94" t="s">
        <v>93</v>
      </c>
      <c r="S39" s="130"/>
    </row>
    <row r="40" spans="4:31">
      <c r="H40" s="55" t="s">
        <v>23</v>
      </c>
      <c r="I40" s="51">
        <f t="shared" si="4"/>
        <v>0</v>
      </c>
      <c r="N40" t="s">
        <v>3488</v>
      </c>
      <c r="P40" s="94" t="s">
        <v>3157</v>
      </c>
      <c r="Q40" s="94" t="s">
        <v>3158</v>
      </c>
      <c r="R40" s="94" t="s">
        <v>92</v>
      </c>
      <c r="S40" s="130"/>
    </row>
    <row r="41" spans="4:31">
      <c r="H41" s="55" t="s">
        <v>130</v>
      </c>
      <c r="I41" s="52">
        <v>0</v>
      </c>
      <c r="N41" t="s">
        <v>3483</v>
      </c>
      <c r="P41" s="94" t="s">
        <v>3488</v>
      </c>
      <c r="Q41" s="94" t="s">
        <v>2828</v>
      </c>
      <c r="R41" s="94" t="s">
        <v>92</v>
      </c>
      <c r="S41" s="130"/>
    </row>
    <row r="42" spans="4:31">
      <c r="I42" s="48">
        <f>SUM(I26:I41)</f>
        <v>0</v>
      </c>
      <c r="J42">
        <f>SUM(J26:J35)</f>
        <v>0</v>
      </c>
      <c r="N42" t="s">
        <v>159</v>
      </c>
      <c r="P42" s="94" t="s">
        <v>3483</v>
      </c>
      <c r="Q42" s="94" t="s">
        <v>3484</v>
      </c>
      <c r="R42" s="94" t="s">
        <v>93</v>
      </c>
      <c r="S42" s="130"/>
    </row>
    <row r="43" spans="4:31">
      <c r="N43" t="s">
        <v>2141</v>
      </c>
      <c r="P43" s="94" t="s">
        <v>159</v>
      </c>
      <c r="Q43" s="94" t="s">
        <v>35</v>
      </c>
      <c r="R43" s="94" t="s">
        <v>101</v>
      </c>
      <c r="S43" s="130"/>
    </row>
    <row r="44" spans="4:31">
      <c r="N44" t="s">
        <v>3537</v>
      </c>
      <c r="P44" s="94" t="s">
        <v>2141</v>
      </c>
      <c r="Q44" s="94" t="s">
        <v>2142</v>
      </c>
      <c r="R44" s="94" t="s">
        <v>93</v>
      </c>
      <c r="S44" s="130"/>
    </row>
    <row r="45" spans="4:31">
      <c r="N45" t="s">
        <v>3123</v>
      </c>
      <c r="P45" s="94" t="s">
        <v>3537</v>
      </c>
      <c r="Q45" s="94" t="s">
        <v>3538</v>
      </c>
      <c r="R45" s="94" t="s">
        <v>93</v>
      </c>
      <c r="S45" s="130"/>
    </row>
    <row r="46" spans="4:31">
      <c r="N46" t="s">
        <v>5635</v>
      </c>
      <c r="P46" s="94" t="s">
        <v>3123</v>
      </c>
      <c r="Q46" s="94" t="s">
        <v>3135</v>
      </c>
      <c r="R46" s="94" t="s">
        <v>92</v>
      </c>
      <c r="S46" s="130"/>
    </row>
    <row r="47" spans="4:31">
      <c r="N47" t="s">
        <v>3362</v>
      </c>
      <c r="P47" s="94" t="s">
        <v>5635</v>
      </c>
      <c r="Q47" s="94" t="s">
        <v>5636</v>
      </c>
      <c r="R47" s="94" t="s">
        <v>101</v>
      </c>
      <c r="S47" s="130"/>
    </row>
    <row r="48" spans="4:31">
      <c r="N48" t="s">
        <v>153</v>
      </c>
      <c r="P48" s="94" t="s">
        <v>3362</v>
      </c>
      <c r="Q48" s="94" t="s">
        <v>3363</v>
      </c>
      <c r="R48" s="94" t="s">
        <v>92</v>
      </c>
      <c r="S48" s="130"/>
    </row>
    <row r="49" spans="14:19">
      <c r="N49" t="s">
        <v>3127</v>
      </c>
      <c r="P49" s="94" t="s">
        <v>153</v>
      </c>
      <c r="Q49" s="94" t="s">
        <v>3720</v>
      </c>
      <c r="R49" s="94" t="s">
        <v>93</v>
      </c>
      <c r="S49" s="130"/>
    </row>
    <row r="50" spans="14:19">
      <c r="N50" t="s">
        <v>507</v>
      </c>
      <c r="P50" s="94" t="s">
        <v>3541</v>
      </c>
      <c r="Q50" s="94" t="s">
        <v>3542</v>
      </c>
      <c r="R50" s="94" t="s">
        <v>92</v>
      </c>
      <c r="S50" s="130"/>
    </row>
    <row r="51" spans="14:19">
      <c r="N51" t="s">
        <v>549</v>
      </c>
      <c r="P51" s="94" t="s">
        <v>3127</v>
      </c>
      <c r="Q51" s="94" t="s">
        <v>3133</v>
      </c>
      <c r="R51" s="94" t="s">
        <v>93</v>
      </c>
      <c r="S51" s="130"/>
    </row>
    <row r="52" spans="14:19">
      <c r="N52" t="s">
        <v>164</v>
      </c>
      <c r="P52" s="94" t="s">
        <v>507</v>
      </c>
      <c r="Q52" s="94" t="s">
        <v>815</v>
      </c>
      <c r="R52" s="94" t="s">
        <v>93</v>
      </c>
      <c r="S52" s="130"/>
    </row>
    <row r="53" spans="14:19">
      <c r="N53" t="s">
        <v>3132</v>
      </c>
      <c r="P53" s="94" t="s">
        <v>549</v>
      </c>
      <c r="Q53" s="94" t="s">
        <v>550</v>
      </c>
      <c r="R53" s="94" t="s">
        <v>93</v>
      </c>
      <c r="S53" s="130"/>
    </row>
    <row r="54" spans="14:19">
      <c r="N54" t="s">
        <v>162</v>
      </c>
      <c r="P54" s="94" t="s">
        <v>164</v>
      </c>
      <c r="Q54" s="94" t="s">
        <v>633</v>
      </c>
      <c r="R54" s="94" t="s">
        <v>101</v>
      </c>
      <c r="S54" s="130"/>
    </row>
    <row r="55" spans="14:19">
      <c r="N55" t="s">
        <v>655</v>
      </c>
      <c r="P55" s="94" t="s">
        <v>3132</v>
      </c>
      <c r="Q55" s="94" t="s">
        <v>3136</v>
      </c>
      <c r="R55" s="94" t="s">
        <v>93</v>
      </c>
      <c r="S55" s="130"/>
    </row>
    <row r="56" spans="14:19">
      <c r="N56" t="s">
        <v>2467</v>
      </c>
      <c r="P56" s="94" t="s">
        <v>162</v>
      </c>
      <c r="Q56" s="94" t="s">
        <v>3556</v>
      </c>
      <c r="R56" s="94" t="s">
        <v>92</v>
      </c>
      <c r="S56" s="130"/>
    </row>
    <row r="57" spans="14:19">
      <c r="N57" t="s">
        <v>193</v>
      </c>
      <c r="P57" s="94" t="s">
        <v>655</v>
      </c>
      <c r="Q57" s="94" t="s">
        <v>656</v>
      </c>
      <c r="R57" s="94" t="s">
        <v>93</v>
      </c>
      <c r="S57" s="130"/>
    </row>
    <row r="58" spans="14:19">
      <c r="N58" s="49" t="s">
        <v>473</v>
      </c>
      <c r="P58" s="94" t="s">
        <v>2467</v>
      </c>
      <c r="Q58" s="94" t="s">
        <v>3543</v>
      </c>
      <c r="R58" s="94" t="s">
        <v>93</v>
      </c>
      <c r="S58" s="130"/>
    </row>
    <row r="59" spans="14:19">
      <c r="N59" s="49" t="s">
        <v>86</v>
      </c>
      <c r="P59" s="94" t="s">
        <v>193</v>
      </c>
      <c r="Q59" s="94" t="s">
        <v>623</v>
      </c>
      <c r="R59" s="94" t="s">
        <v>93</v>
      </c>
      <c r="S59" s="130"/>
    </row>
    <row r="60" spans="14:19">
      <c r="P60" s="94"/>
      <c r="Q60" s="94"/>
      <c r="R60" s="94"/>
      <c r="S60" s="130"/>
    </row>
    <row r="61" spans="14:19">
      <c r="P61" s="94"/>
      <c r="Q61" s="94"/>
      <c r="R61" s="94"/>
      <c r="S61" s="130"/>
    </row>
    <row r="62" spans="14:19">
      <c r="P62" s="94"/>
      <c r="Q62" s="94"/>
      <c r="R62" s="94"/>
      <c r="S62" s="130"/>
    </row>
    <row r="63" spans="14:19">
      <c r="P63" s="94"/>
      <c r="Q63" s="94"/>
      <c r="R63" s="94"/>
      <c r="S63" s="130"/>
    </row>
    <row r="64" spans="14:19">
      <c r="P64" s="94"/>
      <c r="Q64" s="94"/>
      <c r="R64" s="94"/>
      <c r="S64" s="130"/>
    </row>
    <row r="65" spans="16:19">
      <c r="P65" s="94"/>
      <c r="Q65" s="94"/>
      <c r="R65" s="94"/>
      <c r="S65" s="130"/>
    </row>
    <row r="66" spans="16:19">
      <c r="P66" s="94"/>
      <c r="Q66" s="94"/>
      <c r="R66" s="94"/>
      <c r="S66" s="130"/>
    </row>
    <row r="67" spans="16:19">
      <c r="P67" s="94"/>
      <c r="Q67" s="94"/>
      <c r="R67" s="94"/>
      <c r="S67" s="130"/>
    </row>
    <row r="68" spans="16:19">
      <c r="P68" s="94"/>
      <c r="Q68" s="94"/>
      <c r="R68" s="94"/>
      <c r="S68" s="130"/>
    </row>
    <row r="69" spans="16:19">
      <c r="P69" s="94"/>
      <c r="Q69" s="94"/>
      <c r="R69" s="94"/>
      <c r="S69" s="130"/>
    </row>
    <row r="70" spans="16:19">
      <c r="P70" s="94"/>
      <c r="Q70" s="94"/>
      <c r="R70" s="94"/>
      <c r="S70" s="130"/>
    </row>
    <row r="71" spans="16:19">
      <c r="P71" s="94"/>
      <c r="Q71" s="94"/>
      <c r="R71" s="94"/>
      <c r="S71" s="130"/>
    </row>
    <row r="72" spans="16:19">
      <c r="P72" s="94"/>
      <c r="Q72" s="94"/>
      <c r="R72" s="94"/>
      <c r="S72" s="130"/>
    </row>
    <row r="73" spans="16:19">
      <c r="P73" s="94"/>
      <c r="Q73" s="94"/>
      <c r="R73" s="94"/>
      <c r="S73" s="130"/>
    </row>
    <row r="74" spans="16:19">
      <c r="P74" s="94"/>
      <c r="Q74" s="94"/>
      <c r="R74" s="94"/>
      <c r="S74" s="130"/>
    </row>
    <row r="75" spans="16:19">
      <c r="P75" s="94"/>
      <c r="Q75" s="94"/>
      <c r="R75" s="94"/>
      <c r="S75" s="130"/>
    </row>
    <row r="76" spans="16:19">
      <c r="P76" s="94"/>
      <c r="Q76" s="94"/>
      <c r="R76" s="94"/>
      <c r="S76" s="130"/>
    </row>
    <row r="77" spans="16:19">
      <c r="P77" s="94"/>
      <c r="Q77" s="94"/>
      <c r="R77" s="94"/>
      <c r="S77" s="130"/>
    </row>
    <row r="78" spans="16:19">
      <c r="P78" s="94"/>
      <c r="Q78" s="94"/>
      <c r="R78" s="94"/>
      <c r="S78" s="130"/>
    </row>
    <row r="79" spans="16:19">
      <c r="P79" s="94"/>
      <c r="Q79" s="94"/>
      <c r="R79" s="94"/>
      <c r="S79" s="130"/>
    </row>
    <row r="80" spans="16:19">
      <c r="P80" s="94"/>
      <c r="Q80" s="94"/>
      <c r="R80" s="94"/>
      <c r="S80" s="130"/>
    </row>
    <row r="81" spans="16:19">
      <c r="P81" s="94"/>
      <c r="Q81" s="94"/>
      <c r="R81" s="94"/>
      <c r="S81" s="130"/>
    </row>
    <row r="82" spans="16:19">
      <c r="P82" s="94"/>
      <c r="Q82" s="94"/>
      <c r="R82" s="94"/>
      <c r="S82" s="130"/>
    </row>
    <row r="83" spans="16:19">
      <c r="P83" s="94"/>
      <c r="Q83" s="94"/>
      <c r="R83" s="94"/>
      <c r="S83" s="130"/>
    </row>
    <row r="84" spans="16:19">
      <c r="P84" s="94"/>
      <c r="Q84" s="94"/>
      <c r="R84" s="94"/>
      <c r="S84" s="130"/>
    </row>
    <row r="85" spans="16:19">
      <c r="P85" s="94"/>
      <c r="Q85" s="94"/>
      <c r="R85" s="94"/>
      <c r="S85" s="130"/>
    </row>
    <row r="86" spans="16:19">
      <c r="P86" s="94"/>
      <c r="Q86" s="94"/>
      <c r="R86" s="94"/>
      <c r="S86" s="130"/>
    </row>
    <row r="87" spans="16:19">
      <c r="P87" s="94"/>
      <c r="Q87" s="94"/>
      <c r="R87" s="94"/>
      <c r="S87" s="130"/>
    </row>
    <row r="88" spans="16:19">
      <c r="P88" s="94"/>
      <c r="Q88" s="94"/>
      <c r="R88" s="94"/>
      <c r="S88" s="130"/>
    </row>
    <row r="89" spans="16:19">
      <c r="P89" s="94"/>
      <c r="Q89" s="94"/>
      <c r="R89" s="94"/>
      <c r="S89" s="130"/>
    </row>
    <row r="90" spans="16:19">
      <c r="P90" s="94"/>
      <c r="Q90" s="94"/>
      <c r="R90" s="94"/>
      <c r="S90" s="130"/>
    </row>
    <row r="91" spans="16:19">
      <c r="P91" s="94"/>
      <c r="Q91" s="94"/>
      <c r="R91" s="94"/>
      <c r="S91" s="130"/>
    </row>
    <row r="92" spans="16:19">
      <c r="P92" s="94"/>
      <c r="Q92" s="94"/>
      <c r="R92" s="94"/>
      <c r="S92" s="130"/>
    </row>
    <row r="93" spans="16:19">
      <c r="P93" s="94"/>
      <c r="Q93" s="94"/>
      <c r="R93" s="94"/>
      <c r="S93" s="130"/>
    </row>
    <row r="94" spans="16:19">
      <c r="P94" s="94"/>
      <c r="Q94" s="94"/>
      <c r="R94" s="94"/>
      <c r="S94" s="130"/>
    </row>
    <row r="95" spans="16:19">
      <c r="P95" s="94"/>
      <c r="Q95" s="94"/>
      <c r="R95" s="94"/>
      <c r="S95" s="130"/>
    </row>
    <row r="96" spans="16:19">
      <c r="P96" s="94"/>
      <c r="Q96" s="94"/>
      <c r="R96" s="94"/>
      <c r="S96" s="130"/>
    </row>
    <row r="97" spans="16:19">
      <c r="P97" s="94"/>
      <c r="Q97" s="94"/>
      <c r="R97" s="94"/>
      <c r="S97" s="130"/>
    </row>
    <row r="98" spans="16:19">
      <c r="P98" s="94"/>
      <c r="Q98" s="94"/>
      <c r="R98" s="94"/>
      <c r="S98" s="130"/>
    </row>
    <row r="99" spans="16:19">
      <c r="P99" s="94"/>
      <c r="Q99" s="94"/>
      <c r="R99" s="94"/>
      <c r="S99" s="130"/>
    </row>
    <row r="100" spans="16:19">
      <c r="P100" s="94"/>
      <c r="Q100" s="94"/>
      <c r="R100" s="94"/>
      <c r="S100" s="130"/>
    </row>
    <row r="101" spans="16:19">
      <c r="P101" s="94"/>
      <c r="Q101" s="94"/>
      <c r="R101" s="94"/>
      <c r="S101" s="130"/>
    </row>
    <row r="102" spans="16:19">
      <c r="P102" s="94"/>
      <c r="Q102" s="94"/>
      <c r="R102" s="94"/>
      <c r="S102" s="130"/>
    </row>
    <row r="103" spans="16:19">
      <c r="P103" s="94"/>
      <c r="Q103" s="94"/>
      <c r="R103" s="94"/>
      <c r="S103" s="130"/>
    </row>
  </sheetData>
  <sheetProtection algorithmName="SHA-512" hashValue="4JCp/OMdF/tmnPOg8a4Mo9SCXm2DMvRzDmsOghMeKcCQm6ExTB35b+UqdCTNtuXOM2cKHWQ+lnj2iKmV5hhC/Q==" saltValue="yb85gbaB/2f3P3HCYd720w==" spinCount="100000" sheet="1" objects="1" scenarios="1"/>
  <sortState xmlns:xlrd2="http://schemas.microsoft.com/office/spreadsheetml/2017/richdata2" ref="P3:S103">
    <sortCondition ref="P3"/>
  </sortState>
  <dataValidations count="16">
    <dataValidation type="whole" allowBlank="1" showInputMessage="1" showErrorMessage="1" sqref="W3" xr:uid="{00000000-0002-0000-0500-000000000000}">
      <formula1>1</formula1>
      <formula2>11</formula2>
    </dataValidation>
    <dataValidation type="list" allowBlank="1" showInputMessage="1" showErrorMessage="1" sqref="D4:D18" xr:uid="{00000000-0002-0000-0500-000001000000}">
      <formula1>Survey_data_fields</formula1>
    </dataValidation>
    <dataValidation type="whole" allowBlank="1" showInputMessage="1" showErrorMessage="1" sqref="W5" xr:uid="{00000000-0002-0000-0500-000002000000}">
      <formula1>0</formula1>
      <formula2>10</formula2>
    </dataValidation>
    <dataValidation type="list" allowBlank="1" showInputMessage="1" showErrorMessage="1" sqref="S21:S22 S6 S3:S4 S13:S19 S24:S29 S8:S11 S31:S59" xr:uid="{00000000-0002-0000-0500-000003000000}">
      <formula1>"N"</formula1>
    </dataValidation>
    <dataValidation type="list" allowBlank="1" showInputMessage="1" showErrorMessage="1" sqref="F8:F17" xr:uid="{00000000-0002-0000-0500-000004000000}">
      <formula1>$G$20:$G$24</formula1>
    </dataValidation>
    <dataValidation allowBlank="1" showInputMessage="1" showErrorMessage="1" prompt="Auto-generated when data is imported." sqref="E3" xr:uid="{00000000-0002-0000-0500-000005000000}"/>
    <dataValidation type="list" allowBlank="1" showInputMessage="1" showErrorMessage="1" sqref="F7" xr:uid="{00000000-0002-0000-0500-000006000000}">
      <formula1>$G$20:$G$21</formula1>
    </dataValidation>
    <dataValidation type="list" allowBlank="1" showInputMessage="1" showErrorMessage="1" sqref="R3:R13 R15:R59" xr:uid="{00000000-0002-0000-0500-000007000000}">
      <formula1>$AC$6:$AC$8</formula1>
    </dataValidation>
    <dataValidation allowBlank="1" showErrorMessage="1" promptTitle="Note" prompt="The format selected should be the desired format AFTER the data has been imported." sqref="F6" xr:uid="{00000000-0002-0000-0500-000008000000}"/>
    <dataValidation allowBlank="1" showInputMessage="1" showErrorMessage="1" prompt="The format specified will be applied to the field AFTER the data has been imported into the Data tab." sqref="F2" xr:uid="{00000000-0002-0000-0500-000009000000}"/>
    <dataValidation allowBlank="1" showInputMessage="1" showErrorMessage="1" prompt="Required" sqref="E18 E5 E7" xr:uid="{00000000-0002-0000-0500-00000A000000}"/>
    <dataValidation allowBlank="1" showInputMessage="1" showErrorMessage="1" prompt="Specify &quot;N&quot; if you want a category to be excluded from impact calculationss." sqref="S2" xr:uid="{00000000-0002-0000-0500-00000B000000}"/>
    <dataValidation allowBlank="1" showInputMessage="1" showErrorMessage="1" prompt="The actual name of the field in the Survey Data tab." sqref="D2" xr:uid="{00000000-0002-0000-0500-00000C000000}"/>
    <dataValidation allowBlank="1" showInputMessage="1" showErrorMessage="1" prompt="The preferred name for the field._x000a__x000a_Fields in red font are required to be specified." sqref="E2" xr:uid="{00000000-0002-0000-0500-00000D000000}"/>
    <dataValidation type="whole" allowBlank="1" showInputMessage="1" showErrorMessage="1" sqref="W7" xr:uid="{00000000-0002-0000-0500-00000E000000}">
      <formula1>0</formula1>
      <formula2>11</formula2>
    </dataValidation>
    <dataValidation type="list" allowBlank="1" showInputMessage="1" showErrorMessage="1" sqref="E26:E35" xr:uid="{00000000-0002-0000-0500-00000F000000}">
      <formula1>"Yes,No"</formula1>
    </dataValidation>
  </dataValidations>
  <pageMargins left="0.7" right="0.7" top="0.75" bottom="0.75" header="0.3" footer="0.3"/>
  <pageSetup orientation="portrait" verticalDpi="4294967293" r:id="rId4"/>
  <drawing r:id="rId5"/>
  <legacyDrawing r:id="rId6"/>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7" tint="0.39997558519241921"/>
  </sheetPr>
  <dimension ref="B1:AU3021"/>
  <sheetViews>
    <sheetView showGridLines="0" zoomScaleNormal="100" workbookViewId="0">
      <pane ySplit="1" topLeftCell="A113" activePane="bottomLeft" state="frozen"/>
      <selection pane="bottomLeft" activeCell="C127" sqref="C127:D141"/>
    </sheetView>
  </sheetViews>
  <sheetFormatPr defaultColWidth="9.140625" defaultRowHeight="15"/>
  <cols>
    <col min="1" max="1" width="7.140625" customWidth="1"/>
    <col min="2" max="2" width="5" hidden="1" customWidth="1"/>
    <col min="3" max="3" width="39.28515625" style="90" bestFit="1" customWidth="1"/>
    <col min="4" max="4" width="12.28515625" style="90" bestFit="1" customWidth="1"/>
    <col min="5" max="5" width="13.5703125" hidden="1" customWidth="1"/>
    <col min="6" max="6" width="14.85546875" hidden="1" customWidth="1"/>
    <col min="7" max="7" width="19.28515625" hidden="1" customWidth="1"/>
    <col min="8" max="8" width="9.5703125" hidden="1" customWidth="1"/>
    <col min="9" max="9" width="8.85546875" hidden="1" customWidth="1"/>
    <col min="10" max="10" width="9.140625" hidden="1" customWidth="1"/>
    <col min="11" max="11" width="5.5703125" hidden="1" customWidth="1"/>
    <col min="12" max="12" width="9.140625" hidden="1" customWidth="1"/>
    <col min="13" max="13" width="9.140625" customWidth="1"/>
    <col min="14" max="14" width="22.42578125" hidden="1" customWidth="1"/>
    <col min="15" max="15" width="41.140625" customWidth="1"/>
    <col min="16" max="16" width="12.28515625" customWidth="1"/>
    <col min="17" max="17" width="8.7109375" hidden="1" customWidth="1"/>
    <col min="18" max="18" width="23.85546875" hidden="1" customWidth="1"/>
    <col min="19" max="19" width="5.5703125" hidden="1" customWidth="1"/>
    <col min="20" max="20" width="2.85546875" hidden="1" customWidth="1"/>
    <col min="21" max="21" width="15.28515625" hidden="1" customWidth="1"/>
    <col min="22" max="22" width="6.5703125" customWidth="1"/>
    <col min="23" max="23" width="21.28515625" customWidth="1"/>
    <col min="24" max="24" width="22" bestFit="1" customWidth="1"/>
    <col min="25" max="25" width="22.42578125" bestFit="1" customWidth="1"/>
    <col min="26" max="26" width="5.5703125" hidden="1" customWidth="1"/>
    <col min="27" max="27" width="9.140625" hidden="1" customWidth="1"/>
    <col min="28" max="28" width="4.5703125" customWidth="1"/>
    <col min="29" max="29" width="26.7109375" customWidth="1"/>
    <col min="30" max="30" width="37.140625" customWidth="1"/>
    <col min="31" max="31" width="26.28515625" hidden="1" customWidth="1"/>
    <col min="32" max="32" width="5.5703125" hidden="1" customWidth="1"/>
    <col min="33" max="33" width="5.42578125" hidden="1" customWidth="1"/>
    <col min="34" max="34" width="4.28515625" hidden="1" customWidth="1"/>
    <col min="35" max="35" width="10.85546875" hidden="1" customWidth="1"/>
    <col min="36" max="36" width="7.7109375" hidden="1" customWidth="1"/>
    <col min="37" max="37" width="9.140625" hidden="1" customWidth="1"/>
    <col min="38" max="38" width="5.85546875" hidden="1" customWidth="1"/>
    <col min="39" max="39" width="16.85546875" hidden="1" customWidth="1"/>
    <col min="40" max="40" width="7.5703125" hidden="1" customWidth="1"/>
    <col min="41" max="41" width="5.85546875" hidden="1" customWidth="1"/>
    <col min="42" max="42" width="22" hidden="1" customWidth="1"/>
    <col min="43" max="43" width="7.5703125" hidden="1" customWidth="1"/>
    <col min="44" max="44" width="5.140625" hidden="1" customWidth="1"/>
    <col min="45" max="45" width="22" hidden="1" customWidth="1"/>
    <col min="46" max="46" width="7.5703125" hidden="1" customWidth="1"/>
    <col min="47" max="47" width="9.140625" hidden="1" customWidth="1"/>
    <col min="48" max="48" width="9.140625" customWidth="1"/>
  </cols>
  <sheetData>
    <row r="1" spans="3:46" s="90" customFormat="1" ht="133.5" customHeight="1">
      <c r="C1" s="133" t="s">
        <v>0</v>
      </c>
      <c r="D1" s="133" t="s">
        <v>1</v>
      </c>
      <c r="E1" s="140" t="s">
        <v>640</v>
      </c>
      <c r="F1" s="136" t="s">
        <v>47</v>
      </c>
      <c r="G1" s="137"/>
      <c r="K1" s="136" t="s">
        <v>43</v>
      </c>
      <c r="O1" s="133" t="s">
        <v>0</v>
      </c>
      <c r="P1" s="133" t="s">
        <v>1</v>
      </c>
      <c r="Q1" s="133"/>
      <c r="R1" s="133"/>
      <c r="S1" s="136" t="s">
        <v>44</v>
      </c>
      <c r="X1" s="133" t="s">
        <v>20</v>
      </c>
      <c r="Y1" s="133" t="s">
        <v>487</v>
      </c>
      <c r="Z1" s="136" t="s">
        <v>45</v>
      </c>
      <c r="AA1" s="138"/>
      <c r="AD1" s="133" t="s">
        <v>20</v>
      </c>
      <c r="AF1" s="136" t="s">
        <v>46</v>
      </c>
      <c r="AH1" s="90" t="s">
        <v>122</v>
      </c>
      <c r="AI1"/>
      <c r="AJ1"/>
      <c r="AK1" s="90" t="s">
        <v>134</v>
      </c>
      <c r="AM1" s="133"/>
      <c r="AN1" s="90" t="s">
        <v>135</v>
      </c>
      <c r="AO1"/>
      <c r="AP1"/>
      <c r="AQ1" s="90" t="s">
        <v>134</v>
      </c>
      <c r="AR1" s="90" t="s">
        <v>136</v>
      </c>
      <c r="AS1"/>
      <c r="AT1" s="90" t="s">
        <v>134</v>
      </c>
    </row>
    <row r="2" spans="3:46" s="90" customFormat="1">
      <c r="C2" s="90" t="s">
        <v>1479</v>
      </c>
      <c r="D2" s="90" t="s">
        <v>158</v>
      </c>
      <c r="E2" s="139">
        <v>41507.745173611111</v>
      </c>
      <c r="F2" s="138" t="str">
        <f>PairTest(C1:C10034,D1:D10034)</f>
        <v>0</v>
      </c>
      <c r="K2" s="138"/>
      <c r="O2" s="90" t="s">
        <v>3277</v>
      </c>
      <c r="P2" s="90" t="s">
        <v>3</v>
      </c>
      <c r="Q2" s="90" t="s">
        <v>3852</v>
      </c>
      <c r="S2" s="138">
        <f>MOD(COUNTA(O:P)+COUNTA(R:R),3)</f>
        <v>2</v>
      </c>
      <c r="X2" s="90" t="s">
        <v>510</v>
      </c>
      <c r="Y2" s="90" t="s">
        <v>511</v>
      </c>
      <c r="Z2" s="138" t="str">
        <f>PairTest(X13:X10011,Y13:Y10011)</f>
        <v>0</v>
      </c>
      <c r="AA2" s="138"/>
      <c r="AD2" s="90" t="s">
        <v>403</v>
      </c>
      <c r="AE2" s="90" t="s">
        <v>3803</v>
      </c>
      <c r="AF2" s="138">
        <v>0</v>
      </c>
      <c r="AI2"/>
      <c r="AJ2"/>
      <c r="AK2" s="138">
        <f>IF(COUNTA(AI:AI)&lt;&gt;COUNTA(C:C),1,0)</f>
        <v>1</v>
      </c>
      <c r="AN2" s="138"/>
      <c r="AO2"/>
      <c r="AP2"/>
      <c r="AQ2" s="138">
        <f>IF(COUNTA(X:X)&lt;&gt;COUNTA(AP:AP),1,0)</f>
        <v>1</v>
      </c>
      <c r="AS2"/>
      <c r="AT2" s="138">
        <f>IF(COUNTA(AD:AD)=1,0,IF(COUNTA(AS:AS)&lt;&gt;COUNTA(AD:AD),1,0))</f>
        <v>1</v>
      </c>
    </row>
    <row r="3" spans="3:46" s="90" customFormat="1">
      <c r="C3" s="90" t="s">
        <v>1485</v>
      </c>
      <c r="D3" s="90" t="s">
        <v>158</v>
      </c>
      <c r="E3" s="139">
        <v>41426</v>
      </c>
      <c r="F3" s="140"/>
      <c r="O3" s="90" t="s">
        <v>3350</v>
      </c>
      <c r="P3" s="90" t="s">
        <v>167</v>
      </c>
      <c r="Q3" s="90" t="s">
        <v>3853</v>
      </c>
      <c r="X3" s="90" t="s">
        <v>793</v>
      </c>
      <c r="Y3" s="90" t="s">
        <v>794</v>
      </c>
      <c r="AD3" s="90" t="s">
        <v>659</v>
      </c>
      <c r="AE3" s="90" t="s">
        <v>3804</v>
      </c>
      <c r="AI3"/>
      <c r="AJ3"/>
      <c r="AO3"/>
      <c r="AP3"/>
      <c r="AS3"/>
    </row>
    <row r="4" spans="3:46" s="90" customFormat="1">
      <c r="C4" s="90" t="s">
        <v>1516</v>
      </c>
      <c r="D4" s="90" t="s">
        <v>158</v>
      </c>
      <c r="E4" s="139">
        <v>41426</v>
      </c>
      <c r="F4" s="140"/>
      <c r="O4" s="90" t="s">
        <v>3351</v>
      </c>
      <c r="P4" s="90" t="s">
        <v>167</v>
      </c>
      <c r="Q4" s="90" t="s">
        <v>3854</v>
      </c>
      <c r="S4" s="138"/>
      <c r="T4" s="138"/>
      <c r="U4" s="138"/>
      <c r="X4" s="90" t="s">
        <v>226</v>
      </c>
      <c r="Y4" s="90" t="s">
        <v>180</v>
      </c>
      <c r="AD4" s="90" t="s">
        <v>404</v>
      </c>
      <c r="AE4" s="90" t="s">
        <v>3805</v>
      </c>
      <c r="AI4"/>
      <c r="AJ4"/>
      <c r="AO4"/>
      <c r="AP4"/>
      <c r="AS4"/>
    </row>
    <row r="5" spans="3:46" s="90" customFormat="1">
      <c r="C5" s="90" t="s">
        <v>1517</v>
      </c>
      <c r="D5" s="90" t="s">
        <v>158</v>
      </c>
      <c r="E5" s="139">
        <v>41426</v>
      </c>
      <c r="F5" s="140"/>
      <c r="O5" s="90" t="s">
        <v>3352</v>
      </c>
      <c r="P5" s="90" t="s">
        <v>167</v>
      </c>
      <c r="Q5" s="90" t="s">
        <v>3855</v>
      </c>
      <c r="X5" s="90" t="s">
        <v>227</v>
      </c>
      <c r="Y5" s="90" t="s">
        <v>228</v>
      </c>
      <c r="AD5" s="90" t="s">
        <v>660</v>
      </c>
      <c r="AE5" s="90" t="s">
        <v>3806</v>
      </c>
      <c r="AI5"/>
      <c r="AJ5"/>
      <c r="AO5"/>
      <c r="AP5"/>
      <c r="AS5"/>
    </row>
    <row r="6" spans="3:46" s="90" customFormat="1">
      <c r="C6" s="90" t="s">
        <v>1526</v>
      </c>
      <c r="D6" s="90" t="s">
        <v>158</v>
      </c>
      <c r="E6" s="139">
        <v>41426</v>
      </c>
      <c r="F6" s="140"/>
      <c r="O6" s="90" t="s">
        <v>3353</v>
      </c>
      <c r="P6" s="90" t="s">
        <v>167</v>
      </c>
      <c r="Q6" s="90" t="s">
        <v>3856</v>
      </c>
      <c r="X6" s="90" t="s">
        <v>2468</v>
      </c>
      <c r="Y6" s="90" t="s">
        <v>2469</v>
      </c>
      <c r="AD6" s="90" t="s">
        <v>405</v>
      </c>
      <c r="AE6" s="90" t="s">
        <v>3807</v>
      </c>
      <c r="AI6"/>
      <c r="AJ6"/>
      <c r="AO6"/>
      <c r="AP6"/>
      <c r="AS6"/>
    </row>
    <row r="7" spans="3:46" s="90" customFormat="1">
      <c r="C7" s="90" t="s">
        <v>1533</v>
      </c>
      <c r="D7" s="90" t="s">
        <v>158</v>
      </c>
      <c r="E7" s="139">
        <v>41426</v>
      </c>
      <c r="F7" s="140"/>
      <c r="O7" s="90" t="s">
        <v>2882</v>
      </c>
      <c r="P7" s="90" t="s">
        <v>671</v>
      </c>
      <c r="Q7" s="90" t="s">
        <v>3857</v>
      </c>
      <c r="X7" s="90" t="s">
        <v>386</v>
      </c>
      <c r="Y7" s="90" t="s">
        <v>387</v>
      </c>
      <c r="AD7" s="90" t="s">
        <v>406</v>
      </c>
      <c r="AE7" s="90" t="s">
        <v>3808</v>
      </c>
      <c r="AI7"/>
      <c r="AJ7"/>
      <c r="AO7"/>
      <c r="AP7"/>
      <c r="AS7"/>
    </row>
    <row r="8" spans="3:46" s="90" customFormat="1">
      <c r="C8" s="90" t="s">
        <v>3373</v>
      </c>
      <c r="D8" s="90" t="s">
        <v>158</v>
      </c>
      <c r="E8" s="155">
        <v>41512.374189814815</v>
      </c>
      <c r="F8" s="140"/>
      <c r="O8" s="90" t="s">
        <v>3226</v>
      </c>
      <c r="P8" s="90" t="s">
        <v>3127</v>
      </c>
      <c r="Q8" s="90" t="s">
        <v>3858</v>
      </c>
      <c r="X8" s="90" t="s">
        <v>229</v>
      </c>
      <c r="Y8" s="90" t="s">
        <v>230</v>
      </c>
      <c r="AD8" s="90" t="s">
        <v>407</v>
      </c>
      <c r="AE8" s="90" t="s">
        <v>3809</v>
      </c>
      <c r="AI8"/>
      <c r="AJ8"/>
      <c r="AO8"/>
      <c r="AP8"/>
      <c r="AS8"/>
    </row>
    <row r="9" spans="3:46" s="90" customFormat="1">
      <c r="C9" s="90" t="s">
        <v>1574</v>
      </c>
      <c r="D9" s="90" t="s">
        <v>158</v>
      </c>
      <c r="E9" s="139">
        <v>41426</v>
      </c>
      <c r="F9" s="140"/>
      <c r="O9" s="90" t="s">
        <v>3393</v>
      </c>
      <c r="P9" s="90" t="s">
        <v>671</v>
      </c>
      <c r="Q9" s="90" t="s">
        <v>3859</v>
      </c>
      <c r="X9" s="90" t="s">
        <v>2829</v>
      </c>
      <c r="Y9" s="90" t="s">
        <v>2830</v>
      </c>
      <c r="AD9" s="90" t="s">
        <v>408</v>
      </c>
      <c r="AE9" s="90" t="s">
        <v>3810</v>
      </c>
      <c r="AI9"/>
      <c r="AJ9"/>
      <c r="AO9"/>
      <c r="AP9"/>
      <c r="AS9"/>
    </row>
    <row r="10" spans="3:46" s="90" customFormat="1">
      <c r="C10" s="90" t="s">
        <v>2909</v>
      </c>
      <c r="D10" s="90" t="s">
        <v>158</v>
      </c>
      <c r="E10"/>
      <c r="F10" s="140"/>
      <c r="O10" s="90" t="s">
        <v>3408</v>
      </c>
      <c r="P10" s="90" t="s">
        <v>671</v>
      </c>
      <c r="Q10" s="90" t="s">
        <v>3860</v>
      </c>
      <c r="X10" t="s">
        <v>521</v>
      </c>
      <c r="Y10" t="s">
        <v>522</v>
      </c>
      <c r="AD10" s="90" t="s">
        <v>554</v>
      </c>
      <c r="AE10" s="90" t="s">
        <v>3811</v>
      </c>
      <c r="AI10"/>
      <c r="AJ10"/>
      <c r="AO10"/>
      <c r="AP10"/>
      <c r="AS10"/>
    </row>
    <row r="11" spans="3:46" s="90" customFormat="1">
      <c r="C11" s="90" t="s">
        <v>1592</v>
      </c>
      <c r="D11" s="90" t="s">
        <v>158</v>
      </c>
      <c r="E11" s="139">
        <v>41426</v>
      </c>
      <c r="F11" s="140"/>
      <c r="O11" s="90" t="s">
        <v>3406</v>
      </c>
      <c r="P11" s="90" t="s">
        <v>671</v>
      </c>
      <c r="Q11" s="90" t="s">
        <v>3861</v>
      </c>
      <c r="X11" s="90" t="s">
        <v>523</v>
      </c>
      <c r="Y11" s="90" t="s">
        <v>522</v>
      </c>
      <c r="AD11" t="s">
        <v>3640</v>
      </c>
      <c r="AE11" s="90" t="s">
        <v>3812</v>
      </c>
      <c r="AI11"/>
      <c r="AJ11"/>
      <c r="AO11"/>
      <c r="AP11"/>
      <c r="AS11"/>
    </row>
    <row r="12" spans="3:46" s="90" customFormat="1">
      <c r="C12" s="90" t="s">
        <v>1605</v>
      </c>
      <c r="D12" s="90" t="s">
        <v>158</v>
      </c>
      <c r="E12" s="139">
        <v>41426</v>
      </c>
      <c r="F12" s="140"/>
      <c r="O12" s="90" t="s">
        <v>3424</v>
      </c>
      <c r="P12" s="90" t="s">
        <v>151</v>
      </c>
      <c r="Q12" s="90" t="s">
        <v>3862</v>
      </c>
      <c r="X12" s="90" t="s">
        <v>3280</v>
      </c>
      <c r="Y12" s="90" t="s">
        <v>3279</v>
      </c>
      <c r="AD12" s="90" t="s">
        <v>400</v>
      </c>
      <c r="AE12" s="90" t="s">
        <v>3643</v>
      </c>
      <c r="AI12"/>
      <c r="AJ12"/>
      <c r="AO12"/>
      <c r="AP12"/>
      <c r="AS12"/>
    </row>
    <row r="13" spans="3:46" s="90" customFormat="1">
      <c r="C13" s="90" t="s">
        <v>1607</v>
      </c>
      <c r="D13" s="90" t="s">
        <v>158</v>
      </c>
      <c r="E13"/>
      <c r="F13" s="140"/>
      <c r="O13" s="90" t="s">
        <v>3469</v>
      </c>
      <c r="P13" s="90" t="s">
        <v>155</v>
      </c>
      <c r="Q13" s="90" t="s">
        <v>3863</v>
      </c>
      <c r="X13" s="90" t="s">
        <v>1451</v>
      </c>
      <c r="Y13" s="90" t="s">
        <v>710</v>
      </c>
      <c r="AD13" s="90" t="s">
        <v>652</v>
      </c>
      <c r="AE13" s="90" t="s">
        <v>3644</v>
      </c>
      <c r="AI13"/>
      <c r="AJ13"/>
      <c r="AO13"/>
      <c r="AP13"/>
      <c r="AS13"/>
    </row>
    <row r="14" spans="3:46" s="90" customFormat="1">
      <c r="C14" s="90" t="s">
        <v>3731</v>
      </c>
      <c r="D14" s="90" t="s">
        <v>158</v>
      </c>
      <c r="E14"/>
      <c r="F14" s="140"/>
      <c r="O14" s="90" t="s">
        <v>3470</v>
      </c>
      <c r="P14" s="90" t="s">
        <v>164</v>
      </c>
      <c r="Q14" s="90" t="s">
        <v>3864</v>
      </c>
      <c r="X14" s="134" t="s">
        <v>231</v>
      </c>
      <c r="Y14" s="90" t="s">
        <v>232</v>
      </c>
      <c r="AD14" s="90" t="s">
        <v>395</v>
      </c>
      <c r="AE14" s="90" t="s">
        <v>3645</v>
      </c>
      <c r="AI14"/>
      <c r="AJ14"/>
      <c r="AO14"/>
      <c r="AP14"/>
      <c r="AS14"/>
    </row>
    <row r="15" spans="3:46" s="90" customFormat="1">
      <c r="C15" s="90" t="s">
        <v>1653</v>
      </c>
      <c r="D15" s="90" t="s">
        <v>158</v>
      </c>
      <c r="E15" s="139">
        <v>41426</v>
      </c>
      <c r="F15" s="140"/>
      <c r="O15" s="90" t="s">
        <v>3475</v>
      </c>
      <c r="P15" s="90" t="s">
        <v>155</v>
      </c>
      <c r="Q15" s="90" t="s">
        <v>3865</v>
      </c>
      <c r="X15" s="90" t="s">
        <v>803</v>
      </c>
      <c r="Y15" s="90" t="s">
        <v>230</v>
      </c>
      <c r="AD15" s="90" t="s">
        <v>3471</v>
      </c>
      <c r="AE15" s="90" t="s">
        <v>3646</v>
      </c>
      <c r="AI15"/>
      <c r="AJ15"/>
      <c r="AO15"/>
      <c r="AP15"/>
      <c r="AS15"/>
    </row>
    <row r="16" spans="3:46" s="90" customFormat="1">
      <c r="C16" s="90" t="s">
        <v>1654</v>
      </c>
      <c r="D16" s="90" t="s">
        <v>158</v>
      </c>
      <c r="E16" s="139">
        <v>41426</v>
      </c>
      <c r="F16" s="140"/>
      <c r="O16" s="90" t="s">
        <v>3485</v>
      </c>
      <c r="P16" s="90" t="s">
        <v>3483</v>
      </c>
      <c r="Q16" s="90" t="s">
        <v>3866</v>
      </c>
      <c r="X16" s="90" t="s">
        <v>233</v>
      </c>
      <c r="Y16" s="90" t="s">
        <v>219</v>
      </c>
      <c r="AD16" s="90" t="s">
        <v>409</v>
      </c>
      <c r="AE16" s="90" t="s">
        <v>3647</v>
      </c>
      <c r="AI16"/>
      <c r="AJ16"/>
      <c r="AO16"/>
      <c r="AP16"/>
      <c r="AS16"/>
    </row>
    <row r="17" spans="3:45" s="90" customFormat="1">
      <c r="C17" s="90" t="s">
        <v>5575</v>
      </c>
      <c r="D17" s="90" t="s">
        <v>158</v>
      </c>
      <c r="E17"/>
      <c r="F17" s="140"/>
      <c r="O17" s="90" t="s">
        <v>3482</v>
      </c>
      <c r="P17" s="90" t="s">
        <v>3362</v>
      </c>
      <c r="Q17" s="90" t="s">
        <v>3867</v>
      </c>
      <c r="X17" s="90" t="s">
        <v>234</v>
      </c>
      <c r="Y17" s="90" t="s">
        <v>219</v>
      </c>
      <c r="AD17" s="90" t="s">
        <v>2710</v>
      </c>
      <c r="AE17" s="90" t="s">
        <v>3648</v>
      </c>
      <c r="AI17"/>
      <c r="AJ17"/>
      <c r="AO17"/>
      <c r="AP17"/>
      <c r="AS17"/>
    </row>
    <row r="18" spans="3:45" s="90" customFormat="1">
      <c r="C18" s="90" t="s">
        <v>1671</v>
      </c>
      <c r="D18" s="90" t="s">
        <v>158</v>
      </c>
      <c r="E18" s="139">
        <v>41426</v>
      </c>
      <c r="F18" s="140"/>
      <c r="O18" s="90" t="s">
        <v>3545</v>
      </c>
      <c r="P18" s="90" t="s">
        <v>2467</v>
      </c>
      <c r="Q18" s="90" t="s">
        <v>3868</v>
      </c>
      <c r="X18" s="134" t="s">
        <v>235</v>
      </c>
      <c r="Y18" s="90" t="s">
        <v>204</v>
      </c>
      <c r="AD18" s="90" t="s">
        <v>3441</v>
      </c>
      <c r="AE18" s="90" t="s">
        <v>3649</v>
      </c>
      <c r="AI18"/>
      <c r="AJ18"/>
      <c r="AO18"/>
      <c r="AP18"/>
      <c r="AS18"/>
    </row>
    <row r="19" spans="3:45" s="90" customFormat="1">
      <c r="C19" s="90" t="s">
        <v>3569</v>
      </c>
      <c r="D19" s="90" t="s">
        <v>158</v>
      </c>
      <c r="E19"/>
      <c r="F19" s="140"/>
      <c r="O19" s="90" t="s">
        <v>3595</v>
      </c>
      <c r="P19" s="90" t="s">
        <v>2467</v>
      </c>
      <c r="Q19" s="90" t="s">
        <v>3869</v>
      </c>
      <c r="X19" s="90" t="s">
        <v>635</v>
      </c>
      <c r="Y19" s="90" t="s">
        <v>636</v>
      </c>
      <c r="AD19" s="90" t="s">
        <v>410</v>
      </c>
      <c r="AE19" s="90" t="s">
        <v>3650</v>
      </c>
      <c r="AI19"/>
      <c r="AJ19"/>
      <c r="AO19"/>
      <c r="AP19"/>
      <c r="AS19"/>
    </row>
    <row r="20" spans="3:45" s="90" customFormat="1">
      <c r="C20" s="90" t="s">
        <v>1682</v>
      </c>
      <c r="D20" s="90" t="s">
        <v>158</v>
      </c>
      <c r="E20" s="155">
        <v>41507.757847222223</v>
      </c>
      <c r="F20" s="140"/>
      <c r="O20" s="90" t="s">
        <v>3715</v>
      </c>
      <c r="P20" s="90" t="s">
        <v>2095</v>
      </c>
      <c r="Q20" s="90" t="s">
        <v>3870</v>
      </c>
      <c r="X20" s="90" t="s">
        <v>3549</v>
      </c>
      <c r="Y20" s="90" t="s">
        <v>3548</v>
      </c>
      <c r="AD20" s="90" t="s">
        <v>411</v>
      </c>
      <c r="AE20" s="90" t="s">
        <v>3651</v>
      </c>
      <c r="AI20"/>
      <c r="AJ20"/>
      <c r="AO20"/>
      <c r="AP20"/>
      <c r="AS20"/>
    </row>
    <row r="21" spans="3:45" s="90" customFormat="1">
      <c r="C21" s="90" t="s">
        <v>1684</v>
      </c>
      <c r="D21" s="90" t="s">
        <v>158</v>
      </c>
      <c r="E21" s="155">
        <v>41507.758043981485</v>
      </c>
      <c r="F21" s="140"/>
      <c r="O21" s="90" t="s">
        <v>3716</v>
      </c>
      <c r="P21" s="90" t="s">
        <v>151</v>
      </c>
      <c r="Q21" s="90" t="s">
        <v>3871</v>
      </c>
      <c r="X21" s="90" t="s">
        <v>674</v>
      </c>
      <c r="Y21" s="90" t="s">
        <v>673</v>
      </c>
      <c r="AD21" s="90" t="s">
        <v>412</v>
      </c>
      <c r="AE21" s="90" t="s">
        <v>3652</v>
      </c>
      <c r="AI21"/>
      <c r="AJ21"/>
      <c r="AO21"/>
      <c r="AP21"/>
      <c r="AS21"/>
    </row>
    <row r="22" spans="3:45" s="90" customFormat="1">
      <c r="C22" s="90" t="s">
        <v>1703</v>
      </c>
      <c r="D22" s="90" t="s">
        <v>158</v>
      </c>
      <c r="E22" s="139">
        <v>41426</v>
      </c>
      <c r="F22" s="140"/>
      <c r="O22" s="90" t="s">
        <v>3826</v>
      </c>
      <c r="P22" s="90" t="s">
        <v>151</v>
      </c>
      <c r="Q22" s="90" t="s">
        <v>3872</v>
      </c>
      <c r="X22" s="90" t="s">
        <v>200</v>
      </c>
      <c r="Y22" s="90" t="s">
        <v>236</v>
      </c>
      <c r="AD22" s="90" t="s">
        <v>413</v>
      </c>
      <c r="AE22" s="90" t="s">
        <v>3653</v>
      </c>
      <c r="AI22"/>
      <c r="AJ22"/>
      <c r="AO22"/>
      <c r="AP22"/>
      <c r="AS22"/>
    </row>
    <row r="23" spans="3:45" s="90" customFormat="1">
      <c r="C23" s="90" t="s">
        <v>1761</v>
      </c>
      <c r="D23" s="90" t="s">
        <v>158</v>
      </c>
      <c r="E23" s="139">
        <v>41426</v>
      </c>
      <c r="F23" s="140"/>
      <c r="O23" s="90" t="s">
        <v>3829</v>
      </c>
      <c r="P23" s="90" t="s">
        <v>151</v>
      </c>
      <c r="Q23" s="90" t="s">
        <v>3873</v>
      </c>
      <c r="X23" s="90" t="s">
        <v>238</v>
      </c>
      <c r="Y23" s="90" t="s">
        <v>516</v>
      </c>
      <c r="AD23" s="90" t="s">
        <v>414</v>
      </c>
      <c r="AE23" s="90" t="s">
        <v>3654</v>
      </c>
      <c r="AI23"/>
      <c r="AJ23"/>
      <c r="AO23"/>
      <c r="AP23"/>
      <c r="AS23"/>
    </row>
    <row r="24" spans="3:45" s="90" customFormat="1">
      <c r="C24" s="90" t="s">
        <v>1787</v>
      </c>
      <c r="D24" s="90" t="s">
        <v>158</v>
      </c>
      <c r="E24" s="139">
        <v>41426</v>
      </c>
      <c r="F24" s="140"/>
      <c r="O24" s="90" t="s">
        <v>3834</v>
      </c>
      <c r="P24" s="90" t="s">
        <v>166</v>
      </c>
      <c r="Q24" s="90" t="s">
        <v>3874</v>
      </c>
      <c r="X24" s="90" t="s">
        <v>535</v>
      </c>
      <c r="Y24" s="90" t="s">
        <v>543</v>
      </c>
      <c r="AD24" s="90" t="s">
        <v>494</v>
      </c>
      <c r="AE24" s="90" t="s">
        <v>3655</v>
      </c>
      <c r="AI24"/>
      <c r="AJ24"/>
      <c r="AO24"/>
      <c r="AP24"/>
      <c r="AS24"/>
    </row>
    <row r="25" spans="3:45" s="90" customFormat="1">
      <c r="C25" s="90" t="s">
        <v>3774</v>
      </c>
      <c r="D25" s="90" t="s">
        <v>158</v>
      </c>
      <c r="E25"/>
      <c r="F25" s="140"/>
      <c r="O25" s="90" t="s">
        <v>4002</v>
      </c>
      <c r="P25" s="90" t="s">
        <v>159</v>
      </c>
      <c r="Q25" s="90" t="s">
        <v>4011</v>
      </c>
      <c r="X25" s="90" t="s">
        <v>237</v>
      </c>
      <c r="Y25" s="90" t="s">
        <v>516</v>
      </c>
      <c r="AD25" s="90" t="s">
        <v>415</v>
      </c>
      <c r="AE25" s="90" t="s">
        <v>3656</v>
      </c>
      <c r="AI25"/>
      <c r="AJ25"/>
      <c r="AO25"/>
      <c r="AP25"/>
      <c r="AS25"/>
    </row>
    <row r="26" spans="3:45" s="90" customFormat="1">
      <c r="C26" s="90" t="s">
        <v>3581</v>
      </c>
      <c r="D26" s="90" t="s">
        <v>158</v>
      </c>
      <c r="E26"/>
      <c r="F26" s="140"/>
      <c r="X26" s="90" t="s">
        <v>642</v>
      </c>
      <c r="Y26" s="90" t="s">
        <v>516</v>
      </c>
      <c r="AD26" s="90" t="s">
        <v>416</v>
      </c>
      <c r="AE26" s="90" t="s">
        <v>3657</v>
      </c>
      <c r="AI26"/>
      <c r="AJ26"/>
      <c r="AO26"/>
      <c r="AP26"/>
      <c r="AS26"/>
    </row>
    <row r="27" spans="3:45" s="90" customFormat="1">
      <c r="C27" s="90" t="s">
        <v>2936</v>
      </c>
      <c r="D27" s="90" t="s">
        <v>158</v>
      </c>
      <c r="E27" s="139">
        <v>41426</v>
      </c>
      <c r="F27" s="140"/>
      <c r="X27" s="90" t="s">
        <v>239</v>
      </c>
      <c r="Y27" s="90" t="s">
        <v>240</v>
      </c>
      <c r="AD27" s="90" t="s">
        <v>390</v>
      </c>
      <c r="AE27" s="90" t="s">
        <v>3658</v>
      </c>
      <c r="AI27"/>
      <c r="AJ27"/>
      <c r="AO27"/>
      <c r="AP27"/>
      <c r="AS27"/>
    </row>
    <row r="28" spans="3:45" s="90" customFormat="1">
      <c r="C28" s="90" t="s">
        <v>3842</v>
      </c>
      <c r="D28" s="90" t="s">
        <v>158</v>
      </c>
      <c r="E28" s="155">
        <v>42646.31659722222</v>
      </c>
      <c r="F28" s="140"/>
      <c r="X28" s="90" t="s">
        <v>2086</v>
      </c>
      <c r="Y28" s="90" t="s">
        <v>2087</v>
      </c>
      <c r="AD28" s="90" t="s">
        <v>276</v>
      </c>
      <c r="AE28" s="90" t="s">
        <v>3659</v>
      </c>
      <c r="AI28"/>
      <c r="AJ28"/>
      <c r="AO28"/>
      <c r="AP28"/>
      <c r="AS28"/>
    </row>
    <row r="29" spans="3:45" s="90" customFormat="1">
      <c r="C29" s="90" t="s">
        <v>1806</v>
      </c>
      <c r="D29" s="90" t="s">
        <v>158</v>
      </c>
      <c r="E29" s="139">
        <v>41426</v>
      </c>
      <c r="F29" s="140"/>
      <c r="X29" s="90" t="s">
        <v>241</v>
      </c>
      <c r="Y29" s="90" t="s">
        <v>210</v>
      </c>
      <c r="AD29" s="90" t="s">
        <v>3714</v>
      </c>
      <c r="AE29" s="90" t="s">
        <v>3813</v>
      </c>
      <c r="AI29"/>
      <c r="AJ29"/>
      <c r="AO29"/>
      <c r="AP29"/>
      <c r="AS29"/>
    </row>
    <row r="30" spans="3:45" s="90" customFormat="1">
      <c r="C30" s="90" t="s">
        <v>1807</v>
      </c>
      <c r="D30" s="90" t="s">
        <v>158</v>
      </c>
      <c r="E30" s="139">
        <v>41426</v>
      </c>
      <c r="F30" s="140"/>
      <c r="X30" s="90" t="s">
        <v>242</v>
      </c>
      <c r="Y30" s="90" t="s">
        <v>205</v>
      </c>
      <c r="AD30" s="90" t="s">
        <v>417</v>
      </c>
      <c r="AE30" s="90" t="s">
        <v>3814</v>
      </c>
      <c r="AI30"/>
      <c r="AJ30"/>
      <c r="AO30"/>
      <c r="AP30"/>
      <c r="AS30"/>
    </row>
    <row r="31" spans="3:45" s="90" customFormat="1">
      <c r="C31" s="90" t="s">
        <v>1810</v>
      </c>
      <c r="D31" s="90" t="s">
        <v>158</v>
      </c>
      <c r="E31" s="139">
        <v>41426</v>
      </c>
      <c r="F31" s="140"/>
      <c r="X31" s="90" t="s">
        <v>3832</v>
      </c>
      <c r="Y31" s="90" t="s">
        <v>2975</v>
      </c>
      <c r="AD31" s="90" t="s">
        <v>2711</v>
      </c>
      <c r="AE31" s="90" t="s">
        <v>3815</v>
      </c>
      <c r="AI31"/>
      <c r="AJ31"/>
      <c r="AO31"/>
      <c r="AP31"/>
      <c r="AS31"/>
    </row>
    <row r="32" spans="3:45" s="90" customFormat="1">
      <c r="C32" s="90" t="s">
        <v>1822</v>
      </c>
      <c r="D32" s="90" t="s">
        <v>158</v>
      </c>
      <c r="E32" s="155">
        <v>41426</v>
      </c>
      <c r="F32" s="140"/>
      <c r="X32" s="90" t="s">
        <v>243</v>
      </c>
      <c r="Y32" s="90" t="s">
        <v>244</v>
      </c>
      <c r="AD32" s="90" t="s">
        <v>3836</v>
      </c>
      <c r="AE32" s="90" t="s">
        <v>3886</v>
      </c>
      <c r="AI32"/>
      <c r="AJ32"/>
      <c r="AO32"/>
      <c r="AP32"/>
      <c r="AS32"/>
    </row>
    <row r="33" spans="3:45" s="90" customFormat="1">
      <c r="C33" s="90" t="s">
        <v>3570</v>
      </c>
      <c r="D33" s="90" t="s">
        <v>158</v>
      </c>
      <c r="E33"/>
      <c r="F33" s="140"/>
      <c r="X33" s="90" t="s">
        <v>245</v>
      </c>
      <c r="Y33" s="90" t="s">
        <v>205</v>
      </c>
      <c r="AD33" s="90" t="s">
        <v>2089</v>
      </c>
      <c r="AE33" s="90" t="s">
        <v>3887</v>
      </c>
      <c r="AI33"/>
      <c r="AJ33"/>
      <c r="AO33"/>
      <c r="AP33"/>
      <c r="AS33"/>
    </row>
    <row r="34" spans="3:45" s="90" customFormat="1">
      <c r="C34" s="90" t="s">
        <v>3586</v>
      </c>
      <c r="D34" s="90" t="s">
        <v>158</v>
      </c>
      <c r="E34"/>
      <c r="F34" s="140"/>
      <c r="X34" s="90" t="s">
        <v>246</v>
      </c>
      <c r="Y34" s="90" t="s">
        <v>209</v>
      </c>
      <c r="AD34" s="90" t="s">
        <v>553</v>
      </c>
      <c r="AE34" s="90" t="s">
        <v>3888</v>
      </c>
      <c r="AI34"/>
      <c r="AJ34"/>
      <c r="AO34"/>
      <c r="AP34"/>
      <c r="AS34"/>
    </row>
    <row r="35" spans="3:45" s="90" customFormat="1">
      <c r="C35" s="90" t="s">
        <v>3733</v>
      </c>
      <c r="D35" s="90" t="s">
        <v>158</v>
      </c>
      <c r="E35"/>
      <c r="F35" s="140"/>
      <c r="X35" s="90" t="s">
        <v>2470</v>
      </c>
      <c r="Y35" s="90" t="s">
        <v>2471</v>
      </c>
      <c r="AD35" s="90" t="s">
        <v>679</v>
      </c>
      <c r="AE35" s="90" t="s">
        <v>3889</v>
      </c>
      <c r="AI35"/>
      <c r="AJ35"/>
      <c r="AO35"/>
      <c r="AP35"/>
      <c r="AS35"/>
    </row>
    <row r="36" spans="3:45" s="90" customFormat="1">
      <c r="C36" s="90" t="s">
        <v>2139</v>
      </c>
      <c r="D36" s="90" t="s">
        <v>158</v>
      </c>
      <c r="E36"/>
      <c r="F36" s="140"/>
      <c r="X36" s="90" t="s">
        <v>247</v>
      </c>
      <c r="Y36" s="90" t="s">
        <v>248</v>
      </c>
      <c r="AD36" s="90" t="s">
        <v>541</v>
      </c>
      <c r="AE36" s="90" t="s">
        <v>3890</v>
      </c>
      <c r="AI36"/>
      <c r="AJ36"/>
      <c r="AO36"/>
      <c r="AP36"/>
      <c r="AS36"/>
    </row>
    <row r="37" spans="3:45" s="90" customFormat="1">
      <c r="C37" s="90" t="s">
        <v>2138</v>
      </c>
      <c r="D37" s="90" t="s">
        <v>158</v>
      </c>
      <c r="E37" s="139">
        <v>41426</v>
      </c>
      <c r="F37" s="140"/>
      <c r="X37" s="90" t="s">
        <v>2073</v>
      </c>
      <c r="Y37" s="90" t="s">
        <v>207</v>
      </c>
      <c r="AD37" s="90" t="s">
        <v>418</v>
      </c>
      <c r="AE37" s="90" t="s">
        <v>3891</v>
      </c>
      <c r="AI37"/>
      <c r="AJ37"/>
      <c r="AO37"/>
      <c r="AP37"/>
      <c r="AS37"/>
    </row>
    <row r="38" spans="3:45" s="90" customFormat="1">
      <c r="C38" s="90" t="s">
        <v>3790</v>
      </c>
      <c r="D38" s="90" t="s">
        <v>158</v>
      </c>
      <c r="E38"/>
      <c r="F38" s="140"/>
      <c r="X38" s="90" t="s">
        <v>249</v>
      </c>
      <c r="Y38" s="90" t="s">
        <v>250</v>
      </c>
      <c r="AD38" s="90" t="s">
        <v>419</v>
      </c>
      <c r="AE38" s="90" t="s">
        <v>3892</v>
      </c>
      <c r="AI38"/>
      <c r="AJ38"/>
      <c r="AO38"/>
      <c r="AP38"/>
      <c r="AS38"/>
    </row>
    <row r="39" spans="3:45" s="90" customFormat="1">
      <c r="C39" s="90" t="s">
        <v>1903</v>
      </c>
      <c r="D39" s="90" t="s">
        <v>158</v>
      </c>
      <c r="E39" s="139">
        <v>41426</v>
      </c>
      <c r="F39" s="140"/>
      <c r="X39" s="90" t="s">
        <v>251</v>
      </c>
      <c r="Y39" s="90" t="s">
        <v>250</v>
      </c>
      <c r="AD39" s="90" t="s">
        <v>398</v>
      </c>
      <c r="AE39" s="90" t="s">
        <v>3893</v>
      </c>
      <c r="AI39"/>
      <c r="AJ39"/>
      <c r="AO39"/>
      <c r="AP39"/>
      <c r="AS39"/>
    </row>
    <row r="40" spans="3:45" s="90" customFormat="1">
      <c r="C40" s="90" t="s">
        <v>5593</v>
      </c>
      <c r="D40" s="90" t="s">
        <v>158</v>
      </c>
      <c r="E40"/>
      <c r="F40" s="140"/>
      <c r="X40" s="90" t="s">
        <v>252</v>
      </c>
      <c r="Y40" s="90" t="s">
        <v>207</v>
      </c>
      <c r="AD40" s="90" t="s">
        <v>420</v>
      </c>
      <c r="AE40" s="90" t="s">
        <v>3894</v>
      </c>
      <c r="AI40"/>
      <c r="AJ40"/>
      <c r="AO40"/>
      <c r="AP40"/>
      <c r="AS40"/>
    </row>
    <row r="41" spans="3:45" s="90" customFormat="1">
      <c r="C41" s="90" t="s">
        <v>1917</v>
      </c>
      <c r="D41" s="90" t="s">
        <v>158</v>
      </c>
      <c r="E41" s="139">
        <v>41426</v>
      </c>
      <c r="F41" s="140"/>
      <c r="X41" s="90" t="s">
        <v>253</v>
      </c>
      <c r="Y41" s="90" t="s">
        <v>207</v>
      </c>
      <c r="AD41" s="90" t="s">
        <v>3278</v>
      </c>
      <c r="AE41" s="90" t="s">
        <v>3895</v>
      </c>
      <c r="AI41"/>
      <c r="AJ41"/>
      <c r="AO41"/>
      <c r="AP41"/>
      <c r="AS41"/>
    </row>
    <row r="42" spans="3:45" s="90" customFormat="1">
      <c r="C42" s="90" t="s">
        <v>3728</v>
      </c>
      <c r="D42" s="90" t="s">
        <v>158</v>
      </c>
      <c r="E42"/>
      <c r="F42" s="140"/>
      <c r="X42" s="90" t="s">
        <v>254</v>
      </c>
      <c r="Y42" s="90" t="s">
        <v>169</v>
      </c>
      <c r="AD42" s="90" t="s">
        <v>421</v>
      </c>
      <c r="AE42" s="90" t="s">
        <v>3896</v>
      </c>
      <c r="AI42"/>
      <c r="AJ42"/>
      <c r="AO42"/>
      <c r="AP42"/>
      <c r="AS42"/>
    </row>
    <row r="43" spans="3:45" s="90" customFormat="1">
      <c r="C43" s="90" t="s">
        <v>1944</v>
      </c>
      <c r="D43" s="90" t="s">
        <v>158</v>
      </c>
      <c r="E43" s="139">
        <v>41426</v>
      </c>
      <c r="F43" s="140"/>
      <c r="X43" s="90" t="s">
        <v>255</v>
      </c>
      <c r="Y43" s="90" t="s">
        <v>206</v>
      </c>
      <c r="AD43" s="90" t="s">
        <v>422</v>
      </c>
      <c r="AE43" s="90" t="s">
        <v>3897</v>
      </c>
      <c r="AI43"/>
      <c r="AJ43"/>
      <c r="AO43"/>
      <c r="AP43"/>
      <c r="AS43"/>
    </row>
    <row r="44" spans="3:45" s="90" customFormat="1">
      <c r="C44" s="90" t="s">
        <v>3599</v>
      </c>
      <c r="D44" s="90" t="s">
        <v>158</v>
      </c>
      <c r="E44"/>
      <c r="F44" s="140"/>
      <c r="X44" s="90" t="s">
        <v>1433</v>
      </c>
      <c r="Y44" s="90" t="s">
        <v>1358</v>
      </c>
      <c r="AD44" s="90" t="s">
        <v>3802</v>
      </c>
      <c r="AE44" s="134" t="s">
        <v>3898</v>
      </c>
      <c r="AI44"/>
      <c r="AJ44"/>
      <c r="AO44"/>
      <c r="AP44"/>
      <c r="AS44"/>
    </row>
    <row r="45" spans="3:45" s="90" customFormat="1">
      <c r="C45" s="90" t="s">
        <v>1956</v>
      </c>
      <c r="D45" s="90" t="s">
        <v>158</v>
      </c>
      <c r="E45">
        <v>41426</v>
      </c>
      <c r="F45" s="140"/>
      <c r="X45" s="90" t="s">
        <v>256</v>
      </c>
      <c r="Y45" s="90" t="s">
        <v>257</v>
      </c>
      <c r="AD45" s="90" t="s">
        <v>3477</v>
      </c>
      <c r="AE45" s="90" t="s">
        <v>3899</v>
      </c>
      <c r="AI45"/>
      <c r="AJ45"/>
      <c r="AO45"/>
      <c r="AP45"/>
      <c r="AS45"/>
    </row>
    <row r="46" spans="3:45" s="90" customFormat="1">
      <c r="C46" s="90" t="s">
        <v>1969</v>
      </c>
      <c r="D46" s="90" t="s">
        <v>158</v>
      </c>
      <c r="E46" s="139">
        <v>41426</v>
      </c>
      <c r="F46" s="140"/>
      <c r="X46" s="90" t="s">
        <v>258</v>
      </c>
      <c r="Y46" s="90" t="s">
        <v>259</v>
      </c>
      <c r="AD46" s="90" t="s">
        <v>423</v>
      </c>
      <c r="AE46" s="90" t="s">
        <v>3900</v>
      </c>
      <c r="AI46"/>
      <c r="AJ46"/>
      <c r="AO46"/>
      <c r="AP46"/>
      <c r="AS46"/>
    </row>
    <row r="47" spans="3:45" s="90" customFormat="1">
      <c r="C47" s="90" t="s">
        <v>1970</v>
      </c>
      <c r="D47" s="90" t="s">
        <v>158</v>
      </c>
      <c r="E47" s="139">
        <v>41426</v>
      </c>
      <c r="F47" s="140"/>
      <c r="X47" s="134" t="s">
        <v>1454</v>
      </c>
      <c r="Y47" s="90" t="s">
        <v>1455</v>
      </c>
      <c r="AD47" s="90" t="s">
        <v>462</v>
      </c>
      <c r="AE47" s="134" t="s">
        <v>3901</v>
      </c>
      <c r="AI47"/>
      <c r="AJ47"/>
      <c r="AO47"/>
      <c r="AP47"/>
      <c r="AS47"/>
    </row>
    <row r="48" spans="3:45" s="90" customFormat="1">
      <c r="C48" s="90" t="s">
        <v>1997</v>
      </c>
      <c r="D48" s="90" t="s">
        <v>158</v>
      </c>
      <c r="E48" s="139">
        <v>41426</v>
      </c>
      <c r="F48" s="140"/>
      <c r="X48" s="134" t="s">
        <v>260</v>
      </c>
      <c r="Y48" s="90" t="s">
        <v>261</v>
      </c>
      <c r="AD48" s="90" t="s">
        <v>2712</v>
      </c>
      <c r="AE48" s="134" t="s">
        <v>3902</v>
      </c>
      <c r="AI48"/>
      <c r="AJ48"/>
      <c r="AO48"/>
      <c r="AP48"/>
      <c r="AS48"/>
    </row>
    <row r="49" spans="3:45" s="90" customFormat="1">
      <c r="C49" s="90" t="s">
        <v>5369</v>
      </c>
      <c r="D49" s="90" t="s">
        <v>5364</v>
      </c>
      <c r="E49"/>
      <c r="F49" s="140"/>
      <c r="X49" s="90" t="s">
        <v>262</v>
      </c>
      <c r="Y49" s="90" t="s">
        <v>261</v>
      </c>
      <c r="AD49" s="90" t="s">
        <v>2702</v>
      </c>
      <c r="AE49" s="90" t="s">
        <v>3903</v>
      </c>
      <c r="AI49"/>
      <c r="AJ49"/>
      <c r="AO49"/>
      <c r="AP49"/>
      <c r="AS49"/>
    </row>
    <row r="50" spans="3:45" s="90" customFormat="1">
      <c r="C50" s="90" t="s">
        <v>5370</v>
      </c>
      <c r="D50" s="90" t="s">
        <v>5364</v>
      </c>
      <c r="E50"/>
      <c r="F50" s="140"/>
      <c r="X50" s="90" t="s">
        <v>2831</v>
      </c>
      <c r="Y50" s="90" t="s">
        <v>261</v>
      </c>
      <c r="AD50" s="90" t="s">
        <v>463</v>
      </c>
      <c r="AE50" s="134" t="s">
        <v>3904</v>
      </c>
      <c r="AI50"/>
      <c r="AJ50"/>
      <c r="AO50"/>
      <c r="AP50"/>
      <c r="AS50"/>
    </row>
    <row r="51" spans="3:45" s="90" customFormat="1">
      <c r="C51" s="90" t="s">
        <v>3405</v>
      </c>
      <c r="D51" s="90" t="s">
        <v>518</v>
      </c>
      <c r="E51" s="155">
        <v>41548.904189814813</v>
      </c>
      <c r="F51" s="140"/>
      <c r="X51" t="s">
        <v>263</v>
      </c>
      <c r="Y51" t="s">
        <v>196</v>
      </c>
      <c r="AD51" s="90" t="s">
        <v>694</v>
      </c>
      <c r="AE51" s="134" t="s">
        <v>3905</v>
      </c>
      <c r="AI51"/>
      <c r="AJ51"/>
      <c r="AO51"/>
      <c r="AP51"/>
      <c r="AS51"/>
    </row>
    <row r="52" spans="3:45" s="90" customFormat="1">
      <c r="C52" s="90" t="s">
        <v>2103</v>
      </c>
      <c r="D52" s="90" t="s">
        <v>518</v>
      </c>
      <c r="E52" s="139">
        <v>41426</v>
      </c>
      <c r="F52" s="140"/>
      <c r="X52" s="90" t="s">
        <v>264</v>
      </c>
      <c r="Y52" s="90" t="s">
        <v>177</v>
      </c>
      <c r="AD52" s="90" t="s">
        <v>424</v>
      </c>
      <c r="AE52" s="90" t="s">
        <v>3906</v>
      </c>
      <c r="AI52"/>
      <c r="AJ52"/>
      <c r="AO52"/>
      <c r="AP52"/>
      <c r="AS52"/>
    </row>
    <row r="53" spans="3:45" s="90" customFormat="1">
      <c r="C53" s="90" t="s">
        <v>2811</v>
      </c>
      <c r="D53" s="90" t="s">
        <v>518</v>
      </c>
      <c r="E53" s="139">
        <v>41426</v>
      </c>
      <c r="F53" s="140"/>
      <c r="X53" s="90" t="s">
        <v>2042</v>
      </c>
      <c r="Y53" s="90" t="s">
        <v>1620</v>
      </c>
      <c r="AD53" s="90" t="s">
        <v>680</v>
      </c>
      <c r="AE53" s="134" t="s">
        <v>3907</v>
      </c>
      <c r="AI53"/>
      <c r="AJ53"/>
      <c r="AO53"/>
      <c r="AP53"/>
      <c r="AS53"/>
    </row>
    <row r="54" spans="3:45" s="90" customFormat="1">
      <c r="C54" s="90" t="s">
        <v>2812</v>
      </c>
      <c r="D54" s="90" t="s">
        <v>518</v>
      </c>
      <c r="E54" s="139">
        <v>41426</v>
      </c>
      <c r="F54" s="140"/>
      <c r="X54" s="90" t="s">
        <v>512</v>
      </c>
      <c r="Y54" s="90" t="s">
        <v>513</v>
      </c>
      <c r="AD54" s="90" t="s">
        <v>425</v>
      </c>
      <c r="AE54" s="90" t="s">
        <v>3908</v>
      </c>
      <c r="AI54"/>
      <c r="AJ54"/>
      <c r="AO54"/>
      <c r="AP54"/>
      <c r="AS54"/>
    </row>
    <row r="55" spans="3:45" s="90" customFormat="1">
      <c r="C55" s="90" t="s">
        <v>2810</v>
      </c>
      <c r="D55" s="90" t="s">
        <v>518</v>
      </c>
      <c r="E55" s="139">
        <v>41426</v>
      </c>
      <c r="F55" s="140"/>
      <c r="X55" s="90" t="s">
        <v>225</v>
      </c>
      <c r="Y55" s="90" t="s">
        <v>225</v>
      </c>
      <c r="AD55" s="90" t="s">
        <v>812</v>
      </c>
      <c r="AE55" s="90" t="s">
        <v>3909</v>
      </c>
      <c r="AI55"/>
      <c r="AJ55"/>
      <c r="AO55"/>
      <c r="AP55"/>
      <c r="AS55"/>
    </row>
    <row r="56" spans="3:45" s="90" customFormat="1">
      <c r="C56" s="90" t="s">
        <v>1706</v>
      </c>
      <c r="D56" s="90" t="s">
        <v>518</v>
      </c>
      <c r="E56" s="139">
        <v>41426</v>
      </c>
      <c r="F56" s="140"/>
      <c r="X56" s="90" t="s">
        <v>265</v>
      </c>
      <c r="Y56" s="90" t="s">
        <v>177</v>
      </c>
      <c r="AD56" s="90" t="s">
        <v>426</v>
      </c>
      <c r="AE56" s="90" t="s">
        <v>3910</v>
      </c>
      <c r="AI56"/>
      <c r="AJ56"/>
      <c r="AO56"/>
      <c r="AP56"/>
      <c r="AS56"/>
    </row>
    <row r="57" spans="3:45" s="90" customFormat="1">
      <c r="C57" s="90" t="s">
        <v>1707</v>
      </c>
      <c r="D57" s="90" t="s">
        <v>518</v>
      </c>
      <c r="E57"/>
      <c r="F57" s="140"/>
      <c r="X57" s="134" t="s">
        <v>617</v>
      </c>
      <c r="Y57" s="90" t="s">
        <v>506</v>
      </c>
      <c r="AD57" s="90" t="s">
        <v>464</v>
      </c>
      <c r="AE57" s="90" t="s">
        <v>3911</v>
      </c>
      <c r="AI57"/>
      <c r="AJ57"/>
      <c r="AO57"/>
      <c r="AP57"/>
      <c r="AS57"/>
    </row>
    <row r="58" spans="3:45" s="90" customFormat="1">
      <c r="C58" s="90" t="s">
        <v>2752</v>
      </c>
      <c r="D58" s="90" t="s">
        <v>518</v>
      </c>
      <c r="E58" s="139">
        <v>41426</v>
      </c>
      <c r="F58" s="140"/>
      <c r="X58" s="134" t="s">
        <v>564</v>
      </c>
      <c r="Y58" s="90" t="s">
        <v>506</v>
      </c>
      <c r="AD58" s="90" t="s">
        <v>397</v>
      </c>
      <c r="AE58" s="134" t="s">
        <v>3912</v>
      </c>
      <c r="AI58"/>
      <c r="AJ58"/>
      <c r="AO58"/>
      <c r="AP58"/>
      <c r="AS58"/>
    </row>
    <row r="59" spans="3:45" s="90" customFormat="1">
      <c r="C59" s="90" t="s">
        <v>3254</v>
      </c>
      <c r="D59" s="90" t="s">
        <v>518</v>
      </c>
      <c r="E59"/>
      <c r="F59" s="140"/>
      <c r="X59" s="90" t="s">
        <v>266</v>
      </c>
      <c r="Y59" s="90" t="s">
        <v>220</v>
      </c>
      <c r="AD59" s="90" t="s">
        <v>2065</v>
      </c>
      <c r="AE59" s="90" t="s">
        <v>3913</v>
      </c>
      <c r="AI59"/>
      <c r="AJ59"/>
      <c r="AO59"/>
      <c r="AP59"/>
      <c r="AS59"/>
    </row>
    <row r="60" spans="3:45" s="90" customFormat="1">
      <c r="C60" s="90" t="s">
        <v>3264</v>
      </c>
      <c r="D60" s="90" t="s">
        <v>518</v>
      </c>
      <c r="E60"/>
      <c r="F60" s="140"/>
      <c r="X60" s="90" t="s">
        <v>267</v>
      </c>
      <c r="Y60" s="90" t="s">
        <v>268</v>
      </c>
      <c r="AD60" s="90" t="s">
        <v>465</v>
      </c>
      <c r="AE60" s="90" t="s">
        <v>3914</v>
      </c>
      <c r="AI60"/>
      <c r="AJ60"/>
      <c r="AO60"/>
      <c r="AP60"/>
      <c r="AS60"/>
    </row>
    <row r="61" spans="3:45" s="90" customFormat="1">
      <c r="C61" s="90" t="s">
        <v>2758</v>
      </c>
      <c r="D61" s="90" t="s">
        <v>518</v>
      </c>
      <c r="E61"/>
      <c r="F61" s="140"/>
      <c r="X61" s="90" t="s">
        <v>672</v>
      </c>
      <c r="Y61" s="90" t="s">
        <v>268</v>
      </c>
      <c r="AD61" s="90" t="s">
        <v>399</v>
      </c>
      <c r="AE61" s="90" t="s">
        <v>3915</v>
      </c>
      <c r="AI61"/>
      <c r="AJ61"/>
      <c r="AO61"/>
      <c r="AP61"/>
      <c r="AS61"/>
    </row>
    <row r="62" spans="3:45" s="90" customFormat="1">
      <c r="C62" s="90" t="s">
        <v>2883</v>
      </c>
      <c r="D62" s="90" t="s">
        <v>518</v>
      </c>
      <c r="E62" s="139">
        <v>41426</v>
      </c>
      <c r="F62" s="140"/>
      <c r="X62" s="90" t="s">
        <v>269</v>
      </c>
      <c r="Y62" s="90" t="s">
        <v>197</v>
      </c>
      <c r="AD62" s="90" t="s">
        <v>427</v>
      </c>
      <c r="AE62" s="90" t="s">
        <v>3916</v>
      </c>
      <c r="AI62"/>
      <c r="AJ62"/>
      <c r="AO62"/>
      <c r="AP62"/>
      <c r="AS62"/>
    </row>
    <row r="63" spans="3:45" s="90" customFormat="1">
      <c r="C63" s="90" t="s">
        <v>2104</v>
      </c>
      <c r="D63" s="90" t="s">
        <v>518</v>
      </c>
      <c r="E63" s="139">
        <v>41426</v>
      </c>
      <c r="F63" s="140"/>
      <c r="X63" s="90" t="s">
        <v>270</v>
      </c>
      <c r="Y63" s="90" t="s">
        <v>197</v>
      </c>
      <c r="AD63" s="90" t="s">
        <v>639</v>
      </c>
      <c r="AE63" s="90" t="s">
        <v>3917</v>
      </c>
      <c r="AI63"/>
      <c r="AJ63"/>
      <c r="AO63"/>
      <c r="AP63"/>
      <c r="AS63"/>
    </row>
    <row r="64" spans="3:45" s="90" customFormat="1">
      <c r="C64" s="90" t="s">
        <v>2102</v>
      </c>
      <c r="D64" s="90" t="s">
        <v>518</v>
      </c>
      <c r="E64" s="139">
        <v>41426</v>
      </c>
      <c r="F64" s="140"/>
      <c r="X64" s="90" t="s">
        <v>271</v>
      </c>
      <c r="Y64" s="90" t="s">
        <v>220</v>
      </c>
      <c r="AD64" s="90" t="s">
        <v>466</v>
      </c>
      <c r="AE64" s="90" t="s">
        <v>3918</v>
      </c>
      <c r="AI64"/>
      <c r="AJ64"/>
      <c r="AO64"/>
      <c r="AP64"/>
      <c r="AS64"/>
    </row>
    <row r="65" spans="3:45" s="90" customFormat="1">
      <c r="C65" s="90" t="s">
        <v>2937</v>
      </c>
      <c r="D65" s="90" t="s">
        <v>518</v>
      </c>
      <c r="E65" s="139">
        <v>41426</v>
      </c>
      <c r="F65" s="140"/>
      <c r="X65" s="90" t="s">
        <v>2703</v>
      </c>
      <c r="Y65" s="90" t="s">
        <v>2704</v>
      </c>
      <c r="AD65" s="90" t="s">
        <v>546</v>
      </c>
      <c r="AE65" s="90" t="s">
        <v>3919</v>
      </c>
      <c r="AI65"/>
      <c r="AJ65"/>
      <c r="AO65"/>
      <c r="AP65"/>
      <c r="AS65"/>
    </row>
    <row r="66" spans="3:45" s="90" customFormat="1">
      <c r="C66" s="90" t="s">
        <v>2143</v>
      </c>
      <c r="D66" s="90" t="s">
        <v>518</v>
      </c>
      <c r="E66" s="139">
        <v>41426</v>
      </c>
      <c r="F66" s="140"/>
      <c r="X66" s="90" t="s">
        <v>272</v>
      </c>
      <c r="Y66" s="90" t="s">
        <v>199</v>
      </c>
      <c r="AD66" s="90" t="s">
        <v>684</v>
      </c>
      <c r="AE66" s="90" t="s">
        <v>3920</v>
      </c>
      <c r="AI66"/>
      <c r="AJ66"/>
      <c r="AO66"/>
      <c r="AP66"/>
      <c r="AS66"/>
    </row>
    <row r="67" spans="3:45" s="90" customFormat="1">
      <c r="C67" s="90" t="s">
        <v>2813</v>
      </c>
      <c r="D67" s="90" t="s">
        <v>518</v>
      </c>
      <c r="E67" s="139">
        <v>41426</v>
      </c>
      <c r="F67" s="140"/>
      <c r="X67" s="90" t="s">
        <v>273</v>
      </c>
      <c r="Y67" s="90" t="s">
        <v>274</v>
      </c>
      <c r="AD67" s="90" t="s">
        <v>401</v>
      </c>
      <c r="AE67" s="90" t="s">
        <v>3921</v>
      </c>
      <c r="AI67"/>
      <c r="AJ67"/>
      <c r="AO67"/>
      <c r="AP67"/>
      <c r="AS67"/>
    </row>
    <row r="68" spans="3:45" s="90" customFormat="1">
      <c r="C68" s="90" t="s">
        <v>2809</v>
      </c>
      <c r="D68" s="90" t="s">
        <v>518</v>
      </c>
      <c r="E68" s="139">
        <v>41426</v>
      </c>
      <c r="F68" s="140"/>
      <c r="X68" s="90" t="s">
        <v>562</v>
      </c>
      <c r="Y68" s="90" t="s">
        <v>563</v>
      </c>
      <c r="AD68" s="90" t="s">
        <v>692</v>
      </c>
      <c r="AE68" s="90" t="s">
        <v>3922</v>
      </c>
      <c r="AI68"/>
      <c r="AJ68"/>
      <c r="AO68"/>
      <c r="AP68"/>
      <c r="AS68"/>
    </row>
    <row r="69" spans="3:45" s="90" customFormat="1">
      <c r="C69" s="90" t="s">
        <v>2000</v>
      </c>
      <c r="D69" s="90" t="s">
        <v>518</v>
      </c>
      <c r="E69" s="139">
        <v>41426</v>
      </c>
      <c r="F69" s="140"/>
      <c r="X69" s="90" t="s">
        <v>653</v>
      </c>
      <c r="Y69" s="90" t="s">
        <v>654</v>
      </c>
      <c r="AD69" s="90" t="s">
        <v>539</v>
      </c>
      <c r="AE69" s="90" t="s">
        <v>3923</v>
      </c>
      <c r="AI69"/>
      <c r="AJ69"/>
      <c r="AO69"/>
      <c r="AP69"/>
      <c r="AS69"/>
    </row>
    <row r="70" spans="3:45" s="90" customFormat="1">
      <c r="C70" s="90" t="s">
        <v>2001</v>
      </c>
      <c r="D70" s="90" t="s">
        <v>518</v>
      </c>
      <c r="E70" s="139">
        <v>41426</v>
      </c>
      <c r="F70" s="140"/>
      <c r="X70" s="90" t="s">
        <v>275</v>
      </c>
      <c r="Y70" s="90" t="s">
        <v>276</v>
      </c>
      <c r="AD70" s="90" t="s">
        <v>428</v>
      </c>
      <c r="AE70" s="90" t="s">
        <v>3924</v>
      </c>
      <c r="AI70"/>
      <c r="AJ70"/>
      <c r="AO70"/>
      <c r="AP70"/>
      <c r="AS70"/>
    </row>
    <row r="71" spans="3:45" s="90" customFormat="1">
      <c r="C71" s="90" t="s">
        <v>2002</v>
      </c>
      <c r="D71" s="90" t="s">
        <v>518</v>
      </c>
      <c r="E71" s="139">
        <v>41426</v>
      </c>
      <c r="F71" s="140"/>
      <c r="X71" s="90" t="s">
        <v>3642</v>
      </c>
      <c r="Y71" s="90" t="s">
        <v>1640</v>
      </c>
      <c r="AD71" s="90" t="s">
        <v>686</v>
      </c>
      <c r="AE71" s="90" t="s">
        <v>3925</v>
      </c>
      <c r="AI71"/>
      <c r="AJ71"/>
      <c r="AO71"/>
      <c r="AP71"/>
      <c r="AS71"/>
    </row>
    <row r="72" spans="3:45" s="90" customFormat="1">
      <c r="C72" s="90" t="s">
        <v>2003</v>
      </c>
      <c r="D72" s="90" t="s">
        <v>518</v>
      </c>
      <c r="E72" s="155">
        <v>41426</v>
      </c>
      <c r="F72" s="140"/>
      <c r="X72" s="90" t="s">
        <v>277</v>
      </c>
      <c r="Y72" s="90" t="s">
        <v>215</v>
      </c>
      <c r="AD72" s="90" t="s">
        <v>402</v>
      </c>
      <c r="AE72" s="90" t="s">
        <v>3926</v>
      </c>
      <c r="AI72"/>
      <c r="AJ72"/>
      <c r="AO72"/>
      <c r="AP72"/>
      <c r="AS72"/>
    </row>
    <row r="73" spans="3:45" s="90" customFormat="1">
      <c r="C73" s="90" t="s">
        <v>2004</v>
      </c>
      <c r="D73" s="90" t="s">
        <v>518</v>
      </c>
      <c r="E73" s="139">
        <v>41426</v>
      </c>
      <c r="F73" s="140"/>
      <c r="X73" s="90" t="s">
        <v>278</v>
      </c>
      <c r="Y73" s="90" t="s">
        <v>215</v>
      </c>
      <c r="AD73" s="90" t="s">
        <v>3342</v>
      </c>
      <c r="AE73" s="90" t="s">
        <v>3927</v>
      </c>
      <c r="AI73"/>
      <c r="AJ73"/>
      <c r="AO73"/>
      <c r="AP73"/>
      <c r="AS73"/>
    </row>
    <row r="74" spans="3:45" s="90" customFormat="1">
      <c r="C74" s="90" t="s">
        <v>2005</v>
      </c>
      <c r="D74" s="90" t="s">
        <v>518</v>
      </c>
      <c r="E74" s="139">
        <v>41426</v>
      </c>
      <c r="F74" s="140"/>
      <c r="X74" s="134" t="s">
        <v>279</v>
      </c>
      <c r="Y74" s="90" t="s">
        <v>280</v>
      </c>
      <c r="AD74" s="90" t="s">
        <v>467</v>
      </c>
      <c r="AE74" s="90" t="s">
        <v>3928</v>
      </c>
      <c r="AI74"/>
      <c r="AJ74"/>
      <c r="AO74"/>
      <c r="AP74"/>
      <c r="AS74"/>
    </row>
    <row r="75" spans="3:45" s="90" customFormat="1">
      <c r="C75" s="90" t="s">
        <v>3263</v>
      </c>
      <c r="D75" s="90" t="s">
        <v>518</v>
      </c>
      <c r="E75"/>
      <c r="F75" s="140"/>
      <c r="X75" s="90" t="s">
        <v>281</v>
      </c>
      <c r="Y75" s="90" t="s">
        <v>211</v>
      </c>
      <c r="AD75" s="90" t="s">
        <v>683</v>
      </c>
      <c r="AE75" s="90" t="s">
        <v>3929</v>
      </c>
      <c r="AI75"/>
      <c r="AJ75"/>
      <c r="AO75"/>
      <c r="AP75"/>
      <c r="AS75"/>
    </row>
    <row r="76" spans="3:45" s="90" customFormat="1">
      <c r="C76" s="90" t="s">
        <v>2824</v>
      </c>
      <c r="D76" s="90" t="s">
        <v>527</v>
      </c>
      <c r="E76" s="139">
        <v>41426</v>
      </c>
      <c r="F76" s="140"/>
      <c r="X76" s="90" t="s">
        <v>282</v>
      </c>
      <c r="Y76" s="90" t="s">
        <v>163</v>
      </c>
      <c r="AD76" s="90" t="s">
        <v>429</v>
      </c>
      <c r="AE76" s="90" t="s">
        <v>3930</v>
      </c>
      <c r="AI76"/>
      <c r="AJ76"/>
      <c r="AO76"/>
      <c r="AP76"/>
      <c r="AS76"/>
    </row>
    <row r="77" spans="3:45" s="90" customFormat="1">
      <c r="C77" s="90" t="s">
        <v>3451</v>
      </c>
      <c r="D77" s="90" t="s">
        <v>527</v>
      </c>
      <c r="E77" s="155">
        <v>41554.877013888887</v>
      </c>
      <c r="F77" s="140"/>
      <c r="X77" s="90" t="s">
        <v>202</v>
      </c>
      <c r="Y77" s="90" t="s">
        <v>203</v>
      </c>
      <c r="AD77" s="90" t="s">
        <v>557</v>
      </c>
      <c r="AE77" s="90" t="s">
        <v>3931</v>
      </c>
      <c r="AI77"/>
      <c r="AJ77"/>
      <c r="AO77"/>
      <c r="AP77"/>
      <c r="AS77"/>
    </row>
    <row r="78" spans="3:45" s="90" customFormat="1">
      <c r="C78" s="90" t="s">
        <v>2476</v>
      </c>
      <c r="D78" s="90" t="s">
        <v>527</v>
      </c>
      <c r="E78"/>
      <c r="F78" s="140"/>
      <c r="X78" s="90" t="s">
        <v>283</v>
      </c>
      <c r="Y78" s="90" t="s">
        <v>284</v>
      </c>
      <c r="AD78" s="90" t="s">
        <v>3365</v>
      </c>
      <c r="AE78" s="90" t="s">
        <v>3932</v>
      </c>
      <c r="AI78"/>
      <c r="AJ78"/>
      <c r="AO78"/>
      <c r="AP78"/>
      <c r="AS78"/>
    </row>
    <row r="79" spans="3:45" s="90" customFormat="1">
      <c r="C79" s="90" t="s">
        <v>3204</v>
      </c>
      <c r="D79" s="90" t="s">
        <v>527</v>
      </c>
      <c r="E79"/>
      <c r="F79" s="140"/>
      <c r="X79" s="90" t="s">
        <v>285</v>
      </c>
      <c r="Y79" s="90" t="s">
        <v>175</v>
      </c>
      <c r="AD79" s="90" t="s">
        <v>430</v>
      </c>
      <c r="AE79" s="90" t="s">
        <v>3933</v>
      </c>
      <c r="AI79"/>
      <c r="AJ79"/>
      <c r="AO79"/>
      <c r="AP79"/>
      <c r="AS79"/>
    </row>
    <row r="80" spans="3:45" s="90" customFormat="1">
      <c r="C80" s="90" t="s">
        <v>5171</v>
      </c>
      <c r="D80" s="90" t="s">
        <v>527</v>
      </c>
      <c r="E80" s="155">
        <v>45118.532511574071</v>
      </c>
      <c r="F80" s="140"/>
      <c r="X80" s="134" t="s">
        <v>286</v>
      </c>
      <c r="Y80" s="90" t="s">
        <v>176</v>
      </c>
      <c r="AD80" s="90" t="s">
        <v>3364</v>
      </c>
      <c r="AE80" s="90" t="s">
        <v>3934</v>
      </c>
      <c r="AI80"/>
      <c r="AJ80"/>
      <c r="AO80"/>
      <c r="AP80"/>
      <c r="AS80"/>
    </row>
    <row r="81" spans="3:45" s="90" customFormat="1">
      <c r="C81" s="90" t="s">
        <v>2778</v>
      </c>
      <c r="D81" s="90" t="s">
        <v>527</v>
      </c>
      <c r="E81" s="139">
        <v>41426</v>
      </c>
      <c r="F81" s="140"/>
      <c r="X81" s="90" t="s">
        <v>649</v>
      </c>
      <c r="Y81" s="90" t="s">
        <v>650</v>
      </c>
      <c r="AD81" s="90" t="s">
        <v>431</v>
      </c>
      <c r="AE81" s="90" t="s">
        <v>3935</v>
      </c>
      <c r="AI81"/>
      <c r="AJ81"/>
      <c r="AO81"/>
      <c r="AP81"/>
      <c r="AS81"/>
    </row>
    <row r="82" spans="3:45" s="90" customFormat="1">
      <c r="C82" s="90" t="s">
        <v>2875</v>
      </c>
      <c r="D82" s="90" t="s">
        <v>527</v>
      </c>
      <c r="E82" s="139">
        <v>41426</v>
      </c>
      <c r="F82" s="140"/>
      <c r="X82" s="90" t="s">
        <v>287</v>
      </c>
      <c r="Y82" s="90" t="s">
        <v>288</v>
      </c>
      <c r="AD82" s="90" t="s">
        <v>813</v>
      </c>
      <c r="AE82" s="90" t="s">
        <v>3936</v>
      </c>
      <c r="AI82"/>
      <c r="AJ82"/>
      <c r="AO82"/>
      <c r="AP82"/>
      <c r="AS82"/>
    </row>
    <row r="83" spans="3:45" s="90" customFormat="1">
      <c r="C83" s="90" t="s">
        <v>3617</v>
      </c>
      <c r="D83" s="90" t="s">
        <v>527</v>
      </c>
      <c r="E83"/>
      <c r="F83" s="140"/>
      <c r="X83" s="134" t="s">
        <v>647</v>
      </c>
      <c r="Y83" s="90" t="s">
        <v>648</v>
      </c>
      <c r="AD83" s="90" t="s">
        <v>1462</v>
      </c>
      <c r="AE83" s="90" t="s">
        <v>3937</v>
      </c>
      <c r="AI83"/>
      <c r="AJ83"/>
      <c r="AO83"/>
      <c r="AP83"/>
      <c r="AS83"/>
    </row>
    <row r="84" spans="3:45" s="90" customFormat="1">
      <c r="C84" s="90" t="s">
        <v>3698</v>
      </c>
      <c r="D84" s="90" t="s">
        <v>527</v>
      </c>
      <c r="E84"/>
      <c r="F84" s="140"/>
      <c r="X84" s="90" t="s">
        <v>289</v>
      </c>
      <c r="Y84" s="90" t="s">
        <v>290</v>
      </c>
      <c r="AD84" s="90" t="s">
        <v>432</v>
      </c>
      <c r="AE84" s="90" t="s">
        <v>3938</v>
      </c>
      <c r="AI84"/>
      <c r="AJ84"/>
      <c r="AO84"/>
      <c r="AP84"/>
      <c r="AS84"/>
    </row>
    <row r="85" spans="3:45" s="90" customFormat="1">
      <c r="C85" s="90" t="s">
        <v>701</v>
      </c>
      <c r="D85" s="90" t="s">
        <v>527</v>
      </c>
      <c r="E85"/>
      <c r="F85" s="140"/>
      <c r="X85" s="90" t="s">
        <v>291</v>
      </c>
      <c r="Y85" s="90" t="s">
        <v>292</v>
      </c>
      <c r="AD85" s="90" t="s">
        <v>495</v>
      </c>
      <c r="AE85" s="90" t="s">
        <v>3939</v>
      </c>
      <c r="AI85"/>
      <c r="AJ85"/>
      <c r="AO85"/>
      <c r="AP85"/>
      <c r="AS85"/>
    </row>
    <row r="86" spans="3:45" s="90" customFormat="1">
      <c r="C86" s="90" t="s">
        <v>2482</v>
      </c>
      <c r="D86" s="90" t="s">
        <v>527</v>
      </c>
      <c r="E86" s="139">
        <v>41426</v>
      </c>
      <c r="F86" s="140"/>
      <c r="X86" s="90" t="s">
        <v>293</v>
      </c>
      <c r="Y86" s="90" t="s">
        <v>294</v>
      </c>
      <c r="AD86" s="90" t="s">
        <v>433</v>
      </c>
      <c r="AE86" s="90" t="s">
        <v>3940</v>
      </c>
      <c r="AI86"/>
      <c r="AJ86"/>
      <c r="AO86"/>
      <c r="AP86"/>
      <c r="AS86"/>
    </row>
    <row r="87" spans="3:45" s="90" customFormat="1">
      <c r="C87" s="90" t="s">
        <v>2481</v>
      </c>
      <c r="D87" s="90" t="s">
        <v>527</v>
      </c>
      <c r="E87" s="139">
        <v>41426</v>
      </c>
      <c r="F87" s="140"/>
      <c r="X87" s="90" t="s">
        <v>3422</v>
      </c>
      <c r="Y87" s="90" t="s">
        <v>3423</v>
      </c>
      <c r="AD87" s="90" t="s">
        <v>434</v>
      </c>
      <c r="AE87" s="90" t="s">
        <v>3941</v>
      </c>
      <c r="AI87"/>
      <c r="AJ87"/>
      <c r="AO87"/>
      <c r="AP87"/>
      <c r="AS87"/>
    </row>
    <row r="88" spans="3:45" s="90" customFormat="1">
      <c r="C88" s="90" t="s">
        <v>3478</v>
      </c>
      <c r="D88" s="90" t="s">
        <v>527</v>
      </c>
      <c r="E88" s="155">
        <v>41554.886805555558</v>
      </c>
      <c r="F88" s="140"/>
      <c r="X88" s="90" t="s">
        <v>295</v>
      </c>
      <c r="Y88" s="90" t="s">
        <v>179</v>
      </c>
      <c r="AD88" s="90" t="s">
        <v>435</v>
      </c>
      <c r="AE88" s="90" t="s">
        <v>3942</v>
      </c>
      <c r="AI88"/>
      <c r="AJ88"/>
      <c r="AO88"/>
      <c r="AP88"/>
      <c r="AS88"/>
    </row>
    <row r="89" spans="3:45" s="90" customFormat="1">
      <c r="C89" s="90" t="s">
        <v>2780</v>
      </c>
      <c r="D89" s="90" t="s">
        <v>2098</v>
      </c>
      <c r="E89" s="139">
        <v>41426</v>
      </c>
      <c r="F89" s="140"/>
      <c r="X89" s="90" t="s">
        <v>2041</v>
      </c>
      <c r="Y89" s="90" t="s">
        <v>297</v>
      </c>
      <c r="AD89" s="90" t="s">
        <v>436</v>
      </c>
      <c r="AE89" s="90" t="s">
        <v>3943</v>
      </c>
      <c r="AI89"/>
      <c r="AJ89"/>
      <c r="AO89"/>
      <c r="AP89"/>
      <c r="AS89"/>
    </row>
    <row r="90" spans="3:45" s="90" customFormat="1">
      <c r="C90" s="90" t="s">
        <v>2105</v>
      </c>
      <c r="D90" s="90" t="s">
        <v>2098</v>
      </c>
      <c r="E90"/>
      <c r="F90" s="140"/>
      <c r="X90" s="90" t="s">
        <v>296</v>
      </c>
      <c r="Y90" s="90" t="s">
        <v>297</v>
      </c>
      <c r="AD90" s="90" t="s">
        <v>496</v>
      </c>
      <c r="AE90" s="90" t="s">
        <v>3944</v>
      </c>
      <c r="AI90"/>
      <c r="AJ90"/>
      <c r="AO90"/>
      <c r="AP90"/>
      <c r="AS90"/>
    </row>
    <row r="91" spans="3:45" s="90" customFormat="1">
      <c r="C91" s="90" t="s">
        <v>2749</v>
      </c>
      <c r="D91" s="90" t="s">
        <v>2098</v>
      </c>
      <c r="E91" s="139">
        <v>41426</v>
      </c>
      <c r="F91" s="140"/>
      <c r="X91" s="90" t="s">
        <v>298</v>
      </c>
      <c r="Y91" s="90" t="s">
        <v>299</v>
      </c>
      <c r="AD91" s="90" t="s">
        <v>437</v>
      </c>
      <c r="AE91" s="90" t="s">
        <v>3945</v>
      </c>
      <c r="AI91"/>
      <c r="AJ91"/>
      <c r="AO91"/>
      <c r="AP91"/>
      <c r="AS91"/>
    </row>
    <row r="92" spans="3:45" s="90" customFormat="1">
      <c r="C92" s="90" t="s">
        <v>3437</v>
      </c>
      <c r="D92" s="90" t="s">
        <v>2098</v>
      </c>
      <c r="E92" s="155">
        <v>41554.694675925923</v>
      </c>
      <c r="F92" s="140"/>
      <c r="X92" s="134" t="s">
        <v>300</v>
      </c>
      <c r="Y92" s="90" t="s">
        <v>299</v>
      </c>
      <c r="AD92" s="90" t="s">
        <v>525</v>
      </c>
      <c r="AE92" s="90" t="s">
        <v>3946</v>
      </c>
      <c r="AI92"/>
      <c r="AJ92"/>
      <c r="AO92"/>
      <c r="AP92"/>
      <c r="AS92"/>
    </row>
    <row r="93" spans="3:45" s="90" customFormat="1">
      <c r="C93" s="90" t="s">
        <v>2876</v>
      </c>
      <c r="D93" s="90" t="s">
        <v>2098</v>
      </c>
      <c r="E93" s="139">
        <v>41426</v>
      </c>
      <c r="F93" s="140"/>
      <c r="X93" s="90" t="s">
        <v>301</v>
      </c>
      <c r="Y93" s="90" t="s">
        <v>186</v>
      </c>
      <c r="AD93" s="90" t="s">
        <v>524</v>
      </c>
      <c r="AE93" s="90" t="s">
        <v>3947</v>
      </c>
      <c r="AI93"/>
      <c r="AJ93"/>
      <c r="AO93"/>
      <c r="AP93"/>
      <c r="AS93"/>
    </row>
    <row r="94" spans="3:45" s="90" customFormat="1">
      <c r="C94" s="90" t="s">
        <v>829</v>
      </c>
      <c r="D94" s="90" t="s">
        <v>151</v>
      </c>
      <c r="E94" s="139">
        <v>41426</v>
      </c>
      <c r="F94" s="140"/>
      <c r="X94" s="90" t="s">
        <v>2832</v>
      </c>
      <c r="Y94" s="90" t="s">
        <v>2833</v>
      </c>
      <c r="AD94" s="90" t="s">
        <v>2465</v>
      </c>
      <c r="AE94" s="90" t="s">
        <v>3948</v>
      </c>
      <c r="AI94"/>
      <c r="AJ94"/>
      <c r="AO94"/>
      <c r="AP94"/>
      <c r="AS94"/>
    </row>
    <row r="95" spans="3:45" s="90" customFormat="1">
      <c r="C95" s="90" t="s">
        <v>830</v>
      </c>
      <c r="D95" s="90" t="s">
        <v>151</v>
      </c>
      <c r="E95" s="155">
        <v>41426</v>
      </c>
      <c r="F95" s="140"/>
      <c r="X95" s="132" t="s">
        <v>517</v>
      </c>
      <c r="Y95" t="s">
        <v>536</v>
      </c>
      <c r="AD95" s="90" t="s">
        <v>2466</v>
      </c>
      <c r="AE95" s="90" t="s">
        <v>3949</v>
      </c>
      <c r="AI95"/>
      <c r="AJ95"/>
      <c r="AO95"/>
      <c r="AP95"/>
      <c r="AS95"/>
    </row>
    <row r="96" spans="3:45" s="90" customFormat="1">
      <c r="C96" s="90" t="s">
        <v>2049</v>
      </c>
      <c r="D96" s="90" t="s">
        <v>151</v>
      </c>
      <c r="E96" s="139">
        <v>41426</v>
      </c>
      <c r="F96" s="140"/>
      <c r="X96" s="90" t="s">
        <v>302</v>
      </c>
      <c r="Y96" s="90" t="s">
        <v>192</v>
      </c>
      <c r="AD96" s="90" t="s">
        <v>438</v>
      </c>
      <c r="AE96" s="90" t="s">
        <v>3950</v>
      </c>
      <c r="AI96"/>
      <c r="AJ96"/>
      <c r="AO96"/>
      <c r="AP96"/>
      <c r="AS96"/>
    </row>
    <row r="97" spans="3:45" s="90" customFormat="1">
      <c r="C97" s="90" t="s">
        <v>831</v>
      </c>
      <c r="D97" s="90" t="s">
        <v>151</v>
      </c>
      <c r="E97" s="139">
        <v>41426</v>
      </c>
      <c r="F97" s="140"/>
      <c r="X97" s="90" t="s">
        <v>827</v>
      </c>
      <c r="Y97" s="90" t="s">
        <v>828</v>
      </c>
      <c r="AD97" s="90" t="s">
        <v>439</v>
      </c>
      <c r="AE97" s="90" t="s">
        <v>3951</v>
      </c>
      <c r="AI97"/>
      <c r="AJ97"/>
      <c r="AO97"/>
      <c r="AP97"/>
      <c r="AS97"/>
    </row>
    <row r="98" spans="3:45" s="90" customFormat="1">
      <c r="C98" s="90" t="s">
        <v>832</v>
      </c>
      <c r="D98" s="90" t="s">
        <v>151</v>
      </c>
      <c r="E98" s="139">
        <v>41426</v>
      </c>
      <c r="F98" s="140"/>
      <c r="X98" s="90" t="s">
        <v>303</v>
      </c>
      <c r="Y98" s="90" t="s">
        <v>304</v>
      </c>
      <c r="AD98" s="90" t="s">
        <v>678</v>
      </c>
      <c r="AE98" s="90" t="s">
        <v>3952</v>
      </c>
      <c r="AI98"/>
      <c r="AJ98"/>
      <c r="AO98"/>
      <c r="AP98"/>
      <c r="AS98"/>
    </row>
    <row r="99" spans="3:45" s="90" customFormat="1">
      <c r="C99" s="90" t="s">
        <v>833</v>
      </c>
      <c r="D99" s="90" t="s">
        <v>151</v>
      </c>
      <c r="E99" s="139">
        <v>41426</v>
      </c>
      <c r="F99" s="140"/>
      <c r="X99" s="90" t="s">
        <v>637</v>
      </c>
      <c r="Y99" s="90" t="s">
        <v>638</v>
      </c>
      <c r="AD99" s="90" t="s">
        <v>1457</v>
      </c>
      <c r="AE99" s="90" t="s">
        <v>3953</v>
      </c>
      <c r="AI99"/>
      <c r="AJ99"/>
      <c r="AO99"/>
      <c r="AP99"/>
      <c r="AS99"/>
    </row>
    <row r="100" spans="3:45" s="90" customFormat="1">
      <c r="C100" s="90" t="s">
        <v>834</v>
      </c>
      <c r="D100" s="90" t="s">
        <v>151</v>
      </c>
      <c r="E100" s="139">
        <v>41426</v>
      </c>
      <c r="F100" s="140"/>
      <c r="X100" s="90" t="s">
        <v>5637</v>
      </c>
      <c r="Y100" s="90" t="s">
        <v>5638</v>
      </c>
      <c r="AD100" s="90" t="s">
        <v>440</v>
      </c>
      <c r="AE100" s="90" t="s">
        <v>3954</v>
      </c>
      <c r="AI100"/>
      <c r="AJ100"/>
      <c r="AO100"/>
      <c r="AP100"/>
      <c r="AS100"/>
    </row>
    <row r="101" spans="3:45" s="90" customFormat="1">
      <c r="C101" s="90" t="s">
        <v>835</v>
      </c>
      <c r="D101" s="90" t="s">
        <v>151</v>
      </c>
      <c r="E101" s="139">
        <v>41426</v>
      </c>
      <c r="F101" s="140"/>
      <c r="X101" s="90" t="s">
        <v>2088</v>
      </c>
      <c r="Y101" s="90" t="s">
        <v>306</v>
      </c>
      <c r="AD101" s="90" t="s">
        <v>2129</v>
      </c>
      <c r="AE101" s="90" t="s">
        <v>3955</v>
      </c>
      <c r="AI101"/>
      <c r="AJ101"/>
      <c r="AO101"/>
      <c r="AP101"/>
      <c r="AS101"/>
    </row>
    <row r="102" spans="3:45" s="90" customFormat="1">
      <c r="C102" s="90" t="s">
        <v>836</v>
      </c>
      <c r="D102" s="90" t="s">
        <v>151</v>
      </c>
      <c r="E102"/>
      <c r="F102" s="140"/>
      <c r="X102" s="90" t="s">
        <v>305</v>
      </c>
      <c r="Y102" s="90" t="s">
        <v>306</v>
      </c>
      <c r="AD102" s="90" t="s">
        <v>441</v>
      </c>
      <c r="AE102" s="90" t="s">
        <v>3956</v>
      </c>
      <c r="AI102"/>
      <c r="AJ102"/>
      <c r="AO102"/>
      <c r="AP102"/>
      <c r="AS102"/>
    </row>
    <row r="103" spans="3:45" s="90" customFormat="1">
      <c r="C103" s="90" t="s">
        <v>837</v>
      </c>
      <c r="D103" s="90" t="s">
        <v>151</v>
      </c>
      <c r="E103" s="139">
        <v>41426</v>
      </c>
      <c r="F103" s="140"/>
      <c r="X103" s="134" t="s">
        <v>307</v>
      </c>
      <c r="Y103" s="90" t="s">
        <v>306</v>
      </c>
      <c r="AD103" s="90" t="s">
        <v>2092</v>
      </c>
      <c r="AE103" s="90" t="s">
        <v>3957</v>
      </c>
      <c r="AI103"/>
      <c r="AJ103"/>
      <c r="AO103"/>
      <c r="AP103"/>
      <c r="AS103"/>
    </row>
    <row r="104" spans="3:45" s="90" customFormat="1">
      <c r="C104" s="90" t="s">
        <v>838</v>
      </c>
      <c r="D104" s="90" t="s">
        <v>151</v>
      </c>
      <c r="E104"/>
      <c r="F104" s="140"/>
      <c r="X104" s="90" t="s">
        <v>537</v>
      </c>
      <c r="Y104" s="90" t="s">
        <v>538</v>
      </c>
      <c r="AD104" s="90" t="s">
        <v>442</v>
      </c>
      <c r="AE104" s="90" t="s">
        <v>3958</v>
      </c>
      <c r="AI104"/>
      <c r="AJ104"/>
      <c r="AO104"/>
      <c r="AP104"/>
      <c r="AS104"/>
    </row>
    <row r="105" spans="3:45" s="90" customFormat="1">
      <c r="C105" s="90" t="s">
        <v>839</v>
      </c>
      <c r="D105" s="90" t="s">
        <v>151</v>
      </c>
      <c r="E105" s="155">
        <v>41426</v>
      </c>
      <c r="F105" s="140"/>
      <c r="X105" s="90" t="s">
        <v>519</v>
      </c>
      <c r="Y105" s="90" t="s">
        <v>520</v>
      </c>
      <c r="AD105" s="90" t="s">
        <v>443</v>
      </c>
      <c r="AE105" s="90" t="s">
        <v>3959</v>
      </c>
      <c r="AI105"/>
      <c r="AJ105"/>
      <c r="AO105"/>
      <c r="AP105"/>
      <c r="AS105"/>
    </row>
    <row r="106" spans="3:45" s="90" customFormat="1">
      <c r="C106" s="90" t="s">
        <v>840</v>
      </c>
      <c r="D106" s="90" t="s">
        <v>151</v>
      </c>
      <c r="E106" s="139">
        <v>41426</v>
      </c>
      <c r="F106" s="140"/>
      <c r="X106" s="90" t="s">
        <v>308</v>
      </c>
      <c r="Y106" s="90" t="s">
        <v>309</v>
      </c>
      <c r="AD106" s="90" t="s">
        <v>444</v>
      </c>
      <c r="AE106" s="90" t="s">
        <v>3960</v>
      </c>
      <c r="AI106"/>
      <c r="AJ106"/>
      <c r="AO106"/>
      <c r="AP106"/>
      <c r="AS106"/>
    </row>
    <row r="107" spans="3:45" s="90" customFormat="1">
      <c r="C107" s="90" t="s">
        <v>841</v>
      </c>
      <c r="D107" s="90" t="s">
        <v>151</v>
      </c>
      <c r="E107" s="139">
        <v>41426</v>
      </c>
      <c r="F107" s="140"/>
      <c r="X107" s="90" t="s">
        <v>310</v>
      </c>
      <c r="Y107" s="90" t="s">
        <v>2</v>
      </c>
      <c r="AD107" s="90" t="s">
        <v>497</v>
      </c>
      <c r="AE107" s="90" t="s">
        <v>3961</v>
      </c>
      <c r="AI107"/>
      <c r="AJ107"/>
      <c r="AO107"/>
      <c r="AP107"/>
      <c r="AS107"/>
    </row>
    <row r="108" spans="3:45" s="90" customFormat="1">
      <c r="C108" s="90" t="s">
        <v>3577</v>
      </c>
      <c r="D108" s="90" t="s">
        <v>151</v>
      </c>
      <c r="E108"/>
      <c r="F108" s="140"/>
      <c r="X108" s="90" t="s">
        <v>2472</v>
      </c>
      <c r="Y108" s="90" t="s">
        <v>2473</v>
      </c>
      <c r="AD108" s="90" t="s">
        <v>445</v>
      </c>
      <c r="AE108" s="90" t="s">
        <v>3962</v>
      </c>
      <c r="AI108"/>
      <c r="AJ108"/>
      <c r="AO108"/>
      <c r="AP108"/>
      <c r="AS108"/>
    </row>
    <row r="109" spans="3:45" s="90" customFormat="1">
      <c r="C109" s="90" t="s">
        <v>842</v>
      </c>
      <c r="D109" s="90" t="s">
        <v>151</v>
      </c>
      <c r="E109" s="139">
        <v>41426</v>
      </c>
      <c r="F109" s="140"/>
      <c r="X109" s="90" t="s">
        <v>311</v>
      </c>
      <c r="Y109" s="90" t="s">
        <v>312</v>
      </c>
      <c r="AD109" s="90" t="s">
        <v>498</v>
      </c>
      <c r="AE109" s="90" t="s">
        <v>3963</v>
      </c>
      <c r="AI109"/>
      <c r="AJ109"/>
      <c r="AO109"/>
      <c r="AP109"/>
      <c r="AS109"/>
    </row>
    <row r="110" spans="3:45" s="90" customFormat="1">
      <c r="C110" s="90" t="s">
        <v>843</v>
      </c>
      <c r="D110" s="90" t="s">
        <v>151</v>
      </c>
      <c r="E110" s="139">
        <v>41426</v>
      </c>
      <c r="F110" s="140"/>
      <c r="X110" s="90" t="s">
        <v>313</v>
      </c>
      <c r="Y110" s="90" t="s">
        <v>314</v>
      </c>
      <c r="AD110" s="90" t="s">
        <v>499</v>
      </c>
      <c r="AE110" s="90" t="s">
        <v>3964</v>
      </c>
      <c r="AI110"/>
      <c r="AJ110"/>
      <c r="AO110"/>
      <c r="AP110"/>
      <c r="AS110"/>
    </row>
    <row r="111" spans="3:45" s="90" customFormat="1">
      <c r="C111" s="90" t="s">
        <v>3462</v>
      </c>
      <c r="D111" s="90" t="s">
        <v>151</v>
      </c>
      <c r="E111" s="155">
        <v>41554.877824074072</v>
      </c>
      <c r="F111" s="140"/>
      <c r="X111" s="90" t="s">
        <v>315</v>
      </c>
      <c r="Y111" s="90" t="s">
        <v>216</v>
      </c>
      <c r="AD111" s="90" t="s">
        <v>555</v>
      </c>
      <c r="AE111" s="90" t="s">
        <v>3965</v>
      </c>
      <c r="AI111"/>
      <c r="AJ111"/>
      <c r="AO111"/>
      <c r="AP111"/>
      <c r="AS111"/>
    </row>
    <row r="112" spans="3:45" s="90" customFormat="1">
      <c r="C112" s="90" t="s">
        <v>844</v>
      </c>
      <c r="D112" s="90" t="s">
        <v>151</v>
      </c>
      <c r="E112" s="139">
        <v>41426</v>
      </c>
      <c r="F112" s="140"/>
      <c r="X112" s="134" t="s">
        <v>2707</v>
      </c>
      <c r="Y112" s="90" t="s">
        <v>977</v>
      </c>
      <c r="AD112" s="90" t="s">
        <v>446</v>
      </c>
      <c r="AE112" s="90" t="s">
        <v>3966</v>
      </c>
      <c r="AI112"/>
      <c r="AJ112"/>
      <c r="AO112"/>
      <c r="AP112"/>
      <c r="AS112"/>
    </row>
    <row r="113" spans="3:45" s="90" customFormat="1">
      <c r="C113" s="90" t="s">
        <v>845</v>
      </c>
      <c r="D113" s="90" t="s">
        <v>151</v>
      </c>
      <c r="E113" s="139">
        <v>41426</v>
      </c>
      <c r="F113" s="140"/>
      <c r="X113" s="90" t="s">
        <v>3717</v>
      </c>
      <c r="Y113" s="90" t="s">
        <v>3284</v>
      </c>
      <c r="AD113" s="90" t="s">
        <v>540</v>
      </c>
      <c r="AE113" s="90" t="s">
        <v>3967</v>
      </c>
      <c r="AI113"/>
      <c r="AJ113"/>
      <c r="AO113"/>
      <c r="AP113"/>
      <c r="AS113"/>
    </row>
    <row r="114" spans="3:45" s="90" customFormat="1">
      <c r="C114" s="90" t="s">
        <v>5681</v>
      </c>
      <c r="D114" s="90" t="s">
        <v>151</v>
      </c>
      <c r="E114" s="155">
        <v>45120.396018518521</v>
      </c>
      <c r="F114" s="140"/>
      <c r="X114" s="90" t="s">
        <v>316</v>
      </c>
      <c r="Y114" s="90" t="s">
        <v>170</v>
      </c>
      <c r="AD114" s="90" t="s">
        <v>3426</v>
      </c>
      <c r="AE114" s="90" t="s">
        <v>3968</v>
      </c>
      <c r="AI114"/>
      <c r="AJ114"/>
      <c r="AO114"/>
      <c r="AP114"/>
      <c r="AS114"/>
    </row>
    <row r="115" spans="3:45" s="90" customFormat="1">
      <c r="C115" s="90" t="s">
        <v>846</v>
      </c>
      <c r="D115" s="90" t="s">
        <v>151</v>
      </c>
      <c r="E115" s="155">
        <v>41426</v>
      </c>
      <c r="F115" s="140"/>
      <c r="X115" s="90" t="s">
        <v>1447</v>
      </c>
      <c r="Y115" s="90" t="s">
        <v>1359</v>
      </c>
      <c r="AD115" s="90" t="s">
        <v>3440</v>
      </c>
      <c r="AE115" s="90" t="s">
        <v>3969</v>
      </c>
      <c r="AI115"/>
      <c r="AJ115"/>
      <c r="AO115"/>
      <c r="AP115"/>
      <c r="AS115"/>
    </row>
    <row r="116" spans="3:45" s="90" customFormat="1">
      <c r="C116" s="90" t="s">
        <v>3573</v>
      </c>
      <c r="D116" s="90" t="s">
        <v>151</v>
      </c>
      <c r="E116"/>
      <c r="F116" s="140"/>
      <c r="X116" s="90" t="s">
        <v>317</v>
      </c>
      <c r="Y116" s="90" t="s">
        <v>218</v>
      </c>
      <c r="AD116" s="90" t="s">
        <v>681</v>
      </c>
      <c r="AE116" s="90" t="s">
        <v>3970</v>
      </c>
      <c r="AI116"/>
      <c r="AJ116"/>
      <c r="AO116"/>
      <c r="AP116"/>
      <c r="AS116"/>
    </row>
    <row r="117" spans="3:45" s="90" customFormat="1">
      <c r="C117" s="90" t="s">
        <v>847</v>
      </c>
      <c r="D117" s="90" t="s">
        <v>151</v>
      </c>
      <c r="E117" s="139">
        <v>41426</v>
      </c>
      <c r="F117" s="140"/>
      <c r="X117" s="90" t="s">
        <v>318</v>
      </c>
      <c r="Y117" s="90" t="s">
        <v>221</v>
      </c>
      <c r="AD117" s="90" t="s">
        <v>394</v>
      </c>
      <c r="AE117" s="90" t="s">
        <v>3971</v>
      </c>
      <c r="AI117"/>
      <c r="AJ117"/>
      <c r="AO117"/>
      <c r="AP117"/>
      <c r="AS117"/>
    </row>
    <row r="118" spans="3:45" s="90" customFormat="1">
      <c r="C118" s="90" t="s">
        <v>848</v>
      </c>
      <c r="D118" s="90" t="s">
        <v>151</v>
      </c>
      <c r="E118" s="139">
        <v>41426</v>
      </c>
      <c r="F118" s="140"/>
      <c r="X118" s="90" t="s">
        <v>556</v>
      </c>
      <c r="Y118" s="90" t="s">
        <v>222</v>
      </c>
      <c r="AD118" s="90" t="s">
        <v>396</v>
      </c>
      <c r="AE118" s="90" t="s">
        <v>3972</v>
      </c>
      <c r="AI118"/>
      <c r="AJ118"/>
      <c r="AO118"/>
      <c r="AP118"/>
      <c r="AS118"/>
    </row>
    <row r="119" spans="3:45" s="90" customFormat="1">
      <c r="C119" s="90" t="s">
        <v>849</v>
      </c>
      <c r="D119" s="90" t="s">
        <v>151</v>
      </c>
      <c r="E119" s="139">
        <v>41426</v>
      </c>
      <c r="F119" s="140"/>
      <c r="X119" s="90" t="s">
        <v>3741</v>
      </c>
      <c r="Y119" s="90" t="s">
        <v>3742</v>
      </c>
      <c r="AD119" s="90" t="s">
        <v>447</v>
      </c>
      <c r="AE119" s="90" t="s">
        <v>3973</v>
      </c>
      <c r="AI119"/>
      <c r="AJ119"/>
      <c r="AO119"/>
      <c r="AP119"/>
      <c r="AS119"/>
    </row>
    <row r="120" spans="3:45" s="90" customFormat="1">
      <c r="C120" s="90" t="s">
        <v>850</v>
      </c>
      <c r="D120" s="90" t="s">
        <v>151</v>
      </c>
      <c r="E120" s="139">
        <v>41426</v>
      </c>
      <c r="F120" s="140"/>
      <c r="X120" s="90" t="s">
        <v>689</v>
      </c>
      <c r="Y120" s="90" t="s">
        <v>690</v>
      </c>
      <c r="AD120" s="90" t="s">
        <v>448</v>
      </c>
      <c r="AE120" s="90" t="s">
        <v>3974</v>
      </c>
      <c r="AI120"/>
      <c r="AJ120"/>
      <c r="AO120"/>
      <c r="AP120"/>
      <c r="AS120"/>
    </row>
    <row r="121" spans="3:45" s="90" customFormat="1">
      <c r="C121" s="90" t="s">
        <v>852</v>
      </c>
      <c r="D121" s="90" t="s">
        <v>151</v>
      </c>
      <c r="E121" s="139">
        <v>41426</v>
      </c>
      <c r="F121" s="140"/>
      <c r="X121" s="90" t="s">
        <v>1443</v>
      </c>
      <c r="Y121" s="90" t="s">
        <v>1360</v>
      </c>
      <c r="AD121" s="90" t="s">
        <v>449</v>
      </c>
      <c r="AE121" s="90" t="s">
        <v>3975</v>
      </c>
      <c r="AI121"/>
      <c r="AJ121"/>
      <c r="AO121"/>
      <c r="AP121"/>
      <c r="AS121"/>
    </row>
    <row r="122" spans="3:45" s="90" customFormat="1">
      <c r="C122" s="90" t="s">
        <v>853</v>
      </c>
      <c r="D122" s="90" t="s">
        <v>151</v>
      </c>
      <c r="E122" s="139">
        <v>41426</v>
      </c>
      <c r="F122" s="140"/>
      <c r="X122" s="90" t="s">
        <v>319</v>
      </c>
      <c r="Y122" s="90" t="s">
        <v>201</v>
      </c>
      <c r="AD122" s="90" t="s">
        <v>450</v>
      </c>
      <c r="AE122" s="90" t="s">
        <v>3976</v>
      </c>
      <c r="AI122"/>
      <c r="AJ122"/>
      <c r="AO122"/>
      <c r="AP122"/>
      <c r="AS122"/>
    </row>
    <row r="123" spans="3:45" s="90" customFormat="1">
      <c r="C123" s="90" t="s">
        <v>854</v>
      </c>
      <c r="D123" s="90" t="s">
        <v>151</v>
      </c>
      <c r="E123" s="139">
        <v>41426</v>
      </c>
      <c r="F123" s="140"/>
      <c r="X123" s="90" t="s">
        <v>320</v>
      </c>
      <c r="Y123" s="90" t="s">
        <v>182</v>
      </c>
      <c r="AD123" s="90" t="s">
        <v>451</v>
      </c>
      <c r="AE123" s="90" t="s">
        <v>3977</v>
      </c>
      <c r="AI123"/>
      <c r="AJ123"/>
      <c r="AO123"/>
      <c r="AP123"/>
      <c r="AS123"/>
    </row>
    <row r="124" spans="3:45" s="90" customFormat="1">
      <c r="C124" s="90" t="s">
        <v>855</v>
      </c>
      <c r="D124" s="90" t="s">
        <v>151</v>
      </c>
      <c r="E124" s="139">
        <v>41426</v>
      </c>
      <c r="F124" s="140"/>
      <c r="X124" s="90" t="s">
        <v>321</v>
      </c>
      <c r="Y124" s="90" t="s">
        <v>321</v>
      </c>
      <c r="AD124" s="90" t="s">
        <v>452</v>
      </c>
      <c r="AE124" s="90" t="s">
        <v>3978</v>
      </c>
      <c r="AI124"/>
      <c r="AJ124"/>
      <c r="AO124"/>
      <c r="AP124"/>
      <c r="AS124"/>
    </row>
    <row r="125" spans="3:45" s="90" customFormat="1">
      <c r="C125" s="90" t="s">
        <v>856</v>
      </c>
      <c r="D125" s="90" t="s">
        <v>151</v>
      </c>
      <c r="E125" s="139">
        <v>41426</v>
      </c>
      <c r="F125" s="140"/>
      <c r="X125" s="90" t="s">
        <v>322</v>
      </c>
      <c r="Y125" s="90" t="s">
        <v>182</v>
      </c>
      <c r="AD125" s="90" t="s">
        <v>1456</v>
      </c>
      <c r="AE125" s="90" t="s">
        <v>3979</v>
      </c>
      <c r="AI125"/>
      <c r="AJ125"/>
      <c r="AO125"/>
      <c r="AP125"/>
      <c r="AS125"/>
    </row>
    <row r="126" spans="3:45" s="90" customFormat="1">
      <c r="C126" s="90" t="s">
        <v>857</v>
      </c>
      <c r="D126" s="90" t="s">
        <v>151</v>
      </c>
      <c r="E126" s="155">
        <v>41426</v>
      </c>
      <c r="F126" s="140"/>
      <c r="X126" s="90" t="s">
        <v>1445</v>
      </c>
      <c r="Y126" s="90" t="s">
        <v>1446</v>
      </c>
      <c r="AD126" s="90" t="s">
        <v>3276</v>
      </c>
      <c r="AE126" s="90" t="s">
        <v>3980</v>
      </c>
      <c r="AI126"/>
      <c r="AJ126"/>
      <c r="AO126"/>
      <c r="AP126"/>
      <c r="AS126"/>
    </row>
    <row r="127" spans="3:45" s="90" customFormat="1">
      <c r="C127" s="90" t="s">
        <v>858</v>
      </c>
      <c r="D127" s="90" t="s">
        <v>151</v>
      </c>
      <c r="E127" s="155">
        <v>41426</v>
      </c>
      <c r="F127" s="140"/>
      <c r="X127" s="90" t="s">
        <v>2043</v>
      </c>
      <c r="Y127" s="90" t="s">
        <v>2020</v>
      </c>
      <c r="AD127" s="90" t="s">
        <v>3296</v>
      </c>
      <c r="AE127" s="90" t="s">
        <v>3981</v>
      </c>
      <c r="AI127"/>
      <c r="AJ127"/>
      <c r="AO127"/>
      <c r="AP127"/>
      <c r="AS127"/>
    </row>
    <row r="128" spans="3:45" s="90" customFormat="1">
      <c r="C128" s="90" t="s">
        <v>859</v>
      </c>
      <c r="D128" s="90" t="s">
        <v>151</v>
      </c>
      <c r="E128" s="139">
        <v>41426</v>
      </c>
      <c r="F128" s="140"/>
      <c r="X128" s="90" t="s">
        <v>814</v>
      </c>
      <c r="Y128" s="90" t="s">
        <v>814</v>
      </c>
      <c r="AD128" s="90" t="s">
        <v>526</v>
      </c>
      <c r="AE128" s="90" t="s">
        <v>3982</v>
      </c>
      <c r="AI128"/>
      <c r="AJ128"/>
      <c r="AO128"/>
      <c r="AP128"/>
      <c r="AS128"/>
    </row>
    <row r="129" spans="3:45" s="90" customFormat="1">
      <c r="C129" s="90" t="s">
        <v>860</v>
      </c>
      <c r="D129" s="90" t="s">
        <v>151</v>
      </c>
      <c r="E129" s="139">
        <v>41426</v>
      </c>
      <c r="F129" s="140"/>
      <c r="X129" s="90" t="s">
        <v>805</v>
      </c>
      <c r="Y129" s="90" t="s">
        <v>701</v>
      </c>
      <c r="AD129" s="90" t="s">
        <v>391</v>
      </c>
      <c r="AE129" s="90" t="s">
        <v>3983</v>
      </c>
      <c r="AI129"/>
      <c r="AJ129"/>
      <c r="AO129"/>
      <c r="AP129"/>
      <c r="AS129"/>
    </row>
    <row r="130" spans="3:45" s="90" customFormat="1">
      <c r="C130" s="90" t="s">
        <v>861</v>
      </c>
      <c r="D130" s="90" t="s">
        <v>151</v>
      </c>
      <c r="E130" s="139">
        <v>41426</v>
      </c>
      <c r="F130" s="140"/>
      <c r="X130" s="90" t="s">
        <v>801</v>
      </c>
      <c r="Y130" s="90" t="s">
        <v>702</v>
      </c>
      <c r="AD130" s="90" t="s">
        <v>3489</v>
      </c>
      <c r="AE130" s="90" t="s">
        <v>3984</v>
      </c>
      <c r="AI130"/>
      <c r="AJ130"/>
      <c r="AO130"/>
      <c r="AP130"/>
      <c r="AS130"/>
    </row>
    <row r="131" spans="3:45" s="90" customFormat="1">
      <c r="C131" s="90" t="s">
        <v>862</v>
      </c>
      <c r="D131" s="90" t="s">
        <v>151</v>
      </c>
      <c r="E131" s="139">
        <v>41426</v>
      </c>
      <c r="F131" s="140"/>
      <c r="X131" s="90" t="s">
        <v>323</v>
      </c>
      <c r="Y131" s="90" t="s">
        <v>324</v>
      </c>
      <c r="AD131" s="90" t="s">
        <v>3490</v>
      </c>
      <c r="AE131" s="90" t="s">
        <v>3985</v>
      </c>
      <c r="AI131"/>
      <c r="AJ131"/>
      <c r="AO131"/>
      <c r="AP131"/>
      <c r="AS131"/>
    </row>
    <row r="132" spans="3:45" s="90" customFormat="1">
      <c r="C132" s="90" t="s">
        <v>863</v>
      </c>
      <c r="D132" s="90" t="s">
        <v>151</v>
      </c>
      <c r="E132" s="139">
        <v>41426</v>
      </c>
      <c r="F132" s="140"/>
      <c r="X132" s="90" t="s">
        <v>325</v>
      </c>
      <c r="Y132" s="90" t="s">
        <v>183</v>
      </c>
      <c r="AD132" s="90" t="s">
        <v>3544</v>
      </c>
      <c r="AE132" s="90" t="s">
        <v>3986</v>
      </c>
      <c r="AI132"/>
      <c r="AJ132"/>
      <c r="AO132"/>
      <c r="AP132"/>
      <c r="AS132"/>
    </row>
    <row r="133" spans="3:45" s="90" customFormat="1">
      <c r="C133" s="90" t="s">
        <v>864</v>
      </c>
      <c r="D133" s="90" t="s">
        <v>151</v>
      </c>
      <c r="E133" s="139">
        <v>41426</v>
      </c>
      <c r="F133" s="140"/>
      <c r="X133" s="90" t="s">
        <v>500</v>
      </c>
      <c r="Y133" s="90" t="s">
        <v>501</v>
      </c>
      <c r="AD133" s="90" t="s">
        <v>392</v>
      </c>
      <c r="AE133" s="90" t="s">
        <v>3987</v>
      </c>
      <c r="AI133"/>
      <c r="AJ133"/>
      <c r="AO133"/>
      <c r="AP133"/>
      <c r="AS133"/>
    </row>
    <row r="134" spans="3:45" s="90" customFormat="1">
      <c r="C134" s="90" t="s">
        <v>865</v>
      </c>
      <c r="D134" s="90" t="s">
        <v>151</v>
      </c>
      <c r="E134" s="139">
        <v>41426</v>
      </c>
      <c r="F134" s="140"/>
      <c r="X134" s="134" t="s">
        <v>502</v>
      </c>
      <c r="Y134" s="90" t="s">
        <v>503</v>
      </c>
      <c r="AD134" s="90" t="s">
        <v>393</v>
      </c>
      <c r="AE134" s="90" t="s">
        <v>3988</v>
      </c>
      <c r="AI134"/>
      <c r="AJ134"/>
      <c r="AO134"/>
      <c r="AP134"/>
      <c r="AS134"/>
    </row>
    <row r="135" spans="3:45" s="90" customFormat="1">
      <c r="C135" s="90" t="s">
        <v>866</v>
      </c>
      <c r="D135" s="90" t="s">
        <v>151</v>
      </c>
      <c r="E135" s="139">
        <v>41426</v>
      </c>
      <c r="F135" s="140"/>
      <c r="X135" s="90" t="s">
        <v>326</v>
      </c>
      <c r="Y135" s="90" t="s">
        <v>171</v>
      </c>
      <c r="AD135" s="90" t="s">
        <v>453</v>
      </c>
      <c r="AE135" s="90" t="s">
        <v>3989</v>
      </c>
      <c r="AI135"/>
      <c r="AJ135"/>
      <c r="AO135"/>
      <c r="AP135"/>
      <c r="AS135"/>
    </row>
    <row r="136" spans="3:45" s="90" customFormat="1">
      <c r="C136" s="90" t="s">
        <v>867</v>
      </c>
      <c r="D136" s="90" t="s">
        <v>151</v>
      </c>
      <c r="E136" s="139">
        <v>41426</v>
      </c>
      <c r="F136" s="140"/>
      <c r="X136" s="90" t="s">
        <v>327</v>
      </c>
      <c r="Y136" s="90" t="s">
        <v>328</v>
      </c>
      <c r="AD136" s="90" t="s">
        <v>454</v>
      </c>
      <c r="AE136" s="90" t="s">
        <v>3990</v>
      </c>
      <c r="AI136"/>
      <c r="AJ136"/>
      <c r="AO136"/>
      <c r="AP136"/>
      <c r="AS136"/>
    </row>
    <row r="137" spans="3:45" s="90" customFormat="1">
      <c r="C137" s="90" t="s">
        <v>868</v>
      </c>
      <c r="D137" s="90" t="s">
        <v>151</v>
      </c>
      <c r="E137" s="139">
        <v>41426</v>
      </c>
      <c r="F137" s="140"/>
      <c r="X137" s="90" t="s">
        <v>531</v>
      </c>
      <c r="Y137" s="90" t="s">
        <v>532</v>
      </c>
      <c r="AD137" s="90" t="s">
        <v>455</v>
      </c>
      <c r="AE137" s="90" t="s">
        <v>3991</v>
      </c>
      <c r="AI137"/>
      <c r="AJ137"/>
      <c r="AO137"/>
      <c r="AP137"/>
      <c r="AS137"/>
    </row>
    <row r="138" spans="3:45" s="90" customFormat="1">
      <c r="C138" s="90" t="s">
        <v>869</v>
      </c>
      <c r="D138" s="90" t="s">
        <v>151</v>
      </c>
      <c r="E138" s="139">
        <v>41426</v>
      </c>
      <c r="F138" s="140"/>
      <c r="X138" s="90" t="s">
        <v>329</v>
      </c>
      <c r="Y138" s="90" t="s">
        <v>330</v>
      </c>
      <c r="AD138" s="90" t="s">
        <v>456</v>
      </c>
      <c r="AE138" s="90" t="s">
        <v>3992</v>
      </c>
      <c r="AI138"/>
      <c r="AJ138"/>
      <c r="AO138"/>
      <c r="AP138"/>
      <c r="AS138"/>
    </row>
    <row r="139" spans="3:45" s="90" customFormat="1">
      <c r="C139" s="90" t="s">
        <v>870</v>
      </c>
      <c r="D139" s="90" t="s">
        <v>151</v>
      </c>
      <c r="E139" s="139">
        <v>41426</v>
      </c>
      <c r="F139" s="140"/>
      <c r="X139" s="90" t="s">
        <v>797</v>
      </c>
      <c r="Y139" s="90" t="s">
        <v>330</v>
      </c>
      <c r="AD139" s="90" t="s">
        <v>457</v>
      </c>
      <c r="AE139" s="90" t="s">
        <v>3993</v>
      </c>
      <c r="AI139"/>
      <c r="AJ139"/>
      <c r="AO139"/>
      <c r="AP139"/>
      <c r="AS139"/>
    </row>
    <row r="140" spans="3:45" s="90" customFormat="1">
      <c r="C140" s="90" t="s">
        <v>871</v>
      </c>
      <c r="D140" s="90" t="s">
        <v>151</v>
      </c>
      <c r="E140" s="139">
        <v>41426</v>
      </c>
      <c r="F140" s="140"/>
      <c r="X140" s="90" t="s">
        <v>547</v>
      </c>
      <c r="Y140" s="90" t="s">
        <v>330</v>
      </c>
      <c r="AD140" s="90" t="s">
        <v>458</v>
      </c>
      <c r="AE140" s="90" t="s">
        <v>3994</v>
      </c>
      <c r="AI140"/>
      <c r="AJ140"/>
      <c r="AO140"/>
      <c r="AP140"/>
      <c r="AS140"/>
    </row>
    <row r="141" spans="3:45" s="90" customFormat="1">
      <c r="C141" s="90" t="s">
        <v>872</v>
      </c>
      <c r="D141" s="90" t="s">
        <v>151</v>
      </c>
      <c r="E141" s="139">
        <v>41426</v>
      </c>
      <c r="F141" s="140"/>
      <c r="X141" s="90" t="s">
        <v>331</v>
      </c>
      <c r="Y141" s="90" t="s">
        <v>330</v>
      </c>
      <c r="AD141" s="90" t="s">
        <v>459</v>
      </c>
      <c r="AE141" s="90" t="s">
        <v>3995</v>
      </c>
      <c r="AI141"/>
      <c r="AJ141"/>
      <c r="AO141"/>
      <c r="AP141"/>
      <c r="AS141"/>
    </row>
    <row r="142" spans="3:45" s="90" customFormat="1">
      <c r="C142" s="90" t="s">
        <v>873</v>
      </c>
      <c r="D142" s="90" t="s">
        <v>151</v>
      </c>
      <c r="E142" s="139">
        <v>41426</v>
      </c>
      <c r="F142" s="140"/>
      <c r="X142" s="90" t="s">
        <v>3546</v>
      </c>
      <c r="Y142" s="90" t="s">
        <v>3547</v>
      </c>
      <c r="AD142" s="90" t="s">
        <v>3336</v>
      </c>
      <c r="AE142" s="90" t="s">
        <v>3996</v>
      </c>
      <c r="AI142"/>
      <c r="AJ142"/>
      <c r="AO142"/>
      <c r="AP142"/>
      <c r="AS142"/>
    </row>
    <row r="143" spans="3:45" s="90" customFormat="1">
      <c r="C143" s="90" t="s">
        <v>874</v>
      </c>
      <c r="D143" s="90" t="s">
        <v>151</v>
      </c>
      <c r="E143" s="139">
        <v>41426</v>
      </c>
      <c r="F143" s="140"/>
      <c r="X143" s="90" t="s">
        <v>533</v>
      </c>
      <c r="Y143" s="90" t="s">
        <v>534</v>
      </c>
      <c r="AD143" s="90" t="s">
        <v>460</v>
      </c>
      <c r="AE143" s="90" t="s">
        <v>3997</v>
      </c>
      <c r="AI143"/>
      <c r="AJ143"/>
      <c r="AO143"/>
      <c r="AP143"/>
      <c r="AS143"/>
    </row>
    <row r="144" spans="3:45" s="90" customFormat="1">
      <c r="C144" s="90" t="s">
        <v>875</v>
      </c>
      <c r="D144" s="90" t="s">
        <v>151</v>
      </c>
      <c r="E144"/>
      <c r="F144" s="140"/>
      <c r="X144" s="90" t="s">
        <v>332</v>
      </c>
      <c r="Y144" s="90" t="s">
        <v>333</v>
      </c>
      <c r="AD144" s="90" t="s">
        <v>682</v>
      </c>
      <c r="AE144" s="90" t="s">
        <v>3998</v>
      </c>
      <c r="AI144"/>
      <c r="AJ144"/>
      <c r="AO144"/>
      <c r="AP144"/>
      <c r="AS144"/>
    </row>
    <row r="145" spans="3:45" s="90" customFormat="1">
      <c r="C145" s="90" t="s">
        <v>876</v>
      </c>
      <c r="D145" s="90" t="s">
        <v>151</v>
      </c>
      <c r="E145" s="139">
        <v>41426</v>
      </c>
      <c r="F145" s="140"/>
      <c r="X145" s="90" t="s">
        <v>334</v>
      </c>
      <c r="Y145" s="90" t="s">
        <v>335</v>
      </c>
      <c r="AD145" s="90" t="s">
        <v>700</v>
      </c>
      <c r="AE145" s="90" t="s">
        <v>3999</v>
      </c>
      <c r="AI145"/>
      <c r="AJ145"/>
      <c r="AO145"/>
      <c r="AP145"/>
      <c r="AS145"/>
    </row>
    <row r="146" spans="3:45" s="90" customFormat="1">
      <c r="C146" s="90" t="s">
        <v>877</v>
      </c>
      <c r="D146" s="90" t="s">
        <v>151</v>
      </c>
      <c r="E146" s="139">
        <v>41426</v>
      </c>
      <c r="F146" s="140"/>
      <c r="X146" s="90" t="s">
        <v>3409</v>
      </c>
      <c r="Y146" s="90" t="s">
        <v>3410</v>
      </c>
      <c r="AD146" s="90" t="s">
        <v>461</v>
      </c>
      <c r="AE146" s="90" t="s">
        <v>4000</v>
      </c>
      <c r="AI146"/>
      <c r="AJ146"/>
      <c r="AO146"/>
      <c r="AP146"/>
      <c r="AS146"/>
    </row>
    <row r="147" spans="3:45" s="90" customFormat="1">
      <c r="C147" s="90" t="s">
        <v>878</v>
      </c>
      <c r="D147" s="90" t="s">
        <v>151</v>
      </c>
      <c r="E147" s="139">
        <v>41426</v>
      </c>
      <c r="F147" s="140"/>
      <c r="X147" s="90" t="s">
        <v>336</v>
      </c>
      <c r="Y147" s="90" t="s">
        <v>212</v>
      </c>
      <c r="AI147"/>
      <c r="AJ147"/>
      <c r="AO147"/>
      <c r="AP147"/>
      <c r="AS147"/>
    </row>
    <row r="148" spans="3:45" s="90" customFormat="1">
      <c r="C148" s="90" t="s">
        <v>169</v>
      </c>
      <c r="D148" s="90" t="s">
        <v>151</v>
      </c>
      <c r="E148" s="139">
        <v>41426</v>
      </c>
      <c r="F148" s="140"/>
      <c r="X148" s="90" t="s">
        <v>3224</v>
      </c>
      <c r="Y148" s="90" t="s">
        <v>3225</v>
      </c>
      <c r="AI148"/>
      <c r="AJ148"/>
      <c r="AO148"/>
      <c r="AP148"/>
      <c r="AS148"/>
    </row>
    <row r="149" spans="3:45" s="90" customFormat="1">
      <c r="C149" s="90" t="s">
        <v>879</v>
      </c>
      <c r="D149" s="90" t="s">
        <v>151</v>
      </c>
      <c r="E149" s="155">
        <v>41426</v>
      </c>
      <c r="F149" s="140"/>
      <c r="X149" s="90" t="s">
        <v>2064</v>
      </c>
      <c r="Y149" s="90" t="s">
        <v>2063</v>
      </c>
      <c r="AI149"/>
      <c r="AJ149"/>
      <c r="AO149"/>
      <c r="AP149"/>
      <c r="AS149"/>
    </row>
    <row r="150" spans="3:45" s="90" customFormat="1">
      <c r="C150" s="90" t="s">
        <v>880</v>
      </c>
      <c r="D150" s="90" t="s">
        <v>151</v>
      </c>
      <c r="E150" s="139">
        <v>41426</v>
      </c>
      <c r="F150" s="140"/>
      <c r="X150" s="90" t="s">
        <v>615</v>
      </c>
      <c r="Y150" s="90" t="s">
        <v>542</v>
      </c>
      <c r="AI150"/>
      <c r="AJ150"/>
      <c r="AO150"/>
      <c r="AP150"/>
      <c r="AS150"/>
    </row>
    <row r="151" spans="3:45" s="90" customFormat="1">
      <c r="C151" s="90" t="s">
        <v>881</v>
      </c>
      <c r="D151" s="90" t="s">
        <v>151</v>
      </c>
      <c r="E151" s="139">
        <v>41426</v>
      </c>
      <c r="F151" s="140"/>
      <c r="X151" s="90" t="s">
        <v>337</v>
      </c>
      <c r="Y151" s="90" t="s">
        <v>191</v>
      </c>
      <c r="AI151"/>
      <c r="AJ151"/>
      <c r="AO151"/>
      <c r="AP151"/>
      <c r="AS151"/>
    </row>
    <row r="152" spans="3:45" s="90" customFormat="1">
      <c r="C152" s="90" t="s">
        <v>3461</v>
      </c>
      <c r="D152" s="90" t="s">
        <v>151</v>
      </c>
      <c r="E152" s="155">
        <v>41554.877789351849</v>
      </c>
      <c r="F152" s="140"/>
      <c r="X152" s="90" t="s">
        <v>338</v>
      </c>
      <c r="Y152" s="90" t="s">
        <v>191</v>
      </c>
      <c r="AI152"/>
      <c r="AJ152"/>
      <c r="AO152"/>
      <c r="AP152"/>
      <c r="AS152"/>
    </row>
    <row r="153" spans="3:45" s="90" customFormat="1">
      <c r="C153" s="90" t="s">
        <v>3619</v>
      </c>
      <c r="D153" s="90" t="s">
        <v>151</v>
      </c>
      <c r="E153"/>
      <c r="F153" s="140"/>
      <c r="X153" s="90" t="s">
        <v>339</v>
      </c>
      <c r="Y153" s="90" t="s">
        <v>194</v>
      </c>
      <c r="AI153"/>
      <c r="AJ153"/>
      <c r="AO153"/>
      <c r="AP153"/>
      <c r="AS153"/>
    </row>
    <row r="154" spans="3:45" s="90" customFormat="1">
      <c r="C154" s="90" t="s">
        <v>882</v>
      </c>
      <c r="D154" s="90" t="s">
        <v>151</v>
      </c>
      <c r="E154" s="155">
        <v>41426</v>
      </c>
      <c r="F154" s="140"/>
      <c r="X154" s="90" t="s">
        <v>3358</v>
      </c>
      <c r="Y154" s="90" t="s">
        <v>3359</v>
      </c>
      <c r="AI154"/>
      <c r="AJ154"/>
      <c r="AO154"/>
      <c r="AP154"/>
      <c r="AS154"/>
    </row>
    <row r="155" spans="3:45" s="90" customFormat="1">
      <c r="C155" s="90" t="s">
        <v>883</v>
      </c>
      <c r="D155" s="90" t="s">
        <v>151</v>
      </c>
      <c r="E155" s="155">
        <v>41426</v>
      </c>
      <c r="F155" s="140"/>
      <c r="X155" s="90" t="s">
        <v>340</v>
      </c>
      <c r="Y155" s="90" t="s">
        <v>187</v>
      </c>
      <c r="AI155"/>
      <c r="AJ155"/>
      <c r="AO155"/>
      <c r="AP155"/>
      <c r="AS155"/>
    </row>
    <row r="156" spans="3:45" s="90" customFormat="1">
      <c r="C156" s="90" t="s">
        <v>884</v>
      </c>
      <c r="D156" s="90" t="s">
        <v>151</v>
      </c>
      <c r="E156" s="139">
        <v>41426</v>
      </c>
      <c r="F156" s="140"/>
      <c r="X156" s="90" t="s">
        <v>693</v>
      </c>
      <c r="Y156" s="90" t="s">
        <v>693</v>
      </c>
      <c r="AI156"/>
      <c r="AJ156"/>
      <c r="AO156"/>
      <c r="AP156"/>
      <c r="AS156"/>
    </row>
    <row r="157" spans="3:45" s="90" customFormat="1">
      <c r="C157" s="90" t="s">
        <v>885</v>
      </c>
      <c r="D157" s="90" t="s">
        <v>151</v>
      </c>
      <c r="E157" s="139">
        <v>41426</v>
      </c>
      <c r="F157" s="140"/>
      <c r="X157" s="90" t="s">
        <v>825</v>
      </c>
      <c r="Y157" s="90" t="s">
        <v>826</v>
      </c>
      <c r="AI157"/>
      <c r="AJ157"/>
      <c r="AO157"/>
      <c r="AP157"/>
      <c r="AS157"/>
    </row>
    <row r="158" spans="3:45" s="90" customFormat="1">
      <c r="C158" s="90" t="s">
        <v>886</v>
      </c>
      <c r="D158" s="90" t="s">
        <v>151</v>
      </c>
      <c r="E158" s="139">
        <v>41426</v>
      </c>
      <c r="F158" s="140"/>
      <c r="X158" s="90" t="s">
        <v>3366</v>
      </c>
      <c r="Y158" s="90" t="s">
        <v>693</v>
      </c>
      <c r="AI158"/>
      <c r="AJ158"/>
      <c r="AO158"/>
      <c r="AP158"/>
      <c r="AS158"/>
    </row>
    <row r="159" spans="3:45" s="90" customFormat="1">
      <c r="C159" s="90" t="s">
        <v>887</v>
      </c>
      <c r="D159" s="90" t="s">
        <v>151</v>
      </c>
      <c r="E159" s="139">
        <v>41426</v>
      </c>
      <c r="F159" s="140"/>
      <c r="X159" s="90" t="s">
        <v>341</v>
      </c>
      <c r="Y159" s="90" t="s">
        <v>194</v>
      </c>
      <c r="AI159"/>
      <c r="AJ159"/>
      <c r="AO159"/>
      <c r="AP159"/>
      <c r="AS159"/>
    </row>
    <row r="160" spans="3:45" s="90" customFormat="1">
      <c r="C160" s="90" t="s">
        <v>888</v>
      </c>
      <c r="D160" s="90" t="s">
        <v>151</v>
      </c>
      <c r="E160" s="139">
        <v>41426</v>
      </c>
      <c r="F160" s="140"/>
      <c r="X160" s="90" t="s">
        <v>3550</v>
      </c>
      <c r="Y160" s="90" t="s">
        <v>3551</v>
      </c>
      <c r="AI160"/>
      <c r="AJ160"/>
      <c r="AO160"/>
      <c r="AP160"/>
      <c r="AS160"/>
    </row>
    <row r="161" spans="3:45" s="90" customFormat="1">
      <c r="C161" s="90" t="s">
        <v>2816</v>
      </c>
      <c r="D161" s="90" t="s">
        <v>151</v>
      </c>
      <c r="E161"/>
      <c r="F161" s="140"/>
      <c r="X161" s="90" t="s">
        <v>544</v>
      </c>
      <c r="Y161" s="90" t="s">
        <v>545</v>
      </c>
      <c r="AI161"/>
      <c r="AJ161"/>
      <c r="AO161"/>
      <c r="AP161"/>
      <c r="AS161"/>
    </row>
    <row r="162" spans="3:45" s="90" customFormat="1">
      <c r="C162" s="90" t="s">
        <v>889</v>
      </c>
      <c r="D162" s="90" t="s">
        <v>151</v>
      </c>
      <c r="E162"/>
      <c r="F162" s="140"/>
      <c r="X162" s="90" t="s">
        <v>342</v>
      </c>
      <c r="Y162" s="90" t="s">
        <v>189</v>
      </c>
      <c r="AI162"/>
      <c r="AJ162"/>
      <c r="AO162"/>
      <c r="AP162"/>
      <c r="AS162"/>
    </row>
    <row r="163" spans="3:45" s="90" customFormat="1">
      <c r="C163" s="90" t="s">
        <v>3606</v>
      </c>
      <c r="D163" s="90" t="s">
        <v>151</v>
      </c>
      <c r="E163"/>
      <c r="F163" s="140"/>
      <c r="X163" s="90" t="s">
        <v>343</v>
      </c>
      <c r="Y163" s="90" t="s">
        <v>189</v>
      </c>
      <c r="AI163"/>
      <c r="AJ163"/>
      <c r="AO163"/>
      <c r="AP163"/>
      <c r="AS163"/>
    </row>
    <row r="164" spans="3:45" s="90" customFormat="1">
      <c r="C164" s="90" t="s">
        <v>2926</v>
      </c>
      <c r="D164" s="90" t="s">
        <v>151</v>
      </c>
      <c r="E164" s="155">
        <v>41426</v>
      </c>
      <c r="F164" s="140"/>
      <c r="X164" s="90" t="s">
        <v>1439</v>
      </c>
      <c r="Y164" s="90" t="s">
        <v>1444</v>
      </c>
      <c r="AI164"/>
      <c r="AJ164"/>
      <c r="AO164"/>
      <c r="AP164"/>
      <c r="AS164"/>
    </row>
    <row r="165" spans="3:45" s="90" customFormat="1">
      <c r="C165" s="90" t="s">
        <v>3257</v>
      </c>
      <c r="D165" s="90" t="s">
        <v>151</v>
      </c>
      <c r="E165"/>
      <c r="F165" s="140"/>
      <c r="X165" s="90" t="s">
        <v>515</v>
      </c>
      <c r="Y165" s="90" t="s">
        <v>514</v>
      </c>
      <c r="AI165"/>
      <c r="AJ165"/>
      <c r="AO165"/>
      <c r="AP165"/>
      <c r="AS165"/>
    </row>
    <row r="166" spans="3:45" s="90" customFormat="1">
      <c r="C166" s="90" t="s">
        <v>892</v>
      </c>
      <c r="D166" s="90" t="s">
        <v>151</v>
      </c>
      <c r="E166" s="139">
        <v>41426</v>
      </c>
      <c r="F166" s="140"/>
      <c r="X166" s="90" t="s">
        <v>344</v>
      </c>
      <c r="Y166" s="90" t="s">
        <v>345</v>
      </c>
      <c r="AI166"/>
      <c r="AJ166"/>
      <c r="AO166"/>
      <c r="AP166"/>
      <c r="AS166"/>
    </row>
    <row r="167" spans="3:45" s="90" customFormat="1">
      <c r="C167" s="90" t="s">
        <v>895</v>
      </c>
      <c r="D167" s="90" t="s">
        <v>151</v>
      </c>
      <c r="E167" s="139">
        <v>41426</v>
      </c>
      <c r="F167" s="140"/>
      <c r="X167" s="90" t="s">
        <v>346</v>
      </c>
      <c r="Y167" s="90" t="s">
        <v>345</v>
      </c>
      <c r="AI167"/>
      <c r="AJ167"/>
      <c r="AO167"/>
      <c r="AP167"/>
      <c r="AS167"/>
    </row>
    <row r="168" spans="3:45" s="90" customFormat="1">
      <c r="C168" s="90" t="s">
        <v>896</v>
      </c>
      <c r="D168" s="90" t="s">
        <v>151</v>
      </c>
      <c r="E168" s="139">
        <v>41426</v>
      </c>
      <c r="F168" s="140"/>
      <c r="X168" s="90" t="s">
        <v>347</v>
      </c>
      <c r="Y168" s="90" t="s">
        <v>217</v>
      </c>
      <c r="AI168"/>
      <c r="AJ168"/>
      <c r="AO168"/>
      <c r="AP168"/>
      <c r="AS168"/>
    </row>
    <row r="169" spans="3:45" s="90" customFormat="1">
      <c r="C169" s="90" t="s">
        <v>897</v>
      </c>
      <c r="D169" s="90" t="s">
        <v>151</v>
      </c>
      <c r="E169" s="139">
        <v>41426</v>
      </c>
      <c r="F169" s="140"/>
      <c r="X169" s="90" t="s">
        <v>348</v>
      </c>
      <c r="Y169" s="90" t="s">
        <v>217</v>
      </c>
      <c r="AI169"/>
      <c r="AJ169"/>
      <c r="AO169"/>
      <c r="AP169"/>
      <c r="AS169"/>
    </row>
    <row r="170" spans="3:45" s="90" customFormat="1">
      <c r="C170" s="90" t="s">
        <v>898</v>
      </c>
      <c r="D170" s="90" t="s">
        <v>151</v>
      </c>
      <c r="E170" s="139">
        <v>41426</v>
      </c>
      <c r="F170" s="140"/>
      <c r="X170" s="90" t="s">
        <v>349</v>
      </c>
      <c r="Y170" s="90" t="s">
        <v>350</v>
      </c>
      <c r="AI170"/>
      <c r="AJ170"/>
      <c r="AO170"/>
      <c r="AP170"/>
      <c r="AS170"/>
    </row>
    <row r="171" spans="3:45" s="90" customFormat="1">
      <c r="C171" s="90" t="s">
        <v>899</v>
      </c>
      <c r="D171" s="90" t="s">
        <v>151</v>
      </c>
      <c r="E171" s="139">
        <v>41426</v>
      </c>
      <c r="F171" s="140"/>
      <c r="X171" s="90" t="s">
        <v>351</v>
      </c>
      <c r="Y171" s="90" t="s">
        <v>207</v>
      </c>
      <c r="AI171"/>
      <c r="AJ171"/>
      <c r="AO171"/>
      <c r="AP171"/>
      <c r="AS171"/>
    </row>
    <row r="172" spans="3:45" s="90" customFormat="1">
      <c r="C172" s="90" t="s">
        <v>901</v>
      </c>
      <c r="D172" s="90" t="s">
        <v>151</v>
      </c>
      <c r="E172" s="155">
        <v>41426</v>
      </c>
      <c r="F172" s="140"/>
      <c r="X172" s="90" t="s">
        <v>352</v>
      </c>
      <c r="Y172" s="90" t="s">
        <v>207</v>
      </c>
      <c r="AI172"/>
      <c r="AJ172"/>
      <c r="AO172"/>
      <c r="AP172"/>
      <c r="AS172"/>
    </row>
    <row r="173" spans="3:45" s="90" customFormat="1">
      <c r="C173" s="90" t="s">
        <v>902</v>
      </c>
      <c r="D173" s="90" t="s">
        <v>151</v>
      </c>
      <c r="E173" s="139">
        <v>41426</v>
      </c>
      <c r="F173" s="140"/>
      <c r="X173" s="90" t="s">
        <v>353</v>
      </c>
      <c r="Y173" s="90" t="s">
        <v>207</v>
      </c>
      <c r="AI173"/>
      <c r="AJ173"/>
      <c r="AO173"/>
      <c r="AP173"/>
      <c r="AS173"/>
    </row>
    <row r="174" spans="3:45" s="90" customFormat="1">
      <c r="C174" s="90" t="s">
        <v>903</v>
      </c>
      <c r="D174" s="90" t="s">
        <v>151</v>
      </c>
      <c r="E174" s="139">
        <v>41426</v>
      </c>
      <c r="F174" s="140"/>
      <c r="X174" s="90" t="s">
        <v>354</v>
      </c>
      <c r="Y174" s="90" t="s">
        <v>195</v>
      </c>
      <c r="AI174"/>
      <c r="AJ174"/>
      <c r="AO174"/>
      <c r="AP174"/>
      <c r="AS174"/>
    </row>
    <row r="175" spans="3:45" s="90" customFormat="1">
      <c r="C175" s="90" t="s">
        <v>2058</v>
      </c>
      <c r="D175" s="90" t="s">
        <v>151</v>
      </c>
      <c r="E175" s="139">
        <v>41426</v>
      </c>
      <c r="F175" s="140"/>
      <c r="X175" s="90" t="s">
        <v>820</v>
      </c>
      <c r="Y175" s="90" t="s">
        <v>821</v>
      </c>
      <c r="AI175"/>
      <c r="AJ175"/>
      <c r="AO175"/>
      <c r="AP175"/>
      <c r="AS175"/>
    </row>
    <row r="176" spans="3:45" s="90" customFormat="1">
      <c r="C176" s="90" t="s">
        <v>904</v>
      </c>
      <c r="D176" s="90" t="s">
        <v>151</v>
      </c>
      <c r="E176"/>
      <c r="F176" s="140"/>
      <c r="X176" s="90" t="s">
        <v>823</v>
      </c>
      <c r="Y176" s="90" t="s">
        <v>824</v>
      </c>
      <c r="AI176"/>
      <c r="AJ176"/>
      <c r="AO176"/>
      <c r="AP176"/>
      <c r="AS176"/>
    </row>
    <row r="177" spans="3:45" s="90" customFormat="1">
      <c r="C177" s="90" t="s">
        <v>2144</v>
      </c>
      <c r="D177" s="90" t="s">
        <v>151</v>
      </c>
      <c r="E177"/>
      <c r="F177" s="140"/>
      <c r="X177" s="90" t="s">
        <v>2708</v>
      </c>
      <c r="Y177" s="90" t="s">
        <v>2709</v>
      </c>
      <c r="AI177"/>
      <c r="AJ177"/>
      <c r="AO177"/>
      <c r="AP177"/>
      <c r="AS177"/>
    </row>
    <row r="178" spans="3:45" s="90" customFormat="1">
      <c r="C178" s="90" t="s">
        <v>905</v>
      </c>
      <c r="D178" s="90" t="s">
        <v>151</v>
      </c>
      <c r="E178"/>
      <c r="F178" s="140"/>
      <c r="X178" s="90" t="s">
        <v>355</v>
      </c>
      <c r="Y178" s="90" t="s">
        <v>172</v>
      </c>
      <c r="AI178"/>
      <c r="AJ178"/>
      <c r="AO178"/>
      <c r="AP178"/>
      <c r="AS178"/>
    </row>
    <row r="179" spans="3:45" s="90" customFormat="1">
      <c r="C179" s="90" t="s">
        <v>906</v>
      </c>
      <c r="D179" s="90" t="s">
        <v>151</v>
      </c>
      <c r="E179"/>
      <c r="F179" s="140"/>
      <c r="X179" s="90" t="s">
        <v>807</v>
      </c>
      <c r="Y179" s="90" t="s">
        <v>809</v>
      </c>
      <c r="AI179"/>
      <c r="AJ179"/>
      <c r="AO179"/>
      <c r="AP179"/>
      <c r="AS179"/>
    </row>
    <row r="180" spans="3:45" s="90" customFormat="1">
      <c r="C180" s="90" t="s">
        <v>907</v>
      </c>
      <c r="D180" s="90" t="s">
        <v>151</v>
      </c>
      <c r="E180"/>
      <c r="F180" s="140"/>
      <c r="X180" s="90" t="s">
        <v>3274</v>
      </c>
      <c r="Y180" s="90" t="s">
        <v>3275</v>
      </c>
      <c r="AI180"/>
      <c r="AJ180"/>
      <c r="AO180"/>
      <c r="AP180"/>
      <c r="AS180"/>
    </row>
    <row r="181" spans="3:45" s="90" customFormat="1">
      <c r="C181" s="90" t="s">
        <v>2029</v>
      </c>
      <c r="D181" s="90" t="s">
        <v>151</v>
      </c>
      <c r="E181"/>
      <c r="F181" s="140"/>
      <c r="X181" s="90" t="s">
        <v>3222</v>
      </c>
      <c r="Y181" s="90" t="s">
        <v>3223</v>
      </c>
      <c r="AI181"/>
      <c r="AJ181"/>
      <c r="AO181"/>
      <c r="AP181"/>
      <c r="AS181"/>
    </row>
    <row r="182" spans="3:45" s="90" customFormat="1">
      <c r="C182" s="90" t="s">
        <v>908</v>
      </c>
      <c r="D182" s="90" t="s">
        <v>151</v>
      </c>
      <c r="E182" s="139">
        <v>41426</v>
      </c>
      <c r="F182" s="140"/>
      <c r="X182" s="90" t="s">
        <v>3552</v>
      </c>
      <c r="Y182" s="90" t="s">
        <v>3553</v>
      </c>
      <c r="AI182"/>
      <c r="AJ182"/>
      <c r="AO182"/>
      <c r="AP182"/>
      <c r="AS182"/>
    </row>
    <row r="183" spans="3:45" s="90" customFormat="1">
      <c r="C183" s="90" t="s">
        <v>910</v>
      </c>
      <c r="D183" s="90" t="s">
        <v>151</v>
      </c>
      <c r="E183" s="139">
        <v>41426</v>
      </c>
      <c r="F183" s="140"/>
      <c r="X183" s="90" t="s">
        <v>645</v>
      </c>
      <c r="Y183" s="90" t="s">
        <v>646</v>
      </c>
      <c r="AI183"/>
      <c r="AJ183"/>
      <c r="AO183"/>
      <c r="AP183"/>
      <c r="AS183"/>
    </row>
    <row r="184" spans="3:45" s="90" customFormat="1">
      <c r="C184" s="90" t="s">
        <v>911</v>
      </c>
      <c r="D184" s="90" t="s">
        <v>151</v>
      </c>
      <c r="E184" s="139">
        <v>41426</v>
      </c>
      <c r="F184" s="140"/>
      <c r="X184" s="90" t="s">
        <v>356</v>
      </c>
      <c r="Y184" s="90" t="s">
        <v>357</v>
      </c>
      <c r="AI184"/>
      <c r="AJ184"/>
      <c r="AO184"/>
      <c r="AP184"/>
      <c r="AS184"/>
    </row>
    <row r="185" spans="3:45" s="90" customFormat="1">
      <c r="C185" s="90" t="s">
        <v>912</v>
      </c>
      <c r="D185" s="90" t="s">
        <v>151</v>
      </c>
      <c r="E185" s="155">
        <v>41426</v>
      </c>
      <c r="F185" s="140"/>
      <c r="X185" s="90" t="s">
        <v>822</v>
      </c>
      <c r="Y185" s="90" t="s">
        <v>783</v>
      </c>
      <c r="AI185"/>
      <c r="AJ185"/>
      <c r="AO185"/>
      <c r="AP185"/>
      <c r="AS185"/>
    </row>
    <row r="186" spans="3:45" s="90" customFormat="1">
      <c r="C186" s="90" t="s">
        <v>914</v>
      </c>
      <c r="D186" s="90" t="s">
        <v>151</v>
      </c>
      <c r="E186" s="139">
        <v>41426</v>
      </c>
      <c r="F186" s="140"/>
      <c r="X186" s="90" t="s">
        <v>358</v>
      </c>
      <c r="Y186" s="90" t="s">
        <v>188</v>
      </c>
      <c r="AI186"/>
      <c r="AJ186"/>
      <c r="AO186"/>
      <c r="AP186"/>
      <c r="AS186"/>
    </row>
    <row r="187" spans="3:45" s="90" customFormat="1">
      <c r="C187" s="90" t="s">
        <v>915</v>
      </c>
      <c r="D187" s="90" t="s">
        <v>151</v>
      </c>
      <c r="E187" s="139">
        <v>41426</v>
      </c>
      <c r="F187" s="140"/>
      <c r="X187" s="90" t="s">
        <v>359</v>
      </c>
      <c r="Y187" s="90" t="s">
        <v>188</v>
      </c>
      <c r="AI187"/>
      <c r="AJ187"/>
      <c r="AO187"/>
      <c r="AP187"/>
      <c r="AS187"/>
    </row>
    <row r="188" spans="3:45" s="90" customFormat="1">
      <c r="C188" s="90" t="s">
        <v>916</v>
      </c>
      <c r="D188" s="90" t="s">
        <v>151</v>
      </c>
      <c r="E188"/>
      <c r="F188" s="140"/>
      <c r="X188" s="90" t="s">
        <v>360</v>
      </c>
      <c r="Y188" s="90" t="s">
        <v>213</v>
      </c>
      <c r="AI188"/>
      <c r="AJ188"/>
      <c r="AO188"/>
      <c r="AP188"/>
      <c r="AS188"/>
    </row>
    <row r="189" spans="3:45" s="90" customFormat="1">
      <c r="C189" s="90" t="s">
        <v>917</v>
      </c>
      <c r="D189" s="90" t="s">
        <v>151</v>
      </c>
      <c r="E189"/>
      <c r="F189" s="140"/>
      <c r="X189" s="90" t="s">
        <v>3641</v>
      </c>
      <c r="Y189" s="90" t="s">
        <v>2721</v>
      </c>
      <c r="AI189"/>
      <c r="AJ189"/>
      <c r="AO189"/>
      <c r="AP189"/>
      <c r="AS189"/>
    </row>
    <row r="190" spans="3:45" s="90" customFormat="1">
      <c r="C190" s="90" t="s">
        <v>918</v>
      </c>
      <c r="D190" s="90" t="s">
        <v>151</v>
      </c>
      <c r="E190" s="139">
        <v>41426</v>
      </c>
      <c r="F190" s="140"/>
      <c r="X190" s="90" t="s">
        <v>3328</v>
      </c>
      <c r="Y190" s="90" t="s">
        <v>3329</v>
      </c>
      <c r="AI190"/>
      <c r="AJ190"/>
      <c r="AO190"/>
      <c r="AP190"/>
      <c r="AS190"/>
    </row>
    <row r="191" spans="3:45" s="90" customFormat="1">
      <c r="C191" s="90" t="s">
        <v>2744</v>
      </c>
      <c r="D191" s="90" t="s">
        <v>151</v>
      </c>
      <c r="E191"/>
      <c r="F191" s="140"/>
      <c r="X191" s="90" t="s">
        <v>361</v>
      </c>
      <c r="Y191" s="90" t="s">
        <v>362</v>
      </c>
      <c r="AI191"/>
      <c r="AJ191"/>
      <c r="AO191"/>
      <c r="AP191"/>
      <c r="AS191"/>
    </row>
    <row r="192" spans="3:45" s="90" customFormat="1">
      <c r="C192" s="90" t="s">
        <v>3793</v>
      </c>
      <c r="D192" s="90" t="s">
        <v>151</v>
      </c>
      <c r="E192"/>
      <c r="F192" s="140"/>
      <c r="X192" s="90" t="s">
        <v>3235</v>
      </c>
      <c r="Y192" s="90" t="s">
        <v>3236</v>
      </c>
      <c r="AI192"/>
      <c r="AJ192"/>
      <c r="AO192"/>
      <c r="AP192"/>
      <c r="AS192"/>
    </row>
    <row r="193" spans="3:45" s="90" customFormat="1">
      <c r="C193" s="90" t="s">
        <v>920</v>
      </c>
      <c r="D193" s="90" t="s">
        <v>151</v>
      </c>
      <c r="E193" s="139">
        <v>41426</v>
      </c>
      <c r="F193" s="140"/>
      <c r="X193" s="90" t="s">
        <v>363</v>
      </c>
      <c r="Y193" s="90" t="s">
        <v>184</v>
      </c>
      <c r="AI193"/>
      <c r="AJ193"/>
      <c r="AO193"/>
      <c r="AP193"/>
      <c r="AS193"/>
    </row>
    <row r="194" spans="3:45" s="90" customFormat="1">
      <c r="C194" s="90" t="s">
        <v>921</v>
      </c>
      <c r="D194" s="90" t="s">
        <v>151</v>
      </c>
      <c r="E194" s="139">
        <v>41426</v>
      </c>
      <c r="F194" s="140"/>
      <c r="X194" s="90" t="s">
        <v>364</v>
      </c>
      <c r="Y194" s="90" t="s">
        <v>185</v>
      </c>
      <c r="AI194"/>
      <c r="AJ194"/>
      <c r="AO194"/>
      <c r="AP194"/>
      <c r="AS194"/>
    </row>
    <row r="195" spans="3:45" s="90" customFormat="1">
      <c r="C195" s="90" t="s">
        <v>922</v>
      </c>
      <c r="D195" s="90" t="s">
        <v>151</v>
      </c>
      <c r="E195" s="139">
        <v>41426</v>
      </c>
      <c r="F195" s="140"/>
      <c r="X195" s="90" t="s">
        <v>365</v>
      </c>
      <c r="Y195" s="90" t="s">
        <v>185</v>
      </c>
      <c r="AI195"/>
      <c r="AJ195"/>
      <c r="AO195"/>
      <c r="AP195"/>
      <c r="AS195"/>
    </row>
    <row r="196" spans="3:45" s="90" customFormat="1">
      <c r="C196" s="90" t="s">
        <v>923</v>
      </c>
      <c r="D196" s="90" t="s">
        <v>151</v>
      </c>
      <c r="E196" s="139">
        <v>41426</v>
      </c>
      <c r="F196" s="140"/>
      <c r="X196" s="90" t="s">
        <v>366</v>
      </c>
      <c r="Y196" s="90" t="s">
        <v>208</v>
      </c>
      <c r="AI196"/>
      <c r="AJ196"/>
      <c r="AO196"/>
      <c r="AP196"/>
      <c r="AS196"/>
    </row>
    <row r="197" spans="3:45" s="90" customFormat="1">
      <c r="C197" s="90" t="s">
        <v>924</v>
      </c>
      <c r="D197" s="90" t="s">
        <v>151</v>
      </c>
      <c r="E197"/>
      <c r="F197" s="140"/>
      <c r="X197" s="90" t="s">
        <v>367</v>
      </c>
      <c r="Y197" s="90" t="s">
        <v>208</v>
      </c>
      <c r="AI197"/>
      <c r="AJ197"/>
      <c r="AO197"/>
      <c r="AP197"/>
      <c r="AS197"/>
    </row>
    <row r="198" spans="3:45" s="90" customFormat="1">
      <c r="C198" s="90" t="s">
        <v>925</v>
      </c>
      <c r="D198" s="90" t="s">
        <v>151</v>
      </c>
      <c r="E198" s="155">
        <v>41426</v>
      </c>
      <c r="F198" s="140"/>
      <c r="X198" s="134" t="s">
        <v>509</v>
      </c>
      <c r="Y198" s="90" t="s">
        <v>508</v>
      </c>
      <c r="AI198"/>
      <c r="AJ198"/>
      <c r="AO198"/>
      <c r="AP198"/>
      <c r="AS198"/>
    </row>
    <row r="199" spans="3:45" s="90" customFormat="1">
      <c r="C199" s="90" t="s">
        <v>926</v>
      </c>
      <c r="D199" s="90" t="s">
        <v>151</v>
      </c>
      <c r="E199" s="139">
        <v>41426</v>
      </c>
      <c r="F199" s="140"/>
      <c r="X199" s="90" t="s">
        <v>368</v>
      </c>
      <c r="Y199" s="90" t="s">
        <v>369</v>
      </c>
      <c r="AI199"/>
      <c r="AJ199"/>
      <c r="AO199"/>
      <c r="AP199"/>
      <c r="AS199"/>
    </row>
    <row r="200" spans="3:45" s="90" customFormat="1">
      <c r="C200" s="90" t="s">
        <v>927</v>
      </c>
      <c r="D200" s="90" t="s">
        <v>151</v>
      </c>
      <c r="E200" s="139">
        <v>41426</v>
      </c>
      <c r="F200" s="140"/>
      <c r="X200" s="90" t="s">
        <v>370</v>
      </c>
      <c r="Y200" s="90" t="s">
        <v>369</v>
      </c>
      <c r="AI200"/>
      <c r="AJ200"/>
      <c r="AO200"/>
      <c r="AP200"/>
      <c r="AS200"/>
    </row>
    <row r="201" spans="3:45" s="90" customFormat="1">
      <c r="C201" s="90" t="s">
        <v>928</v>
      </c>
      <c r="D201" s="90" t="s">
        <v>151</v>
      </c>
      <c r="E201" s="139">
        <v>41426</v>
      </c>
      <c r="F201" s="140"/>
      <c r="X201" s="90" t="s">
        <v>3821</v>
      </c>
      <c r="Y201" s="90" t="s">
        <v>3822</v>
      </c>
      <c r="AI201"/>
      <c r="AJ201"/>
      <c r="AO201"/>
      <c r="AP201"/>
      <c r="AS201"/>
    </row>
    <row r="202" spans="3:45" s="90" customFormat="1">
      <c r="C202" s="90" t="s">
        <v>929</v>
      </c>
      <c r="D202" s="90" t="s">
        <v>151</v>
      </c>
      <c r="E202" s="139">
        <v>41426</v>
      </c>
      <c r="F202" s="140"/>
      <c r="X202" s="90" t="s">
        <v>388</v>
      </c>
      <c r="Y202" s="90" t="s">
        <v>389</v>
      </c>
      <c r="AI202"/>
      <c r="AJ202"/>
      <c r="AO202"/>
      <c r="AP202"/>
      <c r="AS202"/>
    </row>
    <row r="203" spans="3:45" s="90" customFormat="1">
      <c r="C203" s="90" t="s">
        <v>930</v>
      </c>
      <c r="D203" s="90" t="s">
        <v>151</v>
      </c>
      <c r="E203" s="139">
        <v>41426</v>
      </c>
      <c r="F203" s="140"/>
      <c r="X203" s="90" t="s">
        <v>371</v>
      </c>
      <c r="Y203" s="90" t="s">
        <v>372</v>
      </c>
      <c r="AI203"/>
      <c r="AJ203"/>
      <c r="AO203"/>
      <c r="AP203"/>
      <c r="AS203"/>
    </row>
    <row r="204" spans="3:45" s="90" customFormat="1">
      <c r="C204" s="90" t="s">
        <v>931</v>
      </c>
      <c r="D204" s="90" t="s">
        <v>151</v>
      </c>
      <c r="E204" s="139">
        <v>41426</v>
      </c>
      <c r="F204" s="140"/>
      <c r="X204" s="90" t="s">
        <v>373</v>
      </c>
      <c r="Y204" s="90" t="s">
        <v>374</v>
      </c>
      <c r="AI204"/>
      <c r="AJ204"/>
      <c r="AO204"/>
      <c r="AP204"/>
      <c r="AS204"/>
    </row>
    <row r="205" spans="3:45" s="90" customFormat="1">
      <c r="C205" s="90" t="s">
        <v>3356</v>
      </c>
      <c r="D205" s="90" t="s">
        <v>151</v>
      </c>
      <c r="E205" s="155">
        <v>41511.867384259262</v>
      </c>
      <c r="F205" s="140"/>
      <c r="X205" s="90" t="s">
        <v>505</v>
      </c>
      <c r="Y205" s="90" t="s">
        <v>504</v>
      </c>
      <c r="AI205"/>
      <c r="AJ205"/>
      <c r="AO205"/>
      <c r="AP205"/>
      <c r="AS205"/>
    </row>
    <row r="206" spans="3:45" s="90" customFormat="1">
      <c r="C206" s="90" t="s">
        <v>932</v>
      </c>
      <c r="D206" s="90" t="s">
        <v>151</v>
      </c>
      <c r="E206" s="139">
        <v>41426</v>
      </c>
      <c r="F206" s="140"/>
      <c r="X206" s="90" t="s">
        <v>375</v>
      </c>
      <c r="Y206" s="90" t="s">
        <v>223</v>
      </c>
      <c r="AI206"/>
      <c r="AJ206"/>
      <c r="AO206"/>
      <c r="AP206"/>
      <c r="AS206"/>
    </row>
    <row r="207" spans="3:45" s="90" customFormat="1">
      <c r="C207" s="90" t="s">
        <v>933</v>
      </c>
      <c r="D207" s="90" t="s">
        <v>151</v>
      </c>
      <c r="E207" s="139">
        <v>41426</v>
      </c>
      <c r="F207" s="140"/>
      <c r="X207" s="90" t="s">
        <v>376</v>
      </c>
      <c r="Y207" s="90" t="s">
        <v>173</v>
      </c>
      <c r="AI207"/>
      <c r="AJ207"/>
      <c r="AO207"/>
      <c r="AP207"/>
      <c r="AS207"/>
    </row>
    <row r="208" spans="3:45" s="90" customFormat="1">
      <c r="C208" s="90" t="s">
        <v>934</v>
      </c>
      <c r="D208" s="90" t="s">
        <v>151</v>
      </c>
      <c r="E208" s="139">
        <v>41426</v>
      </c>
      <c r="F208" s="140"/>
      <c r="X208" s="90" t="s">
        <v>377</v>
      </c>
      <c r="Y208" s="90" t="s">
        <v>223</v>
      </c>
      <c r="AI208"/>
      <c r="AJ208"/>
      <c r="AO208"/>
      <c r="AP208"/>
      <c r="AS208"/>
    </row>
    <row r="209" spans="3:45" s="90" customFormat="1">
      <c r="C209" s="90" t="s">
        <v>935</v>
      </c>
      <c r="D209" s="90" t="s">
        <v>151</v>
      </c>
      <c r="E209"/>
      <c r="F209" s="140"/>
      <c r="X209" s="90" t="s">
        <v>378</v>
      </c>
      <c r="Y209" s="90" t="s">
        <v>379</v>
      </c>
      <c r="AI209"/>
      <c r="AJ209"/>
      <c r="AO209"/>
      <c r="AP209"/>
      <c r="AS209"/>
    </row>
    <row r="210" spans="3:45" s="90" customFormat="1">
      <c r="C210" s="90" t="s">
        <v>936</v>
      </c>
      <c r="D210" s="90" t="s">
        <v>151</v>
      </c>
      <c r="E210" s="139">
        <v>41426</v>
      </c>
      <c r="F210" s="140"/>
      <c r="X210" s="90" t="s">
        <v>614</v>
      </c>
      <c r="Y210" s="90" t="s">
        <v>379</v>
      </c>
      <c r="AI210"/>
      <c r="AJ210"/>
      <c r="AO210"/>
      <c r="AP210"/>
      <c r="AS210"/>
    </row>
    <row r="211" spans="3:45" s="90" customFormat="1">
      <c r="C211" s="90" t="s">
        <v>937</v>
      </c>
      <c r="D211" s="90" t="s">
        <v>151</v>
      </c>
      <c r="E211" s="155">
        <v>41426</v>
      </c>
      <c r="F211" s="140"/>
      <c r="X211" s="90" t="s">
        <v>691</v>
      </c>
      <c r="Y211" s="90" t="s">
        <v>379</v>
      </c>
      <c r="AI211"/>
      <c r="AJ211"/>
      <c r="AO211"/>
      <c r="AP211"/>
      <c r="AS211"/>
    </row>
    <row r="212" spans="3:45" s="90" customFormat="1">
      <c r="C212" s="90" t="s">
        <v>938</v>
      </c>
      <c r="D212" s="90" t="s">
        <v>151</v>
      </c>
      <c r="E212" s="139">
        <v>41426</v>
      </c>
      <c r="F212" s="140"/>
      <c r="X212" s="90" t="s">
        <v>677</v>
      </c>
      <c r="Y212" s="90" t="s">
        <v>504</v>
      </c>
      <c r="AI212"/>
      <c r="AJ212"/>
      <c r="AO212"/>
      <c r="AP212"/>
      <c r="AS212"/>
    </row>
    <row r="213" spans="3:45" s="90" customFormat="1">
      <c r="C213" s="90" t="s">
        <v>939</v>
      </c>
      <c r="D213" s="90" t="s">
        <v>151</v>
      </c>
      <c r="E213" s="139">
        <v>41426</v>
      </c>
      <c r="F213" s="140"/>
      <c r="X213" s="90" t="s">
        <v>380</v>
      </c>
      <c r="Y213" s="90" t="s">
        <v>224</v>
      </c>
      <c r="AI213"/>
      <c r="AJ213"/>
      <c r="AO213"/>
      <c r="AP213"/>
      <c r="AS213"/>
    </row>
    <row r="214" spans="3:45" s="90" customFormat="1">
      <c r="C214" s="90" t="s">
        <v>940</v>
      </c>
      <c r="D214" s="90" t="s">
        <v>151</v>
      </c>
      <c r="E214"/>
      <c r="F214" s="140"/>
      <c r="X214" s="90" t="s">
        <v>3799</v>
      </c>
      <c r="Y214" s="90" t="s">
        <v>3800</v>
      </c>
      <c r="AI214"/>
      <c r="AJ214"/>
      <c r="AO214"/>
      <c r="AP214"/>
      <c r="AS214"/>
    </row>
    <row r="215" spans="3:45" s="90" customFormat="1">
      <c r="C215" s="90" t="s">
        <v>941</v>
      </c>
      <c r="D215" s="90" t="s">
        <v>151</v>
      </c>
      <c r="E215" s="139">
        <v>41426</v>
      </c>
      <c r="F215" s="140"/>
      <c r="X215" s="90" t="s">
        <v>802</v>
      </c>
      <c r="Y215" s="90" t="s">
        <v>804</v>
      </c>
      <c r="AI215"/>
      <c r="AJ215"/>
      <c r="AO215"/>
      <c r="AP215"/>
      <c r="AS215"/>
    </row>
    <row r="216" spans="3:45" s="90" customFormat="1">
      <c r="C216" s="90" t="s">
        <v>943</v>
      </c>
      <c r="D216" s="90" t="s">
        <v>151</v>
      </c>
      <c r="E216" s="139">
        <v>41426</v>
      </c>
      <c r="F216" s="140"/>
      <c r="X216" s="90" t="s">
        <v>3368</v>
      </c>
      <c r="Y216" s="90" t="s">
        <v>3370</v>
      </c>
      <c r="AI216"/>
      <c r="AJ216"/>
      <c r="AO216"/>
      <c r="AP216"/>
      <c r="AS216"/>
    </row>
    <row r="217" spans="3:45" s="90" customFormat="1">
      <c r="C217" s="90" t="s">
        <v>944</v>
      </c>
      <c r="D217" s="90" t="s">
        <v>151</v>
      </c>
      <c r="E217" s="139">
        <v>41426</v>
      </c>
      <c r="F217" s="140"/>
      <c r="X217" s="90" t="s">
        <v>3369</v>
      </c>
      <c r="Y217" s="90" t="s">
        <v>3370</v>
      </c>
      <c r="AI217"/>
      <c r="AJ217"/>
      <c r="AO217"/>
      <c r="AP217"/>
      <c r="AS217"/>
    </row>
    <row r="218" spans="3:45" s="90" customFormat="1">
      <c r="C218" s="90" t="s">
        <v>945</v>
      </c>
      <c r="D218" s="90" t="s">
        <v>151</v>
      </c>
      <c r="E218" s="155">
        <v>41426</v>
      </c>
      <c r="F218" s="140"/>
      <c r="X218" s="90" t="s">
        <v>2705</v>
      </c>
      <c r="Y218" s="90" t="s">
        <v>2706</v>
      </c>
      <c r="AI218"/>
      <c r="AJ218"/>
      <c r="AO218"/>
      <c r="AP218"/>
      <c r="AS218"/>
    </row>
    <row r="219" spans="3:45" s="90" customFormat="1">
      <c r="C219" s="90" t="s">
        <v>946</v>
      </c>
      <c r="D219" s="90" t="s">
        <v>151</v>
      </c>
      <c r="E219" s="155">
        <v>41426</v>
      </c>
      <c r="F219" s="140"/>
      <c r="X219" s="90" t="s">
        <v>381</v>
      </c>
      <c r="Y219" s="90" t="s">
        <v>198</v>
      </c>
      <c r="AI219"/>
      <c r="AJ219"/>
      <c r="AO219"/>
      <c r="AP219"/>
      <c r="AS219"/>
    </row>
    <row r="220" spans="3:45" s="90" customFormat="1">
      <c r="C220" s="90" t="s">
        <v>3146</v>
      </c>
      <c r="D220" s="90" t="s">
        <v>151</v>
      </c>
      <c r="E220"/>
      <c r="F220" s="140"/>
      <c r="X220" s="90" t="s">
        <v>382</v>
      </c>
      <c r="Y220" s="90" t="s">
        <v>560</v>
      </c>
      <c r="AI220"/>
      <c r="AJ220"/>
      <c r="AO220"/>
      <c r="AP220"/>
      <c r="AS220"/>
    </row>
    <row r="221" spans="3:45" s="90" customFormat="1">
      <c r="C221" s="90" t="s">
        <v>2052</v>
      </c>
      <c r="D221" s="90" t="s">
        <v>151</v>
      </c>
      <c r="E221" s="139">
        <v>41426</v>
      </c>
      <c r="F221" s="140"/>
      <c r="X221" s="90" t="s">
        <v>383</v>
      </c>
      <c r="Y221" s="90" t="s">
        <v>207</v>
      </c>
      <c r="AI221"/>
      <c r="AJ221"/>
      <c r="AO221"/>
      <c r="AP221"/>
      <c r="AS221"/>
    </row>
    <row r="222" spans="3:45" s="90" customFormat="1">
      <c r="C222" s="90" t="s">
        <v>947</v>
      </c>
      <c r="D222" s="90" t="s">
        <v>151</v>
      </c>
      <c r="E222" s="139">
        <v>41426</v>
      </c>
      <c r="F222" s="140"/>
      <c r="X222" s="134" t="s">
        <v>641</v>
      </c>
      <c r="Y222" s="90" t="s">
        <v>383</v>
      </c>
      <c r="AI222"/>
      <c r="AJ222"/>
      <c r="AO222"/>
      <c r="AP222"/>
      <c r="AS222"/>
    </row>
    <row r="223" spans="3:45" s="90" customFormat="1">
      <c r="C223" s="90" t="s">
        <v>948</v>
      </c>
      <c r="D223" s="90" t="s">
        <v>151</v>
      </c>
      <c r="E223" s="139">
        <v>41426</v>
      </c>
      <c r="F223" s="140"/>
      <c r="X223" s="90" t="s">
        <v>384</v>
      </c>
      <c r="Y223" s="90" t="s">
        <v>198</v>
      </c>
      <c r="AI223"/>
      <c r="AJ223"/>
      <c r="AO223"/>
      <c r="AP223"/>
      <c r="AS223"/>
    </row>
    <row r="224" spans="3:45" s="90" customFormat="1">
      <c r="C224" s="90" t="s">
        <v>949</v>
      </c>
      <c r="D224" s="90" t="s">
        <v>151</v>
      </c>
      <c r="E224" s="139">
        <v>41426</v>
      </c>
      <c r="F224" s="140"/>
      <c r="X224" s="134" t="s">
        <v>385</v>
      </c>
      <c r="Y224" s="90" t="s">
        <v>198</v>
      </c>
      <c r="AI224"/>
      <c r="AJ224"/>
      <c r="AO224"/>
      <c r="AP224"/>
      <c r="AS224"/>
    </row>
    <row r="225" spans="3:45" s="90" customFormat="1">
      <c r="C225" s="90" t="s">
        <v>950</v>
      </c>
      <c r="D225" s="90" t="s">
        <v>151</v>
      </c>
      <c r="E225" s="139">
        <v>41426</v>
      </c>
      <c r="F225" s="140"/>
      <c r="X225" s="90" t="s">
        <v>643</v>
      </c>
      <c r="Y225" s="90" t="s">
        <v>644</v>
      </c>
      <c r="AI225"/>
      <c r="AJ225"/>
      <c r="AO225"/>
      <c r="AP225"/>
      <c r="AS225"/>
    </row>
    <row r="226" spans="3:45" s="90" customFormat="1">
      <c r="C226" s="90" t="s">
        <v>951</v>
      </c>
      <c r="D226" s="90" t="s">
        <v>151</v>
      </c>
      <c r="E226" s="139">
        <v>41426</v>
      </c>
      <c r="F226" s="140"/>
      <c r="AI226"/>
      <c r="AJ226"/>
      <c r="AO226"/>
      <c r="AP226"/>
      <c r="AS226"/>
    </row>
    <row r="227" spans="3:45" s="90" customFormat="1">
      <c r="C227" s="90" t="s">
        <v>952</v>
      </c>
      <c r="D227" s="90" t="s">
        <v>151</v>
      </c>
      <c r="E227"/>
      <c r="F227" s="140"/>
      <c r="AI227"/>
      <c r="AJ227"/>
      <c r="AO227"/>
      <c r="AP227"/>
      <c r="AS227"/>
    </row>
    <row r="228" spans="3:45" s="90" customFormat="1">
      <c r="C228" s="90" t="s">
        <v>3539</v>
      </c>
      <c r="D228" s="90" t="s">
        <v>151</v>
      </c>
      <c r="E228" s="139">
        <v>41570.215370370373</v>
      </c>
      <c r="F228" s="140"/>
      <c r="AI228"/>
      <c r="AJ228"/>
      <c r="AO228"/>
      <c r="AP228"/>
      <c r="AS228"/>
    </row>
    <row r="229" spans="3:45" s="90" customFormat="1">
      <c r="C229" s="90" t="s">
        <v>953</v>
      </c>
      <c r="D229" s="90" t="s">
        <v>151</v>
      </c>
      <c r="E229" s="155">
        <v>41426</v>
      </c>
      <c r="F229" s="140"/>
      <c r="AI229"/>
      <c r="AJ229"/>
      <c r="AO229"/>
      <c r="AP229"/>
      <c r="AS229"/>
    </row>
    <row r="230" spans="3:45" s="90" customFormat="1">
      <c r="C230" s="90" t="s">
        <v>954</v>
      </c>
      <c r="D230" s="90" t="s">
        <v>151</v>
      </c>
      <c r="E230" s="139">
        <v>41426</v>
      </c>
      <c r="F230" s="140"/>
      <c r="AI230"/>
      <c r="AJ230"/>
      <c r="AO230"/>
      <c r="AP230"/>
      <c r="AS230"/>
    </row>
    <row r="231" spans="3:45" s="90" customFormat="1">
      <c r="C231" s="90" t="s">
        <v>955</v>
      </c>
      <c r="D231" s="90" t="s">
        <v>151</v>
      </c>
      <c r="E231" s="139">
        <v>41426</v>
      </c>
      <c r="F231" s="140"/>
      <c r="AI231"/>
      <c r="AJ231"/>
      <c r="AO231"/>
      <c r="AP231"/>
      <c r="AS231"/>
    </row>
    <row r="232" spans="3:45" s="90" customFormat="1">
      <c r="C232" s="90" t="s">
        <v>956</v>
      </c>
      <c r="D232" s="90" t="s">
        <v>151</v>
      </c>
      <c r="E232" s="139">
        <v>41426</v>
      </c>
      <c r="F232" s="140"/>
      <c r="AI232"/>
      <c r="AJ232"/>
      <c r="AO232"/>
      <c r="AP232"/>
      <c r="AS232"/>
    </row>
    <row r="233" spans="3:45" s="90" customFormat="1">
      <c r="C233" s="90" t="s">
        <v>3706</v>
      </c>
      <c r="D233" s="90" t="s">
        <v>151</v>
      </c>
      <c r="E233"/>
      <c r="F233" s="140"/>
      <c r="AI233"/>
      <c r="AJ233"/>
      <c r="AO233"/>
      <c r="AP233"/>
      <c r="AS233"/>
    </row>
    <row r="234" spans="3:45" s="90" customFormat="1">
      <c r="C234" s="90" t="s">
        <v>957</v>
      </c>
      <c r="D234" s="90" t="s">
        <v>151</v>
      </c>
      <c r="E234" s="155">
        <v>41426</v>
      </c>
      <c r="F234" s="140"/>
      <c r="AI234"/>
      <c r="AJ234"/>
      <c r="AO234"/>
      <c r="AP234"/>
      <c r="AS234"/>
    </row>
    <row r="235" spans="3:45" s="90" customFormat="1">
      <c r="C235" s="90" t="s">
        <v>2018</v>
      </c>
      <c r="D235" s="90" t="s">
        <v>151</v>
      </c>
      <c r="E235" s="139">
        <v>41426</v>
      </c>
      <c r="F235" s="140"/>
      <c r="AI235"/>
      <c r="AJ235"/>
      <c r="AO235"/>
      <c r="AP235"/>
      <c r="AS235"/>
    </row>
    <row r="236" spans="3:45" s="90" customFormat="1">
      <c r="C236" s="90" t="s">
        <v>958</v>
      </c>
      <c r="D236" s="90" t="s">
        <v>151</v>
      </c>
      <c r="E236" s="155">
        <v>41426</v>
      </c>
      <c r="F236" s="140"/>
      <c r="AI236"/>
      <c r="AJ236"/>
      <c r="AO236"/>
      <c r="AP236"/>
      <c r="AS236"/>
    </row>
    <row r="237" spans="3:45" s="90" customFormat="1">
      <c r="C237" s="90" t="s">
        <v>959</v>
      </c>
      <c r="D237" s="90" t="s">
        <v>151</v>
      </c>
      <c r="E237" s="139">
        <v>41426</v>
      </c>
      <c r="F237" s="140"/>
      <c r="AI237"/>
      <c r="AJ237"/>
      <c r="AO237"/>
      <c r="AP237"/>
      <c r="AS237"/>
    </row>
    <row r="238" spans="3:45" s="90" customFormat="1">
      <c r="C238" s="90" t="s">
        <v>3711</v>
      </c>
      <c r="D238" s="90" t="s">
        <v>151</v>
      </c>
      <c r="E238"/>
      <c r="F238" s="140"/>
      <c r="AI238"/>
      <c r="AJ238"/>
      <c r="AO238"/>
      <c r="AP238"/>
      <c r="AS238"/>
    </row>
    <row r="239" spans="3:45" s="90" customFormat="1">
      <c r="C239" s="90" t="s">
        <v>964</v>
      </c>
      <c r="D239" s="90" t="s">
        <v>151</v>
      </c>
      <c r="E239" s="139">
        <v>41426</v>
      </c>
      <c r="F239" s="140"/>
      <c r="AI239"/>
      <c r="AJ239"/>
      <c r="AO239"/>
      <c r="AP239"/>
      <c r="AS239"/>
    </row>
    <row r="240" spans="3:45" s="90" customFormat="1">
      <c r="C240" s="90" t="s">
        <v>965</v>
      </c>
      <c r="D240" s="90" t="s">
        <v>151</v>
      </c>
      <c r="E240" s="139">
        <v>41426</v>
      </c>
      <c r="F240" s="140"/>
      <c r="AI240"/>
      <c r="AJ240"/>
      <c r="AO240"/>
      <c r="AP240"/>
      <c r="AS240"/>
    </row>
    <row r="241" spans="3:45" s="90" customFormat="1">
      <c r="C241" s="90" t="s">
        <v>966</v>
      </c>
      <c r="D241" s="90" t="s">
        <v>151</v>
      </c>
      <c r="E241" s="139">
        <v>41426</v>
      </c>
      <c r="F241" s="140"/>
      <c r="AI241"/>
      <c r="AJ241"/>
      <c r="AO241"/>
      <c r="AP241"/>
      <c r="AS241"/>
    </row>
    <row r="242" spans="3:45" s="90" customFormat="1">
      <c r="C242" s="90" t="s">
        <v>967</v>
      </c>
      <c r="D242" s="90" t="s">
        <v>151</v>
      </c>
      <c r="E242" s="139">
        <v>41426</v>
      </c>
      <c r="F242" s="140"/>
      <c r="AI242"/>
      <c r="AJ242"/>
      <c r="AO242"/>
      <c r="AP242"/>
      <c r="AS242"/>
    </row>
    <row r="243" spans="3:45" s="90" customFormat="1">
      <c r="C243" s="90" t="s">
        <v>968</v>
      </c>
      <c r="D243" s="90" t="s">
        <v>151</v>
      </c>
      <c r="E243"/>
      <c r="F243" s="140"/>
      <c r="AI243"/>
      <c r="AJ243"/>
      <c r="AO243"/>
      <c r="AP243"/>
      <c r="AS243"/>
    </row>
    <row r="244" spans="3:45" s="90" customFormat="1">
      <c r="C244" s="90" t="s">
        <v>969</v>
      </c>
      <c r="D244" s="90" t="s">
        <v>151</v>
      </c>
      <c r="E244" s="139">
        <v>41426</v>
      </c>
      <c r="F244" s="140"/>
      <c r="AI244"/>
      <c r="AJ244"/>
      <c r="AO244"/>
      <c r="AP244"/>
      <c r="AS244"/>
    </row>
    <row r="245" spans="3:45" s="90" customFormat="1">
      <c r="C245" s="90" t="s">
        <v>2918</v>
      </c>
      <c r="D245" s="90" t="s">
        <v>151</v>
      </c>
      <c r="E245" s="155">
        <v>41426</v>
      </c>
      <c r="F245" s="140"/>
      <c r="AI245"/>
      <c r="AJ245"/>
      <c r="AO245"/>
      <c r="AP245"/>
      <c r="AS245"/>
    </row>
    <row r="246" spans="3:45" s="90" customFormat="1">
      <c r="C246" s="90" t="s">
        <v>970</v>
      </c>
      <c r="D246" s="90" t="s">
        <v>151</v>
      </c>
      <c r="E246" s="139">
        <v>41426</v>
      </c>
      <c r="F246" s="140"/>
      <c r="AI246"/>
      <c r="AJ246"/>
      <c r="AO246"/>
      <c r="AP246"/>
      <c r="AS246"/>
    </row>
    <row r="247" spans="3:45" s="90" customFormat="1">
      <c r="C247" s="90" t="s">
        <v>971</v>
      </c>
      <c r="D247" s="90" t="s">
        <v>151</v>
      </c>
      <c r="E247" s="139">
        <v>41426</v>
      </c>
      <c r="F247" s="140"/>
      <c r="AI247"/>
      <c r="AJ247"/>
      <c r="AO247"/>
      <c r="AP247"/>
      <c r="AS247"/>
    </row>
    <row r="248" spans="3:45" s="90" customFormat="1">
      <c r="C248" s="90" t="s">
        <v>972</v>
      </c>
      <c r="D248" s="90" t="s">
        <v>151</v>
      </c>
      <c r="E248"/>
      <c r="F248" s="140"/>
      <c r="AI248"/>
      <c r="AJ248"/>
      <c r="AO248"/>
      <c r="AP248"/>
      <c r="AS248"/>
    </row>
    <row r="249" spans="3:45" s="90" customFormat="1">
      <c r="C249" s="90" t="s">
        <v>973</v>
      </c>
      <c r="D249" s="90" t="s">
        <v>151</v>
      </c>
      <c r="E249" s="139">
        <v>41426</v>
      </c>
      <c r="F249" s="140"/>
      <c r="AI249"/>
      <c r="AJ249"/>
      <c r="AO249"/>
      <c r="AP249"/>
      <c r="AS249"/>
    </row>
    <row r="250" spans="3:45" s="90" customFormat="1">
      <c r="C250" s="90" t="s">
        <v>974</v>
      </c>
      <c r="D250" s="90" t="s">
        <v>151</v>
      </c>
      <c r="E250" s="155">
        <v>41426</v>
      </c>
      <c r="F250" s="140"/>
      <c r="AI250"/>
      <c r="AJ250"/>
      <c r="AO250"/>
      <c r="AP250"/>
      <c r="AS250"/>
    </row>
    <row r="251" spans="3:45" s="90" customFormat="1">
      <c r="C251" s="90" t="s">
        <v>975</v>
      </c>
      <c r="D251" s="90" t="s">
        <v>151</v>
      </c>
      <c r="E251" s="139">
        <v>41426</v>
      </c>
      <c r="F251" s="140"/>
      <c r="AI251"/>
      <c r="AJ251"/>
      <c r="AO251"/>
      <c r="AP251"/>
      <c r="AS251"/>
    </row>
    <row r="252" spans="3:45" s="90" customFormat="1">
      <c r="C252" s="90" t="s">
        <v>979</v>
      </c>
      <c r="D252" s="90" t="s">
        <v>151</v>
      </c>
      <c r="E252" s="139">
        <v>41426</v>
      </c>
      <c r="F252" s="140"/>
      <c r="AI252"/>
      <c r="AJ252"/>
      <c r="AO252"/>
      <c r="AP252"/>
      <c r="AS252"/>
    </row>
    <row r="253" spans="3:45" s="90" customFormat="1">
      <c r="C253" s="90" t="s">
        <v>980</v>
      </c>
      <c r="D253" s="90" t="s">
        <v>151</v>
      </c>
      <c r="E253" s="139">
        <v>41426</v>
      </c>
      <c r="F253" s="140"/>
      <c r="AI253"/>
      <c r="AJ253"/>
      <c r="AO253"/>
      <c r="AP253"/>
      <c r="AS253"/>
    </row>
    <row r="254" spans="3:45" s="90" customFormat="1">
      <c r="C254" s="90" t="s">
        <v>981</v>
      </c>
      <c r="D254" s="90" t="s">
        <v>151</v>
      </c>
      <c r="E254" s="139">
        <v>41426</v>
      </c>
      <c r="F254" s="140"/>
      <c r="AI254"/>
      <c r="AJ254"/>
      <c r="AO254"/>
      <c r="AP254"/>
      <c r="AS254"/>
    </row>
    <row r="255" spans="3:45" s="90" customFormat="1">
      <c r="C255" s="90" t="s">
        <v>982</v>
      </c>
      <c r="D255" s="90" t="s">
        <v>151</v>
      </c>
      <c r="E255" s="139">
        <v>41426</v>
      </c>
      <c r="F255" s="140"/>
      <c r="AI255"/>
      <c r="AJ255"/>
      <c r="AO255"/>
      <c r="AP255"/>
      <c r="AS255"/>
    </row>
    <row r="256" spans="3:45" s="90" customFormat="1">
      <c r="C256" s="90" t="s">
        <v>983</v>
      </c>
      <c r="D256" s="90" t="s">
        <v>151</v>
      </c>
      <c r="E256" s="139">
        <v>41426</v>
      </c>
      <c r="F256" s="140"/>
      <c r="AI256"/>
      <c r="AJ256"/>
      <c r="AO256"/>
      <c r="AP256"/>
      <c r="AS256"/>
    </row>
    <row r="257" spans="3:45" s="90" customFormat="1">
      <c r="C257" s="90" t="s">
        <v>984</v>
      </c>
      <c r="D257" s="90" t="s">
        <v>151</v>
      </c>
      <c r="E257" s="139">
        <v>41426</v>
      </c>
      <c r="F257" s="140"/>
      <c r="AI257"/>
      <c r="AJ257"/>
      <c r="AO257"/>
      <c r="AP257"/>
      <c r="AS257"/>
    </row>
    <row r="258" spans="3:45" s="90" customFormat="1">
      <c r="C258" s="90" t="s">
        <v>985</v>
      </c>
      <c r="D258" s="90" t="s">
        <v>151</v>
      </c>
      <c r="E258" s="139">
        <v>41426</v>
      </c>
      <c r="F258" s="140"/>
      <c r="AI258"/>
      <c r="AJ258"/>
      <c r="AO258"/>
      <c r="AP258"/>
      <c r="AS258"/>
    </row>
    <row r="259" spans="3:45" s="90" customFormat="1">
      <c r="C259" s="90" t="s">
        <v>986</v>
      </c>
      <c r="D259" s="90" t="s">
        <v>151</v>
      </c>
      <c r="E259" s="139">
        <v>41426</v>
      </c>
      <c r="F259" s="140"/>
      <c r="AI259"/>
      <c r="AJ259"/>
      <c r="AO259"/>
      <c r="AP259"/>
      <c r="AS259"/>
    </row>
    <row r="260" spans="3:45" s="90" customFormat="1">
      <c r="C260" s="90" t="s">
        <v>987</v>
      </c>
      <c r="D260" s="90" t="s">
        <v>151</v>
      </c>
      <c r="E260" s="139">
        <v>41426</v>
      </c>
      <c r="F260" s="140"/>
      <c r="AI260"/>
      <c r="AJ260"/>
      <c r="AO260"/>
      <c r="AP260"/>
      <c r="AS260"/>
    </row>
    <row r="261" spans="3:45" s="90" customFormat="1">
      <c r="C261" s="90" t="s">
        <v>988</v>
      </c>
      <c r="D261" s="90" t="s">
        <v>151</v>
      </c>
      <c r="E261" s="139">
        <v>41426</v>
      </c>
      <c r="F261" s="140"/>
      <c r="AI261"/>
      <c r="AJ261"/>
      <c r="AO261"/>
      <c r="AP261"/>
      <c r="AS261"/>
    </row>
    <row r="262" spans="3:45" s="90" customFormat="1">
      <c r="C262" s="90" t="s">
        <v>989</v>
      </c>
      <c r="D262" s="90" t="s">
        <v>151</v>
      </c>
      <c r="E262" s="155">
        <v>41426</v>
      </c>
      <c r="F262" s="140"/>
      <c r="AI262"/>
      <c r="AJ262"/>
      <c r="AO262"/>
      <c r="AP262"/>
      <c r="AS262"/>
    </row>
    <row r="263" spans="3:45" s="90" customFormat="1">
      <c r="C263" s="90" t="s">
        <v>990</v>
      </c>
      <c r="D263" s="90" t="s">
        <v>151</v>
      </c>
      <c r="E263" s="139">
        <v>41426</v>
      </c>
      <c r="F263" s="140"/>
      <c r="AI263"/>
      <c r="AJ263"/>
      <c r="AO263"/>
      <c r="AP263"/>
      <c r="AS263"/>
    </row>
    <row r="264" spans="3:45" s="90" customFormat="1">
      <c r="C264" s="90" t="s">
        <v>991</v>
      </c>
      <c r="D264" s="90" t="s">
        <v>151</v>
      </c>
      <c r="E264" s="139">
        <v>41426</v>
      </c>
      <c r="F264" s="140"/>
      <c r="AI264"/>
      <c r="AJ264"/>
      <c r="AO264"/>
      <c r="AP264"/>
      <c r="AS264"/>
    </row>
    <row r="265" spans="3:45" s="90" customFormat="1">
      <c r="C265" s="90" t="s">
        <v>993</v>
      </c>
      <c r="D265" s="90" t="s">
        <v>151</v>
      </c>
      <c r="E265" s="139">
        <v>41426</v>
      </c>
      <c r="F265" s="140"/>
      <c r="AI265"/>
      <c r="AJ265"/>
      <c r="AO265"/>
      <c r="AP265"/>
      <c r="AS265"/>
    </row>
    <row r="266" spans="3:45" s="90" customFormat="1">
      <c r="C266" s="90" t="s">
        <v>1434</v>
      </c>
      <c r="D266" s="90" t="s">
        <v>151</v>
      </c>
      <c r="E266" s="139">
        <v>41426</v>
      </c>
      <c r="F266" s="140"/>
      <c r="AI266"/>
      <c r="AJ266"/>
      <c r="AO266"/>
      <c r="AP266"/>
      <c r="AS266"/>
    </row>
    <row r="267" spans="3:45" s="90" customFormat="1">
      <c r="C267" s="90" t="s">
        <v>3319</v>
      </c>
      <c r="D267" s="90" t="s">
        <v>151</v>
      </c>
      <c r="E267"/>
      <c r="F267" s="140"/>
      <c r="AI267"/>
      <c r="AJ267"/>
      <c r="AO267"/>
      <c r="AP267"/>
      <c r="AS267"/>
    </row>
    <row r="268" spans="3:45" s="90" customFormat="1">
      <c r="C268" s="90" t="s">
        <v>994</v>
      </c>
      <c r="D268" s="90" t="s">
        <v>151</v>
      </c>
      <c r="E268" s="139">
        <v>41426</v>
      </c>
      <c r="F268" s="140"/>
      <c r="AI268"/>
      <c r="AJ268"/>
      <c r="AO268"/>
      <c r="AP268"/>
      <c r="AS268"/>
    </row>
    <row r="269" spans="3:45" s="90" customFormat="1">
      <c r="C269" s="90" t="s">
        <v>995</v>
      </c>
      <c r="D269" s="90" t="s">
        <v>151</v>
      </c>
      <c r="E269" s="139">
        <v>41426</v>
      </c>
      <c r="F269" s="140"/>
      <c r="AI269"/>
      <c r="AJ269"/>
      <c r="AO269"/>
      <c r="AP269"/>
      <c r="AS269"/>
    </row>
    <row r="270" spans="3:45" s="90" customFormat="1">
      <c r="C270" s="90" t="s">
        <v>996</v>
      </c>
      <c r="D270" s="90" t="s">
        <v>151</v>
      </c>
      <c r="E270" s="139">
        <v>41426</v>
      </c>
      <c r="F270" s="140"/>
      <c r="AI270"/>
      <c r="AJ270"/>
      <c r="AO270"/>
      <c r="AP270"/>
      <c r="AS270"/>
    </row>
    <row r="271" spans="3:45" s="90" customFormat="1">
      <c r="C271" s="90" t="s">
        <v>997</v>
      </c>
      <c r="D271" s="90" t="s">
        <v>151</v>
      </c>
      <c r="E271"/>
      <c r="F271" s="140"/>
      <c r="AI271"/>
      <c r="AJ271"/>
      <c r="AO271"/>
      <c r="AP271"/>
      <c r="AS271"/>
    </row>
    <row r="272" spans="3:45" s="90" customFormat="1">
      <c r="C272" s="90" t="s">
        <v>998</v>
      </c>
      <c r="D272" s="90" t="s">
        <v>151</v>
      </c>
      <c r="E272"/>
      <c r="F272" s="140"/>
      <c r="AI272"/>
      <c r="AJ272"/>
      <c r="AO272"/>
      <c r="AP272"/>
      <c r="AS272"/>
    </row>
    <row r="273" spans="3:45" s="90" customFormat="1">
      <c r="C273" s="90" t="s">
        <v>1000</v>
      </c>
      <c r="D273" s="90" t="s">
        <v>151</v>
      </c>
      <c r="E273"/>
      <c r="F273" s="140"/>
      <c r="AI273"/>
      <c r="AJ273"/>
      <c r="AO273"/>
      <c r="AP273"/>
      <c r="AS273"/>
    </row>
    <row r="274" spans="3:45" s="90" customFormat="1">
      <c r="C274" s="90" t="s">
        <v>1001</v>
      </c>
      <c r="D274" s="90" t="s">
        <v>151</v>
      </c>
      <c r="E274"/>
      <c r="F274" s="140"/>
      <c r="AI274"/>
      <c r="AJ274"/>
      <c r="AO274"/>
      <c r="AP274"/>
      <c r="AS274"/>
    </row>
    <row r="275" spans="3:45" s="90" customFormat="1">
      <c r="C275" s="90" t="s">
        <v>1002</v>
      </c>
      <c r="D275" s="90" t="s">
        <v>151</v>
      </c>
      <c r="E275" s="139">
        <v>41426</v>
      </c>
      <c r="F275" s="140"/>
      <c r="AI275"/>
      <c r="AJ275"/>
      <c r="AO275"/>
      <c r="AP275"/>
      <c r="AS275"/>
    </row>
    <row r="276" spans="3:45" s="90" customFormat="1">
      <c r="C276" s="90" t="s">
        <v>1003</v>
      </c>
      <c r="D276" s="90" t="s">
        <v>151</v>
      </c>
      <c r="E276" s="139">
        <v>41426</v>
      </c>
      <c r="F276" s="140"/>
      <c r="AI276"/>
      <c r="AJ276"/>
      <c r="AO276"/>
      <c r="AP276"/>
      <c r="AS276"/>
    </row>
    <row r="277" spans="3:45" s="90" customFormat="1">
      <c r="C277" s="90" t="s">
        <v>1004</v>
      </c>
      <c r="D277" s="90" t="s">
        <v>151</v>
      </c>
      <c r="E277" s="139">
        <v>41426</v>
      </c>
      <c r="F277" s="140"/>
      <c r="AI277"/>
      <c r="AJ277"/>
      <c r="AO277"/>
      <c r="AP277"/>
      <c r="AS277"/>
    </row>
    <row r="278" spans="3:45" s="90" customFormat="1">
      <c r="C278" s="90" t="s">
        <v>1005</v>
      </c>
      <c r="D278" s="90" t="s">
        <v>151</v>
      </c>
      <c r="E278" s="139">
        <v>41426</v>
      </c>
      <c r="F278" s="140"/>
      <c r="AI278"/>
      <c r="AJ278"/>
      <c r="AO278"/>
      <c r="AP278"/>
      <c r="AS278"/>
    </row>
    <row r="279" spans="3:45" s="90" customFormat="1">
      <c r="C279" s="90" t="s">
        <v>1006</v>
      </c>
      <c r="D279" s="90" t="s">
        <v>151</v>
      </c>
      <c r="E279" s="155">
        <v>41426</v>
      </c>
      <c r="F279" s="140"/>
      <c r="AI279"/>
      <c r="AJ279"/>
      <c r="AO279"/>
      <c r="AP279"/>
      <c r="AS279"/>
    </row>
    <row r="280" spans="3:45" s="90" customFormat="1">
      <c r="C280" s="90" t="s">
        <v>1007</v>
      </c>
      <c r="D280" s="90" t="s">
        <v>151</v>
      </c>
      <c r="E280" s="139">
        <v>41426</v>
      </c>
      <c r="F280" s="140"/>
      <c r="AI280"/>
      <c r="AJ280"/>
      <c r="AO280"/>
      <c r="AP280"/>
      <c r="AS280"/>
    </row>
    <row r="281" spans="3:45" s="90" customFormat="1">
      <c r="C281" s="90" t="s">
        <v>1008</v>
      </c>
      <c r="D281" s="90" t="s">
        <v>151</v>
      </c>
      <c r="E281" s="139">
        <v>41426</v>
      </c>
      <c r="F281" s="140"/>
      <c r="AI281"/>
      <c r="AJ281"/>
      <c r="AO281"/>
      <c r="AP281"/>
      <c r="AS281"/>
    </row>
    <row r="282" spans="3:45" s="90" customFormat="1">
      <c r="C282" s="90" t="s">
        <v>3453</v>
      </c>
      <c r="D282" s="90" t="s">
        <v>151</v>
      </c>
      <c r="E282" s="155">
        <v>41554.877071759256</v>
      </c>
      <c r="F282" s="140"/>
      <c r="AI282"/>
      <c r="AJ282"/>
      <c r="AO282"/>
      <c r="AP282"/>
      <c r="AS282"/>
    </row>
    <row r="283" spans="3:45" s="90" customFormat="1">
      <c r="C283" s="90" t="s">
        <v>1009</v>
      </c>
      <c r="D283" s="90" t="s">
        <v>151</v>
      </c>
      <c r="E283"/>
      <c r="F283" s="140"/>
      <c r="AI283"/>
      <c r="AJ283"/>
      <c r="AO283"/>
      <c r="AP283"/>
      <c r="AS283"/>
    </row>
    <row r="284" spans="3:45" s="90" customFormat="1">
      <c r="C284" s="90" t="s">
        <v>3266</v>
      </c>
      <c r="D284" s="90" t="s">
        <v>151</v>
      </c>
      <c r="E284"/>
      <c r="F284" s="140"/>
      <c r="AI284"/>
      <c r="AJ284"/>
      <c r="AO284"/>
      <c r="AP284"/>
      <c r="AS284"/>
    </row>
    <row r="285" spans="3:45" s="90" customFormat="1">
      <c r="C285" s="90" t="s">
        <v>1010</v>
      </c>
      <c r="D285" s="90" t="s">
        <v>151</v>
      </c>
      <c r="E285"/>
      <c r="F285" s="140"/>
      <c r="AI285"/>
      <c r="AJ285"/>
      <c r="AO285"/>
      <c r="AP285"/>
      <c r="AS285"/>
    </row>
    <row r="286" spans="3:45" s="90" customFormat="1">
      <c r="C286" s="90" t="s">
        <v>2771</v>
      </c>
      <c r="D286" s="90" t="s">
        <v>151</v>
      </c>
      <c r="E286"/>
      <c r="F286" s="140"/>
      <c r="AI286"/>
      <c r="AJ286"/>
      <c r="AO286"/>
      <c r="AP286"/>
      <c r="AS286"/>
    </row>
    <row r="287" spans="3:45" s="90" customFormat="1">
      <c r="C287" s="90" t="s">
        <v>1012</v>
      </c>
      <c r="D287" s="90" t="s">
        <v>151</v>
      </c>
      <c r="E287"/>
      <c r="F287" s="140"/>
      <c r="AI287"/>
      <c r="AJ287"/>
      <c r="AO287"/>
      <c r="AP287"/>
      <c r="AS287"/>
    </row>
    <row r="288" spans="3:45" s="90" customFormat="1">
      <c r="C288" s="90" t="s">
        <v>1013</v>
      </c>
      <c r="D288" s="90" t="s">
        <v>151</v>
      </c>
      <c r="E288"/>
      <c r="F288" s="140"/>
      <c r="AI288"/>
      <c r="AJ288"/>
      <c r="AO288"/>
      <c r="AP288"/>
      <c r="AS288"/>
    </row>
    <row r="289" spans="3:45" s="90" customFormat="1">
      <c r="C289" s="90" t="s">
        <v>1014</v>
      </c>
      <c r="D289" s="90" t="s">
        <v>151</v>
      </c>
      <c r="E289" s="139">
        <v>41426</v>
      </c>
      <c r="F289" s="140"/>
      <c r="AI289"/>
      <c r="AJ289"/>
      <c r="AO289"/>
      <c r="AP289"/>
      <c r="AS289"/>
    </row>
    <row r="290" spans="3:45" s="90" customFormat="1">
      <c r="C290" s="90" t="s">
        <v>1017</v>
      </c>
      <c r="D290" s="90" t="s">
        <v>151</v>
      </c>
      <c r="E290"/>
      <c r="F290" s="140"/>
      <c r="AI290"/>
      <c r="AJ290"/>
      <c r="AO290"/>
      <c r="AP290"/>
      <c r="AS290"/>
    </row>
    <row r="291" spans="3:45" s="90" customFormat="1">
      <c r="C291" s="90" t="s">
        <v>1018</v>
      </c>
      <c r="D291" s="90" t="s">
        <v>151</v>
      </c>
      <c r="E291" s="139">
        <v>41426</v>
      </c>
      <c r="F291" s="140"/>
      <c r="AI291"/>
      <c r="AJ291"/>
      <c r="AO291"/>
      <c r="AP291"/>
      <c r="AS291"/>
    </row>
    <row r="292" spans="3:45" s="90" customFormat="1">
      <c r="C292" s="90" t="s">
        <v>1019</v>
      </c>
      <c r="D292" s="90" t="s">
        <v>151</v>
      </c>
      <c r="E292"/>
      <c r="F292" s="140"/>
      <c r="AI292"/>
      <c r="AJ292"/>
      <c r="AO292"/>
      <c r="AP292"/>
      <c r="AS292"/>
    </row>
    <row r="293" spans="3:45" s="90" customFormat="1">
      <c r="C293" s="90" t="s">
        <v>1020</v>
      </c>
      <c r="D293" s="90" t="s">
        <v>151</v>
      </c>
      <c r="E293" s="139">
        <v>41426</v>
      </c>
      <c r="F293" s="140"/>
      <c r="AI293"/>
      <c r="AJ293"/>
      <c r="AO293"/>
      <c r="AP293"/>
      <c r="AS293"/>
    </row>
    <row r="294" spans="3:45" s="90" customFormat="1">
      <c r="C294" s="90" t="s">
        <v>1021</v>
      </c>
      <c r="D294" s="90" t="s">
        <v>151</v>
      </c>
      <c r="E294" s="139">
        <v>41426</v>
      </c>
      <c r="F294" s="140"/>
      <c r="AI294"/>
      <c r="AJ294"/>
      <c r="AO294"/>
      <c r="AP294"/>
      <c r="AS294"/>
    </row>
    <row r="295" spans="3:45" s="90" customFormat="1">
      <c r="C295" s="90" t="s">
        <v>1022</v>
      </c>
      <c r="D295" s="90" t="s">
        <v>151</v>
      </c>
      <c r="E295" s="139">
        <v>41426</v>
      </c>
      <c r="F295" s="140"/>
      <c r="AI295"/>
      <c r="AJ295"/>
      <c r="AO295"/>
      <c r="AP295"/>
      <c r="AS295"/>
    </row>
    <row r="296" spans="3:45" s="90" customFormat="1">
      <c r="C296" s="90" t="s">
        <v>1023</v>
      </c>
      <c r="D296" s="90" t="s">
        <v>151</v>
      </c>
      <c r="E296" s="139">
        <v>41426</v>
      </c>
      <c r="F296" s="140"/>
      <c r="AI296"/>
      <c r="AJ296"/>
      <c r="AO296"/>
      <c r="AP296"/>
      <c r="AS296"/>
    </row>
    <row r="297" spans="3:45" s="90" customFormat="1">
      <c r="C297" s="90" t="s">
        <v>3540</v>
      </c>
      <c r="D297" s="90" t="s">
        <v>151</v>
      </c>
      <c r="E297" s="155">
        <v>41570.21570601852</v>
      </c>
      <c r="F297" s="140"/>
      <c r="AI297"/>
      <c r="AJ297"/>
      <c r="AO297"/>
      <c r="AP297"/>
      <c r="AS297"/>
    </row>
    <row r="298" spans="3:45" s="90" customFormat="1">
      <c r="C298" s="90" t="s">
        <v>1025</v>
      </c>
      <c r="D298" s="90" t="s">
        <v>151</v>
      </c>
      <c r="E298" s="155">
        <v>41426</v>
      </c>
      <c r="F298" s="140"/>
      <c r="AI298"/>
      <c r="AJ298"/>
      <c r="AO298"/>
      <c r="AP298"/>
      <c r="AS298"/>
    </row>
    <row r="299" spans="3:45" s="90" customFormat="1">
      <c r="C299" s="90" t="s">
        <v>1026</v>
      </c>
      <c r="D299" s="90" t="s">
        <v>151</v>
      </c>
      <c r="E299" s="139">
        <v>41426</v>
      </c>
      <c r="F299" s="140"/>
      <c r="AI299"/>
      <c r="AJ299"/>
      <c r="AO299"/>
      <c r="AP299"/>
      <c r="AS299"/>
    </row>
    <row r="300" spans="3:45" s="90" customFormat="1">
      <c r="C300" s="90" t="s">
        <v>1430</v>
      </c>
      <c r="D300" s="90" t="s">
        <v>151</v>
      </c>
      <c r="E300" s="155">
        <v>41426</v>
      </c>
      <c r="F300" s="140"/>
      <c r="AI300"/>
      <c r="AJ300"/>
      <c r="AO300"/>
      <c r="AP300"/>
      <c r="AS300"/>
    </row>
    <row r="301" spans="3:45" s="90" customFormat="1">
      <c r="C301" s="90" t="s">
        <v>1028</v>
      </c>
      <c r="D301" s="90" t="s">
        <v>151</v>
      </c>
      <c r="E301" s="155">
        <v>41426</v>
      </c>
      <c r="F301" s="140"/>
      <c r="AI301"/>
      <c r="AJ301"/>
      <c r="AO301"/>
      <c r="AP301"/>
      <c r="AS301"/>
    </row>
    <row r="302" spans="3:45" s="90" customFormat="1">
      <c r="C302" s="90" t="s">
        <v>1029</v>
      </c>
      <c r="D302" s="90" t="s">
        <v>151</v>
      </c>
      <c r="E302" s="139">
        <v>41426</v>
      </c>
      <c r="F302" s="140"/>
      <c r="AI302"/>
      <c r="AJ302"/>
      <c r="AO302"/>
      <c r="AP302"/>
      <c r="AS302"/>
    </row>
    <row r="303" spans="3:45" s="90" customFormat="1">
      <c r="C303" s="90" t="s">
        <v>1030</v>
      </c>
      <c r="D303" s="90" t="s">
        <v>151</v>
      </c>
      <c r="E303" s="139">
        <v>41426</v>
      </c>
      <c r="F303" s="140"/>
      <c r="AI303"/>
      <c r="AJ303"/>
      <c r="AO303"/>
      <c r="AP303"/>
      <c r="AS303"/>
    </row>
    <row r="304" spans="3:45" s="90" customFormat="1">
      <c r="C304" s="90" t="s">
        <v>501</v>
      </c>
      <c r="D304" s="90" t="s">
        <v>151</v>
      </c>
      <c r="E304" s="139">
        <v>41426</v>
      </c>
      <c r="F304" s="140"/>
      <c r="AI304"/>
      <c r="AJ304"/>
      <c r="AO304"/>
      <c r="AP304"/>
      <c r="AS304"/>
    </row>
    <row r="305" spans="3:45" s="90" customFormat="1">
      <c r="C305" s="90" t="s">
        <v>1031</v>
      </c>
      <c r="D305" s="90" t="s">
        <v>151</v>
      </c>
      <c r="E305" s="139">
        <v>41426</v>
      </c>
      <c r="F305" s="140"/>
      <c r="AI305"/>
      <c r="AJ305"/>
      <c r="AO305"/>
      <c r="AP305"/>
      <c r="AS305"/>
    </row>
    <row r="306" spans="3:45" s="90" customFormat="1">
      <c r="C306" s="90" t="s">
        <v>1032</v>
      </c>
      <c r="D306" s="90" t="s">
        <v>151</v>
      </c>
      <c r="E306" s="139">
        <v>41426</v>
      </c>
      <c r="F306" s="140"/>
      <c r="AI306"/>
      <c r="AJ306"/>
      <c r="AO306"/>
      <c r="AP306"/>
      <c r="AS306"/>
    </row>
    <row r="307" spans="3:45" s="90" customFormat="1">
      <c r="C307" s="90" t="s">
        <v>1033</v>
      </c>
      <c r="D307" s="90" t="s">
        <v>151</v>
      </c>
      <c r="E307" s="155">
        <v>41426</v>
      </c>
      <c r="F307" s="140"/>
      <c r="AI307"/>
      <c r="AJ307"/>
      <c r="AO307"/>
      <c r="AP307"/>
      <c r="AS307"/>
    </row>
    <row r="308" spans="3:45" s="90" customFormat="1">
      <c r="C308" s="90" t="s">
        <v>1034</v>
      </c>
      <c r="D308" s="90" t="s">
        <v>151</v>
      </c>
      <c r="E308" s="155">
        <v>41426</v>
      </c>
      <c r="F308" s="140"/>
      <c r="AI308"/>
      <c r="AJ308"/>
      <c r="AO308"/>
      <c r="AP308"/>
      <c r="AS308"/>
    </row>
    <row r="309" spans="3:45" s="90" customFormat="1">
      <c r="C309" s="90" t="s">
        <v>1037</v>
      </c>
      <c r="D309" s="90" t="s">
        <v>151</v>
      </c>
      <c r="E309" s="155">
        <v>41426</v>
      </c>
      <c r="F309" s="140"/>
      <c r="AI309"/>
      <c r="AJ309"/>
      <c r="AO309"/>
      <c r="AP309"/>
      <c r="AS309"/>
    </row>
    <row r="310" spans="3:45" s="90" customFormat="1">
      <c r="C310" s="90" t="s">
        <v>1038</v>
      </c>
      <c r="D310" s="90" t="s">
        <v>151</v>
      </c>
      <c r="E310" s="139">
        <v>41426</v>
      </c>
      <c r="F310" s="140"/>
      <c r="AI310"/>
      <c r="AJ310"/>
      <c r="AO310"/>
      <c r="AP310"/>
      <c r="AS310"/>
    </row>
    <row r="311" spans="3:45" s="90" customFormat="1">
      <c r="C311" s="90" t="s">
        <v>1039</v>
      </c>
      <c r="D311" s="90" t="s">
        <v>151</v>
      </c>
      <c r="E311"/>
      <c r="F311" s="140"/>
      <c r="AI311"/>
      <c r="AJ311"/>
      <c r="AO311"/>
      <c r="AP311"/>
      <c r="AS311"/>
    </row>
    <row r="312" spans="3:45" s="90" customFormat="1">
      <c r="C312" s="90" t="s">
        <v>1040</v>
      </c>
      <c r="D312" s="90" t="s">
        <v>151</v>
      </c>
      <c r="E312" s="139">
        <v>41426</v>
      </c>
      <c r="F312" s="140"/>
      <c r="AI312"/>
      <c r="AJ312"/>
      <c r="AO312"/>
      <c r="AP312"/>
      <c r="AS312"/>
    </row>
    <row r="313" spans="3:45" s="90" customFormat="1">
      <c r="C313" s="90" t="s">
        <v>1041</v>
      </c>
      <c r="D313" s="90" t="s">
        <v>151</v>
      </c>
      <c r="E313" s="139">
        <v>41426</v>
      </c>
      <c r="F313" s="140"/>
      <c r="AI313"/>
      <c r="AJ313"/>
      <c r="AO313"/>
      <c r="AP313"/>
      <c r="AS313"/>
    </row>
    <row r="314" spans="3:45" s="90" customFormat="1">
      <c r="C314" s="90" t="s">
        <v>1042</v>
      </c>
      <c r="D314" s="90" t="s">
        <v>151</v>
      </c>
      <c r="E314" s="139">
        <v>41426</v>
      </c>
      <c r="F314" s="140"/>
      <c r="AI314"/>
      <c r="AJ314"/>
      <c r="AO314"/>
      <c r="AP314"/>
      <c r="AS314"/>
    </row>
    <row r="315" spans="3:45" s="90" customFormat="1">
      <c r="C315" s="90" t="s">
        <v>1043</v>
      </c>
      <c r="D315" s="90" t="s">
        <v>151</v>
      </c>
      <c r="E315" s="139">
        <v>41426</v>
      </c>
      <c r="F315" s="140"/>
      <c r="AI315"/>
      <c r="AJ315"/>
      <c r="AO315"/>
      <c r="AP315"/>
      <c r="AS315"/>
    </row>
    <row r="316" spans="3:45" s="90" customFormat="1">
      <c r="C316" s="90" t="s">
        <v>1044</v>
      </c>
      <c r="D316" s="90" t="s">
        <v>151</v>
      </c>
      <c r="E316" s="139">
        <v>41426</v>
      </c>
      <c r="F316" s="140"/>
      <c r="AI316"/>
      <c r="AJ316"/>
      <c r="AO316"/>
      <c r="AP316"/>
      <c r="AS316"/>
    </row>
    <row r="317" spans="3:45" s="90" customFormat="1">
      <c r="C317" s="90" t="s">
        <v>1046</v>
      </c>
      <c r="D317" s="90" t="s">
        <v>151</v>
      </c>
      <c r="E317" s="139">
        <v>41426</v>
      </c>
      <c r="F317" s="140"/>
      <c r="AI317"/>
      <c r="AJ317"/>
      <c r="AO317"/>
      <c r="AP317"/>
      <c r="AS317"/>
    </row>
    <row r="318" spans="3:45" s="90" customFormat="1">
      <c r="C318" s="90" t="s">
        <v>1047</v>
      </c>
      <c r="D318" s="90" t="s">
        <v>151</v>
      </c>
      <c r="E318" s="139">
        <v>41426</v>
      </c>
      <c r="F318" s="140"/>
      <c r="AI318"/>
      <c r="AJ318"/>
      <c r="AO318"/>
      <c r="AP318"/>
      <c r="AS318"/>
    </row>
    <row r="319" spans="3:45" s="90" customFormat="1">
      <c r="C319" s="90" t="s">
        <v>1048</v>
      </c>
      <c r="D319" s="90" t="s">
        <v>151</v>
      </c>
      <c r="E319" s="139">
        <v>41426</v>
      </c>
      <c r="F319" s="140"/>
      <c r="AI319"/>
      <c r="AJ319"/>
      <c r="AO319"/>
      <c r="AP319"/>
      <c r="AS319"/>
    </row>
    <row r="320" spans="3:45" s="90" customFormat="1">
      <c r="C320" s="90" t="s">
        <v>1049</v>
      </c>
      <c r="D320" s="90" t="s">
        <v>151</v>
      </c>
      <c r="E320" s="139">
        <v>41426</v>
      </c>
      <c r="F320" s="140"/>
      <c r="AI320"/>
      <c r="AJ320"/>
      <c r="AO320"/>
      <c r="AP320"/>
      <c r="AS320"/>
    </row>
    <row r="321" spans="3:45" s="90" customFormat="1">
      <c r="C321" s="90" t="s">
        <v>1050</v>
      </c>
      <c r="D321" s="90" t="s">
        <v>151</v>
      </c>
      <c r="E321"/>
      <c r="F321" s="140"/>
      <c r="AI321"/>
      <c r="AJ321"/>
      <c r="AO321"/>
      <c r="AP321"/>
      <c r="AS321"/>
    </row>
    <row r="322" spans="3:45" s="90" customFormat="1">
      <c r="C322" s="90" t="s">
        <v>1051</v>
      </c>
      <c r="D322" s="90" t="s">
        <v>151</v>
      </c>
      <c r="E322" s="139">
        <v>41426</v>
      </c>
      <c r="F322" s="140"/>
      <c r="AI322"/>
      <c r="AJ322"/>
      <c r="AO322"/>
      <c r="AP322"/>
      <c r="AS322"/>
    </row>
    <row r="323" spans="3:45" s="90" customFormat="1">
      <c r="C323" s="90" t="s">
        <v>1052</v>
      </c>
      <c r="D323" s="90" t="s">
        <v>151</v>
      </c>
      <c r="E323" s="139">
        <v>41426</v>
      </c>
      <c r="F323" s="140"/>
      <c r="AI323"/>
      <c r="AJ323"/>
      <c r="AO323"/>
      <c r="AP323"/>
      <c r="AS323"/>
    </row>
    <row r="324" spans="3:45" s="90" customFormat="1">
      <c r="C324" s="90" t="s">
        <v>3338</v>
      </c>
      <c r="D324" s="90" t="s">
        <v>151</v>
      </c>
      <c r="E324" s="155">
        <v>41512.943854166668</v>
      </c>
      <c r="F324" s="140"/>
      <c r="AI324"/>
      <c r="AJ324"/>
      <c r="AO324"/>
      <c r="AP324"/>
      <c r="AS324"/>
    </row>
    <row r="325" spans="3:45" s="90" customFormat="1">
      <c r="C325" s="90" t="s">
        <v>2892</v>
      </c>
      <c r="D325" s="90" t="s">
        <v>151</v>
      </c>
      <c r="E325" s="155">
        <v>41426</v>
      </c>
      <c r="F325" s="140"/>
      <c r="AI325"/>
      <c r="AJ325"/>
      <c r="AO325"/>
      <c r="AP325"/>
      <c r="AS325"/>
    </row>
    <row r="326" spans="3:45" s="90" customFormat="1">
      <c r="C326" s="90" t="s">
        <v>1055</v>
      </c>
      <c r="D326" s="90" t="s">
        <v>151</v>
      </c>
      <c r="E326" s="139">
        <v>41426</v>
      </c>
      <c r="F326" s="140"/>
      <c r="AI326"/>
      <c r="AJ326"/>
      <c r="AO326"/>
      <c r="AP326"/>
      <c r="AS326"/>
    </row>
    <row r="327" spans="3:45" s="90" customFormat="1">
      <c r="C327" s="90" t="s">
        <v>1056</v>
      </c>
      <c r="D327" s="90" t="s">
        <v>151</v>
      </c>
      <c r="E327" s="139">
        <v>41426</v>
      </c>
      <c r="F327" s="140"/>
      <c r="AI327"/>
      <c r="AJ327"/>
      <c r="AO327"/>
      <c r="AP327"/>
      <c r="AS327"/>
    </row>
    <row r="328" spans="3:45" s="90" customFormat="1">
      <c r="C328" s="90" t="s">
        <v>1057</v>
      </c>
      <c r="D328" s="90" t="s">
        <v>151</v>
      </c>
      <c r="E328" s="139">
        <v>41426</v>
      </c>
      <c r="F328" s="140"/>
      <c r="AI328"/>
      <c r="AJ328"/>
      <c r="AO328"/>
      <c r="AP328"/>
      <c r="AS328"/>
    </row>
    <row r="329" spans="3:45" s="90" customFormat="1">
      <c r="C329" s="90" t="s">
        <v>1058</v>
      </c>
      <c r="D329" s="90" t="s">
        <v>151</v>
      </c>
      <c r="E329" s="139">
        <v>41426</v>
      </c>
      <c r="F329" s="140"/>
      <c r="AI329"/>
      <c r="AJ329"/>
      <c r="AO329"/>
      <c r="AP329"/>
      <c r="AS329"/>
    </row>
    <row r="330" spans="3:45" s="90" customFormat="1">
      <c r="C330" s="90" t="s">
        <v>1059</v>
      </c>
      <c r="D330" s="90" t="s">
        <v>151</v>
      </c>
      <c r="E330" s="139">
        <v>41426</v>
      </c>
      <c r="F330" s="140"/>
      <c r="AI330"/>
      <c r="AJ330"/>
      <c r="AO330"/>
      <c r="AP330"/>
      <c r="AS330"/>
    </row>
    <row r="331" spans="3:45" s="90" customFormat="1">
      <c r="C331" s="90" t="s">
        <v>1060</v>
      </c>
      <c r="D331" s="90" t="s">
        <v>151</v>
      </c>
      <c r="E331" s="139">
        <v>41426</v>
      </c>
      <c r="F331" s="140"/>
      <c r="AI331"/>
      <c r="AJ331"/>
      <c r="AO331"/>
      <c r="AP331"/>
      <c r="AS331"/>
    </row>
    <row r="332" spans="3:45" s="90" customFormat="1">
      <c r="C332" s="90" t="s">
        <v>1061</v>
      </c>
      <c r="D332" s="90" t="s">
        <v>151</v>
      </c>
      <c r="E332" s="139">
        <v>41426</v>
      </c>
      <c r="F332" s="140"/>
      <c r="AI332"/>
      <c r="AJ332"/>
      <c r="AO332"/>
      <c r="AP332"/>
      <c r="AS332"/>
    </row>
    <row r="333" spans="3:45" s="90" customFormat="1">
      <c r="C333" s="90" t="s">
        <v>1062</v>
      </c>
      <c r="D333" s="90" t="s">
        <v>151</v>
      </c>
      <c r="E333" s="139">
        <v>41426</v>
      </c>
      <c r="F333" s="140"/>
      <c r="AI333"/>
      <c r="AJ333"/>
      <c r="AO333"/>
      <c r="AP333"/>
      <c r="AS333"/>
    </row>
    <row r="334" spans="3:45" s="90" customFormat="1">
      <c r="C334" s="90" t="s">
        <v>1063</v>
      </c>
      <c r="D334" s="90" t="s">
        <v>151</v>
      </c>
      <c r="E334" s="139">
        <v>41426</v>
      </c>
      <c r="F334" s="140"/>
      <c r="AI334"/>
      <c r="AJ334"/>
      <c r="AO334"/>
      <c r="AP334"/>
      <c r="AS334"/>
    </row>
    <row r="335" spans="3:45" s="90" customFormat="1">
      <c r="C335" s="90" t="s">
        <v>1064</v>
      </c>
      <c r="D335" s="90" t="s">
        <v>151</v>
      </c>
      <c r="E335" s="139">
        <v>41426</v>
      </c>
      <c r="F335" s="140"/>
      <c r="AI335"/>
      <c r="AJ335"/>
      <c r="AO335"/>
      <c r="AP335"/>
      <c r="AS335"/>
    </row>
    <row r="336" spans="3:45" s="90" customFormat="1">
      <c r="C336" s="90" t="s">
        <v>1065</v>
      </c>
      <c r="D336" s="90" t="s">
        <v>151</v>
      </c>
      <c r="E336" s="155">
        <v>41426</v>
      </c>
      <c r="F336" s="140"/>
      <c r="AI336"/>
      <c r="AJ336"/>
      <c r="AO336"/>
      <c r="AP336"/>
      <c r="AS336"/>
    </row>
    <row r="337" spans="3:45" s="90" customFormat="1">
      <c r="C337" s="90" t="s">
        <v>2082</v>
      </c>
      <c r="D337" s="90" t="s">
        <v>151</v>
      </c>
      <c r="E337" s="139">
        <v>41426</v>
      </c>
      <c r="F337" s="140"/>
      <c r="AI337"/>
      <c r="AJ337"/>
      <c r="AO337"/>
      <c r="AP337"/>
      <c r="AS337"/>
    </row>
    <row r="338" spans="3:45" s="90" customFormat="1">
      <c r="C338" s="90" t="s">
        <v>1066</v>
      </c>
      <c r="D338" s="90" t="s">
        <v>151</v>
      </c>
      <c r="E338" s="155">
        <v>41426</v>
      </c>
      <c r="F338" s="140"/>
      <c r="AI338"/>
      <c r="AJ338"/>
      <c r="AO338"/>
      <c r="AP338"/>
      <c r="AS338"/>
    </row>
    <row r="339" spans="3:45" s="90" customFormat="1">
      <c r="C339" s="90" t="s">
        <v>1067</v>
      </c>
      <c r="D339" s="90" t="s">
        <v>151</v>
      </c>
      <c r="E339" s="139">
        <v>41426</v>
      </c>
      <c r="F339" s="140"/>
      <c r="AI339"/>
      <c r="AJ339"/>
      <c r="AO339"/>
      <c r="AP339"/>
      <c r="AS339"/>
    </row>
    <row r="340" spans="3:45" s="90" customFormat="1">
      <c r="C340" s="90" t="s">
        <v>1068</v>
      </c>
      <c r="D340" s="90" t="s">
        <v>151</v>
      </c>
      <c r="E340" s="139">
        <v>41426</v>
      </c>
      <c r="F340" s="140"/>
      <c r="AI340"/>
      <c r="AJ340"/>
      <c r="AO340"/>
      <c r="AP340"/>
      <c r="AS340"/>
    </row>
    <row r="341" spans="3:45" s="90" customFormat="1">
      <c r="C341" s="90" t="s">
        <v>1069</v>
      </c>
      <c r="D341" s="90" t="s">
        <v>151</v>
      </c>
      <c r="E341" s="139">
        <v>41426</v>
      </c>
      <c r="F341" s="140"/>
      <c r="AI341"/>
      <c r="AJ341"/>
      <c r="AO341"/>
      <c r="AP341"/>
      <c r="AS341"/>
    </row>
    <row r="342" spans="3:45" s="90" customFormat="1">
      <c r="C342" s="90" t="s">
        <v>1070</v>
      </c>
      <c r="D342" s="90" t="s">
        <v>151</v>
      </c>
      <c r="E342" s="139">
        <v>41426</v>
      </c>
      <c r="F342" s="140"/>
      <c r="AI342"/>
      <c r="AJ342"/>
      <c r="AO342"/>
      <c r="AP342"/>
      <c r="AS342"/>
    </row>
    <row r="343" spans="3:45" s="90" customFormat="1">
      <c r="C343" s="90" t="s">
        <v>2714</v>
      </c>
      <c r="D343" s="90" t="s">
        <v>151</v>
      </c>
      <c r="E343" s="139">
        <v>41426</v>
      </c>
      <c r="F343" s="140"/>
      <c r="AI343"/>
      <c r="AJ343"/>
      <c r="AO343"/>
      <c r="AP343"/>
      <c r="AS343"/>
    </row>
    <row r="344" spans="3:45" s="90" customFormat="1">
      <c r="C344" s="90" t="s">
        <v>1071</v>
      </c>
      <c r="D344" s="90" t="s">
        <v>151</v>
      </c>
      <c r="E344" s="139">
        <v>41426</v>
      </c>
      <c r="F344" s="140"/>
      <c r="AI344"/>
      <c r="AJ344"/>
      <c r="AO344"/>
      <c r="AP344"/>
      <c r="AS344"/>
    </row>
    <row r="345" spans="3:45" s="90" customFormat="1">
      <c r="C345" s="90" t="s">
        <v>1072</v>
      </c>
      <c r="D345" s="90" t="s">
        <v>151</v>
      </c>
      <c r="E345" s="139">
        <v>41426</v>
      </c>
      <c r="F345" s="140"/>
      <c r="AI345"/>
      <c r="AJ345"/>
      <c r="AO345"/>
      <c r="AP345"/>
      <c r="AS345"/>
    </row>
    <row r="346" spans="3:45" s="90" customFormat="1">
      <c r="C346" s="90" t="s">
        <v>1073</v>
      </c>
      <c r="D346" s="90" t="s">
        <v>151</v>
      </c>
      <c r="E346" s="139">
        <v>41426</v>
      </c>
      <c r="F346" s="140"/>
      <c r="AI346"/>
      <c r="AJ346"/>
      <c r="AO346"/>
      <c r="AP346"/>
      <c r="AS346"/>
    </row>
    <row r="347" spans="3:45" s="90" customFormat="1">
      <c r="C347" s="90" t="s">
        <v>1074</v>
      </c>
      <c r="D347" s="90" t="s">
        <v>151</v>
      </c>
      <c r="E347" s="139">
        <v>41426</v>
      </c>
      <c r="F347" s="140"/>
      <c r="AI347"/>
      <c r="AJ347"/>
      <c r="AO347"/>
      <c r="AP347"/>
      <c r="AS347"/>
    </row>
    <row r="348" spans="3:45" s="90" customFormat="1">
      <c r="C348" s="90" t="s">
        <v>1075</v>
      </c>
      <c r="D348" s="90" t="s">
        <v>151</v>
      </c>
      <c r="E348" s="139">
        <v>41426</v>
      </c>
      <c r="F348" s="140"/>
      <c r="AI348"/>
      <c r="AJ348"/>
      <c r="AO348"/>
      <c r="AP348"/>
      <c r="AS348"/>
    </row>
    <row r="349" spans="3:45" s="90" customFormat="1">
      <c r="C349" s="90" t="s">
        <v>1076</v>
      </c>
      <c r="D349" s="90" t="s">
        <v>151</v>
      </c>
      <c r="E349" s="139">
        <v>41426</v>
      </c>
      <c r="F349" s="140"/>
      <c r="AI349"/>
      <c r="AJ349"/>
      <c r="AO349"/>
      <c r="AP349"/>
      <c r="AS349"/>
    </row>
    <row r="350" spans="3:45" s="90" customFormat="1">
      <c r="C350" s="90" t="s">
        <v>1077</v>
      </c>
      <c r="D350" s="90" t="s">
        <v>151</v>
      </c>
      <c r="E350" s="155">
        <v>41426</v>
      </c>
      <c r="F350" s="140"/>
      <c r="AI350"/>
      <c r="AJ350"/>
      <c r="AO350"/>
      <c r="AP350"/>
      <c r="AS350"/>
    </row>
    <row r="351" spans="3:45" s="90" customFormat="1">
      <c r="C351" s="90" t="s">
        <v>1078</v>
      </c>
      <c r="D351" s="90" t="s">
        <v>151</v>
      </c>
      <c r="E351" s="139">
        <v>41426</v>
      </c>
      <c r="F351" s="140"/>
      <c r="AI351"/>
      <c r="AJ351"/>
      <c r="AO351"/>
      <c r="AP351"/>
      <c r="AS351"/>
    </row>
    <row r="352" spans="3:45" s="90" customFormat="1">
      <c r="C352" s="90" t="s">
        <v>1079</v>
      </c>
      <c r="D352" s="90" t="s">
        <v>151</v>
      </c>
      <c r="E352" s="139">
        <v>41426</v>
      </c>
      <c r="F352" s="140"/>
      <c r="AI352"/>
      <c r="AJ352"/>
      <c r="AO352"/>
      <c r="AP352"/>
      <c r="AS352"/>
    </row>
    <row r="353" spans="3:45" s="90" customFormat="1">
      <c r="C353" s="90" t="s">
        <v>2023</v>
      </c>
      <c r="D353" s="90" t="s">
        <v>151</v>
      </c>
      <c r="E353"/>
      <c r="F353" s="140"/>
      <c r="AI353"/>
      <c r="AJ353"/>
      <c r="AO353"/>
      <c r="AP353"/>
      <c r="AS353"/>
    </row>
    <row r="354" spans="3:45" s="90" customFormat="1">
      <c r="C354" s="90" t="s">
        <v>1080</v>
      </c>
      <c r="D354" s="90" t="s">
        <v>151</v>
      </c>
      <c r="E354" s="139">
        <v>41426</v>
      </c>
      <c r="F354" s="140"/>
      <c r="AI354"/>
      <c r="AJ354"/>
      <c r="AO354"/>
      <c r="AP354"/>
      <c r="AS354"/>
    </row>
    <row r="355" spans="3:45" s="90" customFormat="1">
      <c r="C355" s="90" t="s">
        <v>1081</v>
      </c>
      <c r="D355" s="90" t="s">
        <v>151</v>
      </c>
      <c r="E355" s="139">
        <v>41426</v>
      </c>
      <c r="F355" s="140"/>
      <c r="AI355"/>
      <c r="AJ355"/>
      <c r="AO355"/>
      <c r="AP355"/>
      <c r="AS355"/>
    </row>
    <row r="356" spans="3:45" s="90" customFormat="1">
      <c r="C356" s="90" t="s">
        <v>1448</v>
      </c>
      <c r="D356" s="90" t="s">
        <v>151</v>
      </c>
      <c r="E356" s="139">
        <v>41426</v>
      </c>
      <c r="F356" s="140"/>
      <c r="AI356"/>
      <c r="AJ356"/>
      <c r="AO356"/>
      <c r="AP356"/>
      <c r="AS356"/>
    </row>
    <row r="357" spans="3:45" s="90" customFormat="1">
      <c r="C357" s="90" t="s">
        <v>1449</v>
      </c>
      <c r="D357" s="90" t="s">
        <v>151</v>
      </c>
      <c r="E357" s="139">
        <v>41426</v>
      </c>
      <c r="F357" s="140"/>
      <c r="AI357"/>
      <c r="AJ357"/>
      <c r="AO357"/>
      <c r="AP357"/>
      <c r="AS357"/>
    </row>
    <row r="358" spans="3:45" s="90" customFormat="1">
      <c r="C358" s="90" t="s">
        <v>1082</v>
      </c>
      <c r="D358" s="90" t="s">
        <v>151</v>
      </c>
      <c r="E358" s="155">
        <v>41426</v>
      </c>
      <c r="F358" s="140"/>
      <c r="AI358"/>
      <c r="AJ358"/>
      <c r="AO358"/>
      <c r="AP358"/>
      <c r="AS358"/>
    </row>
    <row r="359" spans="3:45" s="90" customFormat="1">
      <c r="C359" s="90" t="s">
        <v>4010</v>
      </c>
      <c r="D359" s="90" t="s">
        <v>151</v>
      </c>
      <c r="E359" s="155">
        <v>42646.332442129627</v>
      </c>
      <c r="F359" s="140"/>
      <c r="AI359"/>
      <c r="AJ359"/>
      <c r="AO359"/>
      <c r="AP359"/>
      <c r="AS359"/>
    </row>
    <row r="360" spans="3:45" s="90" customFormat="1">
      <c r="C360" s="90" t="s">
        <v>1083</v>
      </c>
      <c r="D360" s="90" t="s">
        <v>151</v>
      </c>
      <c r="E360" s="139">
        <v>41426</v>
      </c>
      <c r="F360" s="140"/>
      <c r="AI360"/>
      <c r="AJ360"/>
      <c r="AO360"/>
      <c r="AP360"/>
      <c r="AS360"/>
    </row>
    <row r="361" spans="3:45" s="90" customFormat="1">
      <c r="C361" s="90" t="s">
        <v>1085</v>
      </c>
      <c r="D361" s="90" t="s">
        <v>151</v>
      </c>
      <c r="E361" s="155">
        <v>41426</v>
      </c>
      <c r="F361" s="140"/>
      <c r="AI361"/>
      <c r="AJ361"/>
      <c r="AO361"/>
      <c r="AP361"/>
      <c r="AS361"/>
    </row>
    <row r="362" spans="3:45" s="90" customFormat="1">
      <c r="C362" s="90" t="s">
        <v>1086</v>
      </c>
      <c r="D362" s="90" t="s">
        <v>151</v>
      </c>
      <c r="E362" s="139">
        <v>41426</v>
      </c>
      <c r="F362" s="140"/>
      <c r="AI362"/>
      <c r="AJ362"/>
      <c r="AO362"/>
      <c r="AP362"/>
      <c r="AS362"/>
    </row>
    <row r="363" spans="3:45" s="90" customFormat="1">
      <c r="C363" s="90" t="s">
        <v>1450</v>
      </c>
      <c r="D363" s="90" t="s">
        <v>151</v>
      </c>
      <c r="E363" s="139">
        <v>41426</v>
      </c>
      <c r="F363" s="140"/>
      <c r="AI363"/>
      <c r="AJ363"/>
      <c r="AO363"/>
      <c r="AP363"/>
      <c r="AS363"/>
    </row>
    <row r="364" spans="3:45" s="90" customFormat="1">
      <c r="C364" s="90" t="s">
        <v>2024</v>
      </c>
      <c r="D364" s="90" t="s">
        <v>151</v>
      </c>
      <c r="E364" s="155">
        <v>41426</v>
      </c>
      <c r="F364" s="140"/>
      <c r="AI364"/>
      <c r="AJ364"/>
      <c r="AO364"/>
      <c r="AP364"/>
      <c r="AS364"/>
    </row>
    <row r="365" spans="3:45" s="90" customFormat="1">
      <c r="C365" s="90" t="s">
        <v>1087</v>
      </c>
      <c r="D365" s="90" t="s">
        <v>151</v>
      </c>
      <c r="E365"/>
      <c r="F365" s="140"/>
      <c r="AI365"/>
      <c r="AJ365"/>
      <c r="AO365"/>
      <c r="AP365"/>
      <c r="AS365"/>
    </row>
    <row r="366" spans="3:45" s="90" customFormat="1">
      <c r="C366" s="90" t="s">
        <v>1088</v>
      </c>
      <c r="D366" s="90" t="s">
        <v>151</v>
      </c>
      <c r="E366"/>
      <c r="F366" s="140"/>
      <c r="AI366"/>
      <c r="AJ366"/>
      <c r="AO366"/>
      <c r="AP366"/>
      <c r="AS366"/>
    </row>
    <row r="367" spans="3:45" s="90" customFormat="1">
      <c r="C367" s="90" t="s">
        <v>1089</v>
      </c>
      <c r="D367" s="90" t="s">
        <v>151</v>
      </c>
      <c r="E367" s="139">
        <v>41426</v>
      </c>
      <c r="F367" s="140"/>
      <c r="AI367"/>
      <c r="AJ367"/>
      <c r="AO367"/>
      <c r="AP367"/>
      <c r="AS367"/>
    </row>
    <row r="368" spans="3:45" s="90" customFormat="1">
      <c r="C368" s="90" t="s">
        <v>1090</v>
      </c>
      <c r="D368" s="90" t="s">
        <v>151</v>
      </c>
      <c r="E368" s="139">
        <v>41426</v>
      </c>
      <c r="F368" s="140"/>
      <c r="AI368"/>
      <c r="AJ368"/>
      <c r="AO368"/>
      <c r="AP368"/>
      <c r="AS368"/>
    </row>
    <row r="369" spans="3:45" s="90" customFormat="1">
      <c r="C369" s="90" t="s">
        <v>1091</v>
      </c>
      <c r="D369" s="90" t="s">
        <v>151</v>
      </c>
      <c r="E369" s="155">
        <v>41426</v>
      </c>
      <c r="F369" s="140"/>
      <c r="AI369"/>
      <c r="AJ369"/>
      <c r="AO369"/>
      <c r="AP369"/>
      <c r="AS369"/>
    </row>
    <row r="370" spans="3:45" s="90" customFormat="1">
      <c r="C370" s="90" t="s">
        <v>1092</v>
      </c>
      <c r="D370" s="90" t="s">
        <v>151</v>
      </c>
      <c r="E370" s="139">
        <v>41426</v>
      </c>
      <c r="F370" s="140"/>
      <c r="AI370"/>
      <c r="AJ370"/>
      <c r="AO370"/>
      <c r="AP370"/>
      <c r="AS370"/>
    </row>
    <row r="371" spans="3:45" s="90" customFormat="1">
      <c r="C371" s="90" t="s">
        <v>1093</v>
      </c>
      <c r="D371" s="90" t="s">
        <v>151</v>
      </c>
      <c r="E371" s="139">
        <v>41426</v>
      </c>
      <c r="F371" s="140"/>
      <c r="AI371"/>
      <c r="AJ371"/>
      <c r="AO371"/>
      <c r="AP371"/>
      <c r="AS371"/>
    </row>
    <row r="372" spans="3:45" s="90" customFormat="1">
      <c r="C372" s="90" t="s">
        <v>1094</v>
      </c>
      <c r="D372" s="90" t="s">
        <v>151</v>
      </c>
      <c r="E372" s="155">
        <v>41426</v>
      </c>
      <c r="F372" s="140"/>
      <c r="AI372"/>
      <c r="AJ372"/>
      <c r="AO372"/>
      <c r="AP372"/>
      <c r="AS372"/>
    </row>
    <row r="373" spans="3:45" s="90" customFormat="1">
      <c r="C373" s="90" t="s">
        <v>1095</v>
      </c>
      <c r="D373" s="90" t="s">
        <v>151</v>
      </c>
      <c r="E373" s="139">
        <v>41426</v>
      </c>
      <c r="F373" s="140"/>
      <c r="AI373"/>
      <c r="AJ373"/>
      <c r="AO373"/>
      <c r="AP373"/>
      <c r="AS373"/>
    </row>
    <row r="374" spans="3:45" s="90" customFormat="1">
      <c r="C374" s="90" t="s">
        <v>1096</v>
      </c>
      <c r="D374" s="90" t="s">
        <v>151</v>
      </c>
      <c r="E374" s="139">
        <v>41426</v>
      </c>
      <c r="F374" s="140"/>
      <c r="AI374"/>
      <c r="AJ374"/>
      <c r="AO374"/>
      <c r="AP374"/>
      <c r="AS374"/>
    </row>
    <row r="375" spans="3:45" s="90" customFormat="1">
      <c r="C375" s="90" t="s">
        <v>1097</v>
      </c>
      <c r="D375" s="90" t="s">
        <v>151</v>
      </c>
      <c r="E375" s="139">
        <v>41426</v>
      </c>
      <c r="F375" s="140"/>
      <c r="AI375"/>
      <c r="AJ375"/>
      <c r="AO375"/>
      <c r="AP375"/>
      <c r="AS375"/>
    </row>
    <row r="376" spans="3:45" s="90" customFormat="1">
      <c r="C376" s="90" t="s">
        <v>1098</v>
      </c>
      <c r="D376" s="90" t="s">
        <v>151</v>
      </c>
      <c r="E376" s="139">
        <v>41426</v>
      </c>
      <c r="F376" s="140"/>
      <c r="AI376"/>
      <c r="AJ376"/>
      <c r="AO376"/>
      <c r="AP376"/>
      <c r="AS376"/>
    </row>
    <row r="377" spans="3:45" s="90" customFormat="1">
      <c r="C377" s="90" t="s">
        <v>1099</v>
      </c>
      <c r="D377" s="90" t="s">
        <v>151</v>
      </c>
      <c r="E377" s="139">
        <v>41426</v>
      </c>
      <c r="F377" s="140"/>
      <c r="AI377"/>
      <c r="AJ377"/>
      <c r="AO377"/>
      <c r="AP377"/>
      <c r="AS377"/>
    </row>
    <row r="378" spans="3:45" s="90" customFormat="1">
      <c r="C378" s="90" t="s">
        <v>1100</v>
      </c>
      <c r="D378" s="90" t="s">
        <v>151</v>
      </c>
      <c r="E378" s="139">
        <v>41426</v>
      </c>
      <c r="F378" s="140"/>
      <c r="AI378"/>
      <c r="AJ378"/>
      <c r="AO378"/>
      <c r="AP378"/>
      <c r="AS378"/>
    </row>
    <row r="379" spans="3:45" s="90" customFormat="1">
      <c r="C379" s="90" t="s">
        <v>1101</v>
      </c>
      <c r="D379" s="90" t="s">
        <v>151</v>
      </c>
      <c r="E379" s="155">
        <v>41426</v>
      </c>
      <c r="F379" s="140"/>
      <c r="AI379"/>
      <c r="AJ379"/>
      <c r="AO379"/>
      <c r="AP379"/>
      <c r="AS379"/>
    </row>
    <row r="380" spans="3:45" s="90" customFormat="1">
      <c r="C380" s="90" t="s">
        <v>1102</v>
      </c>
      <c r="D380" s="90" t="s">
        <v>151</v>
      </c>
      <c r="E380" s="139">
        <v>41426</v>
      </c>
      <c r="F380" s="140"/>
      <c r="AI380"/>
      <c r="AJ380"/>
      <c r="AO380"/>
      <c r="AP380"/>
      <c r="AS380"/>
    </row>
    <row r="381" spans="3:45" s="90" customFormat="1">
      <c r="C381" s="90" t="s">
        <v>1103</v>
      </c>
      <c r="D381" s="90" t="s">
        <v>151</v>
      </c>
      <c r="E381" s="139">
        <v>41426</v>
      </c>
      <c r="F381" s="140"/>
      <c r="AI381"/>
      <c r="AJ381"/>
      <c r="AO381"/>
      <c r="AP381"/>
      <c r="AS381"/>
    </row>
    <row r="382" spans="3:45" s="90" customFormat="1">
      <c r="C382" s="90" t="s">
        <v>1104</v>
      </c>
      <c r="D382" s="90" t="s">
        <v>151</v>
      </c>
      <c r="E382" s="155">
        <v>41426</v>
      </c>
      <c r="F382" s="140"/>
      <c r="AI382"/>
      <c r="AJ382"/>
      <c r="AO382"/>
      <c r="AP382"/>
      <c r="AS382"/>
    </row>
    <row r="383" spans="3:45" s="90" customFormat="1">
      <c r="C383" s="90" t="s">
        <v>1105</v>
      </c>
      <c r="D383" s="90" t="s">
        <v>151</v>
      </c>
      <c r="E383" s="155">
        <v>41426</v>
      </c>
      <c r="F383" s="140"/>
      <c r="AI383"/>
      <c r="AJ383"/>
      <c r="AO383"/>
      <c r="AP383"/>
      <c r="AS383"/>
    </row>
    <row r="384" spans="3:45" s="90" customFormat="1">
      <c r="C384" s="90" t="s">
        <v>1106</v>
      </c>
      <c r="D384" s="90" t="s">
        <v>151</v>
      </c>
      <c r="E384" s="139">
        <v>41426</v>
      </c>
      <c r="F384" s="140"/>
      <c r="AI384"/>
      <c r="AJ384"/>
      <c r="AO384"/>
      <c r="AP384"/>
      <c r="AS384"/>
    </row>
    <row r="385" spans="3:45" s="90" customFormat="1">
      <c r="C385" s="90" t="s">
        <v>2014</v>
      </c>
      <c r="D385" s="90" t="s">
        <v>151</v>
      </c>
      <c r="E385" s="139">
        <v>41426</v>
      </c>
      <c r="F385" s="140"/>
      <c r="AI385"/>
      <c r="AJ385"/>
      <c r="AO385"/>
      <c r="AP385"/>
      <c r="AS385"/>
    </row>
    <row r="386" spans="3:45" s="90" customFormat="1">
      <c r="C386" s="90" t="s">
        <v>1108</v>
      </c>
      <c r="D386" s="90" t="s">
        <v>151</v>
      </c>
      <c r="E386" s="155">
        <v>41426</v>
      </c>
      <c r="F386" s="140"/>
      <c r="AI386"/>
      <c r="AJ386"/>
      <c r="AO386"/>
      <c r="AP386"/>
      <c r="AS386"/>
    </row>
    <row r="387" spans="3:45" s="90" customFormat="1">
      <c r="C387" s="90" t="s">
        <v>1109</v>
      </c>
      <c r="D387" s="90" t="s">
        <v>151</v>
      </c>
      <c r="E387" s="139">
        <v>41426</v>
      </c>
      <c r="F387" s="140"/>
      <c r="AI387"/>
      <c r="AJ387"/>
      <c r="AO387"/>
      <c r="AP387"/>
      <c r="AS387"/>
    </row>
    <row r="388" spans="3:45" s="90" customFormat="1">
      <c r="C388" s="90" t="s">
        <v>1110</v>
      </c>
      <c r="D388" s="90" t="s">
        <v>151</v>
      </c>
      <c r="E388" s="139">
        <v>41426</v>
      </c>
      <c r="F388" s="140"/>
      <c r="AI388"/>
      <c r="AJ388"/>
      <c r="AO388"/>
      <c r="AP388"/>
      <c r="AS388"/>
    </row>
    <row r="389" spans="3:45" s="90" customFormat="1">
      <c r="C389" s="90" t="s">
        <v>1111</v>
      </c>
      <c r="D389" s="90" t="s">
        <v>151</v>
      </c>
      <c r="E389" s="139">
        <v>41426</v>
      </c>
      <c r="F389" s="140"/>
      <c r="AI389"/>
      <c r="AJ389"/>
      <c r="AO389"/>
      <c r="AP389"/>
      <c r="AS389"/>
    </row>
    <row r="390" spans="3:45" s="90" customFormat="1">
      <c r="C390" s="90" t="s">
        <v>1112</v>
      </c>
      <c r="D390" s="90" t="s">
        <v>151</v>
      </c>
      <c r="E390" s="139">
        <v>41426</v>
      </c>
      <c r="F390" s="140"/>
      <c r="AI390"/>
      <c r="AJ390"/>
      <c r="AO390"/>
      <c r="AP390"/>
      <c r="AS390"/>
    </row>
    <row r="391" spans="3:45" s="90" customFormat="1">
      <c r="C391" s="90" t="s">
        <v>3147</v>
      </c>
      <c r="D391" s="90" t="s">
        <v>151</v>
      </c>
      <c r="E391"/>
      <c r="F391" s="140"/>
      <c r="AI391"/>
      <c r="AJ391"/>
      <c r="AO391"/>
      <c r="AP391"/>
      <c r="AS391"/>
    </row>
    <row r="392" spans="3:45" s="90" customFormat="1">
      <c r="C392" s="90" t="s">
        <v>1113</v>
      </c>
      <c r="D392" s="90" t="s">
        <v>151</v>
      </c>
      <c r="E392" s="139">
        <v>41426</v>
      </c>
      <c r="F392" s="140"/>
      <c r="AI392"/>
      <c r="AJ392"/>
      <c r="AO392"/>
      <c r="AP392"/>
      <c r="AS392"/>
    </row>
    <row r="393" spans="3:45" s="90" customFormat="1">
      <c r="C393" s="90" t="s">
        <v>1114</v>
      </c>
      <c r="D393" s="90" t="s">
        <v>151</v>
      </c>
      <c r="E393" s="139">
        <v>41426</v>
      </c>
      <c r="F393" s="140"/>
      <c r="AI393"/>
      <c r="AJ393"/>
      <c r="AO393"/>
      <c r="AP393"/>
      <c r="AS393"/>
    </row>
    <row r="394" spans="3:45" s="90" customFormat="1">
      <c r="C394" s="90" t="s">
        <v>3710</v>
      </c>
      <c r="D394" s="90" t="s">
        <v>151</v>
      </c>
      <c r="E394"/>
      <c r="F394" s="140"/>
      <c r="AI394"/>
      <c r="AJ394"/>
      <c r="AO394"/>
      <c r="AP394"/>
      <c r="AS394"/>
    </row>
    <row r="395" spans="3:45" s="90" customFormat="1">
      <c r="C395" s="90" t="s">
        <v>3403</v>
      </c>
      <c r="D395" s="90" t="s">
        <v>151</v>
      </c>
      <c r="E395" s="155">
        <v>41548.903495370374</v>
      </c>
      <c r="F395" s="140"/>
      <c r="AI395"/>
      <c r="AJ395"/>
      <c r="AO395"/>
      <c r="AP395"/>
      <c r="AS395"/>
    </row>
    <row r="396" spans="3:45" s="90" customFormat="1">
      <c r="C396" s="90" t="s">
        <v>1493</v>
      </c>
      <c r="D396" s="90" t="s">
        <v>2698</v>
      </c>
      <c r="E396" s="139">
        <v>41426</v>
      </c>
      <c r="F396" s="140"/>
      <c r="AI396"/>
      <c r="AJ396"/>
      <c r="AO396"/>
      <c r="AP396"/>
      <c r="AS396"/>
    </row>
    <row r="397" spans="3:45" s="90" customFormat="1">
      <c r="C397" s="90" t="s">
        <v>1520</v>
      </c>
      <c r="D397" s="90" t="s">
        <v>2698</v>
      </c>
      <c r="E397" s="139">
        <v>41426</v>
      </c>
      <c r="F397" s="140"/>
      <c r="AI397"/>
      <c r="AJ397"/>
      <c r="AO397"/>
      <c r="AP397"/>
      <c r="AS397"/>
    </row>
    <row r="398" spans="3:45" s="90" customFormat="1">
      <c r="C398" s="90" t="s">
        <v>1524</v>
      </c>
      <c r="D398" s="90" t="s">
        <v>2698</v>
      </c>
      <c r="E398" s="155">
        <v>41426</v>
      </c>
      <c r="F398" s="140"/>
      <c r="AI398"/>
      <c r="AJ398"/>
      <c r="AO398"/>
      <c r="AP398"/>
      <c r="AS398"/>
    </row>
    <row r="399" spans="3:45" s="90" customFormat="1">
      <c r="C399" s="90" t="s">
        <v>1548</v>
      </c>
      <c r="D399" s="90" t="s">
        <v>2698</v>
      </c>
      <c r="E399" s="139">
        <v>41426</v>
      </c>
      <c r="F399" s="140"/>
      <c r="AI399"/>
      <c r="AJ399"/>
      <c r="AO399"/>
      <c r="AP399"/>
      <c r="AS399"/>
    </row>
    <row r="400" spans="3:45" s="90" customFormat="1">
      <c r="C400" s="90" t="s">
        <v>3596</v>
      </c>
      <c r="D400" s="90" t="s">
        <v>2698</v>
      </c>
      <c r="E400"/>
      <c r="F400" s="140"/>
      <c r="AI400"/>
      <c r="AJ400"/>
      <c r="AO400"/>
      <c r="AP400"/>
      <c r="AS400"/>
    </row>
    <row r="401" spans="3:45" s="90" customFormat="1">
      <c r="C401" s="90" t="s">
        <v>1549</v>
      </c>
      <c r="D401" s="90" t="s">
        <v>2698</v>
      </c>
      <c r="E401" s="139">
        <v>41426</v>
      </c>
      <c r="F401" s="140"/>
      <c r="AI401"/>
      <c r="AJ401"/>
      <c r="AO401"/>
      <c r="AP401"/>
      <c r="AS401"/>
    </row>
    <row r="402" spans="3:45" s="90" customFormat="1">
      <c r="C402" s="90" t="s">
        <v>3777</v>
      </c>
      <c r="D402" s="90" t="s">
        <v>2698</v>
      </c>
      <c r="E402"/>
      <c r="F402" s="140"/>
      <c r="AI402"/>
      <c r="AJ402"/>
      <c r="AO402"/>
      <c r="AP402"/>
      <c r="AS402"/>
    </row>
    <row r="403" spans="3:45" s="90" customFormat="1">
      <c r="C403" s="90" t="s">
        <v>1575</v>
      </c>
      <c r="D403" s="90" t="s">
        <v>2698</v>
      </c>
      <c r="E403" s="139">
        <v>41426</v>
      </c>
      <c r="F403" s="140"/>
      <c r="AI403"/>
      <c r="AJ403"/>
      <c r="AO403"/>
      <c r="AP403"/>
      <c r="AS403"/>
    </row>
    <row r="404" spans="3:45" s="90" customFormat="1">
      <c r="C404" s="90" t="s">
        <v>1593</v>
      </c>
      <c r="D404" s="90" t="s">
        <v>2698</v>
      </c>
      <c r="E404" s="155">
        <v>41426</v>
      </c>
      <c r="F404" s="140"/>
      <c r="AI404"/>
      <c r="AJ404"/>
      <c r="AO404"/>
      <c r="AP404"/>
      <c r="AS404"/>
    </row>
    <row r="405" spans="3:45" s="90" customFormat="1">
      <c r="C405" s="90" t="s">
        <v>1594</v>
      </c>
      <c r="D405" s="90" t="s">
        <v>2698</v>
      </c>
      <c r="E405"/>
      <c r="F405" s="140"/>
      <c r="AI405"/>
      <c r="AJ405"/>
      <c r="AO405"/>
      <c r="AP405"/>
      <c r="AS405"/>
    </row>
    <row r="406" spans="3:45" s="90" customFormat="1">
      <c r="C406" s="90" t="s">
        <v>1358</v>
      </c>
      <c r="D406" s="90" t="s">
        <v>2698</v>
      </c>
      <c r="E406"/>
      <c r="F406" s="140"/>
      <c r="AI406"/>
      <c r="AJ406"/>
      <c r="AO406"/>
      <c r="AP406"/>
      <c r="AS406"/>
    </row>
    <row r="407" spans="3:45" s="90" customFormat="1">
      <c r="C407" s="90" t="s">
        <v>1600</v>
      </c>
      <c r="D407" s="90" t="s">
        <v>2698</v>
      </c>
      <c r="E407" s="155">
        <v>41426</v>
      </c>
      <c r="F407" s="140"/>
      <c r="AI407"/>
      <c r="AJ407"/>
      <c r="AO407"/>
      <c r="AP407"/>
      <c r="AS407"/>
    </row>
    <row r="408" spans="3:45" s="90" customFormat="1">
      <c r="C408" s="90" t="s">
        <v>2910</v>
      </c>
      <c r="D408" s="90" t="s">
        <v>2698</v>
      </c>
      <c r="E408" s="139">
        <v>41426</v>
      </c>
      <c r="F408" s="140"/>
      <c r="AI408"/>
      <c r="AJ408"/>
      <c r="AO408"/>
      <c r="AP408"/>
      <c r="AS408"/>
    </row>
    <row r="409" spans="3:45" s="90" customFormat="1">
      <c r="C409" s="90" t="s">
        <v>3797</v>
      </c>
      <c r="D409" s="90" t="s">
        <v>2698</v>
      </c>
      <c r="E409"/>
      <c r="F409" s="140"/>
      <c r="AI409"/>
      <c r="AJ409"/>
      <c r="AO409"/>
      <c r="AP409"/>
      <c r="AS409"/>
    </row>
    <row r="410" spans="3:45" s="90" customFormat="1">
      <c r="C410" s="90" t="s">
        <v>1611</v>
      </c>
      <c r="D410" s="90" t="s">
        <v>2698</v>
      </c>
      <c r="E410" s="139">
        <v>41426</v>
      </c>
      <c r="F410" s="140"/>
      <c r="AI410"/>
      <c r="AJ410"/>
      <c r="AO410"/>
      <c r="AP410"/>
      <c r="AS410"/>
    </row>
    <row r="411" spans="3:45" s="90" customFormat="1">
      <c r="C411" s="90" t="s">
        <v>1621</v>
      </c>
      <c r="D411" s="90" t="s">
        <v>2698</v>
      </c>
      <c r="E411" s="139">
        <v>41426</v>
      </c>
      <c r="F411" s="140"/>
      <c r="AI411"/>
      <c r="AJ411"/>
      <c r="AO411"/>
      <c r="AP411"/>
      <c r="AS411"/>
    </row>
    <row r="412" spans="3:45" s="90" customFormat="1">
      <c r="C412" s="90" t="s">
        <v>1622</v>
      </c>
      <c r="D412" s="90" t="s">
        <v>2698</v>
      </c>
      <c r="E412" s="139">
        <v>41426</v>
      </c>
      <c r="F412" s="140"/>
      <c r="AI412"/>
      <c r="AJ412"/>
      <c r="AO412"/>
      <c r="AP412"/>
      <c r="AS412"/>
    </row>
    <row r="413" spans="3:45" s="90" customFormat="1">
      <c r="C413" s="90" t="s">
        <v>1635</v>
      </c>
      <c r="D413" s="90" t="s">
        <v>2698</v>
      </c>
      <c r="E413" s="139">
        <v>41426</v>
      </c>
      <c r="F413" s="140"/>
      <c r="AI413"/>
      <c r="AJ413"/>
      <c r="AO413"/>
      <c r="AP413"/>
      <c r="AS413"/>
    </row>
    <row r="414" spans="3:45" s="90" customFormat="1">
      <c r="C414" s="90" t="s">
        <v>1636</v>
      </c>
      <c r="D414" s="90" t="s">
        <v>2698</v>
      </c>
      <c r="E414" s="139">
        <v>41426</v>
      </c>
      <c r="F414" s="140"/>
      <c r="AI414"/>
      <c r="AJ414"/>
      <c r="AO414"/>
      <c r="AP414"/>
      <c r="AS414"/>
    </row>
    <row r="415" spans="3:45" s="90" customFormat="1">
      <c r="C415" s="90" t="s">
        <v>1645</v>
      </c>
      <c r="D415" s="90" t="s">
        <v>2698</v>
      </c>
      <c r="E415" s="139">
        <v>41426</v>
      </c>
      <c r="F415" s="140"/>
      <c r="AI415"/>
      <c r="AJ415"/>
      <c r="AO415"/>
      <c r="AP415"/>
      <c r="AS415"/>
    </row>
    <row r="416" spans="3:45" s="90" customFormat="1">
      <c r="C416" s="90" t="s">
        <v>1661</v>
      </c>
      <c r="D416" s="90" t="s">
        <v>2698</v>
      </c>
      <c r="E416" s="139">
        <v>41426</v>
      </c>
      <c r="F416" s="140"/>
      <c r="AI416"/>
      <c r="AJ416"/>
      <c r="AO416"/>
      <c r="AP416"/>
      <c r="AS416"/>
    </row>
    <row r="417" spans="3:45" s="90" customFormat="1">
      <c r="C417" s="90" t="s">
        <v>1685</v>
      </c>
      <c r="D417" s="90" t="s">
        <v>2698</v>
      </c>
      <c r="E417" s="139">
        <v>41426</v>
      </c>
      <c r="F417" s="140"/>
      <c r="AI417"/>
      <c r="AJ417"/>
      <c r="AO417"/>
      <c r="AP417"/>
      <c r="AS417"/>
    </row>
    <row r="418" spans="3:45" s="90" customFormat="1">
      <c r="C418" s="90" t="s">
        <v>1686</v>
      </c>
      <c r="D418" s="90" t="s">
        <v>2698</v>
      </c>
      <c r="E418" s="139">
        <v>41426</v>
      </c>
      <c r="F418" s="140"/>
      <c r="AI418"/>
      <c r="AJ418"/>
      <c r="AO418"/>
      <c r="AP418"/>
      <c r="AS418"/>
    </row>
    <row r="419" spans="3:45" s="90" customFormat="1">
      <c r="C419" s="90" t="s">
        <v>186</v>
      </c>
      <c r="D419" s="90" t="s">
        <v>2698</v>
      </c>
      <c r="E419" s="139">
        <v>41426</v>
      </c>
      <c r="F419" s="140"/>
      <c r="AI419"/>
      <c r="AJ419"/>
      <c r="AO419"/>
      <c r="AP419"/>
      <c r="AS419"/>
    </row>
    <row r="420" spans="3:45" s="90" customFormat="1">
      <c r="C420" s="90" t="s">
        <v>1689</v>
      </c>
      <c r="D420" s="90" t="s">
        <v>2698</v>
      </c>
      <c r="E420" s="139">
        <v>41426</v>
      </c>
      <c r="F420" s="140"/>
      <c r="AI420"/>
      <c r="AJ420"/>
      <c r="AO420"/>
      <c r="AP420"/>
      <c r="AS420"/>
    </row>
    <row r="421" spans="3:45" s="90" customFormat="1">
      <c r="C421" s="90" t="s">
        <v>1743</v>
      </c>
      <c r="D421" s="90" t="s">
        <v>2698</v>
      </c>
      <c r="E421" s="155">
        <v>41426</v>
      </c>
      <c r="F421" s="140"/>
      <c r="AI421"/>
      <c r="AJ421"/>
      <c r="AO421"/>
      <c r="AP421"/>
      <c r="AS421"/>
    </row>
    <row r="422" spans="3:45" s="90" customFormat="1">
      <c r="C422" s="90" t="s">
        <v>1744</v>
      </c>
      <c r="D422" s="90" t="s">
        <v>2698</v>
      </c>
      <c r="E422" s="139">
        <v>41426</v>
      </c>
      <c r="F422" s="140"/>
      <c r="AI422"/>
      <c r="AJ422"/>
      <c r="AO422"/>
      <c r="AP422"/>
      <c r="AS422"/>
    </row>
    <row r="423" spans="3:45" s="90" customFormat="1">
      <c r="C423" s="90" t="s">
        <v>1745</v>
      </c>
      <c r="D423" s="90" t="s">
        <v>2698</v>
      </c>
      <c r="E423" s="139">
        <v>41426</v>
      </c>
      <c r="F423" s="140"/>
      <c r="AI423"/>
      <c r="AJ423"/>
      <c r="AO423"/>
      <c r="AP423"/>
      <c r="AS423"/>
    </row>
    <row r="424" spans="3:45" s="90" customFormat="1">
      <c r="C424" s="90" t="s">
        <v>1746</v>
      </c>
      <c r="D424" s="90" t="s">
        <v>2698</v>
      </c>
      <c r="E424" s="139">
        <v>41426</v>
      </c>
      <c r="F424" s="140"/>
      <c r="AI424"/>
      <c r="AJ424"/>
      <c r="AO424"/>
      <c r="AP424"/>
      <c r="AS424"/>
    </row>
    <row r="425" spans="3:45" s="90" customFormat="1">
      <c r="C425" s="90" t="s">
        <v>1747</v>
      </c>
      <c r="D425" s="90" t="s">
        <v>2698</v>
      </c>
      <c r="E425" s="155">
        <v>41426</v>
      </c>
      <c r="F425" s="140"/>
      <c r="AI425"/>
      <c r="AJ425"/>
      <c r="AO425"/>
      <c r="AP425"/>
      <c r="AS425"/>
    </row>
    <row r="426" spans="3:45" s="90" customFormat="1">
      <c r="C426" s="90" t="s">
        <v>1748</v>
      </c>
      <c r="D426" s="90" t="s">
        <v>2698</v>
      </c>
      <c r="E426" s="139">
        <v>41426</v>
      </c>
      <c r="F426" s="140"/>
      <c r="AI426"/>
      <c r="AJ426"/>
      <c r="AO426"/>
      <c r="AP426"/>
      <c r="AS426"/>
    </row>
    <row r="427" spans="3:45" s="90" customFormat="1">
      <c r="C427" s="90" t="s">
        <v>1749</v>
      </c>
      <c r="D427" s="90" t="s">
        <v>2698</v>
      </c>
      <c r="E427" s="139">
        <v>41426</v>
      </c>
      <c r="F427" s="140"/>
      <c r="AI427"/>
      <c r="AJ427"/>
      <c r="AO427"/>
      <c r="AP427"/>
      <c r="AS427"/>
    </row>
    <row r="428" spans="3:45" s="90" customFormat="1">
      <c r="C428" s="90" t="s">
        <v>1766</v>
      </c>
      <c r="D428" s="90" t="s">
        <v>2698</v>
      </c>
      <c r="E428" s="139">
        <v>41426</v>
      </c>
      <c r="F428" s="140"/>
      <c r="AI428"/>
      <c r="AJ428"/>
      <c r="AO428"/>
      <c r="AP428"/>
      <c r="AS428"/>
    </row>
    <row r="429" spans="3:45" s="90" customFormat="1">
      <c r="C429" s="90" t="s">
        <v>1767</v>
      </c>
      <c r="D429" s="90" t="s">
        <v>2698</v>
      </c>
      <c r="E429" s="139">
        <v>41426</v>
      </c>
      <c r="F429" s="140"/>
      <c r="AI429"/>
      <c r="AJ429"/>
      <c r="AO429"/>
      <c r="AP429"/>
      <c r="AS429"/>
    </row>
    <row r="430" spans="3:45" s="90" customFormat="1">
      <c r="C430" s="90" t="s">
        <v>1791</v>
      </c>
      <c r="D430" s="90" t="s">
        <v>2698</v>
      </c>
      <c r="E430" s="155">
        <v>41426</v>
      </c>
      <c r="F430" s="140"/>
      <c r="AI430"/>
      <c r="AJ430"/>
      <c r="AO430"/>
      <c r="AP430"/>
      <c r="AS430"/>
    </row>
    <row r="431" spans="3:45" s="90" customFormat="1">
      <c r="C431" s="90" t="s">
        <v>1850</v>
      </c>
      <c r="D431" s="90" t="s">
        <v>2698</v>
      </c>
      <c r="E431" s="139">
        <v>41426</v>
      </c>
      <c r="F431" s="140"/>
      <c r="AI431"/>
      <c r="AJ431"/>
      <c r="AO431"/>
      <c r="AP431"/>
      <c r="AS431"/>
    </row>
    <row r="432" spans="3:45" s="90" customFormat="1">
      <c r="C432" s="90" t="s">
        <v>1851</v>
      </c>
      <c r="D432" s="90" t="s">
        <v>2698</v>
      </c>
      <c r="E432" s="139">
        <v>41426</v>
      </c>
      <c r="F432" s="140"/>
      <c r="AI432"/>
      <c r="AJ432"/>
      <c r="AO432"/>
      <c r="AP432"/>
      <c r="AS432"/>
    </row>
    <row r="433" spans="3:45" s="90" customFormat="1">
      <c r="C433" s="90" t="s">
        <v>1861</v>
      </c>
      <c r="D433" s="90" t="s">
        <v>2698</v>
      </c>
      <c r="E433"/>
      <c r="F433" s="140"/>
      <c r="AI433"/>
      <c r="AJ433"/>
      <c r="AO433"/>
      <c r="AP433"/>
      <c r="AS433"/>
    </row>
    <row r="434" spans="3:45" s="90" customFormat="1">
      <c r="C434" s="90" t="s">
        <v>1880</v>
      </c>
      <c r="D434" s="90" t="s">
        <v>2698</v>
      </c>
      <c r="E434" s="139">
        <v>41426</v>
      </c>
      <c r="F434" s="140"/>
      <c r="AI434"/>
      <c r="AJ434"/>
      <c r="AO434"/>
      <c r="AP434"/>
      <c r="AS434"/>
    </row>
    <row r="435" spans="3:45" s="90" customFormat="1">
      <c r="C435" s="90" t="s">
        <v>2911</v>
      </c>
      <c r="D435" s="90" t="s">
        <v>2698</v>
      </c>
      <c r="E435" s="139">
        <v>41426</v>
      </c>
      <c r="F435" s="140"/>
      <c r="AI435"/>
      <c r="AJ435"/>
      <c r="AO435"/>
      <c r="AP435"/>
      <c r="AS435"/>
    </row>
    <row r="436" spans="3:45" s="90" customFormat="1">
      <c r="C436" s="90" t="s">
        <v>1904</v>
      </c>
      <c r="D436" s="90" t="s">
        <v>2698</v>
      </c>
      <c r="E436" s="139">
        <v>41426</v>
      </c>
      <c r="F436" s="140"/>
      <c r="AI436"/>
      <c r="AJ436"/>
      <c r="AO436"/>
      <c r="AP436"/>
      <c r="AS436"/>
    </row>
    <row r="437" spans="3:45" s="90" customFormat="1">
      <c r="C437" s="90" t="s">
        <v>1905</v>
      </c>
      <c r="D437" s="90" t="s">
        <v>2698</v>
      </c>
      <c r="E437" s="139">
        <v>41426</v>
      </c>
      <c r="F437" s="140"/>
      <c r="AI437"/>
      <c r="AJ437"/>
      <c r="AO437"/>
      <c r="AP437"/>
      <c r="AS437"/>
    </row>
    <row r="438" spans="3:45" s="90" customFormat="1">
      <c r="C438" s="90" t="s">
        <v>2060</v>
      </c>
      <c r="D438" s="90" t="s">
        <v>2698</v>
      </c>
      <c r="E438" s="139">
        <v>41426</v>
      </c>
      <c r="F438" s="140"/>
      <c r="AI438"/>
      <c r="AJ438"/>
      <c r="AO438"/>
      <c r="AP438"/>
      <c r="AS438"/>
    </row>
    <row r="439" spans="3:45" s="90" customFormat="1">
      <c r="C439" s="90" t="s">
        <v>1923</v>
      </c>
      <c r="D439" s="90" t="s">
        <v>2698</v>
      </c>
      <c r="E439" s="139">
        <v>41426</v>
      </c>
      <c r="F439" s="140"/>
      <c r="AI439"/>
      <c r="AJ439"/>
      <c r="AO439"/>
      <c r="AP439"/>
      <c r="AS439"/>
    </row>
    <row r="440" spans="3:45" s="90" customFormat="1">
      <c r="C440" s="90" t="s">
        <v>3798</v>
      </c>
      <c r="D440" s="90" t="s">
        <v>2698</v>
      </c>
      <c r="E440"/>
      <c r="F440" s="140"/>
      <c r="AI440"/>
      <c r="AJ440"/>
      <c r="AO440"/>
      <c r="AP440"/>
      <c r="AS440"/>
    </row>
    <row r="441" spans="3:45" s="90" customFormat="1">
      <c r="C441" s="90" t="s">
        <v>1928</v>
      </c>
      <c r="D441" s="90" t="s">
        <v>2698</v>
      </c>
      <c r="E441" s="139">
        <v>41426</v>
      </c>
      <c r="F441" s="140"/>
      <c r="AI441"/>
      <c r="AJ441"/>
      <c r="AO441"/>
      <c r="AP441"/>
      <c r="AS441"/>
    </row>
    <row r="442" spans="3:45" s="90" customFormat="1">
      <c r="C442" s="90" t="s">
        <v>1930</v>
      </c>
      <c r="D442" s="90" t="s">
        <v>2698</v>
      </c>
      <c r="E442" s="139">
        <v>41426</v>
      </c>
      <c r="F442" s="140"/>
      <c r="AI442"/>
      <c r="AJ442"/>
      <c r="AO442"/>
      <c r="AP442"/>
      <c r="AS442"/>
    </row>
    <row r="443" spans="3:45" s="90" customFormat="1">
      <c r="C443" s="90" t="s">
        <v>1948</v>
      </c>
      <c r="D443" s="90" t="s">
        <v>2698</v>
      </c>
      <c r="E443" s="139">
        <v>41426</v>
      </c>
      <c r="F443" s="140"/>
      <c r="AI443"/>
      <c r="AJ443"/>
      <c r="AO443"/>
      <c r="AP443"/>
      <c r="AS443"/>
    </row>
    <row r="444" spans="3:45" s="90" customFormat="1">
      <c r="C444" s="90" t="s">
        <v>3291</v>
      </c>
      <c r="D444" s="90" t="s">
        <v>2698</v>
      </c>
      <c r="E444" s="155">
        <v>41511.743159722224</v>
      </c>
      <c r="F444" s="140"/>
      <c r="AI444"/>
      <c r="AJ444"/>
      <c r="AO444"/>
      <c r="AP444"/>
      <c r="AS444"/>
    </row>
    <row r="445" spans="3:45" s="90" customFormat="1">
      <c r="C445" s="90" t="s">
        <v>1981</v>
      </c>
      <c r="D445" s="90" t="s">
        <v>2698</v>
      </c>
      <c r="E445" s="139">
        <v>41426</v>
      </c>
      <c r="F445" s="140"/>
      <c r="AI445"/>
      <c r="AJ445"/>
      <c r="AO445"/>
      <c r="AP445"/>
      <c r="AS445"/>
    </row>
    <row r="446" spans="3:45" s="90" customFormat="1">
      <c r="C446" s="90" t="s">
        <v>1996</v>
      </c>
      <c r="D446" s="90" t="s">
        <v>2698</v>
      </c>
      <c r="E446" s="139">
        <v>41426</v>
      </c>
      <c r="F446" s="140"/>
      <c r="AI446"/>
      <c r="AJ446"/>
      <c r="AO446"/>
      <c r="AP446"/>
      <c r="AS446"/>
    </row>
    <row r="447" spans="3:45" s="90" customFormat="1">
      <c r="C447" s="90" t="s">
        <v>3517</v>
      </c>
      <c r="D447" s="90" t="s">
        <v>551</v>
      </c>
      <c r="E447" s="155">
        <v>41570.209872685184</v>
      </c>
      <c r="F447" s="140"/>
      <c r="AI447"/>
      <c r="AJ447"/>
      <c r="AO447"/>
      <c r="AP447"/>
      <c r="AS447"/>
    </row>
    <row r="448" spans="3:45" s="90" customFormat="1">
      <c r="C448" s="90" t="s">
        <v>5584</v>
      </c>
      <c r="D448" s="90" t="s">
        <v>551</v>
      </c>
      <c r="E448"/>
      <c r="F448" s="140"/>
      <c r="AI448"/>
      <c r="AJ448"/>
      <c r="AO448"/>
      <c r="AP448"/>
      <c r="AS448"/>
    </row>
    <row r="449" spans="3:45" s="90" customFormat="1">
      <c r="C449" s="90" t="s">
        <v>2146</v>
      </c>
      <c r="D449" s="90" t="s">
        <v>551</v>
      </c>
      <c r="E449" s="139">
        <v>41426</v>
      </c>
      <c r="F449" s="140"/>
      <c r="AI449"/>
      <c r="AJ449"/>
      <c r="AO449"/>
      <c r="AP449"/>
      <c r="AS449"/>
    </row>
    <row r="450" spans="3:45" s="90" customFormat="1">
      <c r="C450" s="90" t="s">
        <v>2147</v>
      </c>
      <c r="D450" s="90" t="s">
        <v>551</v>
      </c>
      <c r="E450" s="139">
        <v>41426</v>
      </c>
      <c r="F450" s="140"/>
      <c r="AI450"/>
      <c r="AJ450"/>
      <c r="AO450"/>
      <c r="AP450"/>
      <c r="AS450"/>
    </row>
    <row r="451" spans="3:45" s="90" customFormat="1">
      <c r="C451" s="90" t="s">
        <v>2148</v>
      </c>
      <c r="D451" s="90" t="s">
        <v>551</v>
      </c>
      <c r="E451" s="139">
        <v>41426</v>
      </c>
      <c r="F451" s="140"/>
      <c r="AI451"/>
      <c r="AJ451"/>
      <c r="AO451"/>
      <c r="AP451"/>
      <c r="AS451"/>
    </row>
    <row r="452" spans="3:45" s="90" customFormat="1">
      <c r="C452" s="90" t="s">
        <v>2149</v>
      </c>
      <c r="D452" s="90" t="s">
        <v>551</v>
      </c>
      <c r="E452" s="139">
        <v>41426</v>
      </c>
      <c r="F452" s="140"/>
      <c r="AI452"/>
      <c r="AJ452"/>
      <c r="AO452"/>
      <c r="AP452"/>
      <c r="AS452"/>
    </row>
    <row r="453" spans="3:45" s="90" customFormat="1">
      <c r="C453" s="90" t="s">
        <v>5583</v>
      </c>
      <c r="D453" s="90" t="s">
        <v>551</v>
      </c>
      <c r="E453"/>
      <c r="F453" s="140"/>
      <c r="AI453"/>
      <c r="AJ453"/>
      <c r="AO453"/>
      <c r="AP453"/>
      <c r="AS453"/>
    </row>
    <row r="454" spans="3:45" s="90" customFormat="1">
      <c r="C454" s="90" t="s">
        <v>3303</v>
      </c>
      <c r="D454" s="90" t="s">
        <v>551</v>
      </c>
      <c r="E454"/>
      <c r="F454" s="140"/>
      <c r="AI454"/>
      <c r="AJ454"/>
      <c r="AO454"/>
      <c r="AP454"/>
      <c r="AS454"/>
    </row>
    <row r="455" spans="3:45" s="90" customFormat="1">
      <c r="C455" s="90" t="s">
        <v>2150</v>
      </c>
      <c r="D455" s="90" t="s">
        <v>551</v>
      </c>
      <c r="E455" s="139">
        <v>41426</v>
      </c>
      <c r="F455" s="140"/>
      <c r="AI455"/>
      <c r="AJ455"/>
      <c r="AO455"/>
      <c r="AP455"/>
      <c r="AS455"/>
    </row>
    <row r="456" spans="3:45" s="90" customFormat="1">
      <c r="C456" s="90" t="s">
        <v>2151</v>
      </c>
      <c r="D456" s="90" t="s">
        <v>551</v>
      </c>
      <c r="E456" s="139">
        <v>41426</v>
      </c>
      <c r="F456" s="140"/>
      <c r="AI456"/>
      <c r="AJ456"/>
      <c r="AO456"/>
      <c r="AP456"/>
      <c r="AS456"/>
    </row>
    <row r="457" spans="3:45" s="90" customFormat="1">
      <c r="C457" s="90" t="s">
        <v>2152</v>
      </c>
      <c r="D457" s="90" t="s">
        <v>551</v>
      </c>
      <c r="E457" s="139">
        <v>41426</v>
      </c>
      <c r="F457" s="140"/>
      <c r="AI457"/>
      <c r="AJ457"/>
      <c r="AO457"/>
      <c r="AP457"/>
      <c r="AS457"/>
    </row>
    <row r="458" spans="3:45" s="90" customFormat="1">
      <c r="C458" s="90" t="s">
        <v>2153</v>
      </c>
      <c r="D458" s="90" t="s">
        <v>551</v>
      </c>
      <c r="E458" s="139">
        <v>41426</v>
      </c>
      <c r="F458" s="140"/>
      <c r="AI458"/>
      <c r="AJ458"/>
      <c r="AO458"/>
      <c r="AP458"/>
      <c r="AS458"/>
    </row>
    <row r="459" spans="3:45" s="90" customFormat="1">
      <c r="C459" s="90" t="s">
        <v>2154</v>
      </c>
      <c r="D459" s="90" t="s">
        <v>551</v>
      </c>
      <c r="E459" s="139">
        <v>41426</v>
      </c>
      <c r="F459" s="140"/>
      <c r="AI459"/>
      <c r="AJ459"/>
      <c r="AO459"/>
      <c r="AP459"/>
      <c r="AS459"/>
    </row>
    <row r="460" spans="3:45" s="90" customFormat="1">
      <c r="C460" s="90" t="s">
        <v>2155</v>
      </c>
      <c r="D460" s="90" t="s">
        <v>551</v>
      </c>
      <c r="E460" s="155">
        <v>41426</v>
      </c>
      <c r="F460" s="140"/>
      <c r="AI460"/>
      <c r="AJ460"/>
      <c r="AO460"/>
      <c r="AP460"/>
      <c r="AS460"/>
    </row>
    <row r="461" spans="3:45" s="90" customFormat="1">
      <c r="C461" s="90" t="s">
        <v>2156</v>
      </c>
      <c r="D461" s="90" t="s">
        <v>551</v>
      </c>
      <c r="E461" s="139">
        <v>41426</v>
      </c>
      <c r="F461" s="140"/>
      <c r="AI461"/>
      <c r="AJ461"/>
      <c r="AO461"/>
      <c r="AP461"/>
      <c r="AS461"/>
    </row>
    <row r="462" spans="3:45" s="90" customFormat="1">
      <c r="C462" s="90" t="s">
        <v>2157</v>
      </c>
      <c r="D462" s="90" t="s">
        <v>551</v>
      </c>
      <c r="E462" s="139">
        <v>41426</v>
      </c>
      <c r="F462" s="140"/>
      <c r="AI462"/>
      <c r="AJ462"/>
      <c r="AO462"/>
      <c r="AP462"/>
      <c r="AS462"/>
    </row>
    <row r="463" spans="3:45" s="90" customFormat="1">
      <c r="C463" s="90" t="s">
        <v>2177</v>
      </c>
      <c r="D463" s="90" t="s">
        <v>551</v>
      </c>
      <c r="E463"/>
      <c r="F463" s="140"/>
      <c r="AI463"/>
      <c r="AJ463"/>
      <c r="AO463"/>
      <c r="AP463"/>
      <c r="AS463"/>
    </row>
    <row r="464" spans="3:45" s="90" customFormat="1">
      <c r="C464" s="90" t="s">
        <v>2158</v>
      </c>
      <c r="D464" s="90" t="s">
        <v>551</v>
      </c>
      <c r="E464" s="155">
        <v>41426</v>
      </c>
      <c r="F464" s="140"/>
      <c r="AI464"/>
      <c r="AJ464"/>
      <c r="AO464"/>
      <c r="AP464"/>
      <c r="AS464"/>
    </row>
    <row r="465" spans="3:45" s="90" customFormat="1">
      <c r="C465" s="90" t="s">
        <v>2176</v>
      </c>
      <c r="D465" s="90" t="s">
        <v>551</v>
      </c>
      <c r="E465" s="139">
        <v>41426</v>
      </c>
      <c r="F465" s="140"/>
      <c r="AI465"/>
      <c r="AJ465"/>
      <c r="AO465"/>
      <c r="AP465"/>
      <c r="AS465"/>
    </row>
    <row r="466" spans="3:45" s="90" customFormat="1">
      <c r="C466" s="90" t="s">
        <v>2159</v>
      </c>
      <c r="D466" s="90" t="s">
        <v>551</v>
      </c>
      <c r="E466" s="139">
        <v>41426</v>
      </c>
      <c r="F466" s="140"/>
      <c r="AI466"/>
      <c r="AJ466"/>
      <c r="AO466"/>
      <c r="AP466"/>
      <c r="AS466"/>
    </row>
    <row r="467" spans="3:45" s="90" customFormat="1">
      <c r="C467" s="90" t="s">
        <v>2160</v>
      </c>
      <c r="D467" s="90" t="s">
        <v>551</v>
      </c>
      <c r="E467" s="139">
        <v>41426</v>
      </c>
      <c r="F467" s="140"/>
      <c r="AI467"/>
      <c r="AJ467"/>
      <c r="AO467"/>
      <c r="AP467"/>
      <c r="AS467"/>
    </row>
    <row r="468" spans="3:45" s="90" customFormat="1">
      <c r="C468" s="90" t="s">
        <v>2474</v>
      </c>
      <c r="D468" s="90" t="s">
        <v>551</v>
      </c>
      <c r="E468" s="139">
        <v>41426</v>
      </c>
      <c r="F468" s="140"/>
      <c r="AI468"/>
      <c r="AJ468"/>
      <c r="AO468"/>
      <c r="AP468"/>
      <c r="AS468"/>
    </row>
    <row r="469" spans="3:45" s="90" customFormat="1">
      <c r="C469" s="90" t="s">
        <v>2161</v>
      </c>
      <c r="D469" s="90" t="s">
        <v>551</v>
      </c>
      <c r="E469"/>
      <c r="F469" s="140"/>
      <c r="AI469"/>
      <c r="AJ469"/>
      <c r="AO469"/>
      <c r="AP469"/>
      <c r="AS469"/>
    </row>
    <row r="470" spans="3:45" s="90" customFormat="1">
      <c r="C470" s="90" t="s">
        <v>2490</v>
      </c>
      <c r="D470" s="90" t="s">
        <v>551</v>
      </c>
      <c r="E470"/>
      <c r="F470" s="140"/>
      <c r="AI470"/>
      <c r="AJ470"/>
      <c r="AO470"/>
      <c r="AP470"/>
      <c r="AS470"/>
    </row>
    <row r="471" spans="3:45" s="90" customFormat="1">
      <c r="C471" s="90" t="s">
        <v>2925</v>
      </c>
      <c r="D471" s="90" t="s">
        <v>551</v>
      </c>
      <c r="E471"/>
      <c r="F471" s="140"/>
      <c r="AI471"/>
      <c r="AJ471"/>
      <c r="AO471"/>
      <c r="AP471"/>
      <c r="AS471"/>
    </row>
    <row r="472" spans="3:45" s="90" customFormat="1">
      <c r="C472" s="90" t="s">
        <v>2754</v>
      </c>
      <c r="D472" s="90" t="s">
        <v>551</v>
      </c>
      <c r="E472" s="139">
        <v>41426</v>
      </c>
      <c r="F472" s="140"/>
      <c r="AI472"/>
      <c r="AJ472"/>
      <c r="AO472"/>
      <c r="AP472"/>
      <c r="AS472"/>
    </row>
    <row r="473" spans="3:45" s="90" customFormat="1">
      <c r="C473" s="90" t="s">
        <v>2873</v>
      </c>
      <c r="D473" s="90" t="s">
        <v>551</v>
      </c>
      <c r="E473" s="139">
        <v>41426</v>
      </c>
      <c r="F473" s="140"/>
      <c r="AI473"/>
      <c r="AJ473"/>
      <c r="AO473"/>
      <c r="AP473"/>
      <c r="AS473"/>
    </row>
    <row r="474" spans="3:45" s="90" customFormat="1">
      <c r="C474" s="90" t="s">
        <v>2489</v>
      </c>
      <c r="D474" s="90" t="s">
        <v>551</v>
      </c>
      <c r="E474" s="139">
        <v>41426</v>
      </c>
      <c r="F474" s="140"/>
      <c r="AI474"/>
      <c r="AJ474"/>
      <c r="AO474"/>
      <c r="AP474"/>
      <c r="AS474"/>
    </row>
    <row r="475" spans="3:45" s="90" customFormat="1">
      <c r="C475" s="90" t="s">
        <v>2162</v>
      </c>
      <c r="D475" s="90" t="s">
        <v>551</v>
      </c>
      <c r="E475" s="155">
        <v>41426</v>
      </c>
      <c r="F475" s="140"/>
      <c r="AI475"/>
      <c r="AJ475"/>
      <c r="AO475"/>
      <c r="AP475"/>
      <c r="AS475"/>
    </row>
    <row r="476" spans="3:45" s="90" customFormat="1">
      <c r="C476" s="90" t="s">
        <v>2163</v>
      </c>
      <c r="D476" s="90" t="s">
        <v>551</v>
      </c>
      <c r="E476" s="139">
        <v>41426</v>
      </c>
      <c r="F476" s="140"/>
      <c r="AI476"/>
      <c r="AJ476"/>
      <c r="AO476"/>
      <c r="AP476"/>
      <c r="AS476"/>
    </row>
    <row r="477" spans="3:45" s="90" customFormat="1">
      <c r="C477" s="90" t="s">
        <v>2164</v>
      </c>
      <c r="D477" s="90" t="s">
        <v>551</v>
      </c>
      <c r="E477" s="139">
        <v>41426</v>
      </c>
      <c r="F477" s="140"/>
      <c r="AI477"/>
      <c r="AJ477"/>
      <c r="AO477"/>
      <c r="AP477"/>
      <c r="AS477"/>
    </row>
    <row r="478" spans="3:45" s="90" customFormat="1">
      <c r="C478" s="90" t="s">
        <v>3780</v>
      </c>
      <c r="D478" s="90" t="s">
        <v>551</v>
      </c>
      <c r="E478"/>
      <c r="F478" s="140"/>
      <c r="AI478"/>
      <c r="AJ478"/>
      <c r="AO478"/>
      <c r="AP478"/>
      <c r="AS478"/>
    </row>
    <row r="479" spans="3:45" s="90" customFormat="1">
      <c r="C479" s="90" t="s">
        <v>3310</v>
      </c>
      <c r="D479" s="90" t="s">
        <v>551</v>
      </c>
      <c r="E479"/>
      <c r="F479" s="140"/>
      <c r="AI479"/>
      <c r="AJ479"/>
      <c r="AO479"/>
      <c r="AP479"/>
      <c r="AS479"/>
    </row>
    <row r="480" spans="3:45" s="90" customFormat="1">
      <c r="C480" s="90" t="s">
        <v>2165</v>
      </c>
      <c r="D480" s="90" t="s">
        <v>551</v>
      </c>
      <c r="E480" s="139">
        <v>41426</v>
      </c>
      <c r="F480" s="140"/>
      <c r="AI480"/>
      <c r="AJ480"/>
      <c r="AO480"/>
      <c r="AP480"/>
      <c r="AS480"/>
    </row>
    <row r="481" spans="3:45" s="90" customFormat="1">
      <c r="C481" s="90" t="s">
        <v>2166</v>
      </c>
      <c r="D481" s="90" t="s">
        <v>551</v>
      </c>
      <c r="E481" s="139">
        <v>41426</v>
      </c>
      <c r="F481" s="140"/>
      <c r="AI481"/>
      <c r="AJ481"/>
      <c r="AO481"/>
      <c r="AP481"/>
      <c r="AS481"/>
    </row>
    <row r="482" spans="3:45" s="90" customFormat="1">
      <c r="C482" s="90" t="s">
        <v>2145</v>
      </c>
      <c r="D482" s="90" t="s">
        <v>551</v>
      </c>
      <c r="E482" s="139">
        <v>41426</v>
      </c>
      <c r="F482" s="140"/>
      <c r="AI482"/>
      <c r="AJ482"/>
      <c r="AO482"/>
      <c r="AP482"/>
      <c r="AS482"/>
    </row>
    <row r="483" spans="3:45" s="90" customFormat="1">
      <c r="C483" s="90" t="s">
        <v>2167</v>
      </c>
      <c r="D483" s="90" t="s">
        <v>551</v>
      </c>
      <c r="E483"/>
      <c r="F483" s="140"/>
      <c r="AI483"/>
      <c r="AJ483"/>
      <c r="AO483"/>
      <c r="AP483"/>
      <c r="AS483"/>
    </row>
    <row r="484" spans="3:45" s="90" customFormat="1">
      <c r="C484" s="90" t="s">
        <v>2168</v>
      </c>
      <c r="D484" s="90" t="s">
        <v>551</v>
      </c>
      <c r="E484" s="139">
        <v>41426</v>
      </c>
      <c r="F484" s="140"/>
      <c r="AI484"/>
      <c r="AJ484"/>
      <c r="AO484"/>
      <c r="AP484"/>
      <c r="AS484"/>
    </row>
    <row r="485" spans="3:45" s="90" customFormat="1">
      <c r="C485" s="90" t="s">
        <v>2169</v>
      </c>
      <c r="D485" s="90" t="s">
        <v>551</v>
      </c>
      <c r="E485"/>
      <c r="F485" s="140"/>
      <c r="AI485"/>
      <c r="AJ485"/>
      <c r="AO485"/>
      <c r="AP485"/>
      <c r="AS485"/>
    </row>
    <row r="486" spans="3:45" s="90" customFormat="1">
      <c r="C486" s="90" t="s">
        <v>2170</v>
      </c>
      <c r="D486" s="90" t="s">
        <v>551</v>
      </c>
      <c r="E486" s="155">
        <v>41426</v>
      </c>
      <c r="F486" s="140"/>
      <c r="AI486"/>
      <c r="AJ486"/>
      <c r="AO486"/>
      <c r="AP486"/>
      <c r="AS486"/>
    </row>
    <row r="487" spans="3:45" s="90" customFormat="1">
      <c r="C487" s="90" t="s">
        <v>2171</v>
      </c>
      <c r="D487" s="90" t="s">
        <v>551</v>
      </c>
      <c r="E487" s="139">
        <v>41426</v>
      </c>
      <c r="F487" s="140"/>
      <c r="AI487"/>
      <c r="AJ487"/>
      <c r="AO487"/>
      <c r="AP487"/>
      <c r="AS487"/>
    </row>
    <row r="488" spans="3:45" s="90" customFormat="1">
      <c r="C488" s="90" t="s">
        <v>2172</v>
      </c>
      <c r="D488" s="90" t="s">
        <v>551</v>
      </c>
      <c r="E488" s="139">
        <v>41426</v>
      </c>
      <c r="F488" s="140"/>
      <c r="AI488"/>
      <c r="AJ488"/>
      <c r="AO488"/>
      <c r="AP488"/>
      <c r="AS488"/>
    </row>
    <row r="489" spans="3:45" s="90" customFormat="1">
      <c r="C489" s="90" t="s">
        <v>2713</v>
      </c>
      <c r="D489" s="90" t="s">
        <v>551</v>
      </c>
      <c r="E489"/>
      <c r="F489" s="140"/>
      <c r="AI489"/>
      <c r="AJ489"/>
      <c r="AO489"/>
      <c r="AP489"/>
      <c r="AS489"/>
    </row>
    <row r="490" spans="3:45" s="90" customFormat="1">
      <c r="C490" s="90" t="s">
        <v>3205</v>
      </c>
      <c r="D490" s="90" t="s">
        <v>551</v>
      </c>
      <c r="E490"/>
      <c r="F490" s="140"/>
      <c r="AI490"/>
      <c r="AJ490"/>
      <c r="AO490"/>
      <c r="AP490"/>
      <c r="AS490"/>
    </row>
    <row r="491" spans="3:45" s="90" customFormat="1">
      <c r="C491" s="90" t="s">
        <v>3315</v>
      </c>
      <c r="D491" s="90" t="s">
        <v>551</v>
      </c>
      <c r="E491"/>
      <c r="F491" s="140"/>
      <c r="AI491"/>
      <c r="AJ491"/>
      <c r="AO491"/>
      <c r="AP491"/>
      <c r="AS491"/>
    </row>
    <row r="492" spans="3:45" s="90" customFormat="1">
      <c r="C492" s="90" t="s">
        <v>2173</v>
      </c>
      <c r="D492" s="90" t="s">
        <v>551</v>
      </c>
      <c r="E492" s="139">
        <v>41426</v>
      </c>
      <c r="F492" s="140"/>
      <c r="AI492"/>
      <c r="AJ492"/>
      <c r="AO492"/>
      <c r="AP492"/>
      <c r="AS492"/>
    </row>
    <row r="493" spans="3:45" s="90" customFormat="1">
      <c r="C493" s="90" t="s">
        <v>2174</v>
      </c>
      <c r="D493" s="90" t="s">
        <v>551</v>
      </c>
      <c r="E493"/>
      <c r="F493" s="140"/>
      <c r="AI493"/>
      <c r="AJ493"/>
      <c r="AO493"/>
      <c r="AP493"/>
      <c r="AS493"/>
    </row>
    <row r="494" spans="3:45" s="90" customFormat="1">
      <c r="C494" s="90" t="s">
        <v>2175</v>
      </c>
      <c r="D494" s="90" t="s">
        <v>551</v>
      </c>
      <c r="E494"/>
      <c r="F494" s="140"/>
      <c r="AI494"/>
      <c r="AJ494"/>
      <c r="AO494"/>
      <c r="AP494"/>
      <c r="AS494"/>
    </row>
    <row r="495" spans="3:45" s="90" customFormat="1">
      <c r="C495" s="90" t="s">
        <v>5693</v>
      </c>
      <c r="D495" s="90" t="s">
        <v>5669</v>
      </c>
      <c r="E495"/>
      <c r="F495" s="140"/>
      <c r="AI495"/>
      <c r="AJ495"/>
      <c r="AO495"/>
      <c r="AP495"/>
      <c r="AS495"/>
    </row>
    <row r="496" spans="3:45" s="90" customFormat="1">
      <c r="C496" s="90" t="s">
        <v>3137</v>
      </c>
      <c r="D496" s="90" t="s">
        <v>675</v>
      </c>
      <c r="E496"/>
      <c r="F496" s="140"/>
      <c r="AI496"/>
      <c r="AJ496"/>
      <c r="AO496"/>
      <c r="AP496"/>
      <c r="AS496"/>
    </row>
    <row r="497" spans="3:45" s="90" customFormat="1">
      <c r="C497" s="90" t="s">
        <v>3138</v>
      </c>
      <c r="D497" s="90" t="s">
        <v>675</v>
      </c>
      <c r="E497"/>
      <c r="F497" s="140"/>
      <c r="AI497"/>
      <c r="AJ497"/>
      <c r="AO497"/>
      <c r="AP497"/>
      <c r="AS497"/>
    </row>
    <row r="498" spans="3:45" s="90" customFormat="1">
      <c r="C498" s="90" t="s">
        <v>3735</v>
      </c>
      <c r="D498" s="90" t="s">
        <v>3718</v>
      </c>
      <c r="E498"/>
      <c r="F498" s="140"/>
      <c r="AI498"/>
      <c r="AJ498"/>
      <c r="AO498"/>
      <c r="AP498"/>
      <c r="AS498"/>
    </row>
    <row r="499" spans="3:45" s="90" customFormat="1">
      <c r="C499" s="90" t="s">
        <v>3783</v>
      </c>
      <c r="D499" s="90" t="s">
        <v>3718</v>
      </c>
      <c r="E499"/>
      <c r="F499" s="140"/>
      <c r="AI499"/>
      <c r="AJ499"/>
      <c r="AO499"/>
      <c r="AP499"/>
      <c r="AS499"/>
    </row>
    <row r="500" spans="3:45" s="90" customFormat="1">
      <c r="C500" s="90" t="s">
        <v>3734</v>
      </c>
      <c r="D500" s="90" t="s">
        <v>3718</v>
      </c>
      <c r="E500"/>
      <c r="F500" s="140"/>
      <c r="AI500"/>
      <c r="AJ500"/>
      <c r="AO500"/>
      <c r="AP500"/>
      <c r="AS500"/>
    </row>
    <row r="501" spans="3:45" s="90" customFormat="1">
      <c r="C501" s="90" t="s">
        <v>3781</v>
      </c>
      <c r="D501" s="90" t="s">
        <v>3718</v>
      </c>
      <c r="E501"/>
      <c r="F501" s="140"/>
      <c r="AI501"/>
      <c r="AJ501"/>
      <c r="AO501"/>
      <c r="AP501"/>
      <c r="AS501"/>
    </row>
    <row r="502" spans="3:45" s="90" customFormat="1">
      <c r="C502" s="90" t="s">
        <v>3767</v>
      </c>
      <c r="D502" s="90" t="s">
        <v>3718</v>
      </c>
      <c r="E502"/>
      <c r="F502" s="140"/>
      <c r="AI502"/>
      <c r="AJ502"/>
      <c r="AO502"/>
      <c r="AP502"/>
      <c r="AS502"/>
    </row>
    <row r="503" spans="3:45" s="90" customFormat="1">
      <c r="C503" s="90" t="s">
        <v>5588</v>
      </c>
      <c r="D503" s="90" t="s">
        <v>5557</v>
      </c>
      <c r="E503"/>
      <c r="F503" s="140"/>
      <c r="AI503"/>
      <c r="AJ503"/>
      <c r="AO503"/>
      <c r="AP503"/>
      <c r="AS503"/>
    </row>
    <row r="504" spans="3:45" s="90" customFormat="1">
      <c r="C504" s="90" t="s">
        <v>5586</v>
      </c>
      <c r="D504" s="90" t="s">
        <v>5557</v>
      </c>
      <c r="E504"/>
      <c r="F504" s="140"/>
      <c r="AI504"/>
      <c r="AJ504"/>
      <c r="AO504"/>
      <c r="AP504"/>
      <c r="AS504"/>
    </row>
    <row r="505" spans="3:45" s="90" customFormat="1">
      <c r="C505" s="90" t="s">
        <v>5599</v>
      </c>
      <c r="D505" s="90" t="s">
        <v>5557</v>
      </c>
      <c r="E505"/>
      <c r="F505" s="140"/>
      <c r="AI505"/>
      <c r="AJ505"/>
      <c r="AO505"/>
      <c r="AP505"/>
      <c r="AS505"/>
    </row>
    <row r="506" spans="3:45" s="90" customFormat="1">
      <c r="C506" s="90" t="s">
        <v>5677</v>
      </c>
      <c r="D506" s="90" t="s">
        <v>5557</v>
      </c>
      <c r="E506"/>
      <c r="F506" s="140"/>
      <c r="AI506"/>
      <c r="AJ506"/>
      <c r="AO506"/>
      <c r="AP506"/>
      <c r="AS506"/>
    </row>
    <row r="507" spans="3:45" s="90" customFormat="1">
      <c r="C507" s="90" t="s">
        <v>5577</v>
      </c>
      <c r="D507" s="90" t="s">
        <v>5557</v>
      </c>
      <c r="E507"/>
      <c r="F507" s="140"/>
      <c r="AI507"/>
      <c r="AJ507"/>
      <c r="AO507"/>
      <c r="AP507"/>
      <c r="AS507"/>
    </row>
    <row r="508" spans="3:45" s="90" customFormat="1">
      <c r="C508" s="90" t="s">
        <v>5587</v>
      </c>
      <c r="D508" s="90" t="s">
        <v>5557</v>
      </c>
      <c r="E508"/>
      <c r="F508" s="140"/>
      <c r="AI508"/>
      <c r="AJ508"/>
      <c r="AO508"/>
      <c r="AP508"/>
      <c r="AS508"/>
    </row>
    <row r="509" spans="3:45" s="90" customFormat="1">
      <c r="C509" s="90" t="s">
        <v>1491</v>
      </c>
      <c r="D509" s="90" t="s">
        <v>174</v>
      </c>
      <c r="E509" s="139">
        <v>41426</v>
      </c>
      <c r="F509" s="140"/>
      <c r="AI509"/>
      <c r="AJ509"/>
      <c r="AO509"/>
      <c r="AP509"/>
      <c r="AS509"/>
    </row>
    <row r="510" spans="3:45" s="90" customFormat="1">
      <c r="C510" s="90" t="s">
        <v>1640</v>
      </c>
      <c r="D510" s="90" t="s">
        <v>174</v>
      </c>
      <c r="E510" s="139">
        <v>41426</v>
      </c>
      <c r="F510" s="140"/>
      <c r="AI510"/>
      <c r="AJ510"/>
      <c r="AO510"/>
      <c r="AP510"/>
      <c r="AS510"/>
    </row>
    <row r="511" spans="3:45" s="90" customFormat="1">
      <c r="C511" s="90" t="s">
        <v>1641</v>
      </c>
      <c r="D511" s="90" t="s">
        <v>174</v>
      </c>
      <c r="E511"/>
      <c r="F511" s="140"/>
      <c r="AI511"/>
      <c r="AJ511"/>
      <c r="AO511"/>
      <c r="AP511"/>
      <c r="AS511"/>
    </row>
    <row r="512" spans="3:45" s="90" customFormat="1">
      <c r="C512" s="90" t="s">
        <v>3468</v>
      </c>
      <c r="D512" s="90" t="s">
        <v>174</v>
      </c>
      <c r="E512" s="155">
        <v>41554.877997685187</v>
      </c>
      <c r="F512" s="140"/>
      <c r="AI512"/>
      <c r="AJ512"/>
      <c r="AO512"/>
      <c r="AP512"/>
      <c r="AS512"/>
    </row>
    <row r="513" spans="3:45" s="90" customFormat="1">
      <c r="C513" s="90" t="s">
        <v>3671</v>
      </c>
      <c r="D513" s="90" t="s">
        <v>174</v>
      </c>
      <c r="E513"/>
      <c r="F513" s="140"/>
      <c r="AI513"/>
      <c r="AJ513"/>
      <c r="AO513"/>
      <c r="AP513"/>
      <c r="AS513"/>
    </row>
    <row r="514" spans="3:45" s="90" customFormat="1">
      <c r="C514" s="90" t="s">
        <v>1777</v>
      </c>
      <c r="D514" s="90" t="s">
        <v>174</v>
      </c>
      <c r="E514" s="139">
        <v>41426</v>
      </c>
      <c r="F514" s="140"/>
      <c r="AI514"/>
      <c r="AJ514"/>
      <c r="AO514"/>
      <c r="AP514"/>
      <c r="AS514"/>
    </row>
    <row r="515" spans="3:45" s="90" customFormat="1">
      <c r="C515" s="90" t="s">
        <v>1778</v>
      </c>
      <c r="D515" s="90" t="s">
        <v>174</v>
      </c>
      <c r="E515" s="139">
        <v>41426</v>
      </c>
      <c r="F515" s="140"/>
      <c r="AI515"/>
      <c r="AJ515"/>
      <c r="AO515"/>
      <c r="AP515"/>
      <c r="AS515"/>
    </row>
    <row r="516" spans="3:45" s="90" customFormat="1">
      <c r="C516" s="90" t="s">
        <v>1802</v>
      </c>
      <c r="D516" s="90" t="s">
        <v>174</v>
      </c>
      <c r="E516"/>
      <c r="F516" s="140"/>
      <c r="AI516"/>
      <c r="AJ516"/>
      <c r="AO516"/>
      <c r="AP516"/>
      <c r="AS516"/>
    </row>
    <row r="517" spans="3:45" s="90" customFormat="1">
      <c r="C517" s="90" t="s">
        <v>1846</v>
      </c>
      <c r="D517" s="90" t="s">
        <v>174</v>
      </c>
      <c r="E517" s="139">
        <v>41426</v>
      </c>
      <c r="F517" s="140"/>
      <c r="AI517"/>
      <c r="AJ517"/>
      <c r="AO517"/>
      <c r="AP517"/>
      <c r="AS517"/>
    </row>
    <row r="518" spans="3:45" s="90" customFormat="1">
      <c r="C518" s="90" t="s">
        <v>1907</v>
      </c>
      <c r="D518" s="90" t="s">
        <v>174</v>
      </c>
      <c r="E518"/>
      <c r="F518" s="140"/>
      <c r="AI518"/>
      <c r="AJ518"/>
      <c r="AO518"/>
      <c r="AP518"/>
      <c r="AS518"/>
    </row>
    <row r="519" spans="3:45" s="90" customFormat="1">
      <c r="C519" s="90" t="s">
        <v>1909</v>
      </c>
      <c r="D519" s="90" t="s">
        <v>174</v>
      </c>
      <c r="E519"/>
      <c r="F519" s="140"/>
      <c r="AI519"/>
      <c r="AJ519"/>
      <c r="AO519"/>
      <c r="AP519"/>
      <c r="AS519"/>
    </row>
    <row r="520" spans="3:45" s="90" customFormat="1">
      <c r="C520" s="90" t="s">
        <v>3566</v>
      </c>
      <c r="D520" s="90" t="s">
        <v>174</v>
      </c>
      <c r="E520"/>
      <c r="F520" s="140"/>
      <c r="AI520"/>
      <c r="AJ520"/>
      <c r="AO520"/>
      <c r="AP520"/>
      <c r="AS520"/>
    </row>
    <row r="521" spans="3:45" s="90" customFormat="1">
      <c r="C521" s="90" t="s">
        <v>2751</v>
      </c>
      <c r="D521" s="90" t="s">
        <v>174</v>
      </c>
      <c r="E521"/>
      <c r="F521" s="140"/>
      <c r="AI521"/>
      <c r="AJ521"/>
      <c r="AO521"/>
      <c r="AP521"/>
      <c r="AS521"/>
    </row>
    <row r="522" spans="3:45" s="90" customFormat="1">
      <c r="C522" s="90" t="s">
        <v>1938</v>
      </c>
      <c r="D522" s="90" t="s">
        <v>174</v>
      </c>
      <c r="E522"/>
      <c r="F522" s="140"/>
      <c r="AI522"/>
      <c r="AJ522"/>
      <c r="AO522"/>
      <c r="AP522"/>
      <c r="AS522"/>
    </row>
    <row r="523" spans="3:45" s="90" customFormat="1">
      <c r="C523" s="90" t="s">
        <v>1939</v>
      </c>
      <c r="D523" s="90" t="s">
        <v>174</v>
      </c>
      <c r="E523"/>
      <c r="F523" s="140"/>
      <c r="AI523"/>
      <c r="AJ523"/>
      <c r="AO523"/>
      <c r="AP523"/>
      <c r="AS523"/>
    </row>
    <row r="524" spans="3:45" s="90" customFormat="1">
      <c r="C524" s="90" t="s">
        <v>1482</v>
      </c>
      <c r="D524" s="90" t="s">
        <v>154</v>
      </c>
      <c r="E524"/>
      <c r="F524" s="140"/>
      <c r="AI524"/>
      <c r="AJ524"/>
      <c r="AO524"/>
      <c r="AP524"/>
      <c r="AS524"/>
    </row>
    <row r="525" spans="3:45" s="90" customFormat="1">
      <c r="C525" s="90" t="s">
        <v>1483</v>
      </c>
      <c r="D525" s="90" t="s">
        <v>154</v>
      </c>
      <c r="E525" s="139">
        <v>41426</v>
      </c>
      <c r="F525" s="140"/>
      <c r="AI525"/>
      <c r="AJ525"/>
      <c r="AO525"/>
      <c r="AP525"/>
      <c r="AS525"/>
    </row>
    <row r="526" spans="3:45" s="90" customFormat="1">
      <c r="C526" s="90" t="s">
        <v>1484</v>
      </c>
      <c r="D526" s="90" t="s">
        <v>154</v>
      </c>
      <c r="E526" s="139">
        <v>41426</v>
      </c>
      <c r="F526" s="140"/>
      <c r="AI526"/>
      <c r="AJ526"/>
      <c r="AO526"/>
      <c r="AP526"/>
      <c r="AS526"/>
    </row>
    <row r="527" spans="3:45" s="90" customFormat="1">
      <c r="C527" s="90" t="s">
        <v>2070</v>
      </c>
      <c r="D527" s="90" t="s">
        <v>154</v>
      </c>
      <c r="E527" s="139">
        <v>41426</v>
      </c>
      <c r="F527" s="140"/>
      <c r="AI527"/>
      <c r="AJ527"/>
      <c r="AO527"/>
      <c r="AP527"/>
      <c r="AS527"/>
    </row>
    <row r="528" spans="3:45" s="90" customFormat="1">
      <c r="C528" s="90" t="s">
        <v>5602</v>
      </c>
      <c r="D528" s="90" t="s">
        <v>154</v>
      </c>
      <c r="E528"/>
      <c r="F528" s="140"/>
      <c r="AI528"/>
      <c r="AJ528"/>
      <c r="AO528"/>
      <c r="AP528"/>
      <c r="AS528"/>
    </row>
    <row r="529" spans="3:45" s="90" customFormat="1">
      <c r="C529" s="90" t="s">
        <v>2818</v>
      </c>
      <c r="D529" s="90" t="s">
        <v>154</v>
      </c>
      <c r="E529" s="139">
        <v>41426</v>
      </c>
      <c r="F529" s="140"/>
      <c r="AI529"/>
      <c r="AJ529"/>
      <c r="AO529"/>
      <c r="AP529"/>
      <c r="AS529"/>
    </row>
    <row r="530" spans="3:45" s="90" customFormat="1">
      <c r="C530" s="90" t="s">
        <v>1495</v>
      </c>
      <c r="D530" s="90" t="s">
        <v>154</v>
      </c>
      <c r="E530" s="155">
        <v>41426</v>
      </c>
      <c r="F530" s="140"/>
      <c r="AI530"/>
      <c r="AJ530"/>
      <c r="AO530"/>
      <c r="AP530"/>
      <c r="AS530"/>
    </row>
    <row r="531" spans="3:45" s="90" customFormat="1">
      <c r="C531" s="90" t="s">
        <v>3624</v>
      </c>
      <c r="D531" s="90" t="s">
        <v>154</v>
      </c>
      <c r="E531"/>
      <c r="F531" s="140"/>
      <c r="AI531"/>
      <c r="AJ531"/>
      <c r="AO531"/>
      <c r="AP531"/>
      <c r="AS531"/>
    </row>
    <row r="532" spans="3:45" s="90" customFormat="1">
      <c r="C532" s="90" t="s">
        <v>5592</v>
      </c>
      <c r="D532" s="90" t="s">
        <v>154</v>
      </c>
      <c r="E532"/>
      <c r="F532" s="140"/>
      <c r="AI532"/>
      <c r="AJ532"/>
      <c r="AO532"/>
      <c r="AP532"/>
      <c r="AS532"/>
    </row>
    <row r="533" spans="3:45" s="90" customFormat="1">
      <c r="C533" s="90" t="s">
        <v>522</v>
      </c>
      <c r="D533" s="90" t="s">
        <v>154</v>
      </c>
      <c r="E533" s="155">
        <v>41426</v>
      </c>
      <c r="F533" s="140"/>
      <c r="AI533"/>
      <c r="AJ533"/>
      <c r="AO533"/>
      <c r="AP533"/>
      <c r="AS533"/>
    </row>
    <row r="534" spans="3:45" s="90" customFormat="1">
      <c r="C534" s="90" t="s">
        <v>3374</v>
      </c>
      <c r="D534" s="90" t="s">
        <v>154</v>
      </c>
      <c r="E534" s="155">
        <v>41512.374212962961</v>
      </c>
      <c r="F534" s="140"/>
      <c r="AI534"/>
      <c r="AJ534"/>
      <c r="AO534"/>
      <c r="AP534"/>
      <c r="AS534"/>
    </row>
    <row r="535" spans="3:45" s="90" customFormat="1">
      <c r="C535" s="90" t="s">
        <v>1518</v>
      </c>
      <c r="D535" s="90" t="s">
        <v>154</v>
      </c>
      <c r="E535" s="139">
        <v>41426</v>
      </c>
      <c r="F535" s="140"/>
      <c r="AI535"/>
      <c r="AJ535"/>
      <c r="AO535"/>
      <c r="AP535"/>
      <c r="AS535"/>
    </row>
    <row r="536" spans="3:45" s="90" customFormat="1">
      <c r="C536" s="90" t="s">
        <v>1521</v>
      </c>
      <c r="D536" s="90" t="s">
        <v>154</v>
      </c>
      <c r="E536"/>
      <c r="F536" s="140"/>
      <c r="AI536"/>
      <c r="AJ536"/>
      <c r="AO536"/>
      <c r="AP536"/>
      <c r="AS536"/>
    </row>
    <row r="537" spans="3:45" s="90" customFormat="1">
      <c r="C537" s="90" t="s">
        <v>2770</v>
      </c>
      <c r="D537" s="90" t="s">
        <v>154</v>
      </c>
      <c r="E537"/>
      <c r="F537" s="140"/>
      <c r="AI537"/>
      <c r="AJ537"/>
      <c r="AO537"/>
      <c r="AP537"/>
      <c r="AS537"/>
    </row>
    <row r="538" spans="3:45" s="90" customFormat="1">
      <c r="C538" s="90" t="s">
        <v>1522</v>
      </c>
      <c r="D538" s="90" t="s">
        <v>154</v>
      </c>
      <c r="E538"/>
      <c r="F538" s="140"/>
      <c r="AI538"/>
      <c r="AJ538"/>
      <c r="AO538"/>
      <c r="AP538"/>
      <c r="AS538"/>
    </row>
    <row r="539" spans="3:45" s="90" customFormat="1">
      <c r="C539" s="90" t="s">
        <v>2889</v>
      </c>
      <c r="D539" s="90" t="s">
        <v>154</v>
      </c>
      <c r="E539" s="139">
        <v>41426</v>
      </c>
      <c r="F539" s="140"/>
      <c r="AI539"/>
      <c r="AJ539"/>
      <c r="AO539"/>
      <c r="AP539"/>
      <c r="AS539"/>
    </row>
    <row r="540" spans="3:45" s="90" customFormat="1">
      <c r="C540" s="90" t="s">
        <v>1523</v>
      </c>
      <c r="D540" s="90" t="s">
        <v>154</v>
      </c>
      <c r="E540"/>
      <c r="F540" s="140"/>
      <c r="AI540"/>
      <c r="AJ540"/>
      <c r="AO540"/>
      <c r="AP540"/>
      <c r="AS540"/>
    </row>
    <row r="541" spans="3:45" s="90" customFormat="1">
      <c r="C541" s="90" t="s">
        <v>1531</v>
      </c>
      <c r="D541" s="90" t="s">
        <v>154</v>
      </c>
      <c r="E541" s="139">
        <v>41426</v>
      </c>
      <c r="F541" s="140"/>
      <c r="AI541"/>
      <c r="AJ541"/>
      <c r="AO541"/>
      <c r="AP541"/>
      <c r="AS541"/>
    </row>
    <row r="542" spans="3:45" s="90" customFormat="1">
      <c r="C542" s="90" t="s">
        <v>1532</v>
      </c>
      <c r="D542" s="90" t="s">
        <v>154</v>
      </c>
      <c r="E542" s="139">
        <v>41426</v>
      </c>
      <c r="F542" s="140"/>
      <c r="AI542"/>
      <c r="AJ542"/>
      <c r="AO542"/>
      <c r="AP542"/>
      <c r="AS542"/>
    </row>
    <row r="543" spans="3:45" s="90" customFormat="1">
      <c r="C543" s="90" t="s">
        <v>1135</v>
      </c>
      <c r="D543" s="90" t="s">
        <v>154</v>
      </c>
      <c r="E543" s="139">
        <v>41426</v>
      </c>
      <c r="F543" s="140"/>
      <c r="AI543"/>
      <c r="AJ543"/>
      <c r="AO543"/>
      <c r="AP543"/>
      <c r="AS543"/>
    </row>
    <row r="544" spans="3:45" s="90" customFormat="1">
      <c r="C544" s="90" t="s">
        <v>2035</v>
      </c>
      <c r="D544" s="90" t="s">
        <v>154</v>
      </c>
      <c r="E544" s="139">
        <v>41426</v>
      </c>
      <c r="F544" s="140"/>
      <c r="AI544"/>
      <c r="AJ544"/>
      <c r="AO544"/>
      <c r="AP544"/>
      <c r="AS544"/>
    </row>
    <row r="545" spans="3:45" s="90" customFormat="1">
      <c r="C545" s="90" t="s">
        <v>1538</v>
      </c>
      <c r="D545" s="90" t="s">
        <v>154</v>
      </c>
      <c r="E545" s="155">
        <v>41426</v>
      </c>
      <c r="F545" s="140"/>
      <c r="AI545"/>
      <c r="AJ545"/>
      <c r="AO545"/>
      <c r="AP545"/>
      <c r="AS545"/>
    </row>
    <row r="546" spans="3:45" s="90" customFormat="1">
      <c r="C546" s="90" t="s">
        <v>1540</v>
      </c>
      <c r="D546" s="90" t="s">
        <v>154</v>
      </c>
      <c r="E546"/>
      <c r="F546" s="140"/>
      <c r="AI546"/>
      <c r="AJ546"/>
      <c r="AO546"/>
      <c r="AP546"/>
      <c r="AS546"/>
    </row>
    <row r="547" spans="3:45" s="90" customFormat="1">
      <c r="C547" s="90" t="s">
        <v>1542</v>
      </c>
      <c r="D547" s="90" t="s">
        <v>154</v>
      </c>
      <c r="E547" s="155">
        <v>41426</v>
      </c>
      <c r="F547" s="140"/>
      <c r="AI547"/>
      <c r="AJ547"/>
      <c r="AO547"/>
      <c r="AP547"/>
      <c r="AS547"/>
    </row>
    <row r="548" spans="3:45" s="90" customFormat="1">
      <c r="C548" s="90" t="s">
        <v>1544</v>
      </c>
      <c r="D548" s="90" t="s">
        <v>154</v>
      </c>
      <c r="E548"/>
      <c r="F548" s="140"/>
      <c r="AI548"/>
      <c r="AJ548"/>
      <c r="AO548"/>
      <c r="AP548"/>
      <c r="AS548"/>
    </row>
    <row r="549" spans="3:45" s="90" customFormat="1">
      <c r="C549" s="90" t="s">
        <v>1552</v>
      </c>
      <c r="D549" s="90" t="s">
        <v>154</v>
      </c>
      <c r="E549" s="139">
        <v>41426</v>
      </c>
      <c r="F549" s="140"/>
      <c r="AI549"/>
      <c r="AJ549"/>
      <c r="AO549"/>
      <c r="AP549"/>
      <c r="AS549"/>
    </row>
    <row r="550" spans="3:45" s="90" customFormat="1">
      <c r="C550" s="90" t="s">
        <v>3161</v>
      </c>
      <c r="D550" s="90" t="s">
        <v>154</v>
      </c>
      <c r="E550"/>
      <c r="F550" s="140"/>
      <c r="AI550"/>
      <c r="AJ550"/>
      <c r="AO550"/>
      <c r="AP550"/>
      <c r="AS550"/>
    </row>
    <row r="551" spans="3:45" s="90" customFormat="1">
      <c r="C551" s="90" t="s">
        <v>1568</v>
      </c>
      <c r="D551" s="90" t="s">
        <v>154</v>
      </c>
      <c r="E551" s="139">
        <v>41426</v>
      </c>
      <c r="F551" s="140"/>
      <c r="AI551"/>
      <c r="AJ551"/>
      <c r="AO551"/>
      <c r="AP551"/>
      <c r="AS551"/>
    </row>
    <row r="552" spans="3:45" s="90" customFormat="1">
      <c r="C552" s="90" t="s">
        <v>5367</v>
      </c>
      <c r="D552" s="90" t="s">
        <v>154</v>
      </c>
      <c r="E552"/>
      <c r="F552" s="140"/>
      <c r="AI552"/>
      <c r="AJ552"/>
      <c r="AO552"/>
      <c r="AP552"/>
      <c r="AS552"/>
    </row>
    <row r="553" spans="3:45" s="90" customFormat="1">
      <c r="C553" s="90" t="s">
        <v>1570</v>
      </c>
      <c r="D553" s="90" t="s">
        <v>154</v>
      </c>
      <c r="E553" s="139">
        <v>41426</v>
      </c>
      <c r="F553" s="140"/>
      <c r="AI553"/>
      <c r="AJ553"/>
      <c r="AO553"/>
      <c r="AP553"/>
      <c r="AS553"/>
    </row>
    <row r="554" spans="3:45" s="90" customFormat="1">
      <c r="C554" s="90" t="s">
        <v>1571</v>
      </c>
      <c r="D554" s="90" t="s">
        <v>154</v>
      </c>
      <c r="E554" s="139">
        <v>41426</v>
      </c>
      <c r="F554" s="140"/>
      <c r="AI554"/>
      <c r="AJ554"/>
      <c r="AO554"/>
      <c r="AP554"/>
      <c r="AS554"/>
    </row>
    <row r="555" spans="3:45" s="90" customFormat="1">
      <c r="C555" s="90" t="s">
        <v>1587</v>
      </c>
      <c r="D555" s="90" t="s">
        <v>154</v>
      </c>
      <c r="E555" s="139">
        <v>41426</v>
      </c>
      <c r="F555" s="140"/>
      <c r="AI555"/>
      <c r="AJ555"/>
      <c r="AO555"/>
      <c r="AP555"/>
      <c r="AS555"/>
    </row>
    <row r="556" spans="3:45" s="90" customFormat="1">
      <c r="C556" s="90" t="s">
        <v>1588</v>
      </c>
      <c r="D556" s="90" t="s">
        <v>154</v>
      </c>
      <c r="E556" s="139">
        <v>41426</v>
      </c>
      <c r="F556" s="140"/>
      <c r="AI556"/>
      <c r="AJ556"/>
      <c r="AO556"/>
      <c r="AP556"/>
      <c r="AS556"/>
    </row>
    <row r="557" spans="3:45" s="90" customFormat="1">
      <c r="C557" s="90" t="s">
        <v>1595</v>
      </c>
      <c r="D557" s="90" t="s">
        <v>154</v>
      </c>
      <c r="E557" s="139">
        <v>41426</v>
      </c>
      <c r="F557" s="140"/>
      <c r="AI557"/>
      <c r="AJ557"/>
      <c r="AO557"/>
      <c r="AP557"/>
      <c r="AS557"/>
    </row>
    <row r="558" spans="3:45" s="90" customFormat="1">
      <c r="C558" s="90" t="s">
        <v>1597</v>
      </c>
      <c r="D558" s="90" t="s">
        <v>154</v>
      </c>
      <c r="E558"/>
      <c r="F558" s="140"/>
      <c r="AI558"/>
      <c r="AJ558"/>
      <c r="AO558"/>
      <c r="AP558"/>
      <c r="AS558"/>
    </row>
    <row r="559" spans="3:45" s="90" customFormat="1">
      <c r="C559" s="90" t="s">
        <v>1598</v>
      </c>
      <c r="D559" s="90" t="s">
        <v>154</v>
      </c>
      <c r="E559" s="139">
        <v>41426</v>
      </c>
      <c r="F559" s="140"/>
      <c r="AI559"/>
      <c r="AJ559"/>
      <c r="AO559"/>
      <c r="AP559"/>
      <c r="AS559"/>
    </row>
    <row r="560" spans="3:45" s="90" customFormat="1">
      <c r="C560" s="90" t="s">
        <v>1602</v>
      </c>
      <c r="D560" s="90" t="s">
        <v>154</v>
      </c>
      <c r="E560" s="139">
        <v>41426</v>
      </c>
      <c r="F560" s="140"/>
      <c r="AI560"/>
      <c r="AJ560"/>
      <c r="AO560"/>
      <c r="AP560"/>
      <c r="AS560"/>
    </row>
    <row r="561" spans="3:45" s="90" customFormat="1">
      <c r="C561" s="90" t="s">
        <v>1603</v>
      </c>
      <c r="D561" s="90" t="s">
        <v>154</v>
      </c>
      <c r="E561"/>
      <c r="F561" s="140"/>
      <c r="AI561"/>
      <c r="AJ561"/>
      <c r="AO561"/>
      <c r="AP561"/>
      <c r="AS561"/>
    </row>
    <row r="562" spans="3:45" s="90" customFormat="1">
      <c r="C562" s="90" t="s">
        <v>177</v>
      </c>
      <c r="D562" s="90" t="s">
        <v>154</v>
      </c>
      <c r="E562" s="139">
        <v>41426</v>
      </c>
      <c r="F562" s="140"/>
      <c r="AI562"/>
      <c r="AJ562"/>
      <c r="AO562"/>
      <c r="AP562"/>
      <c r="AS562"/>
    </row>
    <row r="563" spans="3:45" s="90" customFormat="1">
      <c r="C563" s="90" t="s">
        <v>506</v>
      </c>
      <c r="D563" s="90" t="s">
        <v>154</v>
      </c>
      <c r="E563"/>
      <c r="F563" s="140"/>
      <c r="AI563"/>
      <c r="AJ563"/>
      <c r="AO563"/>
      <c r="AP563"/>
      <c r="AS563"/>
    </row>
    <row r="564" spans="3:45" s="90" customFormat="1">
      <c r="C564" s="90" t="s">
        <v>1609</v>
      </c>
      <c r="D564" s="90" t="s">
        <v>154</v>
      </c>
      <c r="E564" s="139">
        <v>41426</v>
      </c>
      <c r="F564" s="140"/>
      <c r="AI564"/>
      <c r="AJ564"/>
      <c r="AO564"/>
      <c r="AP564"/>
      <c r="AS564"/>
    </row>
    <row r="565" spans="3:45" s="90" customFormat="1">
      <c r="C565" s="90" t="s">
        <v>1610</v>
      </c>
      <c r="D565" s="90" t="s">
        <v>154</v>
      </c>
      <c r="E565" s="139">
        <v>41426</v>
      </c>
      <c r="F565" s="140"/>
      <c r="AI565"/>
      <c r="AJ565"/>
      <c r="AO565"/>
      <c r="AP565"/>
      <c r="AS565"/>
    </row>
    <row r="566" spans="3:45" s="90" customFormat="1">
      <c r="C566" s="90" t="s">
        <v>3162</v>
      </c>
      <c r="D566" s="90" t="s">
        <v>154</v>
      </c>
      <c r="E566"/>
      <c r="F566" s="140"/>
      <c r="AI566"/>
      <c r="AJ566"/>
      <c r="AO566"/>
      <c r="AP566"/>
      <c r="AS566"/>
    </row>
    <row r="567" spans="3:45" s="90" customFormat="1">
      <c r="C567" s="90" t="s">
        <v>1613</v>
      </c>
      <c r="D567" s="90" t="s">
        <v>154</v>
      </c>
      <c r="E567"/>
      <c r="F567" s="140"/>
      <c r="AI567"/>
      <c r="AJ567"/>
      <c r="AO567"/>
      <c r="AP567"/>
      <c r="AS567"/>
    </row>
    <row r="568" spans="3:45" s="90" customFormat="1">
      <c r="C568" s="90" t="s">
        <v>3444</v>
      </c>
      <c r="D568" s="90" t="s">
        <v>154</v>
      </c>
      <c r="E568" s="155">
        <v>41554.876712962963</v>
      </c>
      <c r="F568" s="140"/>
      <c r="AI568"/>
      <c r="AJ568"/>
      <c r="AO568"/>
      <c r="AP568"/>
      <c r="AS568"/>
    </row>
    <row r="569" spans="3:45" s="90" customFormat="1">
      <c r="C569" s="90" t="s">
        <v>1614</v>
      </c>
      <c r="D569" s="90" t="s">
        <v>154</v>
      </c>
      <c r="E569" s="139">
        <v>41426</v>
      </c>
      <c r="F569" s="140"/>
      <c r="AI569"/>
      <c r="AJ569"/>
      <c r="AO569"/>
      <c r="AP569"/>
      <c r="AS569"/>
    </row>
    <row r="570" spans="3:45" s="90" customFormat="1">
      <c r="C570" s="90" t="s">
        <v>1615</v>
      </c>
      <c r="D570" s="90" t="s">
        <v>154</v>
      </c>
      <c r="E570"/>
      <c r="F570" s="140"/>
      <c r="AI570"/>
      <c r="AJ570"/>
      <c r="AO570"/>
      <c r="AP570"/>
      <c r="AS570"/>
    </row>
    <row r="571" spans="3:45" s="90" customFormat="1">
      <c r="C571" s="90" t="s">
        <v>2725</v>
      </c>
      <c r="D571" s="90" t="s">
        <v>154</v>
      </c>
      <c r="E571" s="155">
        <v>41426</v>
      </c>
      <c r="F571" s="140"/>
      <c r="AI571"/>
      <c r="AJ571"/>
      <c r="AO571"/>
      <c r="AP571"/>
      <c r="AS571"/>
    </row>
    <row r="572" spans="3:45" s="90" customFormat="1">
      <c r="C572" s="90" t="s">
        <v>1616</v>
      </c>
      <c r="D572" s="90" t="s">
        <v>154</v>
      </c>
      <c r="E572" s="139">
        <v>41426</v>
      </c>
      <c r="F572" s="140"/>
      <c r="AI572"/>
      <c r="AJ572"/>
      <c r="AO572"/>
      <c r="AP572"/>
      <c r="AS572"/>
    </row>
    <row r="573" spans="3:45" s="90" customFormat="1">
      <c r="C573" s="90" t="s">
        <v>1617</v>
      </c>
      <c r="D573" s="90" t="s">
        <v>154</v>
      </c>
      <c r="E573" s="139">
        <v>41426</v>
      </c>
      <c r="F573" s="140"/>
      <c r="AI573"/>
      <c r="AJ573"/>
      <c r="AO573"/>
      <c r="AP573"/>
      <c r="AS573"/>
    </row>
    <row r="574" spans="3:45" s="90" customFormat="1">
      <c r="C574" s="90" t="s">
        <v>1618</v>
      </c>
      <c r="D574" s="90" t="s">
        <v>154</v>
      </c>
      <c r="E574"/>
      <c r="F574" s="140"/>
      <c r="AI574"/>
      <c r="AJ574"/>
      <c r="AO574"/>
      <c r="AP574"/>
      <c r="AS574"/>
    </row>
    <row r="575" spans="3:45" s="90" customFormat="1">
      <c r="C575" s="90" t="s">
        <v>1619</v>
      </c>
      <c r="D575" s="90" t="s">
        <v>154</v>
      </c>
      <c r="E575"/>
      <c r="F575" s="140"/>
      <c r="AI575"/>
      <c r="AJ575"/>
      <c r="AO575"/>
      <c r="AP575"/>
      <c r="AS575"/>
    </row>
    <row r="576" spans="3:45" s="90" customFormat="1">
      <c r="C576" s="90" t="s">
        <v>1620</v>
      </c>
      <c r="D576" s="90" t="s">
        <v>154</v>
      </c>
      <c r="E576" s="155">
        <v>41426</v>
      </c>
      <c r="F576" s="140"/>
      <c r="AI576"/>
      <c r="AJ576"/>
      <c r="AO576"/>
      <c r="AP576"/>
      <c r="AS576"/>
    </row>
    <row r="577" spans="3:45" s="90" customFormat="1">
      <c r="C577" s="90" t="s">
        <v>1623</v>
      </c>
      <c r="D577" s="90" t="s">
        <v>154</v>
      </c>
      <c r="E577" s="155">
        <v>41426</v>
      </c>
      <c r="F577" s="140"/>
      <c r="AI577"/>
      <c r="AJ577"/>
      <c r="AO577"/>
      <c r="AP577"/>
      <c r="AS577"/>
    </row>
    <row r="578" spans="3:45" s="90" customFormat="1">
      <c r="C578" s="90" t="s">
        <v>2720</v>
      </c>
      <c r="D578" s="90" t="s">
        <v>154</v>
      </c>
      <c r="E578" s="139">
        <v>41426</v>
      </c>
      <c r="F578" s="140"/>
      <c r="AI578"/>
      <c r="AJ578"/>
      <c r="AO578"/>
      <c r="AP578"/>
      <c r="AS578"/>
    </row>
    <row r="579" spans="3:45" s="90" customFormat="1">
      <c r="C579" s="90" t="s">
        <v>1624</v>
      </c>
      <c r="D579" s="90" t="s">
        <v>154</v>
      </c>
      <c r="E579" s="155">
        <v>41426</v>
      </c>
      <c r="F579" s="140"/>
      <c r="AI579"/>
      <c r="AJ579"/>
      <c r="AO579"/>
      <c r="AP579"/>
      <c r="AS579"/>
    </row>
    <row r="580" spans="3:45" s="90" customFormat="1">
      <c r="C580" s="90" t="s">
        <v>1625</v>
      </c>
      <c r="D580" s="90" t="s">
        <v>154</v>
      </c>
      <c r="E580" s="139">
        <v>41426</v>
      </c>
      <c r="F580" s="140"/>
      <c r="AI580"/>
      <c r="AJ580"/>
      <c r="AO580"/>
      <c r="AP580"/>
      <c r="AS580"/>
    </row>
    <row r="581" spans="3:45" s="90" customFormat="1">
      <c r="C581" s="90" t="s">
        <v>1628</v>
      </c>
      <c r="D581" s="90" t="s">
        <v>154</v>
      </c>
      <c r="E581" s="139">
        <v>41426</v>
      </c>
      <c r="F581" s="140"/>
      <c r="AI581"/>
      <c r="AJ581"/>
      <c r="AO581"/>
      <c r="AP581"/>
      <c r="AS581"/>
    </row>
    <row r="582" spans="3:45" s="90" customFormat="1">
      <c r="C582" s="90" t="s">
        <v>1629</v>
      </c>
      <c r="D582" s="90" t="s">
        <v>154</v>
      </c>
      <c r="E582" s="155">
        <v>41426</v>
      </c>
      <c r="F582" s="140"/>
      <c r="AI582"/>
      <c r="AJ582"/>
      <c r="AO582"/>
      <c r="AP582"/>
      <c r="AS582"/>
    </row>
    <row r="583" spans="3:45" s="90" customFormat="1">
      <c r="C583" s="90" t="s">
        <v>3520</v>
      </c>
      <c r="D583" s="90" t="s">
        <v>154</v>
      </c>
      <c r="E583" s="155">
        <v>41570.210763888892</v>
      </c>
      <c r="F583" s="140"/>
      <c r="AI583"/>
      <c r="AJ583"/>
      <c r="AO583"/>
      <c r="AP583"/>
      <c r="AS583"/>
    </row>
    <row r="584" spans="3:45" s="90" customFormat="1">
      <c r="C584" s="90" t="s">
        <v>5675</v>
      </c>
      <c r="D584" s="90" t="s">
        <v>154</v>
      </c>
      <c r="E584"/>
      <c r="F584" s="140"/>
      <c r="AI584"/>
      <c r="AJ584"/>
      <c r="AO584"/>
      <c r="AP584"/>
      <c r="AS584"/>
    </row>
    <row r="585" spans="3:45" s="90" customFormat="1">
      <c r="C585" s="90" t="s">
        <v>5676</v>
      </c>
      <c r="D585" s="90" t="s">
        <v>154</v>
      </c>
      <c r="E585"/>
      <c r="F585" s="140"/>
      <c r="AI585"/>
      <c r="AJ585"/>
      <c r="AO585"/>
      <c r="AP585"/>
      <c r="AS585"/>
    </row>
    <row r="586" spans="3:45" s="90" customFormat="1">
      <c r="C586" s="90" t="s">
        <v>1652</v>
      </c>
      <c r="D586" s="90" t="s">
        <v>154</v>
      </c>
      <c r="E586" s="139">
        <v>41426</v>
      </c>
      <c r="F586" s="140"/>
      <c r="AI586"/>
      <c r="AJ586"/>
      <c r="AO586"/>
      <c r="AP586"/>
      <c r="AS586"/>
    </row>
    <row r="587" spans="3:45" s="90" customFormat="1">
      <c r="C587" s="90" t="s">
        <v>1655</v>
      </c>
      <c r="D587" s="90" t="s">
        <v>154</v>
      </c>
      <c r="E587" s="139">
        <v>41426</v>
      </c>
      <c r="F587" s="140"/>
      <c r="AI587"/>
      <c r="AJ587"/>
      <c r="AO587"/>
      <c r="AP587"/>
      <c r="AS587"/>
    </row>
    <row r="588" spans="3:45" s="90" customFormat="1">
      <c r="C588" s="90" t="s">
        <v>1656</v>
      </c>
      <c r="D588" s="90" t="s">
        <v>154</v>
      </c>
      <c r="E588" s="139">
        <v>41426</v>
      </c>
      <c r="F588" s="140"/>
      <c r="AI588"/>
      <c r="AJ588"/>
      <c r="AO588"/>
      <c r="AP588"/>
      <c r="AS588"/>
    </row>
    <row r="589" spans="3:45" s="90" customFormat="1">
      <c r="C589" s="90" t="s">
        <v>1657</v>
      </c>
      <c r="D589" s="90" t="s">
        <v>154</v>
      </c>
      <c r="E589" s="139">
        <v>41426</v>
      </c>
      <c r="F589" s="140"/>
      <c r="AI589"/>
      <c r="AJ589"/>
      <c r="AO589"/>
      <c r="AP589"/>
      <c r="AS589"/>
    </row>
    <row r="590" spans="3:45" s="90" customFormat="1">
      <c r="C590" s="90" t="s">
        <v>1658</v>
      </c>
      <c r="D590" s="90" t="s">
        <v>154</v>
      </c>
      <c r="E590" s="139">
        <v>41426</v>
      </c>
      <c r="F590" s="140"/>
      <c r="AI590"/>
      <c r="AJ590"/>
      <c r="AO590"/>
      <c r="AP590"/>
      <c r="AS590"/>
    </row>
    <row r="591" spans="3:45" s="90" customFormat="1">
      <c r="C591" s="90" t="s">
        <v>1659</v>
      </c>
      <c r="D591" s="90" t="s">
        <v>154</v>
      </c>
      <c r="E591" s="155">
        <v>41426</v>
      </c>
      <c r="F591" s="140"/>
      <c r="AI591"/>
      <c r="AJ591"/>
      <c r="AO591"/>
      <c r="AP591"/>
      <c r="AS591"/>
    </row>
    <row r="592" spans="3:45" s="90" customFormat="1">
      <c r="C592" s="90" t="s">
        <v>1660</v>
      </c>
      <c r="D592" s="90" t="s">
        <v>154</v>
      </c>
      <c r="E592" s="139">
        <v>41426</v>
      </c>
      <c r="F592" s="140"/>
      <c r="AI592"/>
      <c r="AJ592"/>
      <c r="AO592"/>
      <c r="AP592"/>
      <c r="AS592"/>
    </row>
    <row r="593" spans="3:45" s="90" customFormat="1">
      <c r="C593" s="90" t="s">
        <v>1663</v>
      </c>
      <c r="D593" s="90" t="s">
        <v>154</v>
      </c>
      <c r="E593" s="139">
        <v>41426</v>
      </c>
      <c r="F593" s="140"/>
      <c r="AI593"/>
      <c r="AJ593"/>
      <c r="AO593"/>
      <c r="AP593"/>
      <c r="AS593"/>
    </row>
    <row r="594" spans="3:45" s="90" customFormat="1">
      <c r="C594" s="90" t="s">
        <v>1669</v>
      </c>
      <c r="D594" s="90" t="s">
        <v>154</v>
      </c>
      <c r="E594" s="155">
        <v>41426</v>
      </c>
      <c r="F594" s="140"/>
      <c r="AI594"/>
      <c r="AJ594"/>
      <c r="AO594"/>
      <c r="AP594"/>
      <c r="AS594"/>
    </row>
    <row r="595" spans="3:45" s="90" customFormat="1">
      <c r="C595" s="90" t="s">
        <v>1674</v>
      </c>
      <c r="D595" s="90" t="s">
        <v>154</v>
      </c>
      <c r="E595" s="139">
        <v>41426</v>
      </c>
      <c r="F595" s="140"/>
      <c r="AI595"/>
      <c r="AJ595"/>
      <c r="AO595"/>
      <c r="AP595"/>
      <c r="AS595"/>
    </row>
    <row r="596" spans="3:45" s="90" customFormat="1">
      <c r="C596" s="90" t="s">
        <v>1687</v>
      </c>
      <c r="D596" s="90" t="s">
        <v>154</v>
      </c>
      <c r="E596" s="139">
        <v>41426</v>
      </c>
      <c r="F596" s="140"/>
      <c r="AI596"/>
      <c r="AJ596"/>
      <c r="AO596"/>
      <c r="AP596"/>
      <c r="AS596"/>
    </row>
    <row r="597" spans="3:45" s="90" customFormat="1">
      <c r="C597" s="90" t="s">
        <v>1699</v>
      </c>
      <c r="D597" s="90" t="s">
        <v>154</v>
      </c>
      <c r="E597" s="139">
        <v>41426</v>
      </c>
      <c r="F597" s="140"/>
      <c r="AI597"/>
      <c r="AJ597"/>
      <c r="AO597"/>
      <c r="AP597"/>
      <c r="AS597"/>
    </row>
    <row r="598" spans="3:45" s="90" customFormat="1">
      <c r="C598" s="90" t="s">
        <v>1701</v>
      </c>
      <c r="D598" s="90" t="s">
        <v>154</v>
      </c>
      <c r="E598" s="139">
        <v>41426</v>
      </c>
      <c r="F598" s="140"/>
      <c r="AI598"/>
      <c r="AJ598"/>
      <c r="AO598"/>
      <c r="AP598"/>
      <c r="AS598"/>
    </row>
    <row r="599" spans="3:45" s="90" customFormat="1">
      <c r="C599" s="90" t="s">
        <v>1702</v>
      </c>
      <c r="D599" s="90" t="s">
        <v>154</v>
      </c>
      <c r="E599" s="139">
        <v>41426</v>
      </c>
      <c r="F599" s="140"/>
      <c r="AI599"/>
      <c r="AJ599"/>
      <c r="AO599"/>
      <c r="AP599"/>
      <c r="AS599"/>
    </row>
    <row r="600" spans="3:45" s="90" customFormat="1">
      <c r="C600" s="90" t="s">
        <v>3849</v>
      </c>
      <c r="D600" s="90" t="s">
        <v>154</v>
      </c>
      <c r="E600" s="155">
        <v>42646.316921296297</v>
      </c>
      <c r="F600" s="140"/>
      <c r="AI600"/>
      <c r="AJ600"/>
      <c r="AO600"/>
      <c r="AP600"/>
      <c r="AS600"/>
    </row>
    <row r="601" spans="3:45" s="90" customFormat="1">
      <c r="C601" s="90" t="s">
        <v>2504</v>
      </c>
      <c r="D601" s="90" t="s">
        <v>154</v>
      </c>
      <c r="E601" s="139">
        <v>41426</v>
      </c>
      <c r="F601" s="140"/>
      <c r="AI601"/>
      <c r="AJ601"/>
      <c r="AO601"/>
      <c r="AP601"/>
      <c r="AS601"/>
    </row>
    <row r="602" spans="3:45" s="90" customFormat="1">
      <c r="C602" s="90" t="s">
        <v>2084</v>
      </c>
      <c r="D602" s="90" t="s">
        <v>154</v>
      </c>
      <c r="E602" s="139">
        <v>41426</v>
      </c>
      <c r="F602" s="140"/>
      <c r="AI602"/>
      <c r="AJ602"/>
      <c r="AO602"/>
      <c r="AP602"/>
      <c r="AS602"/>
    </row>
    <row r="603" spans="3:45" s="90" customFormat="1">
      <c r="C603" s="90" t="s">
        <v>1713</v>
      </c>
      <c r="D603" s="90" t="s">
        <v>154</v>
      </c>
      <c r="E603" s="155">
        <v>41426</v>
      </c>
      <c r="F603" s="140"/>
      <c r="AI603"/>
      <c r="AJ603"/>
      <c r="AO603"/>
      <c r="AP603"/>
      <c r="AS603"/>
    </row>
    <row r="604" spans="3:45" s="90" customFormat="1">
      <c r="C604" s="90" t="s">
        <v>1715</v>
      </c>
      <c r="D604" s="90" t="s">
        <v>154</v>
      </c>
      <c r="E604" s="139">
        <v>41426</v>
      </c>
      <c r="F604" s="140"/>
      <c r="AI604"/>
      <c r="AJ604"/>
      <c r="AO604"/>
      <c r="AP604"/>
      <c r="AS604"/>
    </row>
    <row r="605" spans="3:45" s="90" customFormat="1">
      <c r="C605" s="90" t="s">
        <v>1717</v>
      </c>
      <c r="D605" s="90" t="s">
        <v>154</v>
      </c>
      <c r="E605" s="139">
        <v>41426</v>
      </c>
      <c r="F605" s="140"/>
      <c r="AI605"/>
      <c r="AJ605"/>
      <c r="AO605"/>
      <c r="AP605"/>
      <c r="AS605"/>
    </row>
    <row r="606" spans="3:45" s="90" customFormat="1">
      <c r="C606" s="90" t="s">
        <v>1720</v>
      </c>
      <c r="D606" s="90" t="s">
        <v>154</v>
      </c>
      <c r="E606" s="139">
        <v>41426</v>
      </c>
      <c r="F606" s="140"/>
      <c r="AI606"/>
      <c r="AJ606"/>
      <c r="AO606"/>
      <c r="AP606"/>
      <c r="AS606"/>
    </row>
    <row r="607" spans="3:45" s="90" customFormat="1">
      <c r="C607" s="90" t="s">
        <v>2895</v>
      </c>
      <c r="D607" s="90" t="s">
        <v>154</v>
      </c>
      <c r="E607" s="139">
        <v>41426</v>
      </c>
      <c r="F607" s="140"/>
      <c r="AI607"/>
      <c r="AJ607"/>
      <c r="AO607"/>
      <c r="AP607"/>
      <c r="AS607"/>
    </row>
    <row r="608" spans="3:45" s="90" customFormat="1">
      <c r="C608" s="90" t="s">
        <v>1724</v>
      </c>
      <c r="D608" s="90" t="s">
        <v>154</v>
      </c>
      <c r="E608" s="139">
        <v>41426</v>
      </c>
      <c r="F608" s="140"/>
      <c r="AI608"/>
      <c r="AJ608"/>
      <c r="AO608"/>
      <c r="AP608"/>
      <c r="AS608"/>
    </row>
    <row r="609" spans="3:45" s="90" customFormat="1">
      <c r="C609" s="90" t="s">
        <v>1726</v>
      </c>
      <c r="D609" s="90" t="s">
        <v>154</v>
      </c>
      <c r="E609"/>
      <c r="F609" s="140"/>
      <c r="AI609"/>
      <c r="AJ609"/>
      <c r="AO609"/>
      <c r="AP609"/>
      <c r="AS609"/>
    </row>
    <row r="610" spans="3:45" s="90" customFormat="1">
      <c r="C610" s="90" t="s">
        <v>1728</v>
      </c>
      <c r="D610" s="90" t="s">
        <v>154</v>
      </c>
      <c r="E610" s="139">
        <v>41426</v>
      </c>
      <c r="F610" s="140"/>
      <c r="AI610"/>
      <c r="AJ610"/>
      <c r="AO610"/>
      <c r="AP610"/>
      <c r="AS610"/>
    </row>
    <row r="611" spans="3:45" s="90" customFormat="1">
      <c r="C611" s="90" t="s">
        <v>1742</v>
      </c>
      <c r="D611" s="90" t="s">
        <v>154</v>
      </c>
      <c r="E611" s="139">
        <v>41426</v>
      </c>
      <c r="F611" s="140"/>
      <c r="AI611"/>
      <c r="AJ611"/>
      <c r="AO611"/>
      <c r="AP611"/>
      <c r="AS611"/>
    </row>
    <row r="612" spans="3:45" s="90" customFormat="1">
      <c r="C612" s="90" t="s">
        <v>2083</v>
      </c>
      <c r="D612" s="90" t="s">
        <v>154</v>
      </c>
      <c r="E612" s="155">
        <v>41426</v>
      </c>
      <c r="F612" s="140"/>
      <c r="AI612"/>
      <c r="AJ612"/>
      <c r="AO612"/>
      <c r="AP612"/>
      <c r="AS612"/>
    </row>
    <row r="613" spans="3:45" s="90" customFormat="1">
      <c r="C613" s="90" t="s">
        <v>1751</v>
      </c>
      <c r="D613" s="90" t="s">
        <v>154</v>
      </c>
      <c r="E613" s="139">
        <v>41426</v>
      </c>
      <c r="F613" s="140"/>
      <c r="AI613"/>
      <c r="AJ613"/>
      <c r="AO613"/>
      <c r="AP613"/>
      <c r="AS613"/>
    </row>
    <row r="614" spans="3:45" s="90" customFormat="1">
      <c r="C614" s="90" t="s">
        <v>1752</v>
      </c>
      <c r="D614" s="90" t="s">
        <v>154</v>
      </c>
      <c r="E614" s="139">
        <v>41426</v>
      </c>
      <c r="F614" s="140"/>
      <c r="AI614"/>
      <c r="AJ614"/>
      <c r="AO614"/>
      <c r="AP614"/>
      <c r="AS614"/>
    </row>
    <row r="615" spans="3:45" s="90" customFormat="1">
      <c r="C615" s="90" t="s">
        <v>1760</v>
      </c>
      <c r="D615" s="90" t="s">
        <v>154</v>
      </c>
      <c r="E615" s="139">
        <v>41426</v>
      </c>
      <c r="F615" s="140"/>
      <c r="AI615"/>
      <c r="AJ615"/>
      <c r="AO615"/>
      <c r="AP615"/>
      <c r="AS615"/>
    </row>
    <row r="616" spans="3:45" s="90" customFormat="1">
      <c r="C616" s="90" t="s">
        <v>1765</v>
      </c>
      <c r="D616" s="90" t="s">
        <v>154</v>
      </c>
      <c r="E616" s="139">
        <v>41426</v>
      </c>
      <c r="F616" s="140"/>
      <c r="AI616"/>
      <c r="AJ616"/>
      <c r="AO616"/>
      <c r="AP616"/>
      <c r="AS616"/>
    </row>
    <row r="617" spans="3:45" s="90" customFormat="1">
      <c r="C617" s="90" t="s">
        <v>3601</v>
      </c>
      <c r="D617" s="90" t="s">
        <v>154</v>
      </c>
      <c r="E617"/>
      <c r="F617" s="140"/>
      <c r="AI617"/>
      <c r="AJ617"/>
      <c r="AO617"/>
      <c r="AP617"/>
      <c r="AS617"/>
    </row>
    <row r="618" spans="3:45" s="90" customFormat="1">
      <c r="C618" s="90" t="s">
        <v>1771</v>
      </c>
      <c r="D618" s="90" t="s">
        <v>154</v>
      </c>
      <c r="E618" s="139">
        <v>41506.731747685182</v>
      </c>
      <c r="F618" s="140"/>
      <c r="AI618"/>
      <c r="AJ618"/>
      <c r="AO618"/>
      <c r="AP618"/>
      <c r="AS618"/>
    </row>
    <row r="619" spans="3:45" s="90" customFormat="1">
      <c r="C619" s="90" t="s">
        <v>3557</v>
      </c>
      <c r="D619" s="90" t="s">
        <v>154</v>
      </c>
      <c r="E619"/>
      <c r="F619" s="140"/>
      <c r="AI619"/>
      <c r="AJ619"/>
      <c r="AO619"/>
      <c r="AP619"/>
      <c r="AS619"/>
    </row>
    <row r="620" spans="3:45" s="90" customFormat="1">
      <c r="C620" s="90" t="s">
        <v>5374</v>
      </c>
      <c r="D620" s="90" t="s">
        <v>154</v>
      </c>
      <c r="E620"/>
      <c r="F620" s="140"/>
      <c r="AI620"/>
      <c r="AJ620"/>
      <c r="AO620"/>
      <c r="AP620"/>
      <c r="AS620"/>
    </row>
    <row r="621" spans="3:45" s="90" customFormat="1">
      <c r="C621" s="90" t="s">
        <v>1781</v>
      </c>
      <c r="D621" s="90" t="s">
        <v>154</v>
      </c>
      <c r="E621" s="139">
        <v>41426</v>
      </c>
      <c r="F621" s="140"/>
      <c r="AI621"/>
      <c r="AJ621"/>
      <c r="AO621"/>
      <c r="AP621"/>
      <c r="AS621"/>
    </row>
    <row r="622" spans="3:45" s="90" customFormat="1">
      <c r="C622" s="90" t="s">
        <v>1783</v>
      </c>
      <c r="D622" s="90" t="s">
        <v>154</v>
      </c>
      <c r="E622" s="139">
        <v>41426</v>
      </c>
      <c r="F622" s="140"/>
      <c r="AI622"/>
      <c r="AJ622"/>
      <c r="AO622"/>
      <c r="AP622"/>
      <c r="AS622"/>
    </row>
    <row r="623" spans="3:45" s="90" customFormat="1">
      <c r="C623" s="90" t="s">
        <v>1786</v>
      </c>
      <c r="D623" s="90" t="s">
        <v>154</v>
      </c>
      <c r="E623" s="139">
        <v>41426</v>
      </c>
      <c r="F623" s="140"/>
      <c r="AI623"/>
      <c r="AJ623"/>
      <c r="AO623"/>
      <c r="AP623"/>
      <c r="AS623"/>
    </row>
    <row r="624" spans="3:45" s="90" customFormat="1">
      <c r="C624" s="90" t="s">
        <v>1804</v>
      </c>
      <c r="D624" s="90" t="s">
        <v>154</v>
      </c>
      <c r="E624" s="139">
        <v>41426</v>
      </c>
      <c r="F624" s="140"/>
      <c r="AI624"/>
      <c r="AJ624"/>
      <c r="AO624"/>
      <c r="AP624"/>
      <c r="AS624"/>
    </row>
    <row r="625" spans="3:45" s="90" customFormat="1">
      <c r="C625" s="90" t="s">
        <v>2069</v>
      </c>
      <c r="D625" s="90" t="s">
        <v>154</v>
      </c>
      <c r="E625" s="155">
        <v>41426</v>
      </c>
      <c r="F625" s="140"/>
      <c r="AI625"/>
      <c r="AJ625"/>
      <c r="AO625"/>
      <c r="AP625"/>
      <c r="AS625"/>
    </row>
    <row r="626" spans="3:45" s="90" customFormat="1">
      <c r="C626" s="90" t="s">
        <v>1816</v>
      </c>
      <c r="D626" s="90" t="s">
        <v>154</v>
      </c>
      <c r="E626" s="139">
        <v>41426</v>
      </c>
      <c r="F626" s="140"/>
      <c r="AI626"/>
      <c r="AJ626"/>
      <c r="AO626"/>
      <c r="AP626"/>
      <c r="AS626"/>
    </row>
    <row r="627" spans="3:45" s="90" customFormat="1">
      <c r="C627" s="90" t="s">
        <v>1817</v>
      </c>
      <c r="D627" s="90" t="s">
        <v>154</v>
      </c>
      <c r="E627" s="139">
        <v>41426</v>
      </c>
      <c r="F627" s="140"/>
      <c r="AI627"/>
      <c r="AJ627"/>
      <c r="AO627"/>
      <c r="AP627"/>
      <c r="AS627"/>
    </row>
    <row r="628" spans="3:45" s="90" customFormat="1">
      <c r="C628" s="90" t="s">
        <v>2051</v>
      </c>
      <c r="D628" s="90" t="s">
        <v>154</v>
      </c>
      <c r="E628" s="139">
        <v>41426</v>
      </c>
      <c r="F628" s="140"/>
      <c r="AI628"/>
      <c r="AJ628"/>
      <c r="AO628"/>
      <c r="AP628"/>
      <c r="AS628"/>
    </row>
    <row r="629" spans="3:45" s="90" customFormat="1">
      <c r="C629" s="90" t="s">
        <v>1824</v>
      </c>
      <c r="D629" s="90" t="s">
        <v>154</v>
      </c>
      <c r="E629" s="139">
        <v>41426</v>
      </c>
      <c r="F629" s="140"/>
      <c r="AI629"/>
      <c r="AJ629"/>
      <c r="AO629"/>
      <c r="AP629"/>
      <c r="AS629"/>
    </row>
    <row r="630" spans="3:45" s="90" customFormat="1">
      <c r="C630" s="90" t="s">
        <v>3454</v>
      </c>
      <c r="D630" s="90" t="s">
        <v>154</v>
      </c>
      <c r="E630" s="155">
        <v>41554.87709490741</v>
      </c>
      <c r="F630" s="140"/>
      <c r="AI630"/>
      <c r="AJ630"/>
      <c r="AO630"/>
      <c r="AP630"/>
      <c r="AS630"/>
    </row>
    <row r="631" spans="3:45" s="90" customFormat="1">
      <c r="C631" s="90" t="s">
        <v>3692</v>
      </c>
      <c r="D631" s="90" t="s">
        <v>154</v>
      </c>
      <c r="E631"/>
      <c r="F631" s="140"/>
      <c r="AI631"/>
      <c r="AJ631"/>
      <c r="AO631"/>
      <c r="AP631"/>
      <c r="AS631"/>
    </row>
    <row r="632" spans="3:45" s="90" customFormat="1">
      <c r="C632" s="90" t="s">
        <v>3300</v>
      </c>
      <c r="D632" s="90" t="s">
        <v>154</v>
      </c>
      <c r="E632"/>
      <c r="F632" s="140"/>
      <c r="AI632"/>
      <c r="AJ632"/>
      <c r="AO632"/>
      <c r="AP632"/>
      <c r="AS632"/>
    </row>
    <row r="633" spans="3:45" s="90" customFormat="1">
      <c r="C633" s="90" t="s">
        <v>1842</v>
      </c>
      <c r="D633" s="90" t="s">
        <v>154</v>
      </c>
      <c r="E633" s="139">
        <v>41426</v>
      </c>
      <c r="F633" s="140"/>
      <c r="AI633"/>
      <c r="AJ633"/>
      <c r="AO633"/>
      <c r="AP633"/>
      <c r="AS633"/>
    </row>
    <row r="634" spans="3:45" s="90" customFormat="1">
      <c r="C634" s="90" t="s">
        <v>1843</v>
      </c>
      <c r="D634" s="90" t="s">
        <v>154</v>
      </c>
      <c r="E634"/>
      <c r="F634" s="140"/>
      <c r="AI634"/>
      <c r="AJ634"/>
      <c r="AO634"/>
      <c r="AP634"/>
      <c r="AS634"/>
    </row>
    <row r="635" spans="3:45" s="90" customFormat="1">
      <c r="C635" s="90" t="s">
        <v>1845</v>
      </c>
      <c r="D635" s="90" t="s">
        <v>154</v>
      </c>
      <c r="E635"/>
      <c r="F635" s="140"/>
      <c r="AI635"/>
      <c r="AJ635"/>
      <c r="AO635"/>
      <c r="AP635"/>
      <c r="AS635"/>
    </row>
    <row r="636" spans="3:45" s="90" customFormat="1">
      <c r="C636" s="90" t="s">
        <v>3627</v>
      </c>
      <c r="D636" s="90" t="s">
        <v>154</v>
      </c>
      <c r="E636"/>
      <c r="F636" s="140"/>
      <c r="AI636"/>
      <c r="AJ636"/>
      <c r="AO636"/>
      <c r="AP636"/>
      <c r="AS636"/>
    </row>
    <row r="637" spans="3:45" s="90" customFormat="1">
      <c r="C637" s="90" t="s">
        <v>3434</v>
      </c>
      <c r="D637" s="90" t="s">
        <v>154</v>
      </c>
      <c r="E637" s="155">
        <v>41554.694537037038</v>
      </c>
      <c r="F637" s="140"/>
      <c r="AI637"/>
      <c r="AJ637"/>
      <c r="AO637"/>
      <c r="AP637"/>
      <c r="AS637"/>
    </row>
    <row r="638" spans="3:45" s="90" customFormat="1">
      <c r="C638" s="90" t="s">
        <v>1853</v>
      </c>
      <c r="D638" s="90" t="s">
        <v>154</v>
      </c>
      <c r="E638" s="139">
        <v>41426</v>
      </c>
      <c r="F638" s="140"/>
      <c r="AI638"/>
      <c r="AJ638"/>
      <c r="AO638"/>
      <c r="AP638"/>
      <c r="AS638"/>
    </row>
    <row r="639" spans="3:45" s="90" customFormat="1">
      <c r="C639" s="90" t="s">
        <v>1854</v>
      </c>
      <c r="D639" s="90" t="s">
        <v>154</v>
      </c>
      <c r="E639" s="139">
        <v>41426</v>
      </c>
      <c r="F639" s="140"/>
      <c r="AI639"/>
      <c r="AJ639"/>
      <c r="AO639"/>
      <c r="AP639"/>
      <c r="AS639"/>
    </row>
    <row r="640" spans="3:45" s="90" customFormat="1">
      <c r="C640" s="90" t="s">
        <v>1855</v>
      </c>
      <c r="D640" s="90" t="s">
        <v>154</v>
      </c>
      <c r="E640"/>
      <c r="F640" s="140"/>
      <c r="AI640"/>
      <c r="AJ640"/>
      <c r="AO640"/>
      <c r="AP640"/>
      <c r="AS640"/>
    </row>
    <row r="641" spans="3:45" s="90" customFormat="1">
      <c r="C641" s="90" t="s">
        <v>5590</v>
      </c>
      <c r="D641" s="90" t="s">
        <v>154</v>
      </c>
      <c r="E641"/>
      <c r="F641" s="140"/>
      <c r="AI641"/>
      <c r="AJ641"/>
      <c r="AO641"/>
      <c r="AP641"/>
      <c r="AS641"/>
    </row>
    <row r="642" spans="3:45" s="90" customFormat="1">
      <c r="C642" s="90" t="s">
        <v>1860</v>
      </c>
      <c r="D642" s="90" t="s">
        <v>154</v>
      </c>
      <c r="E642" s="139">
        <v>41426</v>
      </c>
      <c r="F642" s="140"/>
      <c r="AI642"/>
      <c r="AJ642"/>
      <c r="AO642"/>
      <c r="AP642"/>
      <c r="AS642"/>
    </row>
    <row r="643" spans="3:45" s="90" customFormat="1">
      <c r="C643" s="90" t="s">
        <v>1862</v>
      </c>
      <c r="D643" s="90" t="s">
        <v>154</v>
      </c>
      <c r="E643" s="139">
        <v>41426</v>
      </c>
      <c r="F643" s="140"/>
      <c r="AI643"/>
      <c r="AJ643"/>
      <c r="AO643"/>
      <c r="AP643"/>
      <c r="AS643"/>
    </row>
    <row r="644" spans="3:45" s="90" customFormat="1">
      <c r="C644" s="90" t="s">
        <v>5589</v>
      </c>
      <c r="D644" s="90" t="s">
        <v>154</v>
      </c>
      <c r="E644"/>
      <c r="F644" s="140"/>
      <c r="AI644"/>
      <c r="AJ644"/>
      <c r="AO644"/>
      <c r="AP644"/>
      <c r="AS644"/>
    </row>
    <row r="645" spans="3:45" s="90" customFormat="1">
      <c r="C645" s="90" t="s">
        <v>4003</v>
      </c>
      <c r="D645" s="90" t="s">
        <v>154</v>
      </c>
      <c r="E645" s="155">
        <v>42646.332233796296</v>
      </c>
      <c r="F645" s="140"/>
      <c r="AI645"/>
      <c r="AJ645"/>
      <c r="AO645"/>
      <c r="AP645"/>
      <c r="AS645"/>
    </row>
    <row r="646" spans="3:45" s="90" customFormat="1">
      <c r="C646" s="90" t="s">
        <v>542</v>
      </c>
      <c r="D646" s="90" t="s">
        <v>154</v>
      </c>
      <c r="E646" s="139">
        <v>41426</v>
      </c>
      <c r="F646" s="140"/>
      <c r="AI646"/>
      <c r="AJ646"/>
      <c r="AO646"/>
      <c r="AP646"/>
      <c r="AS646"/>
    </row>
    <row r="647" spans="3:45" s="90" customFormat="1">
      <c r="C647" s="90" t="s">
        <v>1902</v>
      </c>
      <c r="D647" s="90" t="s">
        <v>154</v>
      </c>
      <c r="E647"/>
      <c r="F647" s="140"/>
      <c r="AI647"/>
      <c r="AJ647"/>
      <c r="AO647"/>
      <c r="AP647"/>
      <c r="AS647"/>
    </row>
    <row r="648" spans="3:45" s="90" customFormat="1">
      <c r="C648" s="90" t="s">
        <v>2108</v>
      </c>
      <c r="D648" s="90" t="s">
        <v>154</v>
      </c>
      <c r="E648"/>
      <c r="F648" s="140"/>
      <c r="AI648"/>
      <c r="AJ648"/>
      <c r="AO648"/>
      <c r="AP648"/>
      <c r="AS648"/>
    </row>
    <row r="649" spans="3:45" s="90" customFormat="1">
      <c r="C649" s="90" t="s">
        <v>1911</v>
      </c>
      <c r="D649" s="90" t="s">
        <v>154</v>
      </c>
      <c r="E649" s="139">
        <v>41426</v>
      </c>
      <c r="F649" s="140"/>
      <c r="AI649"/>
      <c r="AJ649"/>
      <c r="AO649"/>
      <c r="AP649"/>
      <c r="AS649"/>
    </row>
    <row r="650" spans="3:45" s="90" customFormat="1">
      <c r="C650" s="90" t="s">
        <v>2819</v>
      </c>
      <c r="D650" s="90" t="s">
        <v>154</v>
      </c>
      <c r="E650" s="139">
        <v>41426</v>
      </c>
      <c r="F650" s="140"/>
      <c r="AI650"/>
      <c r="AJ650"/>
      <c r="AO650"/>
      <c r="AP650"/>
      <c r="AS650"/>
    </row>
    <row r="651" spans="3:45" s="90" customFormat="1">
      <c r="C651" s="90" t="s">
        <v>1912</v>
      </c>
      <c r="D651" s="90" t="s">
        <v>154</v>
      </c>
      <c r="E651" s="139">
        <v>41426</v>
      </c>
      <c r="F651" s="140"/>
      <c r="AI651"/>
      <c r="AJ651"/>
      <c r="AO651"/>
      <c r="AP651"/>
      <c r="AS651"/>
    </row>
    <row r="652" spans="3:45" s="90" customFormat="1">
      <c r="C652" s="90" t="s">
        <v>3522</v>
      </c>
      <c r="D652" s="90" t="s">
        <v>154</v>
      </c>
      <c r="E652" s="155">
        <v>41570.21334490741</v>
      </c>
      <c r="F652" s="140"/>
      <c r="AI652"/>
      <c r="AJ652"/>
      <c r="AO652"/>
      <c r="AP652"/>
      <c r="AS652"/>
    </row>
    <row r="653" spans="3:45" s="90" customFormat="1">
      <c r="C653" s="90" t="s">
        <v>1914</v>
      </c>
      <c r="D653" s="90" t="s">
        <v>154</v>
      </c>
      <c r="E653" s="139">
        <v>41426</v>
      </c>
      <c r="F653" s="140"/>
      <c r="AI653"/>
      <c r="AJ653"/>
      <c r="AO653"/>
      <c r="AP653"/>
      <c r="AS653"/>
    </row>
    <row r="654" spans="3:45" s="90" customFormat="1">
      <c r="C654" s="90" t="s">
        <v>2027</v>
      </c>
      <c r="D654" s="90" t="s">
        <v>154</v>
      </c>
      <c r="E654" s="155">
        <v>41426</v>
      </c>
      <c r="F654" s="140"/>
      <c r="AI654"/>
      <c r="AJ654"/>
      <c r="AO654"/>
      <c r="AP654"/>
      <c r="AS654"/>
    </row>
    <row r="655" spans="3:45" s="90" customFormat="1">
      <c r="C655" s="90" t="s">
        <v>2037</v>
      </c>
      <c r="D655" s="90" t="s">
        <v>154</v>
      </c>
      <c r="E655" s="155">
        <v>41426</v>
      </c>
      <c r="F655" s="140"/>
      <c r="AI655"/>
      <c r="AJ655"/>
      <c r="AO655"/>
      <c r="AP655"/>
      <c r="AS655"/>
    </row>
    <row r="656" spans="3:45" s="90" customFormat="1">
      <c r="C656" s="90" t="s">
        <v>5568</v>
      </c>
      <c r="D656" s="90" t="s">
        <v>154</v>
      </c>
      <c r="E656"/>
      <c r="F656" s="140"/>
      <c r="AI656"/>
      <c r="AJ656"/>
      <c r="AO656"/>
      <c r="AP656"/>
      <c r="AS656"/>
    </row>
    <row r="657" spans="3:45" s="90" customFormat="1">
      <c r="C657" s="90" t="s">
        <v>1918</v>
      </c>
      <c r="D657" s="90" t="s">
        <v>154</v>
      </c>
      <c r="E657" s="139">
        <v>41426</v>
      </c>
      <c r="F657" s="140"/>
      <c r="AI657"/>
      <c r="AJ657"/>
      <c r="AO657"/>
      <c r="AP657"/>
      <c r="AS657"/>
    </row>
    <row r="658" spans="3:45" s="90" customFormat="1">
      <c r="C658" s="90" t="s">
        <v>3525</v>
      </c>
      <c r="D658" s="90" t="s">
        <v>154</v>
      </c>
      <c r="E658" s="155">
        <v>41570.213437500002</v>
      </c>
      <c r="F658" s="140"/>
      <c r="AI658"/>
      <c r="AJ658"/>
      <c r="AO658"/>
      <c r="AP658"/>
      <c r="AS658"/>
    </row>
    <row r="659" spans="3:45" s="90" customFormat="1">
      <c r="C659" s="90" t="s">
        <v>2013</v>
      </c>
      <c r="D659" s="90" t="s">
        <v>154</v>
      </c>
      <c r="E659" s="139">
        <v>41426</v>
      </c>
      <c r="F659" s="140"/>
      <c r="AI659"/>
      <c r="AJ659"/>
      <c r="AO659"/>
      <c r="AP659"/>
      <c r="AS659"/>
    </row>
    <row r="660" spans="3:45" s="90" customFormat="1">
      <c r="C660" s="90" t="s">
        <v>1933</v>
      </c>
      <c r="D660" s="90" t="s">
        <v>154</v>
      </c>
      <c r="E660" s="139">
        <v>41426</v>
      </c>
      <c r="F660" s="140"/>
      <c r="AI660"/>
      <c r="AJ660"/>
      <c r="AO660"/>
      <c r="AP660"/>
      <c r="AS660"/>
    </row>
    <row r="661" spans="3:45" s="90" customFormat="1">
      <c r="C661" s="90" t="s">
        <v>1934</v>
      </c>
      <c r="D661" s="90" t="s">
        <v>154</v>
      </c>
      <c r="E661" s="139">
        <v>41426</v>
      </c>
      <c r="F661" s="140"/>
      <c r="AI661"/>
      <c r="AJ661"/>
      <c r="AO661"/>
      <c r="AP661"/>
      <c r="AS661"/>
    </row>
    <row r="662" spans="3:45" s="90" customFormat="1">
      <c r="C662" s="90" t="s">
        <v>3301</v>
      </c>
      <c r="D662" s="90" t="s">
        <v>154</v>
      </c>
      <c r="E662"/>
      <c r="F662" s="140"/>
      <c r="AI662"/>
      <c r="AJ662"/>
      <c r="AO662"/>
      <c r="AP662"/>
      <c r="AS662"/>
    </row>
    <row r="663" spans="3:45" s="90" customFormat="1">
      <c r="C663" s="90" t="s">
        <v>1937</v>
      </c>
      <c r="D663" s="90" t="s">
        <v>154</v>
      </c>
      <c r="E663" s="139">
        <v>41426</v>
      </c>
      <c r="F663" s="140"/>
      <c r="AI663"/>
      <c r="AJ663"/>
      <c r="AO663"/>
      <c r="AP663"/>
      <c r="AS663"/>
    </row>
    <row r="664" spans="3:45" s="90" customFormat="1">
      <c r="C664" s="90" t="s">
        <v>2015</v>
      </c>
      <c r="D664" s="90" t="s">
        <v>154</v>
      </c>
      <c r="E664" s="139">
        <v>41426</v>
      </c>
      <c r="F664" s="140"/>
      <c r="AI664"/>
      <c r="AJ664"/>
      <c r="AO664"/>
      <c r="AP664"/>
      <c r="AS664"/>
    </row>
    <row r="665" spans="3:45" s="90" customFormat="1">
      <c r="C665" s="90" t="s">
        <v>3594</v>
      </c>
      <c r="D665" s="90" t="s">
        <v>154</v>
      </c>
      <c r="E665"/>
      <c r="F665" s="140"/>
      <c r="AI665"/>
      <c r="AJ665"/>
      <c r="AO665"/>
      <c r="AP665"/>
      <c r="AS665"/>
    </row>
    <row r="666" spans="3:45" s="90" customFormat="1">
      <c r="C666" s="90" t="s">
        <v>1952</v>
      </c>
      <c r="D666" s="90" t="s">
        <v>154</v>
      </c>
      <c r="E666"/>
      <c r="F666" s="140"/>
      <c r="AI666"/>
      <c r="AJ666"/>
      <c r="AO666"/>
      <c r="AP666"/>
      <c r="AS666"/>
    </row>
    <row r="667" spans="3:45" s="90" customFormat="1">
      <c r="C667" s="90" t="s">
        <v>3378</v>
      </c>
      <c r="D667" s="90" t="s">
        <v>154</v>
      </c>
      <c r="E667" s="155">
        <v>41512.374374999999</v>
      </c>
      <c r="F667" s="140"/>
      <c r="AI667"/>
      <c r="AJ667"/>
      <c r="AO667"/>
      <c r="AP667"/>
      <c r="AS667"/>
    </row>
    <row r="668" spans="3:45" s="90" customFormat="1">
      <c r="C668" s="90" t="s">
        <v>1961</v>
      </c>
      <c r="D668" s="90" t="s">
        <v>154</v>
      </c>
      <c r="E668" s="139">
        <v>41426</v>
      </c>
      <c r="F668" s="140"/>
      <c r="AI668"/>
      <c r="AJ668"/>
      <c r="AO668"/>
      <c r="AP668"/>
      <c r="AS668"/>
    </row>
    <row r="669" spans="3:45" s="90" customFormat="1">
      <c r="C669" s="90" t="s">
        <v>1966</v>
      </c>
      <c r="D669" s="90" t="s">
        <v>154</v>
      </c>
      <c r="E669"/>
      <c r="F669" s="140"/>
      <c r="AI669"/>
      <c r="AJ669"/>
      <c r="AO669"/>
      <c r="AP669"/>
      <c r="AS669"/>
    </row>
    <row r="670" spans="3:45" s="90" customFormat="1">
      <c r="C670" s="90" t="s">
        <v>1971</v>
      </c>
      <c r="D670" s="90" t="s">
        <v>154</v>
      </c>
      <c r="E670" s="139">
        <v>41426</v>
      </c>
      <c r="F670" s="140"/>
      <c r="AI670"/>
      <c r="AJ670"/>
      <c r="AO670"/>
      <c r="AP670"/>
      <c r="AS670"/>
    </row>
    <row r="671" spans="3:45" s="90" customFormat="1">
      <c r="C671" s="90" t="s">
        <v>1972</v>
      </c>
      <c r="D671" s="90" t="s">
        <v>154</v>
      </c>
      <c r="E671" s="155">
        <v>41426</v>
      </c>
      <c r="F671" s="140"/>
      <c r="AI671"/>
      <c r="AJ671"/>
      <c r="AO671"/>
      <c r="AP671"/>
      <c r="AS671"/>
    </row>
    <row r="672" spans="3:45" s="90" customFormat="1">
      <c r="C672" s="90" t="s">
        <v>1973</v>
      </c>
      <c r="D672" s="90" t="s">
        <v>154</v>
      </c>
      <c r="E672" s="155">
        <v>41426</v>
      </c>
      <c r="F672" s="140"/>
      <c r="AI672"/>
      <c r="AJ672"/>
      <c r="AO672"/>
      <c r="AP672"/>
      <c r="AS672"/>
    </row>
    <row r="673" spans="3:45" s="90" customFormat="1">
      <c r="C673" s="90" t="s">
        <v>1975</v>
      </c>
      <c r="D673" s="90" t="s">
        <v>154</v>
      </c>
      <c r="E673" s="139">
        <v>41426</v>
      </c>
      <c r="F673" s="140"/>
      <c r="AI673"/>
      <c r="AJ673"/>
      <c r="AO673"/>
      <c r="AP673"/>
      <c r="AS673"/>
    </row>
    <row r="674" spans="3:45" s="90" customFormat="1">
      <c r="C674" s="90" t="s">
        <v>1976</v>
      </c>
      <c r="D674" s="90" t="s">
        <v>154</v>
      </c>
      <c r="E674" s="139">
        <v>41426</v>
      </c>
      <c r="F674" s="140"/>
      <c r="AI674"/>
      <c r="AJ674"/>
      <c r="AO674"/>
      <c r="AP674"/>
      <c r="AS674"/>
    </row>
    <row r="675" spans="3:45" s="90" customFormat="1">
      <c r="C675" s="90" t="s">
        <v>2059</v>
      </c>
      <c r="D675" s="90" t="s">
        <v>154</v>
      </c>
      <c r="E675" s="139">
        <v>41426</v>
      </c>
      <c r="F675" s="140"/>
      <c r="AI675"/>
      <c r="AJ675"/>
      <c r="AO675"/>
      <c r="AP675"/>
      <c r="AS675"/>
    </row>
    <row r="676" spans="3:45" s="90" customFormat="1">
      <c r="C676" s="90" t="s">
        <v>1979</v>
      </c>
      <c r="D676" s="90" t="s">
        <v>154</v>
      </c>
      <c r="E676" s="139">
        <v>41426</v>
      </c>
      <c r="F676" s="140"/>
      <c r="AI676"/>
      <c r="AJ676"/>
      <c r="AO676"/>
      <c r="AP676"/>
      <c r="AS676"/>
    </row>
    <row r="677" spans="3:45" s="90" customFormat="1">
      <c r="C677" s="90" t="s">
        <v>5571</v>
      </c>
      <c r="D677" s="90" t="s">
        <v>154</v>
      </c>
      <c r="E677"/>
      <c r="F677" s="140"/>
      <c r="AI677"/>
      <c r="AJ677"/>
      <c r="AO677"/>
      <c r="AP677"/>
      <c r="AS677"/>
    </row>
    <row r="678" spans="3:45" s="90" customFormat="1">
      <c r="C678" s="90" t="s">
        <v>2007</v>
      </c>
      <c r="D678" s="90" t="s">
        <v>154</v>
      </c>
      <c r="E678"/>
      <c r="F678" s="140"/>
      <c r="AI678"/>
      <c r="AJ678"/>
      <c r="AO678"/>
      <c r="AP678"/>
      <c r="AS678"/>
    </row>
    <row r="679" spans="3:45" s="90" customFormat="1">
      <c r="C679" s="90" t="s">
        <v>3375</v>
      </c>
      <c r="D679" s="90" t="s">
        <v>154</v>
      </c>
      <c r="E679" s="155">
        <v>41512.374224537038</v>
      </c>
      <c r="F679" s="140"/>
      <c r="AI679"/>
      <c r="AJ679"/>
      <c r="AO679"/>
      <c r="AP679"/>
      <c r="AS679"/>
    </row>
    <row r="680" spans="3:45" s="90" customFormat="1">
      <c r="C680" s="90" t="s">
        <v>3498</v>
      </c>
      <c r="D680" s="90" t="s">
        <v>154</v>
      </c>
      <c r="E680" s="155">
        <v>41570.213483796295</v>
      </c>
      <c r="F680" s="140"/>
      <c r="AI680"/>
      <c r="AJ680"/>
      <c r="AO680"/>
      <c r="AP680"/>
      <c r="AS680"/>
    </row>
    <row r="681" spans="3:45" s="90" customFormat="1">
      <c r="C681" s="90" t="s">
        <v>3678</v>
      </c>
      <c r="D681" s="90" t="s">
        <v>154</v>
      </c>
      <c r="E681"/>
      <c r="F681" s="140"/>
      <c r="AI681"/>
      <c r="AJ681"/>
      <c r="AO681"/>
      <c r="AP681"/>
      <c r="AS681"/>
    </row>
    <row r="682" spans="3:45" s="90" customFormat="1">
      <c r="C682" s="90" t="s">
        <v>2077</v>
      </c>
      <c r="D682" s="90" t="s">
        <v>154</v>
      </c>
      <c r="E682"/>
      <c r="F682" s="140"/>
      <c r="AI682"/>
      <c r="AJ682"/>
      <c r="AO682"/>
      <c r="AP682"/>
      <c r="AS682"/>
    </row>
    <row r="683" spans="3:45" s="90" customFormat="1">
      <c r="C683" s="90" t="s">
        <v>2912</v>
      </c>
      <c r="D683" s="90" t="s">
        <v>178</v>
      </c>
      <c r="E683" s="155">
        <v>41426</v>
      </c>
      <c r="F683" s="140"/>
      <c r="AI683"/>
      <c r="AJ683"/>
      <c r="AO683"/>
      <c r="AP683"/>
      <c r="AS683"/>
    </row>
    <row r="684" spans="3:45" s="90" customFormat="1">
      <c r="C684" s="90" t="s">
        <v>2891</v>
      </c>
      <c r="D684" s="90" t="s">
        <v>178</v>
      </c>
      <c r="E684" s="139">
        <v>41426</v>
      </c>
      <c r="F684" s="140"/>
      <c r="AI684"/>
      <c r="AJ684"/>
      <c r="AO684"/>
      <c r="AP684"/>
      <c r="AS684"/>
    </row>
    <row r="685" spans="3:45" s="90" customFormat="1">
      <c r="C685" s="90" t="s">
        <v>1115</v>
      </c>
      <c r="D685" s="90" t="s">
        <v>178</v>
      </c>
      <c r="E685" s="139">
        <v>41426</v>
      </c>
      <c r="F685" s="140"/>
      <c r="AI685"/>
      <c r="AJ685"/>
      <c r="AO685"/>
      <c r="AP685"/>
      <c r="AS685"/>
    </row>
    <row r="686" spans="3:45" s="90" customFormat="1">
      <c r="C686" s="90" t="s">
        <v>179</v>
      </c>
      <c r="D686" s="90" t="s">
        <v>178</v>
      </c>
      <c r="E686" s="139">
        <v>41426</v>
      </c>
      <c r="F686" s="140"/>
      <c r="AI686"/>
      <c r="AJ686"/>
      <c r="AO686"/>
      <c r="AP686"/>
      <c r="AS686"/>
    </row>
    <row r="687" spans="3:45" s="90" customFormat="1">
      <c r="C687" s="90" t="s">
        <v>1116</v>
      </c>
      <c r="D687" s="90" t="s">
        <v>178</v>
      </c>
      <c r="E687" s="139">
        <v>41426</v>
      </c>
      <c r="F687" s="140"/>
      <c r="AI687"/>
      <c r="AJ687"/>
      <c r="AO687"/>
      <c r="AP687"/>
      <c r="AS687"/>
    </row>
    <row r="688" spans="3:45" s="90" customFormat="1">
      <c r="C688" s="90" t="s">
        <v>1117</v>
      </c>
      <c r="D688" s="90" t="s">
        <v>178</v>
      </c>
      <c r="E688" s="139">
        <v>41426</v>
      </c>
      <c r="F688" s="140"/>
      <c r="AI688"/>
      <c r="AJ688"/>
      <c r="AO688"/>
      <c r="AP688"/>
      <c r="AS688"/>
    </row>
    <row r="689" spans="3:45" s="90" customFormat="1">
      <c r="C689" s="90" t="s">
        <v>2734</v>
      </c>
      <c r="D689" s="90" t="s">
        <v>178</v>
      </c>
      <c r="E689" s="155">
        <v>41426</v>
      </c>
      <c r="F689" s="140"/>
      <c r="AI689"/>
      <c r="AJ689"/>
      <c r="AO689"/>
      <c r="AP689"/>
      <c r="AS689"/>
    </row>
    <row r="690" spans="3:45" s="90" customFormat="1">
      <c r="C690" s="90" t="s">
        <v>3189</v>
      </c>
      <c r="D690" s="90" t="s">
        <v>178</v>
      </c>
      <c r="E690"/>
      <c r="F690" s="140"/>
      <c r="AI690"/>
      <c r="AJ690"/>
      <c r="AO690"/>
      <c r="AP690"/>
      <c r="AS690"/>
    </row>
    <row r="691" spans="3:45" s="90" customFormat="1">
      <c r="C691" s="90" t="s">
        <v>1118</v>
      </c>
      <c r="D691" s="90" t="s">
        <v>178</v>
      </c>
      <c r="E691" s="139">
        <v>41426</v>
      </c>
      <c r="F691" s="140"/>
      <c r="AI691"/>
      <c r="AJ691"/>
      <c r="AO691"/>
      <c r="AP691"/>
      <c r="AS691"/>
    </row>
    <row r="692" spans="3:45" s="90" customFormat="1">
      <c r="C692" s="90" t="s">
        <v>1119</v>
      </c>
      <c r="D692" s="90" t="s">
        <v>178</v>
      </c>
      <c r="E692" s="139">
        <v>41426</v>
      </c>
      <c r="F692" s="140"/>
      <c r="AI692"/>
      <c r="AJ692"/>
      <c r="AO692"/>
      <c r="AP692"/>
      <c r="AS692"/>
    </row>
    <row r="693" spans="3:45" s="90" customFormat="1">
      <c r="C693" s="90" t="s">
        <v>1120</v>
      </c>
      <c r="D693" s="90" t="s">
        <v>178</v>
      </c>
      <c r="E693" s="139">
        <v>41426</v>
      </c>
      <c r="F693" s="140"/>
      <c r="AI693"/>
      <c r="AJ693"/>
      <c r="AO693"/>
      <c r="AP693"/>
      <c r="AS693"/>
    </row>
    <row r="694" spans="3:45" s="90" customFormat="1">
      <c r="C694" s="90" t="s">
        <v>2732</v>
      </c>
      <c r="D694" s="90" t="s">
        <v>178</v>
      </c>
      <c r="E694" s="139">
        <v>41426</v>
      </c>
      <c r="F694" s="140"/>
      <c r="AI694"/>
      <c r="AJ694"/>
      <c r="AO694"/>
      <c r="AP694"/>
      <c r="AS694"/>
    </row>
    <row r="695" spans="3:45" s="90" customFormat="1">
      <c r="C695" s="90" t="s">
        <v>1121</v>
      </c>
      <c r="D695" s="90" t="s">
        <v>178</v>
      </c>
      <c r="E695" s="139">
        <v>41426</v>
      </c>
      <c r="F695" s="140"/>
      <c r="AI695"/>
      <c r="AJ695"/>
      <c r="AO695"/>
      <c r="AP695"/>
      <c r="AS695"/>
    </row>
    <row r="696" spans="3:45" s="90" customFormat="1">
      <c r="C696" s="90" t="s">
        <v>1122</v>
      </c>
      <c r="D696" s="90" t="s">
        <v>178</v>
      </c>
      <c r="E696"/>
      <c r="F696" s="140"/>
      <c r="AI696"/>
      <c r="AJ696"/>
      <c r="AO696"/>
      <c r="AP696"/>
      <c r="AS696"/>
    </row>
    <row r="697" spans="3:45" s="90" customFormat="1">
      <c r="C697" s="90" t="s">
        <v>2938</v>
      </c>
      <c r="D697" s="90" t="s">
        <v>178</v>
      </c>
      <c r="E697"/>
      <c r="F697" s="140"/>
      <c r="AI697"/>
      <c r="AJ697"/>
      <c r="AO697"/>
      <c r="AP697"/>
      <c r="AS697"/>
    </row>
    <row r="698" spans="3:45" s="90" customFormat="1">
      <c r="C698" s="90" t="s">
        <v>2733</v>
      </c>
      <c r="D698" s="90" t="s">
        <v>178</v>
      </c>
      <c r="E698" s="139">
        <v>41426</v>
      </c>
      <c r="F698" s="140"/>
      <c r="AI698"/>
      <c r="AJ698"/>
      <c r="AO698"/>
      <c r="AP698"/>
      <c r="AS698"/>
    </row>
    <row r="699" spans="3:45" s="90" customFormat="1">
      <c r="C699" s="90" t="s">
        <v>3188</v>
      </c>
      <c r="D699" s="90" t="s">
        <v>178</v>
      </c>
      <c r="E699"/>
      <c r="F699" s="140"/>
      <c r="AI699"/>
      <c r="AJ699"/>
      <c r="AO699"/>
      <c r="AP699"/>
      <c r="AS699"/>
    </row>
    <row r="700" spans="3:45" s="90" customFormat="1">
      <c r="C700" s="90" t="s">
        <v>2893</v>
      </c>
      <c r="D700" s="90" t="s">
        <v>178</v>
      </c>
      <c r="E700" s="139">
        <v>41426</v>
      </c>
      <c r="F700" s="140"/>
      <c r="AI700"/>
      <c r="AJ700"/>
      <c r="AO700"/>
      <c r="AP700"/>
      <c r="AS700"/>
    </row>
    <row r="701" spans="3:45" s="90" customFormat="1">
      <c r="C701" s="90" t="s">
        <v>2718</v>
      </c>
      <c r="D701" s="90" t="s">
        <v>178</v>
      </c>
      <c r="E701" s="139">
        <v>41426</v>
      </c>
      <c r="F701" s="140"/>
      <c r="AI701"/>
      <c r="AJ701"/>
      <c r="AO701"/>
      <c r="AP701"/>
      <c r="AS701"/>
    </row>
    <row r="702" spans="3:45" s="90" customFormat="1">
      <c r="C702" s="90" t="s">
        <v>3465</v>
      </c>
      <c r="D702" s="90" t="s">
        <v>167</v>
      </c>
      <c r="E702" s="155">
        <v>41554.877870370372</v>
      </c>
      <c r="F702" s="140"/>
      <c r="AI702"/>
      <c r="AJ702"/>
      <c r="AO702"/>
      <c r="AP702"/>
      <c r="AS702"/>
    </row>
    <row r="703" spans="3:45" s="90" customFormat="1">
      <c r="C703" s="90" t="s">
        <v>3340</v>
      </c>
      <c r="D703" s="90" t="s">
        <v>167</v>
      </c>
      <c r="E703" s="155">
        <v>41511.863553240742</v>
      </c>
      <c r="F703" s="140"/>
      <c r="AI703"/>
      <c r="AJ703"/>
      <c r="AO703"/>
      <c r="AP703"/>
      <c r="AS703"/>
    </row>
    <row r="704" spans="3:45" s="90" customFormat="1">
      <c r="C704" s="90" t="s">
        <v>5682</v>
      </c>
      <c r="D704" s="90" t="s">
        <v>5560</v>
      </c>
      <c r="E704"/>
      <c r="F704" s="140"/>
      <c r="AI704"/>
      <c r="AJ704"/>
      <c r="AO704"/>
      <c r="AP704"/>
      <c r="AS704"/>
    </row>
    <row r="705" spans="3:45" s="90" customFormat="1">
      <c r="C705" s="90" t="s">
        <v>5580</v>
      </c>
      <c r="D705" s="90" t="s">
        <v>5560</v>
      </c>
      <c r="E705"/>
      <c r="F705" s="140"/>
      <c r="AI705"/>
      <c r="AJ705"/>
      <c r="AO705"/>
      <c r="AP705"/>
      <c r="AS705"/>
    </row>
    <row r="706" spans="3:45" s="90" customFormat="1">
      <c r="C706" s="90" t="s">
        <v>1505</v>
      </c>
      <c r="D706" s="90" t="s">
        <v>157</v>
      </c>
      <c r="E706" s="155">
        <v>41426</v>
      </c>
      <c r="F706" s="140"/>
      <c r="AI706"/>
      <c r="AJ706"/>
      <c r="AO706"/>
      <c r="AP706"/>
      <c r="AS706"/>
    </row>
    <row r="707" spans="3:45" s="90" customFormat="1">
      <c r="C707" s="90" t="s">
        <v>1508</v>
      </c>
      <c r="D707" s="90" t="s">
        <v>157</v>
      </c>
      <c r="E707" s="139">
        <v>41426</v>
      </c>
      <c r="F707" s="140"/>
      <c r="AI707"/>
      <c r="AJ707"/>
      <c r="AO707"/>
      <c r="AP707"/>
      <c r="AS707"/>
    </row>
    <row r="708" spans="3:45" s="90" customFormat="1">
      <c r="C708" s="90" t="s">
        <v>2192</v>
      </c>
      <c r="D708" s="90" t="s">
        <v>157</v>
      </c>
      <c r="E708" s="139">
        <v>41426</v>
      </c>
      <c r="F708" s="140"/>
      <c r="AI708"/>
      <c r="AJ708"/>
      <c r="AO708"/>
      <c r="AP708"/>
      <c r="AS708"/>
    </row>
    <row r="709" spans="3:45" s="90" customFormat="1">
      <c r="C709" s="90" t="s">
        <v>2053</v>
      </c>
      <c r="D709" s="90" t="s">
        <v>157</v>
      </c>
      <c r="E709" s="139">
        <v>41426</v>
      </c>
      <c r="F709" s="140"/>
      <c r="AI709"/>
      <c r="AJ709"/>
      <c r="AO709"/>
      <c r="AP709"/>
      <c r="AS709"/>
    </row>
    <row r="710" spans="3:45" s="90" customFormat="1">
      <c r="C710" s="90" t="s">
        <v>1510</v>
      </c>
      <c r="D710" s="90" t="s">
        <v>157</v>
      </c>
      <c r="E710" s="139">
        <v>41426</v>
      </c>
      <c r="F710" s="140"/>
      <c r="AI710"/>
      <c r="AJ710"/>
      <c r="AO710"/>
      <c r="AP710"/>
      <c r="AS710"/>
    </row>
    <row r="711" spans="3:45" s="90" customFormat="1">
      <c r="C711" s="90" t="s">
        <v>1511</v>
      </c>
      <c r="D711" s="90" t="s">
        <v>157</v>
      </c>
      <c r="E711" s="139">
        <v>41426</v>
      </c>
      <c r="F711" s="140"/>
      <c r="AI711"/>
      <c r="AJ711"/>
      <c r="AO711"/>
      <c r="AP711"/>
      <c r="AS711"/>
    </row>
    <row r="712" spans="3:45" s="90" customFormat="1">
      <c r="C712" s="90" t="s">
        <v>2716</v>
      </c>
      <c r="D712" s="90" t="s">
        <v>157</v>
      </c>
      <c r="E712" s="139">
        <v>41426</v>
      </c>
      <c r="F712" s="140"/>
      <c r="AI712"/>
      <c r="AJ712"/>
      <c r="AO712"/>
      <c r="AP712"/>
      <c r="AS712"/>
    </row>
    <row r="713" spans="3:45" s="90" customFormat="1">
      <c r="C713" s="90" t="s">
        <v>1512</v>
      </c>
      <c r="D713" s="90" t="s">
        <v>157</v>
      </c>
      <c r="E713" s="139">
        <v>41426</v>
      </c>
      <c r="F713" s="140"/>
      <c r="AI713"/>
      <c r="AJ713"/>
      <c r="AO713"/>
      <c r="AP713"/>
      <c r="AS713"/>
    </row>
    <row r="714" spans="3:45" s="90" customFormat="1">
      <c r="C714" s="90" t="s">
        <v>1513</v>
      </c>
      <c r="D714" s="90" t="s">
        <v>157</v>
      </c>
      <c r="E714" s="139">
        <v>41426</v>
      </c>
      <c r="F714" s="140"/>
      <c r="AI714"/>
      <c r="AJ714"/>
      <c r="AO714"/>
      <c r="AP714"/>
      <c r="AS714"/>
    </row>
    <row r="715" spans="3:45" s="90" customFormat="1">
      <c r="C715" s="90" t="s">
        <v>1514</v>
      </c>
      <c r="D715" s="90" t="s">
        <v>157</v>
      </c>
      <c r="E715" s="139">
        <v>41426</v>
      </c>
      <c r="F715" s="140"/>
      <c r="AI715"/>
      <c r="AJ715"/>
      <c r="AO715"/>
      <c r="AP715"/>
      <c r="AS715"/>
    </row>
    <row r="716" spans="3:45" s="90" customFormat="1">
      <c r="C716" s="90" t="s">
        <v>1515</v>
      </c>
      <c r="D716" s="90" t="s">
        <v>157</v>
      </c>
      <c r="E716" s="139">
        <v>41426</v>
      </c>
      <c r="F716" s="140"/>
      <c r="AI716"/>
      <c r="AJ716"/>
      <c r="AO716"/>
      <c r="AP716"/>
      <c r="AS716"/>
    </row>
    <row r="717" spans="3:45" s="90" customFormat="1">
      <c r="C717" s="90" t="s">
        <v>3696</v>
      </c>
      <c r="D717" s="90" t="s">
        <v>157</v>
      </c>
      <c r="E717"/>
      <c r="F717" s="140"/>
      <c r="AI717"/>
      <c r="AJ717"/>
      <c r="AO717"/>
      <c r="AP717"/>
      <c r="AS717"/>
    </row>
    <row r="718" spans="3:45" s="90" customFormat="1">
      <c r="C718" s="90" t="s">
        <v>1608</v>
      </c>
      <c r="D718" s="90" t="s">
        <v>157</v>
      </c>
      <c r="E718"/>
      <c r="F718" s="140"/>
      <c r="AI718"/>
      <c r="AJ718"/>
      <c r="AO718"/>
      <c r="AP718"/>
      <c r="AS718"/>
    </row>
    <row r="719" spans="3:45" s="90" customFormat="1">
      <c r="C719" s="90" t="s">
        <v>1632</v>
      </c>
      <c r="D719" s="90" t="s">
        <v>157</v>
      </c>
      <c r="E719"/>
      <c r="F719" s="140"/>
      <c r="AI719"/>
      <c r="AJ719"/>
      <c r="AO719"/>
      <c r="AP719"/>
      <c r="AS719"/>
    </row>
    <row r="720" spans="3:45" s="90" customFormat="1">
      <c r="C720" s="90" t="s">
        <v>1665</v>
      </c>
      <c r="D720" s="90" t="s">
        <v>157</v>
      </c>
      <c r="E720"/>
      <c r="F720" s="140"/>
      <c r="AI720"/>
      <c r="AJ720"/>
      <c r="AO720"/>
      <c r="AP720"/>
      <c r="AS720"/>
    </row>
    <row r="721" spans="3:45" s="90" customFormat="1">
      <c r="C721" s="90" t="s">
        <v>1719</v>
      </c>
      <c r="D721" s="90" t="s">
        <v>157</v>
      </c>
      <c r="E721"/>
      <c r="F721" s="140"/>
      <c r="AI721"/>
      <c r="AJ721"/>
      <c r="AO721"/>
      <c r="AP721"/>
      <c r="AS721"/>
    </row>
    <row r="722" spans="3:45" s="90" customFormat="1">
      <c r="C722" s="90" t="s">
        <v>1780</v>
      </c>
      <c r="D722" s="90" t="s">
        <v>157</v>
      </c>
      <c r="E722" s="139">
        <v>41426</v>
      </c>
      <c r="F722" s="140"/>
      <c r="AI722"/>
      <c r="AJ722"/>
      <c r="AO722"/>
      <c r="AP722"/>
      <c r="AS722"/>
    </row>
    <row r="723" spans="3:45" s="90" customFormat="1">
      <c r="C723" s="90" t="s">
        <v>1788</v>
      </c>
      <c r="D723" s="90" t="s">
        <v>157</v>
      </c>
      <c r="E723" s="139">
        <v>41426</v>
      </c>
      <c r="F723" s="140"/>
      <c r="AI723"/>
      <c r="AJ723"/>
      <c r="AO723"/>
      <c r="AP723"/>
      <c r="AS723"/>
    </row>
    <row r="724" spans="3:45" s="90" customFormat="1">
      <c r="C724" s="90" t="s">
        <v>2061</v>
      </c>
      <c r="D724" s="90" t="s">
        <v>157</v>
      </c>
      <c r="E724" s="139">
        <v>41426</v>
      </c>
      <c r="F724" s="140"/>
      <c r="AI724"/>
      <c r="AJ724"/>
      <c r="AO724"/>
      <c r="AP724"/>
      <c r="AS724"/>
    </row>
    <row r="725" spans="3:45" s="90" customFormat="1">
      <c r="C725" s="90" t="s">
        <v>1832</v>
      </c>
      <c r="D725" s="90" t="s">
        <v>157</v>
      </c>
      <c r="E725" s="139">
        <v>41426</v>
      </c>
      <c r="F725" s="140"/>
      <c r="AI725"/>
      <c r="AJ725"/>
      <c r="AO725"/>
      <c r="AP725"/>
      <c r="AS725"/>
    </row>
    <row r="726" spans="3:45" s="90" customFormat="1">
      <c r="C726" s="90" t="s">
        <v>1839</v>
      </c>
      <c r="D726" s="90" t="s">
        <v>157</v>
      </c>
      <c r="E726" s="139">
        <v>41426</v>
      </c>
      <c r="F726" s="140"/>
      <c r="AI726"/>
      <c r="AJ726"/>
      <c r="AO726"/>
      <c r="AP726"/>
      <c r="AS726"/>
    </row>
    <row r="727" spans="3:45" s="90" customFormat="1">
      <c r="C727" s="90" t="s">
        <v>1840</v>
      </c>
      <c r="D727" s="90" t="s">
        <v>157</v>
      </c>
      <c r="E727" s="139">
        <v>41426</v>
      </c>
      <c r="F727" s="140"/>
      <c r="AI727"/>
      <c r="AJ727"/>
      <c r="AO727"/>
      <c r="AP727"/>
      <c r="AS727"/>
    </row>
    <row r="728" spans="3:45" s="90" customFormat="1">
      <c r="C728" s="90" t="s">
        <v>1852</v>
      </c>
      <c r="D728" s="90" t="s">
        <v>157</v>
      </c>
      <c r="E728" s="139">
        <v>41426</v>
      </c>
      <c r="F728" s="140"/>
      <c r="AI728"/>
      <c r="AJ728"/>
      <c r="AO728"/>
      <c r="AP728"/>
      <c r="AS728"/>
    </row>
    <row r="729" spans="3:45" s="90" customFormat="1">
      <c r="C729" s="90" t="s">
        <v>1864</v>
      </c>
      <c r="D729" s="90" t="s">
        <v>157</v>
      </c>
      <c r="E729" s="139">
        <v>41426</v>
      </c>
      <c r="F729" s="140"/>
      <c r="AI729"/>
      <c r="AJ729"/>
      <c r="AO729"/>
      <c r="AP729"/>
      <c r="AS729"/>
    </row>
    <row r="730" spans="3:45" s="90" customFormat="1">
      <c r="C730" s="90" t="s">
        <v>1865</v>
      </c>
      <c r="D730" s="90" t="s">
        <v>157</v>
      </c>
      <c r="E730" s="139">
        <v>41426</v>
      </c>
      <c r="F730" s="140"/>
      <c r="AI730"/>
      <c r="AJ730"/>
      <c r="AO730"/>
      <c r="AP730"/>
      <c r="AS730"/>
    </row>
    <row r="731" spans="3:45" s="90" customFormat="1">
      <c r="C731" s="90" t="s">
        <v>1871</v>
      </c>
      <c r="D731" s="90" t="s">
        <v>157</v>
      </c>
      <c r="E731" s="139">
        <v>41426</v>
      </c>
      <c r="F731" s="140"/>
      <c r="AI731"/>
      <c r="AJ731"/>
      <c r="AO731"/>
      <c r="AP731"/>
      <c r="AS731"/>
    </row>
    <row r="732" spans="3:45" s="90" customFormat="1">
      <c r="C732" s="90" t="s">
        <v>1876</v>
      </c>
      <c r="D732" s="90" t="s">
        <v>157</v>
      </c>
      <c r="E732"/>
      <c r="F732" s="140"/>
      <c r="AI732"/>
      <c r="AJ732"/>
      <c r="AO732"/>
      <c r="AP732"/>
      <c r="AS732"/>
    </row>
    <row r="733" spans="3:45" s="90" customFormat="1">
      <c r="C733" s="90" t="s">
        <v>1885</v>
      </c>
      <c r="D733" s="90" t="s">
        <v>157</v>
      </c>
      <c r="E733" s="139">
        <v>41426</v>
      </c>
      <c r="F733" s="140"/>
      <c r="AI733"/>
      <c r="AJ733"/>
      <c r="AO733"/>
      <c r="AP733"/>
      <c r="AS733"/>
    </row>
    <row r="734" spans="3:45" s="90" customFormat="1">
      <c r="C734" s="90" t="s">
        <v>1886</v>
      </c>
      <c r="D734" s="90" t="s">
        <v>157</v>
      </c>
      <c r="E734" s="155">
        <v>41426</v>
      </c>
      <c r="F734" s="140"/>
      <c r="AI734"/>
      <c r="AJ734"/>
      <c r="AO734"/>
      <c r="AP734"/>
      <c r="AS734"/>
    </row>
    <row r="735" spans="3:45" s="90" customFormat="1">
      <c r="C735" s="90" t="s">
        <v>1887</v>
      </c>
      <c r="D735" s="90" t="s">
        <v>157</v>
      </c>
      <c r="E735" s="139">
        <v>41426</v>
      </c>
      <c r="F735" s="140"/>
      <c r="AI735"/>
      <c r="AJ735"/>
      <c r="AO735"/>
      <c r="AP735"/>
      <c r="AS735"/>
    </row>
    <row r="736" spans="3:45" s="90" customFormat="1">
      <c r="C736" s="90" t="s">
        <v>1901</v>
      </c>
      <c r="D736" s="90" t="s">
        <v>157</v>
      </c>
      <c r="E736" s="139">
        <v>41426</v>
      </c>
      <c r="F736" s="140"/>
      <c r="AI736"/>
      <c r="AJ736"/>
      <c r="AO736"/>
      <c r="AP736"/>
      <c r="AS736"/>
    </row>
    <row r="737" spans="3:45" s="90" customFormat="1">
      <c r="C737" s="90" t="s">
        <v>1947</v>
      </c>
      <c r="D737" s="90" t="s">
        <v>157</v>
      </c>
      <c r="E737" s="139">
        <v>41426</v>
      </c>
      <c r="F737" s="140"/>
      <c r="AI737"/>
      <c r="AJ737"/>
      <c r="AO737"/>
      <c r="AP737"/>
      <c r="AS737"/>
    </row>
    <row r="738" spans="3:45" s="90" customFormat="1">
      <c r="C738" s="90" t="s">
        <v>1959</v>
      </c>
      <c r="D738" s="90" t="s">
        <v>157</v>
      </c>
      <c r="E738"/>
      <c r="F738" s="140"/>
      <c r="AI738"/>
      <c r="AJ738"/>
      <c r="AO738"/>
      <c r="AP738"/>
      <c r="AS738"/>
    </row>
    <row r="739" spans="3:45" s="90" customFormat="1">
      <c r="C739" s="90" t="s">
        <v>1967</v>
      </c>
      <c r="D739" s="90" t="s">
        <v>157</v>
      </c>
      <c r="E739"/>
      <c r="F739" s="140"/>
      <c r="AI739"/>
      <c r="AJ739"/>
      <c r="AO739"/>
      <c r="AP739"/>
      <c r="AS739"/>
    </row>
    <row r="740" spans="3:45" s="90" customFormat="1">
      <c r="C740" s="90" t="s">
        <v>1980</v>
      </c>
      <c r="D740" s="90" t="s">
        <v>157</v>
      </c>
      <c r="E740"/>
      <c r="F740" s="140"/>
      <c r="AI740"/>
      <c r="AJ740"/>
      <c r="AO740"/>
      <c r="AP740"/>
      <c r="AS740"/>
    </row>
    <row r="741" spans="3:45" s="90" customFormat="1">
      <c r="C741" s="90" t="s">
        <v>1982</v>
      </c>
      <c r="D741" s="90" t="s">
        <v>157</v>
      </c>
      <c r="E741" s="139">
        <v>41426</v>
      </c>
      <c r="F741" s="140"/>
      <c r="AI741"/>
      <c r="AJ741"/>
      <c r="AO741"/>
      <c r="AP741"/>
      <c r="AS741"/>
    </row>
    <row r="742" spans="3:45" s="90" customFormat="1">
      <c r="C742" s="90" t="s">
        <v>2196</v>
      </c>
      <c r="D742" s="90" t="s">
        <v>3</v>
      </c>
      <c r="E742" s="155">
        <v>41426</v>
      </c>
      <c r="F742" s="140"/>
      <c r="AI742"/>
      <c r="AJ742"/>
      <c r="AO742"/>
      <c r="AP742"/>
      <c r="AS742"/>
    </row>
    <row r="743" spans="3:45" s="90" customFormat="1">
      <c r="C743" s="90" t="s">
        <v>3288</v>
      </c>
      <c r="D743" s="90" t="s">
        <v>3</v>
      </c>
      <c r="E743" s="155">
        <v>41511.74287037037</v>
      </c>
      <c r="F743" s="140"/>
      <c r="AI743"/>
      <c r="AJ743"/>
      <c r="AO743"/>
      <c r="AP743"/>
      <c r="AS743"/>
    </row>
    <row r="744" spans="3:45" s="90" customFormat="1">
      <c r="C744" s="90" t="s">
        <v>1123</v>
      </c>
      <c r="D744" s="90" t="s">
        <v>3</v>
      </c>
      <c r="E744" s="139">
        <v>41426</v>
      </c>
      <c r="F744" s="140"/>
      <c r="AI744"/>
      <c r="AJ744"/>
      <c r="AO744"/>
      <c r="AP744"/>
      <c r="AS744"/>
    </row>
    <row r="745" spans="3:45" s="90" customFormat="1">
      <c r="C745" s="90" t="s">
        <v>1124</v>
      </c>
      <c r="D745" s="90" t="s">
        <v>3</v>
      </c>
      <c r="E745" s="139">
        <v>41426</v>
      </c>
      <c r="F745" s="140"/>
      <c r="AI745"/>
      <c r="AJ745"/>
      <c r="AO745"/>
      <c r="AP745"/>
      <c r="AS745"/>
    </row>
    <row r="746" spans="3:45" s="90" customFormat="1">
      <c r="C746" s="90" t="s">
        <v>2929</v>
      </c>
      <c r="D746" s="90" t="s">
        <v>3</v>
      </c>
      <c r="E746" s="139">
        <v>41426</v>
      </c>
      <c r="F746" s="140"/>
      <c r="AI746"/>
      <c r="AJ746"/>
      <c r="AO746"/>
      <c r="AP746"/>
      <c r="AS746"/>
    </row>
    <row r="747" spans="3:45" s="90" customFormat="1">
      <c r="C747" s="90" t="s">
        <v>1125</v>
      </c>
      <c r="D747" s="90" t="s">
        <v>3</v>
      </c>
      <c r="E747" s="139">
        <v>41426</v>
      </c>
      <c r="F747" s="140"/>
      <c r="AI747"/>
      <c r="AJ747"/>
      <c r="AO747"/>
      <c r="AP747"/>
      <c r="AS747"/>
    </row>
    <row r="748" spans="3:45" s="90" customFormat="1">
      <c r="C748" s="90" t="s">
        <v>2197</v>
      </c>
      <c r="D748" s="90" t="s">
        <v>3</v>
      </c>
      <c r="E748" s="139">
        <v>41426</v>
      </c>
      <c r="F748" s="140"/>
      <c r="AI748"/>
      <c r="AJ748"/>
      <c r="AO748"/>
      <c r="AP748"/>
      <c r="AS748"/>
    </row>
    <row r="749" spans="3:45" s="90" customFormat="1">
      <c r="C749" s="90" t="s">
        <v>2805</v>
      </c>
      <c r="D749" s="90" t="s">
        <v>3</v>
      </c>
      <c r="E749" s="155">
        <v>41426</v>
      </c>
      <c r="F749" s="140"/>
      <c r="AI749"/>
      <c r="AJ749"/>
      <c r="AO749"/>
      <c r="AP749"/>
      <c r="AS749"/>
    </row>
    <row r="750" spans="3:45" s="90" customFormat="1">
      <c r="C750" s="90" t="s">
        <v>1126</v>
      </c>
      <c r="D750" s="90" t="s">
        <v>3</v>
      </c>
      <c r="E750" s="139">
        <v>41426</v>
      </c>
      <c r="F750" s="140"/>
      <c r="AI750"/>
      <c r="AJ750"/>
      <c r="AO750"/>
      <c r="AP750"/>
      <c r="AS750"/>
    </row>
    <row r="751" spans="3:45" s="90" customFormat="1">
      <c r="C751" s="90" t="s">
        <v>1127</v>
      </c>
      <c r="D751" s="90" t="s">
        <v>3</v>
      </c>
      <c r="E751" s="139">
        <v>41426</v>
      </c>
      <c r="F751" s="140"/>
      <c r="AI751"/>
      <c r="AJ751"/>
      <c r="AO751"/>
      <c r="AP751"/>
      <c r="AS751"/>
    </row>
    <row r="752" spans="3:45" s="90" customFormat="1">
      <c r="C752" s="90" t="s">
        <v>1128</v>
      </c>
      <c r="D752" s="90" t="s">
        <v>3</v>
      </c>
      <c r="E752" s="139">
        <v>41426</v>
      </c>
      <c r="F752" s="140"/>
      <c r="AI752"/>
      <c r="AJ752"/>
      <c r="AO752"/>
      <c r="AP752"/>
      <c r="AS752"/>
    </row>
    <row r="753" spans="3:45" s="90" customFormat="1">
      <c r="C753" s="90" t="s">
        <v>3796</v>
      </c>
      <c r="D753" s="90" t="s">
        <v>3</v>
      </c>
      <c r="E753"/>
      <c r="F753" s="140"/>
      <c r="AI753"/>
      <c r="AJ753"/>
      <c r="AO753"/>
      <c r="AP753"/>
      <c r="AS753"/>
    </row>
    <row r="754" spans="3:45" s="90" customFormat="1">
      <c r="C754" s="90" t="s">
        <v>5576</v>
      </c>
      <c r="D754" s="90" t="s">
        <v>3</v>
      </c>
      <c r="E754"/>
      <c r="F754" s="140"/>
      <c r="AI754"/>
      <c r="AJ754"/>
      <c r="AO754"/>
      <c r="AP754"/>
      <c r="AS754"/>
    </row>
    <row r="755" spans="3:45" s="90" customFormat="1">
      <c r="C755" s="90" t="s">
        <v>1129</v>
      </c>
      <c r="D755" s="90" t="s">
        <v>3</v>
      </c>
      <c r="E755" s="139">
        <v>41426</v>
      </c>
      <c r="F755" s="140"/>
      <c r="AI755"/>
      <c r="AJ755"/>
      <c r="AO755"/>
      <c r="AP755"/>
      <c r="AS755"/>
    </row>
    <row r="756" spans="3:45" s="90" customFormat="1">
      <c r="C756" s="90" t="s">
        <v>1130</v>
      </c>
      <c r="D756" s="90" t="s">
        <v>3</v>
      </c>
      <c r="E756" s="155">
        <v>41426</v>
      </c>
      <c r="F756" s="140"/>
      <c r="AI756"/>
      <c r="AJ756"/>
      <c r="AO756"/>
      <c r="AP756"/>
      <c r="AS756"/>
    </row>
    <row r="757" spans="3:45" s="90" customFormat="1">
      <c r="C757" s="90" t="s">
        <v>1131</v>
      </c>
      <c r="D757" s="90" t="s">
        <v>3</v>
      </c>
      <c r="E757" s="139">
        <v>41426</v>
      </c>
      <c r="F757" s="140"/>
      <c r="AI757"/>
      <c r="AJ757"/>
      <c r="AO757"/>
      <c r="AP757"/>
      <c r="AS757"/>
    </row>
    <row r="758" spans="3:45" s="90" customFormat="1">
      <c r="C758" s="90" t="s">
        <v>1132</v>
      </c>
      <c r="D758" s="90" t="s">
        <v>3</v>
      </c>
      <c r="E758" s="139">
        <v>41426</v>
      </c>
      <c r="F758" s="140"/>
      <c r="AI758"/>
      <c r="AJ758"/>
      <c r="AO758"/>
      <c r="AP758"/>
      <c r="AS758"/>
    </row>
    <row r="759" spans="3:45" s="90" customFormat="1">
      <c r="C759" s="90" t="s">
        <v>1133</v>
      </c>
      <c r="D759" s="90" t="s">
        <v>3</v>
      </c>
      <c r="E759" s="155">
        <v>41426</v>
      </c>
      <c r="F759" s="140"/>
      <c r="AI759"/>
      <c r="AJ759"/>
      <c r="AO759"/>
      <c r="AP759"/>
      <c r="AS759"/>
    </row>
    <row r="760" spans="3:45" s="90" customFormat="1">
      <c r="C760" s="90" t="s">
        <v>1134</v>
      </c>
      <c r="D760" s="90" t="s">
        <v>3</v>
      </c>
      <c r="E760" s="155">
        <v>41426</v>
      </c>
      <c r="F760" s="140"/>
      <c r="AI760"/>
      <c r="AJ760"/>
      <c r="AO760"/>
      <c r="AP760"/>
      <c r="AS760"/>
    </row>
    <row r="761" spans="3:45" s="90" customFormat="1">
      <c r="C761" s="90" t="s">
        <v>1136</v>
      </c>
      <c r="D761" s="90" t="s">
        <v>3</v>
      </c>
      <c r="E761" s="139">
        <v>41426</v>
      </c>
      <c r="F761" s="140"/>
      <c r="AI761"/>
      <c r="AJ761"/>
      <c r="AO761"/>
      <c r="AP761"/>
      <c r="AS761"/>
    </row>
    <row r="762" spans="3:45" s="90" customFormat="1">
      <c r="C762" s="90" t="s">
        <v>3762</v>
      </c>
      <c r="D762" s="90" t="s">
        <v>3</v>
      </c>
      <c r="E762"/>
      <c r="F762" s="140"/>
      <c r="AI762"/>
      <c r="AJ762"/>
      <c r="AO762"/>
      <c r="AP762"/>
      <c r="AS762"/>
    </row>
    <row r="763" spans="3:45" s="90" customFormat="1">
      <c r="C763" s="90" t="s">
        <v>1137</v>
      </c>
      <c r="D763" s="90" t="s">
        <v>3</v>
      </c>
      <c r="E763" s="139">
        <v>41426</v>
      </c>
      <c r="F763" s="140"/>
      <c r="AI763"/>
      <c r="AJ763"/>
      <c r="AO763"/>
      <c r="AP763"/>
      <c r="AS763"/>
    </row>
    <row r="764" spans="3:45" s="90" customFormat="1">
      <c r="C764" s="90" t="s">
        <v>1138</v>
      </c>
      <c r="D764" s="90" t="s">
        <v>3</v>
      </c>
      <c r="E764" s="139">
        <v>41426</v>
      </c>
      <c r="F764" s="140"/>
      <c r="AI764"/>
      <c r="AJ764"/>
      <c r="AO764"/>
      <c r="AP764"/>
      <c r="AS764"/>
    </row>
    <row r="765" spans="3:45" s="90" customFormat="1">
      <c r="C765" s="90" t="s">
        <v>1139</v>
      </c>
      <c r="D765" s="90" t="s">
        <v>3</v>
      </c>
      <c r="E765" s="139">
        <v>41426</v>
      </c>
      <c r="F765" s="140"/>
      <c r="AI765"/>
      <c r="AJ765"/>
      <c r="AO765"/>
      <c r="AP765"/>
      <c r="AS765"/>
    </row>
    <row r="766" spans="3:45" s="90" customFormat="1">
      <c r="C766" s="90" t="s">
        <v>1140</v>
      </c>
      <c r="D766" s="90" t="s">
        <v>3</v>
      </c>
      <c r="E766" s="139">
        <v>41426</v>
      </c>
      <c r="F766" s="140"/>
      <c r="AI766"/>
      <c r="AJ766"/>
      <c r="AO766"/>
      <c r="AP766"/>
      <c r="AS766"/>
    </row>
    <row r="767" spans="3:45" s="90" customFormat="1">
      <c r="C767" s="90" t="s">
        <v>1141</v>
      </c>
      <c r="D767" s="90" t="s">
        <v>3</v>
      </c>
      <c r="E767" s="155">
        <v>41426</v>
      </c>
      <c r="F767" s="140"/>
      <c r="AI767"/>
      <c r="AJ767"/>
      <c r="AO767"/>
      <c r="AP767"/>
      <c r="AS767"/>
    </row>
    <row r="768" spans="3:45" s="90" customFormat="1">
      <c r="C768" s="90" t="s">
        <v>3775</v>
      </c>
      <c r="D768" s="90" t="s">
        <v>3</v>
      </c>
      <c r="E768"/>
      <c r="F768" s="140"/>
      <c r="AI768"/>
      <c r="AJ768"/>
      <c r="AO768"/>
      <c r="AP768"/>
      <c r="AS768"/>
    </row>
    <row r="769" spans="3:45" s="90" customFormat="1">
      <c r="C769" s="90" t="s">
        <v>1142</v>
      </c>
      <c r="D769" s="90" t="s">
        <v>3</v>
      </c>
      <c r="E769" s="139">
        <v>41426</v>
      </c>
      <c r="F769" s="140"/>
      <c r="AI769"/>
      <c r="AJ769"/>
      <c r="AO769"/>
      <c r="AP769"/>
      <c r="AS769"/>
    </row>
    <row r="770" spans="3:45" s="90" customFormat="1">
      <c r="C770" s="90" t="s">
        <v>1143</v>
      </c>
      <c r="D770" s="90" t="s">
        <v>3</v>
      </c>
      <c r="E770" s="139">
        <v>41426</v>
      </c>
      <c r="F770" s="140"/>
      <c r="AI770"/>
      <c r="AJ770"/>
      <c r="AO770"/>
      <c r="AP770"/>
      <c r="AS770"/>
    </row>
    <row r="771" spans="3:45" s="90" customFormat="1">
      <c r="C771" s="90" t="s">
        <v>1144</v>
      </c>
      <c r="D771" s="90" t="s">
        <v>3</v>
      </c>
      <c r="E771" s="139">
        <v>41426</v>
      </c>
      <c r="F771" s="140"/>
      <c r="AI771"/>
      <c r="AJ771"/>
      <c r="AO771"/>
      <c r="AP771"/>
      <c r="AS771"/>
    </row>
    <row r="772" spans="3:45" s="90" customFormat="1">
      <c r="C772" s="90" t="s">
        <v>1145</v>
      </c>
      <c r="D772" s="90" t="s">
        <v>3</v>
      </c>
      <c r="E772" s="139">
        <v>41426</v>
      </c>
      <c r="F772" s="140"/>
      <c r="AI772"/>
      <c r="AJ772"/>
      <c r="AO772"/>
      <c r="AP772"/>
      <c r="AS772"/>
    </row>
    <row r="773" spans="3:45" s="90" customFormat="1">
      <c r="C773" s="90" t="s">
        <v>1146</v>
      </c>
      <c r="D773" s="90" t="s">
        <v>3</v>
      </c>
      <c r="E773" s="139">
        <v>41426</v>
      </c>
      <c r="F773" s="140"/>
      <c r="AI773"/>
      <c r="AJ773"/>
      <c r="AO773"/>
      <c r="AP773"/>
      <c r="AS773"/>
    </row>
    <row r="774" spans="3:45" s="90" customFormat="1">
      <c r="C774" s="90" t="s">
        <v>3260</v>
      </c>
      <c r="D774" s="90" t="s">
        <v>3</v>
      </c>
      <c r="E774"/>
      <c r="F774" s="140"/>
      <c r="AI774"/>
      <c r="AJ774"/>
      <c r="AO774"/>
      <c r="AP774"/>
      <c r="AS774"/>
    </row>
    <row r="775" spans="3:45" s="90" customFormat="1">
      <c r="C775" s="90" t="s">
        <v>2026</v>
      </c>
      <c r="D775" s="90" t="s">
        <v>3</v>
      </c>
      <c r="E775" s="155">
        <v>41426</v>
      </c>
      <c r="F775" s="140"/>
      <c r="AI775"/>
      <c r="AJ775"/>
      <c r="AO775"/>
      <c r="AP775"/>
      <c r="AS775"/>
    </row>
    <row r="776" spans="3:45" s="90" customFormat="1">
      <c r="C776" s="90" t="s">
        <v>2856</v>
      </c>
      <c r="D776" s="90" t="s">
        <v>3</v>
      </c>
      <c r="E776" s="139">
        <v>41426</v>
      </c>
      <c r="F776" s="140"/>
      <c r="AI776"/>
      <c r="AJ776"/>
      <c r="AO776"/>
      <c r="AP776"/>
      <c r="AS776"/>
    </row>
    <row r="777" spans="3:45" s="90" customFormat="1">
      <c r="C777" s="90" t="s">
        <v>1147</v>
      </c>
      <c r="D777" s="90" t="s">
        <v>3</v>
      </c>
      <c r="E777" s="139">
        <v>41426</v>
      </c>
      <c r="F777" s="140"/>
      <c r="AI777"/>
      <c r="AJ777"/>
      <c r="AO777"/>
      <c r="AP777"/>
      <c r="AS777"/>
    </row>
    <row r="778" spans="3:45" s="90" customFormat="1">
      <c r="C778" s="90" t="s">
        <v>3476</v>
      </c>
      <c r="D778" s="90" t="s">
        <v>3</v>
      </c>
      <c r="E778" s="155">
        <v>41554.886296296296</v>
      </c>
      <c r="F778" s="140"/>
      <c r="AI778"/>
      <c r="AJ778"/>
      <c r="AO778"/>
      <c r="AP778"/>
      <c r="AS778"/>
    </row>
    <row r="779" spans="3:45" s="90" customFormat="1">
      <c r="C779" s="90" t="s">
        <v>1148</v>
      </c>
      <c r="D779" s="90" t="s">
        <v>3</v>
      </c>
      <c r="E779" s="139">
        <v>41426</v>
      </c>
      <c r="F779" s="140"/>
      <c r="AI779"/>
      <c r="AJ779"/>
      <c r="AO779"/>
      <c r="AP779"/>
      <c r="AS779"/>
    </row>
    <row r="780" spans="3:45" s="90" customFormat="1">
      <c r="C780" s="90" t="s">
        <v>1149</v>
      </c>
      <c r="D780" s="90" t="s">
        <v>3</v>
      </c>
      <c r="E780" s="155">
        <v>41426</v>
      </c>
      <c r="F780" s="140"/>
      <c r="AI780"/>
      <c r="AJ780"/>
      <c r="AO780"/>
      <c r="AP780"/>
      <c r="AS780"/>
    </row>
    <row r="781" spans="3:45" s="90" customFormat="1">
      <c r="C781" s="90" t="s">
        <v>1150</v>
      </c>
      <c r="D781" s="90" t="s">
        <v>3</v>
      </c>
      <c r="E781" s="139">
        <v>41426</v>
      </c>
      <c r="F781" s="140"/>
      <c r="AI781"/>
      <c r="AJ781"/>
      <c r="AO781"/>
      <c r="AP781"/>
      <c r="AS781"/>
    </row>
    <row r="782" spans="3:45" s="90" customFormat="1">
      <c r="C782" s="90" t="s">
        <v>1151</v>
      </c>
      <c r="D782" s="90" t="s">
        <v>3</v>
      </c>
      <c r="E782"/>
      <c r="F782" s="140"/>
      <c r="AI782"/>
      <c r="AJ782"/>
      <c r="AO782"/>
      <c r="AP782"/>
      <c r="AS782"/>
    </row>
    <row r="783" spans="3:45" s="90" customFormat="1">
      <c r="C783" s="90" t="s">
        <v>1152</v>
      </c>
      <c r="D783" s="90" t="s">
        <v>3</v>
      </c>
      <c r="E783" s="139">
        <v>41426</v>
      </c>
      <c r="F783" s="140"/>
      <c r="AI783"/>
      <c r="AJ783"/>
      <c r="AO783"/>
      <c r="AP783"/>
      <c r="AS783"/>
    </row>
    <row r="784" spans="3:45" s="90" customFormat="1">
      <c r="C784" s="90" t="s">
        <v>1153</v>
      </c>
      <c r="D784" s="90" t="s">
        <v>3</v>
      </c>
      <c r="E784" s="139">
        <v>41426</v>
      </c>
      <c r="F784" s="140"/>
      <c r="AI784"/>
      <c r="AJ784"/>
      <c r="AO784"/>
      <c r="AP784"/>
      <c r="AS784"/>
    </row>
    <row r="785" spans="3:45" s="90" customFormat="1">
      <c r="C785" s="90" t="s">
        <v>1154</v>
      </c>
      <c r="D785" s="90" t="s">
        <v>3</v>
      </c>
      <c r="E785" s="139">
        <v>41426</v>
      </c>
      <c r="F785" s="140"/>
      <c r="AI785"/>
      <c r="AJ785"/>
      <c r="AO785"/>
      <c r="AP785"/>
      <c r="AS785"/>
    </row>
    <row r="786" spans="3:45" s="90" customFormat="1">
      <c r="C786" s="90" t="s">
        <v>1155</v>
      </c>
      <c r="D786" s="90" t="s">
        <v>3</v>
      </c>
      <c r="E786" s="139">
        <v>41426</v>
      </c>
      <c r="F786" s="140"/>
      <c r="AI786"/>
      <c r="AJ786"/>
      <c r="AO786"/>
      <c r="AP786"/>
      <c r="AS786"/>
    </row>
    <row r="787" spans="3:45" s="90" customFormat="1">
      <c r="C787" s="90" t="s">
        <v>2195</v>
      </c>
      <c r="D787" s="90" t="s">
        <v>3</v>
      </c>
      <c r="E787" s="139">
        <v>41426</v>
      </c>
      <c r="F787" s="140"/>
      <c r="AI787"/>
      <c r="AJ787"/>
      <c r="AO787"/>
      <c r="AP787"/>
      <c r="AS787"/>
    </row>
    <row r="788" spans="3:45" s="90" customFormat="1">
      <c r="C788" s="90" t="s">
        <v>2193</v>
      </c>
      <c r="D788" s="90" t="s">
        <v>3</v>
      </c>
      <c r="E788" s="139">
        <v>41426</v>
      </c>
      <c r="F788" s="140"/>
      <c r="AI788"/>
      <c r="AJ788"/>
      <c r="AO788"/>
      <c r="AP788"/>
      <c r="AS788"/>
    </row>
    <row r="789" spans="3:45" s="90" customFormat="1">
      <c r="C789" s="90" t="s">
        <v>3748</v>
      </c>
      <c r="D789" s="90" t="s">
        <v>3</v>
      </c>
      <c r="E789"/>
      <c r="F789" s="140"/>
      <c r="AI789"/>
      <c r="AJ789"/>
      <c r="AO789"/>
      <c r="AP789"/>
      <c r="AS789"/>
    </row>
    <row r="790" spans="3:45" s="90" customFormat="1">
      <c r="C790" s="90" t="s">
        <v>3239</v>
      </c>
      <c r="D790" s="90" t="s">
        <v>3</v>
      </c>
      <c r="E790" s="139">
        <v>41508.242129629631</v>
      </c>
      <c r="F790" s="140"/>
      <c r="AI790"/>
      <c r="AJ790"/>
      <c r="AO790"/>
      <c r="AP790"/>
      <c r="AS790"/>
    </row>
    <row r="791" spans="3:45" s="90" customFormat="1">
      <c r="C791" s="90" t="s">
        <v>2887</v>
      </c>
      <c r="D791" s="90" t="s">
        <v>3</v>
      </c>
      <c r="E791" s="155">
        <v>41426</v>
      </c>
      <c r="F791" s="140"/>
      <c r="AI791"/>
      <c r="AJ791"/>
      <c r="AO791"/>
      <c r="AP791"/>
      <c r="AS791"/>
    </row>
    <row r="792" spans="3:45" s="90" customFormat="1">
      <c r="C792" s="90" t="s">
        <v>3196</v>
      </c>
      <c r="D792" s="90" t="s">
        <v>3</v>
      </c>
      <c r="E792"/>
      <c r="F792" s="140"/>
      <c r="AI792"/>
      <c r="AJ792"/>
      <c r="AO792"/>
      <c r="AP792"/>
      <c r="AS792"/>
    </row>
    <row r="793" spans="3:45" s="90" customFormat="1">
      <c r="C793" s="90" t="s">
        <v>3316</v>
      </c>
      <c r="D793" s="90" t="s">
        <v>3</v>
      </c>
      <c r="E793"/>
      <c r="F793" s="140"/>
      <c r="AI793"/>
      <c r="AJ793"/>
      <c r="AO793"/>
      <c r="AP793"/>
      <c r="AS793"/>
    </row>
    <row r="794" spans="3:45" s="90" customFormat="1">
      <c r="C794" s="90" t="s">
        <v>2841</v>
      </c>
      <c r="D794" s="90" t="s">
        <v>3</v>
      </c>
      <c r="E794" s="139">
        <v>41426</v>
      </c>
      <c r="F794" s="140"/>
      <c r="AI794"/>
      <c r="AJ794"/>
      <c r="AO794"/>
      <c r="AP794"/>
      <c r="AS794"/>
    </row>
    <row r="795" spans="3:45" s="90" customFormat="1">
      <c r="C795" s="90" t="s">
        <v>3850</v>
      </c>
      <c r="D795" s="90" t="s">
        <v>3</v>
      </c>
      <c r="E795" s="155">
        <v>42646.316967592589</v>
      </c>
      <c r="F795" s="140"/>
      <c r="AI795"/>
      <c r="AJ795"/>
      <c r="AO795"/>
      <c r="AP795"/>
      <c r="AS795"/>
    </row>
    <row r="796" spans="3:45" s="90" customFormat="1">
      <c r="C796" s="90" t="s">
        <v>2728</v>
      </c>
      <c r="D796" s="90" t="s">
        <v>3</v>
      </c>
      <c r="E796" s="139">
        <v>41426</v>
      </c>
      <c r="F796" s="140"/>
      <c r="AI796"/>
      <c r="AJ796"/>
      <c r="AO796"/>
      <c r="AP796"/>
      <c r="AS796"/>
    </row>
    <row r="797" spans="3:45" s="90" customFormat="1">
      <c r="C797" s="90" t="s">
        <v>2735</v>
      </c>
      <c r="D797" s="90" t="s">
        <v>3</v>
      </c>
      <c r="E797" s="139">
        <v>41554.69321759259</v>
      </c>
      <c r="F797" s="140"/>
      <c r="AI797"/>
      <c r="AJ797"/>
      <c r="AO797"/>
      <c r="AP797"/>
      <c r="AS797"/>
    </row>
    <row r="798" spans="3:45" s="90" customFormat="1">
      <c r="C798" s="90" t="s">
        <v>1156</v>
      </c>
      <c r="D798" s="90" t="s">
        <v>3</v>
      </c>
      <c r="E798" s="139">
        <v>41426</v>
      </c>
      <c r="F798" s="140"/>
      <c r="AI798"/>
      <c r="AJ798"/>
      <c r="AO798"/>
      <c r="AP798"/>
      <c r="AS798"/>
    </row>
    <row r="799" spans="3:45" s="90" customFormat="1">
      <c r="C799" s="90" t="s">
        <v>3414</v>
      </c>
      <c r="D799" s="90" t="s">
        <v>3</v>
      </c>
      <c r="E799" s="155">
        <v>41548.908217592594</v>
      </c>
      <c r="F799" s="140"/>
      <c r="AI799"/>
      <c r="AJ799"/>
      <c r="AO799"/>
      <c r="AP799"/>
      <c r="AS799"/>
    </row>
    <row r="800" spans="3:45" s="90" customFormat="1">
      <c r="C800" s="90" t="s">
        <v>1157</v>
      </c>
      <c r="D800" s="90" t="s">
        <v>3</v>
      </c>
      <c r="E800"/>
      <c r="F800" s="140"/>
      <c r="AI800"/>
      <c r="AJ800"/>
      <c r="AO800"/>
      <c r="AP800"/>
      <c r="AS800"/>
    </row>
    <row r="801" spans="3:45" s="90" customFormat="1">
      <c r="C801" s="90" t="s">
        <v>3536</v>
      </c>
      <c r="D801" s="90" t="s">
        <v>3</v>
      </c>
      <c r="E801" s="155">
        <v>41570.210601851853</v>
      </c>
      <c r="F801" s="140"/>
      <c r="AI801"/>
      <c r="AJ801"/>
      <c r="AO801"/>
      <c r="AP801"/>
      <c r="AS801"/>
    </row>
    <row r="802" spans="3:45" s="90" customFormat="1">
      <c r="C802" s="90" t="s">
        <v>3496</v>
      </c>
      <c r="D802" s="90" t="s">
        <v>3</v>
      </c>
      <c r="E802" s="155">
        <v>41570.210625</v>
      </c>
      <c r="F802" s="140"/>
      <c r="AI802"/>
      <c r="AJ802"/>
      <c r="AO802"/>
      <c r="AP802"/>
      <c r="AS802"/>
    </row>
    <row r="803" spans="3:45" s="90" customFormat="1">
      <c r="C803" s="90" t="s">
        <v>3249</v>
      </c>
      <c r="D803" s="90" t="s">
        <v>3</v>
      </c>
      <c r="E803"/>
      <c r="F803" s="140"/>
      <c r="AI803"/>
      <c r="AJ803"/>
      <c r="AO803"/>
      <c r="AP803"/>
      <c r="AS803"/>
    </row>
    <row r="804" spans="3:45" s="90" customFormat="1">
      <c r="C804" s="90" t="s">
        <v>1158</v>
      </c>
      <c r="D804" s="90" t="s">
        <v>3</v>
      </c>
      <c r="E804"/>
      <c r="F804" s="140"/>
      <c r="AI804"/>
      <c r="AJ804"/>
      <c r="AO804"/>
      <c r="AP804"/>
      <c r="AS804"/>
    </row>
    <row r="805" spans="3:45" s="90" customFormat="1">
      <c r="C805" s="90" t="s">
        <v>1159</v>
      </c>
      <c r="D805" s="90" t="s">
        <v>3</v>
      </c>
      <c r="E805"/>
      <c r="F805" s="140"/>
      <c r="AI805"/>
      <c r="AJ805"/>
      <c r="AO805"/>
      <c r="AP805"/>
      <c r="AS805"/>
    </row>
    <row r="806" spans="3:45" s="90" customFormat="1">
      <c r="C806" s="90" t="s">
        <v>1160</v>
      </c>
      <c r="D806" s="90" t="s">
        <v>3</v>
      </c>
      <c r="E806"/>
      <c r="F806" s="140"/>
      <c r="AI806"/>
      <c r="AJ806"/>
      <c r="AO806"/>
      <c r="AP806"/>
      <c r="AS806"/>
    </row>
    <row r="807" spans="3:45" s="90" customFormat="1">
      <c r="C807" s="90" t="s">
        <v>3587</v>
      </c>
      <c r="D807" s="90" t="s">
        <v>3</v>
      </c>
      <c r="E807"/>
      <c r="F807" s="140"/>
      <c r="AI807"/>
      <c r="AJ807"/>
      <c r="AO807"/>
      <c r="AP807"/>
      <c r="AS807"/>
    </row>
    <row r="808" spans="3:45" s="90" customFormat="1">
      <c r="C808" s="90" t="s">
        <v>3176</v>
      </c>
      <c r="D808" s="90" t="s">
        <v>3</v>
      </c>
      <c r="E808"/>
      <c r="F808" s="140"/>
      <c r="AI808"/>
      <c r="AJ808"/>
      <c r="AO808"/>
      <c r="AP808"/>
      <c r="AS808"/>
    </row>
    <row r="809" spans="3:45" s="90" customFormat="1">
      <c r="C809" s="90" t="s">
        <v>2727</v>
      </c>
      <c r="D809" s="90" t="s">
        <v>3</v>
      </c>
      <c r="E809" s="139">
        <v>41426</v>
      </c>
      <c r="F809" s="140"/>
      <c r="AI809"/>
      <c r="AJ809"/>
      <c r="AO809"/>
      <c r="AP809"/>
      <c r="AS809"/>
    </row>
    <row r="810" spans="3:45" s="90" customFormat="1">
      <c r="C810" s="90" t="s">
        <v>1161</v>
      </c>
      <c r="D810" s="90" t="s">
        <v>3</v>
      </c>
      <c r="E810" s="139">
        <v>41426</v>
      </c>
      <c r="F810" s="140"/>
      <c r="AI810"/>
      <c r="AJ810"/>
      <c r="AO810"/>
      <c r="AP810"/>
      <c r="AS810"/>
    </row>
    <row r="811" spans="3:45" s="90" customFormat="1">
      <c r="C811" s="90" t="s">
        <v>3688</v>
      </c>
      <c r="D811" s="90" t="s">
        <v>3</v>
      </c>
      <c r="E811"/>
      <c r="F811" s="140"/>
      <c r="AI811"/>
      <c r="AJ811"/>
      <c r="AO811"/>
      <c r="AP811"/>
      <c r="AS811"/>
    </row>
    <row r="812" spans="3:45" s="90" customFormat="1">
      <c r="C812" s="90" t="s">
        <v>3467</v>
      </c>
      <c r="D812" s="90" t="s">
        <v>3</v>
      </c>
      <c r="E812" s="155">
        <v>41554.877974537034</v>
      </c>
      <c r="F812" s="140"/>
      <c r="AI812"/>
      <c r="AJ812"/>
      <c r="AO812"/>
      <c r="AP812"/>
      <c r="AS812"/>
    </row>
    <row r="813" spans="3:45" s="90" customFormat="1">
      <c r="C813" s="90" t="s">
        <v>1162</v>
      </c>
      <c r="D813" s="90" t="s">
        <v>3</v>
      </c>
      <c r="E813" s="139">
        <v>41426</v>
      </c>
      <c r="F813" s="140"/>
      <c r="AI813"/>
      <c r="AJ813"/>
      <c r="AO813"/>
      <c r="AP813"/>
      <c r="AS813"/>
    </row>
    <row r="814" spans="3:45" s="90" customFormat="1">
      <c r="C814" s="90" t="s">
        <v>3666</v>
      </c>
      <c r="D814" s="90" t="s">
        <v>3</v>
      </c>
      <c r="E814"/>
      <c r="F814" s="140"/>
      <c r="AI814"/>
      <c r="AJ814"/>
      <c r="AO814"/>
      <c r="AP814"/>
      <c r="AS814"/>
    </row>
    <row r="815" spans="3:45" s="90" customFormat="1">
      <c r="C815" s="90" t="s">
        <v>3175</v>
      </c>
      <c r="D815" s="90" t="s">
        <v>3</v>
      </c>
      <c r="E815"/>
      <c r="F815" s="140"/>
      <c r="AI815"/>
      <c r="AJ815"/>
      <c r="AO815"/>
      <c r="AP815"/>
      <c r="AS815"/>
    </row>
    <row r="816" spans="3:45" s="90" customFormat="1">
      <c r="C816" s="90" t="s">
        <v>5155</v>
      </c>
      <c r="D816" s="90" t="s">
        <v>3</v>
      </c>
      <c r="E816"/>
      <c r="F816" s="140"/>
      <c r="AI816"/>
      <c r="AJ816"/>
      <c r="AO816"/>
      <c r="AP816"/>
      <c r="AS816"/>
    </row>
    <row r="817" spans="3:45" s="90" customFormat="1">
      <c r="C817" s="90" t="s">
        <v>1163</v>
      </c>
      <c r="D817" s="90" t="s">
        <v>3</v>
      </c>
      <c r="E817" s="139">
        <v>41426</v>
      </c>
      <c r="F817" s="140"/>
      <c r="AI817"/>
      <c r="AJ817"/>
      <c r="AO817"/>
      <c r="AP817"/>
      <c r="AS817"/>
    </row>
    <row r="818" spans="3:45" s="90" customFormat="1">
      <c r="C818" s="90" t="s">
        <v>1164</v>
      </c>
      <c r="D818" s="90" t="s">
        <v>3</v>
      </c>
      <c r="E818" s="139">
        <v>41426</v>
      </c>
      <c r="F818" s="140"/>
      <c r="AI818"/>
      <c r="AJ818"/>
      <c r="AO818"/>
      <c r="AP818"/>
      <c r="AS818"/>
    </row>
    <row r="819" spans="3:45" s="90" customFormat="1">
      <c r="C819" s="90" t="s">
        <v>1165</v>
      </c>
      <c r="D819" s="90" t="s">
        <v>3</v>
      </c>
      <c r="E819"/>
      <c r="F819" s="140"/>
      <c r="AI819"/>
      <c r="AJ819"/>
      <c r="AO819"/>
      <c r="AP819"/>
      <c r="AS819"/>
    </row>
    <row r="820" spans="3:45" s="90" customFormat="1">
      <c r="C820" s="90" t="s">
        <v>1166</v>
      </c>
      <c r="D820" s="90" t="s">
        <v>3</v>
      </c>
      <c r="E820"/>
      <c r="F820" s="140"/>
      <c r="AI820"/>
      <c r="AJ820"/>
      <c r="AO820"/>
      <c r="AP820"/>
      <c r="AS820"/>
    </row>
    <row r="821" spans="3:45" s="90" customFormat="1">
      <c r="C821" s="90" t="s">
        <v>1167</v>
      </c>
      <c r="D821" s="90" t="s">
        <v>3</v>
      </c>
      <c r="E821" s="139">
        <v>41426</v>
      </c>
      <c r="F821" s="140"/>
      <c r="AI821"/>
      <c r="AJ821"/>
      <c r="AO821"/>
      <c r="AP821"/>
      <c r="AS821"/>
    </row>
    <row r="822" spans="3:45" s="90" customFormat="1">
      <c r="C822" s="90" t="s">
        <v>1168</v>
      </c>
      <c r="D822" s="90" t="s">
        <v>3</v>
      </c>
      <c r="E822" s="139">
        <v>41426</v>
      </c>
      <c r="F822" s="140"/>
      <c r="AI822"/>
      <c r="AJ822"/>
      <c r="AO822"/>
      <c r="AP822"/>
      <c r="AS822"/>
    </row>
    <row r="823" spans="3:45" s="90" customFormat="1">
      <c r="C823" s="90" t="s">
        <v>2857</v>
      </c>
      <c r="D823" s="90" t="s">
        <v>3</v>
      </c>
      <c r="E823" s="139">
        <v>41426</v>
      </c>
      <c r="F823" s="140"/>
      <c r="AI823"/>
      <c r="AJ823"/>
      <c r="AO823"/>
      <c r="AP823"/>
      <c r="AS823"/>
    </row>
    <row r="824" spans="3:45" s="90" customFormat="1">
      <c r="C824" s="90" t="s">
        <v>1170</v>
      </c>
      <c r="D824" s="90" t="s">
        <v>3</v>
      </c>
      <c r="E824" s="139">
        <v>41426</v>
      </c>
      <c r="F824" s="140"/>
      <c r="AI824"/>
      <c r="AJ824"/>
      <c r="AO824"/>
      <c r="AP824"/>
      <c r="AS824"/>
    </row>
    <row r="825" spans="3:45" s="90" customFormat="1">
      <c r="C825" s="90" t="s">
        <v>3757</v>
      </c>
      <c r="D825" s="90" t="s">
        <v>3</v>
      </c>
      <c r="E825"/>
      <c r="F825" s="140"/>
      <c r="AI825"/>
      <c r="AJ825"/>
      <c r="AO825"/>
      <c r="AP825"/>
      <c r="AS825"/>
    </row>
    <row r="826" spans="3:45" s="90" customFormat="1">
      <c r="C826" s="90" t="s">
        <v>4004</v>
      </c>
      <c r="D826" s="90" t="s">
        <v>3</v>
      </c>
      <c r="E826" s="155">
        <v>42646.332291666666</v>
      </c>
      <c r="F826" s="140"/>
      <c r="AI826"/>
      <c r="AJ826"/>
      <c r="AO826"/>
      <c r="AP826"/>
      <c r="AS826"/>
    </row>
    <row r="827" spans="3:45" s="90" customFormat="1">
      <c r="C827" s="90" t="s">
        <v>2913</v>
      </c>
      <c r="D827" s="90" t="s">
        <v>3</v>
      </c>
      <c r="E827" s="139">
        <v>41426</v>
      </c>
      <c r="F827" s="140"/>
      <c r="AI827"/>
      <c r="AJ827"/>
      <c r="AO827"/>
      <c r="AP827"/>
      <c r="AS827"/>
    </row>
    <row r="828" spans="3:45" s="90" customFormat="1">
      <c r="C828" s="90" t="s">
        <v>1171</v>
      </c>
      <c r="D828" s="90" t="s">
        <v>3</v>
      </c>
      <c r="E828" s="139">
        <v>41426</v>
      </c>
      <c r="F828" s="140"/>
      <c r="AI828"/>
      <c r="AJ828"/>
      <c r="AO828"/>
      <c r="AP828"/>
      <c r="AS828"/>
    </row>
    <row r="829" spans="3:45" s="90" customFormat="1">
      <c r="C829" s="90" t="s">
        <v>1172</v>
      </c>
      <c r="D829" s="90" t="s">
        <v>3</v>
      </c>
      <c r="E829" s="139">
        <v>41426</v>
      </c>
      <c r="F829" s="140"/>
      <c r="AI829"/>
      <c r="AJ829"/>
      <c r="AO829"/>
      <c r="AP829"/>
      <c r="AS829"/>
    </row>
    <row r="830" spans="3:45" s="90" customFormat="1">
      <c r="C830" s="90" t="s">
        <v>3256</v>
      </c>
      <c r="D830" s="90" t="s">
        <v>3</v>
      </c>
      <c r="E830"/>
      <c r="F830" s="140"/>
      <c r="AI830"/>
      <c r="AJ830"/>
      <c r="AO830"/>
      <c r="AP830"/>
      <c r="AS830"/>
    </row>
    <row r="831" spans="3:45" s="90" customFormat="1">
      <c r="C831" s="90" t="s">
        <v>2844</v>
      </c>
      <c r="D831" s="90" t="s">
        <v>3</v>
      </c>
      <c r="E831" s="139">
        <v>41426</v>
      </c>
      <c r="F831" s="140"/>
      <c r="AI831"/>
      <c r="AJ831"/>
      <c r="AO831"/>
      <c r="AP831"/>
      <c r="AS831"/>
    </row>
    <row r="832" spans="3:45" s="90" customFormat="1">
      <c r="C832" s="90" t="s">
        <v>1173</v>
      </c>
      <c r="D832" s="90" t="s">
        <v>3</v>
      </c>
      <c r="E832" s="139">
        <v>41426</v>
      </c>
      <c r="F832" s="140"/>
      <c r="AI832"/>
      <c r="AJ832"/>
      <c r="AO832"/>
      <c r="AP832"/>
      <c r="AS832"/>
    </row>
    <row r="833" spans="3:45" s="90" customFormat="1">
      <c r="C833" s="90" t="s">
        <v>1174</v>
      </c>
      <c r="D833" s="90" t="s">
        <v>3</v>
      </c>
      <c r="E833" s="139">
        <v>41426</v>
      </c>
      <c r="F833" s="140"/>
      <c r="AI833"/>
      <c r="AJ833"/>
      <c r="AO833"/>
      <c r="AP833"/>
      <c r="AS833"/>
    </row>
    <row r="834" spans="3:45" s="90" customFormat="1">
      <c r="C834" s="90" t="s">
        <v>1175</v>
      </c>
      <c r="D834" s="90" t="s">
        <v>3</v>
      </c>
      <c r="E834" s="139">
        <v>41426</v>
      </c>
      <c r="F834" s="140"/>
      <c r="AI834"/>
      <c r="AJ834"/>
      <c r="AO834"/>
      <c r="AP834"/>
      <c r="AS834"/>
    </row>
    <row r="835" spans="3:45" s="90" customFormat="1">
      <c r="C835" s="90" t="s">
        <v>1176</v>
      </c>
      <c r="D835" s="90" t="s">
        <v>3</v>
      </c>
      <c r="E835" s="139">
        <v>41426</v>
      </c>
      <c r="F835" s="140"/>
      <c r="AI835"/>
      <c r="AJ835"/>
      <c r="AO835"/>
      <c r="AP835"/>
      <c r="AS835"/>
    </row>
    <row r="836" spans="3:45" s="90" customFormat="1">
      <c r="C836" s="90" t="s">
        <v>1177</v>
      </c>
      <c r="D836" s="90" t="s">
        <v>3</v>
      </c>
      <c r="E836" s="139">
        <v>41426</v>
      </c>
      <c r="F836" s="140"/>
      <c r="AI836"/>
      <c r="AJ836"/>
      <c r="AO836"/>
      <c r="AP836"/>
      <c r="AS836"/>
    </row>
    <row r="837" spans="3:45" s="90" customFormat="1">
      <c r="C837" s="90" t="s">
        <v>1178</v>
      </c>
      <c r="D837" s="90" t="s">
        <v>3</v>
      </c>
      <c r="E837"/>
      <c r="F837" s="140"/>
      <c r="AI837"/>
      <c r="AJ837"/>
      <c r="AO837"/>
      <c r="AP837"/>
      <c r="AS837"/>
    </row>
    <row r="838" spans="3:45" s="90" customFormat="1">
      <c r="C838" s="90" t="s">
        <v>1179</v>
      </c>
      <c r="D838" s="90" t="s">
        <v>3</v>
      </c>
      <c r="E838"/>
      <c r="F838" s="140"/>
      <c r="AI838"/>
      <c r="AJ838"/>
      <c r="AO838"/>
      <c r="AP838"/>
      <c r="AS838"/>
    </row>
    <row r="839" spans="3:45" s="90" customFormat="1">
      <c r="C839" s="90" t="s">
        <v>2071</v>
      </c>
      <c r="D839" s="90" t="s">
        <v>3</v>
      </c>
      <c r="E839"/>
      <c r="F839" s="140"/>
      <c r="AI839"/>
      <c r="AJ839"/>
      <c r="AO839"/>
      <c r="AP839"/>
      <c r="AS839"/>
    </row>
    <row r="840" spans="3:45" s="90" customFormat="1">
      <c r="C840" s="90" t="s">
        <v>4008</v>
      </c>
      <c r="D840" s="90" t="s">
        <v>3</v>
      </c>
      <c r="E840" s="155">
        <v>42646.332395833335</v>
      </c>
      <c r="F840" s="140"/>
      <c r="AI840"/>
      <c r="AJ840"/>
      <c r="AO840"/>
      <c r="AP840"/>
      <c r="AS840"/>
    </row>
    <row r="841" spans="3:45" s="90" customFormat="1">
      <c r="C841" s="90" t="s">
        <v>1180</v>
      </c>
      <c r="D841" s="90" t="s">
        <v>3</v>
      </c>
      <c r="E841" s="139">
        <v>41426</v>
      </c>
      <c r="F841" s="140"/>
      <c r="AI841"/>
      <c r="AJ841"/>
      <c r="AO841"/>
      <c r="AP841"/>
      <c r="AS841"/>
    </row>
    <row r="842" spans="3:45" s="90" customFormat="1">
      <c r="C842" s="90" t="s">
        <v>1181</v>
      </c>
      <c r="D842" s="90" t="s">
        <v>3</v>
      </c>
      <c r="E842" s="139">
        <v>41426</v>
      </c>
      <c r="F842" s="140"/>
      <c r="AI842"/>
      <c r="AJ842"/>
      <c r="AO842"/>
      <c r="AP842"/>
      <c r="AS842"/>
    </row>
    <row r="843" spans="3:45" s="90" customFormat="1">
      <c r="C843" s="90" t="s">
        <v>1182</v>
      </c>
      <c r="D843" s="90" t="s">
        <v>3</v>
      </c>
      <c r="E843" s="139">
        <v>41426</v>
      </c>
      <c r="F843" s="140"/>
      <c r="AI843"/>
      <c r="AJ843"/>
      <c r="AO843"/>
      <c r="AP843"/>
      <c r="AS843"/>
    </row>
    <row r="844" spans="3:45" s="90" customFormat="1">
      <c r="C844" s="90" t="s">
        <v>1183</v>
      </c>
      <c r="D844" s="90" t="s">
        <v>3</v>
      </c>
      <c r="E844" s="139">
        <v>41426</v>
      </c>
      <c r="F844" s="140"/>
      <c r="AI844"/>
      <c r="AJ844"/>
      <c r="AO844"/>
      <c r="AP844"/>
      <c r="AS844"/>
    </row>
    <row r="845" spans="3:45" s="90" customFormat="1">
      <c r="C845" s="90" t="s">
        <v>2109</v>
      </c>
      <c r="D845" s="90" t="s">
        <v>3</v>
      </c>
      <c r="E845" s="139">
        <v>41426</v>
      </c>
      <c r="F845" s="140"/>
      <c r="AI845"/>
      <c r="AJ845"/>
      <c r="AO845"/>
      <c r="AP845"/>
      <c r="AS845"/>
    </row>
    <row r="846" spans="3:45" s="90" customFormat="1">
      <c r="C846" s="90" t="s">
        <v>1184</v>
      </c>
      <c r="D846" s="90" t="s">
        <v>3</v>
      </c>
      <c r="E846" s="139">
        <v>41426</v>
      </c>
      <c r="F846" s="140"/>
      <c r="AI846"/>
      <c r="AJ846"/>
      <c r="AO846"/>
      <c r="AP846"/>
      <c r="AS846"/>
    </row>
    <row r="847" spans="3:45" s="90" customFormat="1">
      <c r="C847" s="90" t="s">
        <v>1185</v>
      </c>
      <c r="D847" s="90" t="s">
        <v>3</v>
      </c>
      <c r="E847" s="139">
        <v>41426</v>
      </c>
      <c r="F847" s="140"/>
      <c r="AI847"/>
      <c r="AJ847"/>
      <c r="AO847"/>
      <c r="AP847"/>
      <c r="AS847"/>
    </row>
    <row r="848" spans="3:45" s="90" customFormat="1">
      <c r="C848" s="90" t="s">
        <v>1186</v>
      </c>
      <c r="D848" s="90" t="s">
        <v>3</v>
      </c>
      <c r="E848" s="139">
        <v>41426</v>
      </c>
      <c r="F848" s="140"/>
      <c r="AI848"/>
      <c r="AJ848"/>
      <c r="AO848"/>
      <c r="AP848"/>
      <c r="AS848"/>
    </row>
    <row r="849" spans="3:45" s="90" customFormat="1">
      <c r="C849" s="90" t="s">
        <v>3447</v>
      </c>
      <c r="D849" s="90" t="s">
        <v>3</v>
      </c>
      <c r="E849" s="155">
        <v>41554.876759259256</v>
      </c>
      <c r="F849" s="140"/>
      <c r="AI849"/>
      <c r="AJ849"/>
      <c r="AO849"/>
      <c r="AP849"/>
      <c r="AS849"/>
    </row>
    <row r="850" spans="3:45" s="90" customFormat="1">
      <c r="C850" s="90" t="s">
        <v>1187</v>
      </c>
      <c r="D850" s="90" t="s">
        <v>3</v>
      </c>
      <c r="E850" s="139">
        <v>41426</v>
      </c>
      <c r="F850" s="140"/>
      <c r="AI850"/>
      <c r="AJ850"/>
      <c r="AO850"/>
      <c r="AP850"/>
      <c r="AS850"/>
    </row>
    <row r="851" spans="3:45" s="90" customFormat="1">
      <c r="C851" s="90" t="s">
        <v>1188</v>
      </c>
      <c r="D851" s="90" t="s">
        <v>3</v>
      </c>
      <c r="E851" s="155">
        <v>41426</v>
      </c>
      <c r="F851" s="140"/>
      <c r="AI851"/>
      <c r="AJ851"/>
      <c r="AO851"/>
      <c r="AP851"/>
      <c r="AS851"/>
    </row>
    <row r="852" spans="3:45" s="90" customFormat="1">
      <c r="C852" s="90" t="s">
        <v>3210</v>
      </c>
      <c r="D852" s="90" t="s">
        <v>3</v>
      </c>
      <c r="E852"/>
      <c r="F852" s="140"/>
      <c r="AI852"/>
      <c r="AJ852"/>
      <c r="AO852"/>
      <c r="AP852"/>
      <c r="AS852"/>
    </row>
    <row r="853" spans="3:45" s="90" customFormat="1">
      <c r="C853" s="90" t="s">
        <v>1189</v>
      </c>
      <c r="D853" s="90" t="s">
        <v>3</v>
      </c>
      <c r="E853" s="139">
        <v>41426</v>
      </c>
      <c r="F853" s="140"/>
      <c r="AI853"/>
      <c r="AJ853"/>
      <c r="AO853"/>
      <c r="AP853"/>
      <c r="AS853"/>
    </row>
    <row r="854" spans="3:45" s="90" customFormat="1">
      <c r="C854" s="90" t="s">
        <v>1190</v>
      </c>
      <c r="D854" s="90" t="s">
        <v>3</v>
      </c>
      <c r="E854" s="155">
        <v>41426</v>
      </c>
      <c r="F854" s="140"/>
      <c r="AI854"/>
      <c r="AJ854"/>
      <c r="AO854"/>
      <c r="AP854"/>
      <c r="AS854"/>
    </row>
    <row r="855" spans="3:45" s="90" customFormat="1">
      <c r="C855" s="90" t="s">
        <v>1191</v>
      </c>
      <c r="D855" s="90" t="s">
        <v>3</v>
      </c>
      <c r="E855" s="139">
        <v>41426</v>
      </c>
      <c r="F855" s="140"/>
      <c r="AI855"/>
      <c r="AJ855"/>
      <c r="AO855"/>
      <c r="AP855"/>
      <c r="AS855"/>
    </row>
    <row r="856" spans="3:45" s="90" customFormat="1">
      <c r="C856" s="90" t="s">
        <v>2763</v>
      </c>
      <c r="D856" s="90" t="s">
        <v>3</v>
      </c>
      <c r="E856"/>
      <c r="F856" s="140"/>
      <c r="AI856"/>
      <c r="AJ856"/>
      <c r="AO856"/>
      <c r="AP856"/>
      <c r="AS856"/>
    </row>
    <row r="857" spans="3:45" s="90" customFormat="1">
      <c r="C857" s="90" t="s">
        <v>1192</v>
      </c>
      <c r="D857" s="90" t="s">
        <v>3</v>
      </c>
      <c r="E857" s="139">
        <v>41426</v>
      </c>
      <c r="F857" s="140"/>
      <c r="AI857"/>
      <c r="AJ857"/>
      <c r="AO857"/>
      <c r="AP857"/>
      <c r="AS857"/>
    </row>
    <row r="858" spans="3:45" s="90" customFormat="1">
      <c r="C858" s="90" t="s">
        <v>1193</v>
      </c>
      <c r="D858" s="90" t="s">
        <v>3</v>
      </c>
      <c r="E858" s="139">
        <v>41426</v>
      </c>
      <c r="F858" s="140"/>
      <c r="AI858"/>
      <c r="AJ858"/>
      <c r="AO858"/>
      <c r="AP858"/>
      <c r="AS858"/>
    </row>
    <row r="859" spans="3:45" s="90" customFormat="1">
      <c r="C859" s="90" t="s">
        <v>1194</v>
      </c>
      <c r="D859" s="90" t="s">
        <v>3</v>
      </c>
      <c r="E859"/>
      <c r="F859" s="140"/>
      <c r="AI859"/>
      <c r="AJ859"/>
      <c r="AO859"/>
      <c r="AP859"/>
      <c r="AS859"/>
    </row>
    <row r="860" spans="3:45" s="90" customFormat="1">
      <c r="C860" s="90" t="s">
        <v>1195</v>
      </c>
      <c r="D860" s="90" t="s">
        <v>3</v>
      </c>
      <c r="E860"/>
      <c r="F860" s="140"/>
      <c r="AI860"/>
      <c r="AJ860"/>
      <c r="AO860"/>
      <c r="AP860"/>
      <c r="AS860"/>
    </row>
    <row r="861" spans="3:45" s="90" customFormat="1">
      <c r="C861" s="90" t="s">
        <v>1196</v>
      </c>
      <c r="D861" s="90" t="s">
        <v>3</v>
      </c>
      <c r="E861"/>
      <c r="F861" s="140"/>
      <c r="AI861"/>
      <c r="AJ861"/>
      <c r="AO861"/>
      <c r="AP861"/>
      <c r="AS861"/>
    </row>
    <row r="862" spans="3:45" s="90" customFormat="1">
      <c r="C862" s="90" t="s">
        <v>1197</v>
      </c>
      <c r="D862" s="90" t="s">
        <v>3</v>
      </c>
      <c r="E862" s="155">
        <v>41426</v>
      </c>
      <c r="F862" s="140"/>
      <c r="AI862"/>
      <c r="AJ862"/>
      <c r="AO862"/>
      <c r="AP862"/>
      <c r="AS862"/>
    </row>
    <row r="863" spans="3:45" s="90" customFormat="1">
      <c r="C863" s="90" t="s">
        <v>3764</v>
      </c>
      <c r="D863" s="90" t="s">
        <v>3</v>
      </c>
      <c r="E863"/>
      <c r="F863" s="140"/>
      <c r="AI863"/>
      <c r="AJ863"/>
      <c r="AO863"/>
      <c r="AP863"/>
      <c r="AS863"/>
    </row>
    <row r="864" spans="3:45" s="90" customFormat="1">
      <c r="C864" s="90" t="s">
        <v>3761</v>
      </c>
      <c r="D864" s="90" t="s">
        <v>3</v>
      </c>
      <c r="E864"/>
      <c r="F864" s="140"/>
      <c r="AI864"/>
      <c r="AJ864"/>
      <c r="AO864"/>
      <c r="AP864"/>
      <c r="AS864"/>
    </row>
    <row r="865" spans="3:45" s="90" customFormat="1">
      <c r="C865" s="90" t="s">
        <v>3759</v>
      </c>
      <c r="D865" s="90" t="s">
        <v>3</v>
      </c>
      <c r="E865"/>
      <c r="F865" s="140"/>
      <c r="AI865"/>
      <c r="AJ865"/>
      <c r="AO865"/>
      <c r="AP865"/>
      <c r="AS865"/>
    </row>
    <row r="866" spans="3:45" s="90" customFormat="1">
      <c r="C866" s="90" t="s">
        <v>3614</v>
      </c>
      <c r="D866" s="90" t="s">
        <v>3</v>
      </c>
      <c r="E866"/>
      <c r="F866" s="140"/>
      <c r="AI866"/>
      <c r="AJ866"/>
      <c r="AO866"/>
      <c r="AP866"/>
      <c r="AS866"/>
    </row>
    <row r="867" spans="3:45" s="90" customFormat="1">
      <c r="C867" s="90" t="s">
        <v>1198</v>
      </c>
      <c r="D867" s="90" t="s">
        <v>3</v>
      </c>
      <c r="E867" s="139">
        <v>41426</v>
      </c>
      <c r="F867" s="140"/>
      <c r="AI867"/>
      <c r="AJ867"/>
      <c r="AO867"/>
      <c r="AP867"/>
      <c r="AS867"/>
    </row>
    <row r="868" spans="3:45" s="90" customFormat="1">
      <c r="C868" s="90" t="s">
        <v>1199</v>
      </c>
      <c r="D868" s="90" t="s">
        <v>3</v>
      </c>
      <c r="E868"/>
      <c r="F868" s="140"/>
      <c r="AI868"/>
      <c r="AJ868"/>
      <c r="AO868"/>
      <c r="AP868"/>
      <c r="AS868"/>
    </row>
    <row r="869" spans="3:45" s="90" customFormat="1">
      <c r="C869" s="90" t="s">
        <v>1200</v>
      </c>
      <c r="D869" s="90" t="s">
        <v>3</v>
      </c>
      <c r="E869" s="139">
        <v>41426</v>
      </c>
      <c r="F869" s="140"/>
      <c r="AI869"/>
      <c r="AJ869"/>
      <c r="AO869"/>
      <c r="AP869"/>
      <c r="AS869"/>
    </row>
    <row r="870" spans="3:45" s="90" customFormat="1">
      <c r="C870" s="90" t="s">
        <v>1201</v>
      </c>
      <c r="D870" s="90" t="s">
        <v>3</v>
      </c>
      <c r="E870"/>
      <c r="F870" s="140"/>
      <c r="AI870"/>
      <c r="AJ870"/>
      <c r="AO870"/>
      <c r="AP870"/>
      <c r="AS870"/>
    </row>
    <row r="871" spans="3:45" s="90" customFormat="1">
      <c r="C871" s="90" t="s">
        <v>1202</v>
      </c>
      <c r="D871" s="90" t="s">
        <v>3</v>
      </c>
      <c r="E871" s="155">
        <v>41426</v>
      </c>
      <c r="F871" s="140"/>
      <c r="AI871"/>
      <c r="AJ871"/>
      <c r="AO871"/>
      <c r="AP871"/>
      <c r="AS871"/>
    </row>
    <row r="872" spans="3:45" s="90" customFormat="1">
      <c r="C872" s="90" t="s">
        <v>1203</v>
      </c>
      <c r="D872" s="90" t="s">
        <v>3</v>
      </c>
      <c r="E872" s="139">
        <v>41426</v>
      </c>
      <c r="F872" s="140"/>
      <c r="AI872"/>
      <c r="AJ872"/>
      <c r="AO872"/>
      <c r="AP872"/>
      <c r="AS872"/>
    </row>
    <row r="873" spans="3:45" s="90" customFormat="1">
      <c r="C873" s="90" t="s">
        <v>1204</v>
      </c>
      <c r="D873" s="90" t="s">
        <v>3</v>
      </c>
      <c r="E873" s="155">
        <v>41426</v>
      </c>
      <c r="F873" s="140"/>
      <c r="AI873"/>
      <c r="AJ873"/>
      <c r="AO873"/>
      <c r="AP873"/>
      <c r="AS873"/>
    </row>
    <row r="874" spans="3:45" s="90" customFormat="1">
      <c r="C874" s="90" t="s">
        <v>1205</v>
      </c>
      <c r="D874" s="90" t="s">
        <v>3</v>
      </c>
      <c r="E874" s="139">
        <v>41426</v>
      </c>
      <c r="F874" s="140"/>
      <c r="AI874"/>
      <c r="AJ874"/>
      <c r="AO874"/>
      <c r="AP874"/>
      <c r="AS874"/>
    </row>
    <row r="875" spans="3:45" s="90" customFormat="1">
      <c r="C875" s="90" t="s">
        <v>1206</v>
      </c>
      <c r="D875" s="90" t="s">
        <v>3</v>
      </c>
      <c r="E875" s="139">
        <v>41426</v>
      </c>
      <c r="F875" s="140"/>
      <c r="AI875"/>
      <c r="AJ875"/>
      <c r="AO875"/>
      <c r="AP875"/>
      <c r="AS875"/>
    </row>
    <row r="876" spans="3:45" s="90" customFormat="1">
      <c r="C876" s="90" t="s">
        <v>1207</v>
      </c>
      <c r="D876" s="90" t="s">
        <v>3</v>
      </c>
      <c r="E876"/>
      <c r="F876" s="140"/>
      <c r="AI876"/>
      <c r="AJ876"/>
      <c r="AO876"/>
      <c r="AP876"/>
      <c r="AS876"/>
    </row>
    <row r="877" spans="3:45" s="90" customFormat="1">
      <c r="C877" s="90" t="s">
        <v>1208</v>
      </c>
      <c r="D877" s="90" t="s">
        <v>3</v>
      </c>
      <c r="E877"/>
      <c r="F877" s="140"/>
      <c r="AI877"/>
      <c r="AJ877"/>
      <c r="AO877"/>
      <c r="AP877"/>
      <c r="AS877"/>
    </row>
    <row r="878" spans="3:45" s="90" customFormat="1">
      <c r="C878" s="90" t="s">
        <v>3273</v>
      </c>
      <c r="D878" s="90" t="s">
        <v>3</v>
      </c>
      <c r="E878"/>
      <c r="F878" s="140"/>
      <c r="AI878"/>
      <c r="AJ878"/>
      <c r="AO878"/>
      <c r="AP878"/>
      <c r="AS878"/>
    </row>
    <row r="879" spans="3:45" s="90" customFormat="1">
      <c r="C879" s="90" t="s">
        <v>1209</v>
      </c>
      <c r="D879" s="90" t="s">
        <v>3</v>
      </c>
      <c r="E879"/>
      <c r="F879" s="140"/>
      <c r="AI879"/>
      <c r="AJ879"/>
      <c r="AO879"/>
      <c r="AP879"/>
      <c r="AS879"/>
    </row>
    <row r="880" spans="3:45" s="90" customFormat="1">
      <c r="C880" s="90" t="s">
        <v>1210</v>
      </c>
      <c r="D880" s="90" t="s">
        <v>3</v>
      </c>
      <c r="E880" s="155">
        <v>41426</v>
      </c>
      <c r="F880" s="140"/>
      <c r="AI880"/>
      <c r="AJ880"/>
      <c r="AO880"/>
      <c r="AP880"/>
      <c r="AS880"/>
    </row>
    <row r="881" spans="3:45" s="90" customFormat="1">
      <c r="C881" s="90" t="s">
        <v>3674</v>
      </c>
      <c r="D881" s="90" t="s">
        <v>3</v>
      </c>
      <c r="E881"/>
      <c r="F881" s="140"/>
      <c r="AI881"/>
      <c r="AJ881"/>
      <c r="AO881"/>
      <c r="AP881"/>
      <c r="AS881"/>
    </row>
    <row r="882" spans="3:45" s="90" customFormat="1">
      <c r="C882" s="90" t="s">
        <v>1211</v>
      </c>
      <c r="D882" s="90" t="s">
        <v>3</v>
      </c>
      <c r="E882" s="155">
        <v>41426</v>
      </c>
      <c r="F882" s="140"/>
      <c r="AI882"/>
      <c r="AJ882"/>
      <c r="AO882"/>
      <c r="AP882"/>
      <c r="AS882"/>
    </row>
    <row r="883" spans="3:45" s="90" customFormat="1">
      <c r="C883" s="90" t="s">
        <v>1212</v>
      </c>
      <c r="D883" s="90" t="s">
        <v>3</v>
      </c>
      <c r="E883" s="139">
        <v>41426</v>
      </c>
      <c r="F883" s="140"/>
      <c r="AI883"/>
      <c r="AJ883"/>
      <c r="AO883"/>
      <c r="AP883"/>
      <c r="AS883"/>
    </row>
    <row r="884" spans="3:45" s="90" customFormat="1">
      <c r="C884" s="90" t="s">
        <v>1213</v>
      </c>
      <c r="D884" s="90" t="s">
        <v>3</v>
      </c>
      <c r="E884" s="139">
        <v>41426</v>
      </c>
      <c r="F884" s="140"/>
      <c r="AI884"/>
      <c r="AJ884"/>
      <c r="AO884"/>
      <c r="AP884"/>
      <c r="AS884"/>
    </row>
    <row r="885" spans="3:45" s="90" customFormat="1">
      <c r="C885" s="90" t="s">
        <v>1214</v>
      </c>
      <c r="D885" s="90" t="s">
        <v>3</v>
      </c>
      <c r="E885" s="139">
        <v>41426</v>
      </c>
      <c r="F885" s="140"/>
      <c r="AI885"/>
      <c r="AJ885"/>
      <c r="AO885"/>
      <c r="AP885"/>
      <c r="AS885"/>
    </row>
    <row r="886" spans="3:45" s="90" customFormat="1">
      <c r="C886" s="90" t="s">
        <v>1215</v>
      </c>
      <c r="D886" s="90" t="s">
        <v>3</v>
      </c>
      <c r="E886" s="139">
        <v>41426</v>
      </c>
      <c r="F886" s="140"/>
      <c r="AI886"/>
      <c r="AJ886"/>
      <c r="AO886"/>
      <c r="AP886"/>
      <c r="AS886"/>
    </row>
    <row r="887" spans="3:45" s="90" customFormat="1">
      <c r="C887" s="90" t="s">
        <v>1216</v>
      </c>
      <c r="D887" s="90" t="s">
        <v>3</v>
      </c>
      <c r="E887" s="155">
        <v>41426</v>
      </c>
      <c r="F887" s="140"/>
      <c r="AI887"/>
      <c r="AJ887"/>
      <c r="AO887"/>
      <c r="AP887"/>
      <c r="AS887"/>
    </row>
    <row r="888" spans="3:45" s="90" customFormat="1">
      <c r="C888" s="90" t="s">
        <v>1217</v>
      </c>
      <c r="D888" s="90" t="s">
        <v>3</v>
      </c>
      <c r="E888" s="139">
        <v>41426</v>
      </c>
      <c r="F888" s="140"/>
      <c r="AI888"/>
      <c r="AJ888"/>
      <c r="AO888"/>
      <c r="AP888"/>
      <c r="AS888"/>
    </row>
    <row r="889" spans="3:45" s="90" customFormat="1">
      <c r="C889" s="90" t="s">
        <v>1218</v>
      </c>
      <c r="D889" s="90" t="s">
        <v>3</v>
      </c>
      <c r="E889" s="139">
        <v>41426</v>
      </c>
      <c r="F889" s="140"/>
      <c r="AI889"/>
      <c r="AJ889"/>
      <c r="AO889"/>
      <c r="AP889"/>
      <c r="AS889"/>
    </row>
    <row r="890" spans="3:45" s="90" customFormat="1">
      <c r="C890" s="90" t="s">
        <v>3605</v>
      </c>
      <c r="D890" s="90" t="s">
        <v>3</v>
      </c>
      <c r="E890"/>
      <c r="F890" s="140"/>
      <c r="AI890"/>
      <c r="AJ890"/>
      <c r="AO890"/>
      <c r="AP890"/>
      <c r="AS890"/>
    </row>
    <row r="891" spans="3:45" s="90" customFormat="1">
      <c r="C891" s="90" t="s">
        <v>1219</v>
      </c>
      <c r="D891" s="90" t="s">
        <v>3</v>
      </c>
      <c r="E891" s="139">
        <v>41426</v>
      </c>
      <c r="F891" s="140"/>
      <c r="AI891"/>
      <c r="AJ891"/>
      <c r="AO891"/>
      <c r="AP891"/>
      <c r="AS891"/>
    </row>
    <row r="892" spans="3:45" s="90" customFormat="1">
      <c r="C892" s="90" t="s">
        <v>1220</v>
      </c>
      <c r="D892" s="90" t="s">
        <v>3</v>
      </c>
      <c r="E892" s="139">
        <v>41426</v>
      </c>
      <c r="F892" s="140"/>
      <c r="AI892"/>
      <c r="AJ892"/>
      <c r="AO892"/>
      <c r="AP892"/>
      <c r="AS892"/>
    </row>
    <row r="893" spans="3:45" s="90" customFormat="1">
      <c r="C893" s="90" t="s">
        <v>1221</v>
      </c>
      <c r="D893" s="90" t="s">
        <v>3</v>
      </c>
      <c r="E893" s="155">
        <v>41426</v>
      </c>
      <c r="F893" s="140"/>
      <c r="AI893"/>
      <c r="AJ893"/>
      <c r="AO893"/>
      <c r="AP893"/>
      <c r="AS893"/>
    </row>
    <row r="894" spans="3:45" s="90" customFormat="1">
      <c r="C894" s="90" t="s">
        <v>1222</v>
      </c>
      <c r="D894" s="90" t="s">
        <v>3</v>
      </c>
      <c r="E894" s="139">
        <v>41426</v>
      </c>
      <c r="F894" s="140"/>
      <c r="AI894"/>
      <c r="AJ894"/>
      <c r="AO894"/>
      <c r="AP894"/>
      <c r="AS894"/>
    </row>
    <row r="895" spans="3:45" s="90" customFormat="1">
      <c r="C895" s="90" t="s">
        <v>1223</v>
      </c>
      <c r="D895" s="90" t="s">
        <v>3</v>
      </c>
      <c r="E895" s="139">
        <v>41426</v>
      </c>
      <c r="F895" s="140"/>
      <c r="AI895"/>
      <c r="AJ895"/>
      <c r="AO895"/>
      <c r="AP895"/>
      <c r="AS895"/>
    </row>
    <row r="896" spans="3:45" s="90" customFormat="1">
      <c r="C896" s="90" t="s">
        <v>1224</v>
      </c>
      <c r="D896" s="90" t="s">
        <v>3</v>
      </c>
      <c r="E896" s="139">
        <v>41426</v>
      </c>
      <c r="F896" s="140"/>
      <c r="AI896"/>
      <c r="AJ896"/>
      <c r="AO896"/>
      <c r="AP896"/>
      <c r="AS896"/>
    </row>
    <row r="897" spans="3:45" s="90" customFormat="1">
      <c r="C897" s="90" t="s">
        <v>1225</v>
      </c>
      <c r="D897" s="90" t="s">
        <v>3</v>
      </c>
      <c r="E897" s="139">
        <v>41426</v>
      </c>
      <c r="F897" s="140"/>
      <c r="AI897"/>
      <c r="AJ897"/>
      <c r="AO897"/>
      <c r="AP897"/>
      <c r="AS897"/>
    </row>
    <row r="898" spans="3:45" s="90" customFormat="1">
      <c r="C898" s="90" t="s">
        <v>5574</v>
      </c>
      <c r="D898" s="90" t="s">
        <v>3</v>
      </c>
      <c r="E898"/>
      <c r="F898" s="140"/>
      <c r="AI898"/>
      <c r="AJ898"/>
      <c r="AO898"/>
      <c r="AP898"/>
      <c r="AS898"/>
    </row>
    <row r="899" spans="3:45" s="90" customFormat="1">
      <c r="C899" s="90" t="s">
        <v>3448</v>
      </c>
      <c r="D899" s="90" t="s">
        <v>3</v>
      </c>
      <c r="E899" s="155">
        <v>41554.876770833333</v>
      </c>
      <c r="F899" s="140"/>
      <c r="AI899"/>
      <c r="AJ899"/>
      <c r="AO899"/>
      <c r="AP899"/>
      <c r="AS899"/>
    </row>
    <row r="900" spans="3:45" s="90" customFormat="1">
      <c r="C900" s="90" t="s">
        <v>3248</v>
      </c>
      <c r="D900" s="90" t="s">
        <v>3</v>
      </c>
      <c r="E900"/>
      <c r="F900" s="140"/>
      <c r="AI900"/>
      <c r="AJ900"/>
      <c r="AO900"/>
      <c r="AP900"/>
      <c r="AS900"/>
    </row>
    <row r="901" spans="3:45" s="90" customFormat="1">
      <c r="C901" s="90" t="s">
        <v>3397</v>
      </c>
      <c r="D901" s="90" t="s">
        <v>3</v>
      </c>
      <c r="E901" s="155">
        <v>41548.902731481481</v>
      </c>
      <c r="F901" s="140"/>
      <c r="AI901"/>
      <c r="AJ901"/>
      <c r="AO901"/>
      <c r="AP901"/>
      <c r="AS901"/>
    </row>
    <row r="902" spans="3:45" s="90" customFormat="1">
      <c r="C902" s="90" t="s">
        <v>3532</v>
      </c>
      <c r="D902" s="90" t="s">
        <v>3</v>
      </c>
      <c r="E902" s="155">
        <v>41570.211863425924</v>
      </c>
      <c r="F902" s="140"/>
      <c r="AI902"/>
      <c r="AJ902"/>
      <c r="AO902"/>
      <c r="AP902"/>
      <c r="AS902"/>
    </row>
    <row r="903" spans="3:45" s="90" customFormat="1">
      <c r="C903" s="90" t="s">
        <v>3271</v>
      </c>
      <c r="D903" s="90" t="s">
        <v>3</v>
      </c>
      <c r="E903"/>
      <c r="F903" s="140"/>
      <c r="AI903"/>
      <c r="AJ903"/>
      <c r="AO903"/>
      <c r="AP903"/>
      <c r="AS903"/>
    </row>
    <row r="904" spans="3:45" s="90" customFormat="1">
      <c r="C904" s="90" t="s">
        <v>2110</v>
      </c>
      <c r="D904" s="90" t="s">
        <v>3</v>
      </c>
      <c r="E904" s="155">
        <v>41426</v>
      </c>
      <c r="F904" s="140"/>
      <c r="AI904"/>
      <c r="AJ904"/>
      <c r="AO904"/>
      <c r="AP904"/>
      <c r="AS904"/>
    </row>
    <row r="905" spans="3:45" s="90" customFormat="1">
      <c r="C905" s="90" t="s">
        <v>3746</v>
      </c>
      <c r="D905" s="90" t="s">
        <v>3</v>
      </c>
      <c r="E905"/>
      <c r="F905" s="140"/>
      <c r="AI905"/>
      <c r="AJ905"/>
      <c r="AO905"/>
      <c r="AP905"/>
      <c r="AS905"/>
    </row>
    <row r="906" spans="3:45" s="90" customFormat="1">
      <c r="C906" s="90" t="s">
        <v>3750</v>
      </c>
      <c r="D906" s="90" t="s">
        <v>3</v>
      </c>
      <c r="E906"/>
      <c r="F906" s="140"/>
      <c r="AI906"/>
      <c r="AJ906"/>
      <c r="AO906"/>
      <c r="AP906"/>
      <c r="AS906"/>
    </row>
    <row r="907" spans="3:45" s="90" customFormat="1">
      <c r="C907" s="90" t="s">
        <v>3213</v>
      </c>
      <c r="D907" s="90" t="s">
        <v>3</v>
      </c>
      <c r="E907"/>
      <c r="F907" s="140"/>
      <c r="AI907"/>
      <c r="AJ907"/>
      <c r="AO907"/>
      <c r="AP907"/>
      <c r="AS907"/>
    </row>
    <row r="908" spans="3:45" s="90" customFormat="1">
      <c r="C908" s="90" t="s">
        <v>2900</v>
      </c>
      <c r="D908" s="90" t="s">
        <v>3</v>
      </c>
      <c r="E908" s="139">
        <v>41426</v>
      </c>
      <c r="F908" s="140"/>
      <c r="AI908"/>
      <c r="AJ908"/>
      <c r="AO908"/>
      <c r="AP908"/>
      <c r="AS908"/>
    </row>
    <row r="909" spans="3:45" s="90" customFormat="1">
      <c r="C909" s="90" t="s">
        <v>3170</v>
      </c>
      <c r="D909" s="90" t="s">
        <v>3</v>
      </c>
      <c r="E909"/>
      <c r="F909" s="140"/>
      <c r="AI909"/>
      <c r="AJ909"/>
      <c r="AO909"/>
      <c r="AP909"/>
      <c r="AS909"/>
    </row>
    <row r="910" spans="3:45" s="90" customFormat="1">
      <c r="C910" s="90" t="s">
        <v>3171</v>
      </c>
      <c r="D910" s="90" t="s">
        <v>3</v>
      </c>
      <c r="E910"/>
      <c r="F910" s="140"/>
      <c r="AI910"/>
      <c r="AJ910"/>
      <c r="AO910"/>
      <c r="AP910"/>
      <c r="AS910"/>
    </row>
    <row r="911" spans="3:45" s="90" customFormat="1">
      <c r="C911" s="90" t="s">
        <v>3502</v>
      </c>
      <c r="D911" s="90" t="s">
        <v>3</v>
      </c>
      <c r="E911" s="155">
        <v>41570.211956018517</v>
      </c>
      <c r="F911" s="140"/>
      <c r="AI911"/>
      <c r="AJ911"/>
      <c r="AO911"/>
      <c r="AP911"/>
      <c r="AS911"/>
    </row>
    <row r="912" spans="3:45" s="90" customFormat="1">
      <c r="C912" s="90" t="s">
        <v>2731</v>
      </c>
      <c r="D912" s="90" t="s">
        <v>3</v>
      </c>
      <c r="E912"/>
      <c r="F912" s="140"/>
      <c r="AI912"/>
      <c r="AJ912"/>
      <c r="AO912"/>
      <c r="AP912"/>
      <c r="AS912"/>
    </row>
    <row r="913" spans="3:45" s="90" customFormat="1">
      <c r="C913" s="90" t="s">
        <v>1226</v>
      </c>
      <c r="D913" s="90" t="s">
        <v>3</v>
      </c>
      <c r="E913" s="139">
        <v>41426</v>
      </c>
      <c r="F913" s="140"/>
      <c r="AI913"/>
      <c r="AJ913"/>
      <c r="AO913"/>
      <c r="AP913"/>
      <c r="AS913"/>
    </row>
    <row r="914" spans="3:45" s="90" customFormat="1">
      <c r="C914" s="90" t="s">
        <v>3209</v>
      </c>
      <c r="D914" s="90" t="s">
        <v>3</v>
      </c>
      <c r="E914"/>
      <c r="F914" s="140"/>
      <c r="AI914"/>
      <c r="AJ914"/>
      <c r="AO914"/>
      <c r="AP914"/>
      <c r="AS914"/>
    </row>
    <row r="915" spans="3:45" s="90" customFormat="1">
      <c r="C915" s="90" t="s">
        <v>2022</v>
      </c>
      <c r="D915" s="90" t="s">
        <v>3</v>
      </c>
      <c r="E915" s="139">
        <v>41426</v>
      </c>
      <c r="F915" s="140"/>
      <c r="AI915"/>
      <c r="AJ915"/>
      <c r="AO915"/>
      <c r="AP915"/>
      <c r="AS915"/>
    </row>
    <row r="916" spans="3:45" s="90" customFormat="1">
      <c r="C916" s="90" t="s">
        <v>1227</v>
      </c>
      <c r="D916" s="90" t="s">
        <v>3</v>
      </c>
      <c r="E916" s="139">
        <v>41426</v>
      </c>
      <c r="F916" s="140"/>
      <c r="AI916"/>
      <c r="AJ916"/>
      <c r="AO916"/>
      <c r="AP916"/>
      <c r="AS916"/>
    </row>
    <row r="917" spans="3:45" s="90" customFormat="1">
      <c r="C917" s="90" t="s">
        <v>1228</v>
      </c>
      <c r="D917" s="90" t="s">
        <v>3</v>
      </c>
      <c r="E917" s="155">
        <v>41426</v>
      </c>
      <c r="F917" s="140"/>
      <c r="AI917"/>
      <c r="AJ917"/>
      <c r="AO917"/>
      <c r="AP917"/>
      <c r="AS917"/>
    </row>
    <row r="918" spans="3:45" s="90" customFormat="1">
      <c r="C918" s="90" t="s">
        <v>1229</v>
      </c>
      <c r="D918" s="90" t="s">
        <v>3</v>
      </c>
      <c r="E918" s="139">
        <v>41426</v>
      </c>
      <c r="F918" s="140"/>
      <c r="AI918"/>
      <c r="AJ918"/>
      <c r="AO918"/>
      <c r="AP918"/>
      <c r="AS918"/>
    </row>
    <row r="919" spans="3:45" s="90" customFormat="1">
      <c r="C919" s="90" t="s">
        <v>3773</v>
      </c>
      <c r="D919" s="90" t="s">
        <v>3</v>
      </c>
      <c r="E919"/>
      <c r="F919" s="140"/>
      <c r="AI919"/>
      <c r="AJ919"/>
      <c r="AO919"/>
      <c r="AP919"/>
      <c r="AS919"/>
    </row>
    <row r="920" spans="3:45" s="90" customFormat="1">
      <c r="C920" s="90" t="s">
        <v>3713</v>
      </c>
      <c r="D920" s="90" t="s">
        <v>3</v>
      </c>
      <c r="E920"/>
      <c r="F920" s="140"/>
      <c r="AI920"/>
      <c r="AJ920"/>
      <c r="AO920"/>
      <c r="AP920"/>
      <c r="AS920"/>
    </row>
    <row r="921" spans="3:45" s="90" customFormat="1">
      <c r="C921" s="90" t="s">
        <v>2066</v>
      </c>
      <c r="D921" s="90" t="s">
        <v>3</v>
      </c>
      <c r="E921" s="139">
        <v>41426</v>
      </c>
      <c r="F921" s="140"/>
      <c r="AI921"/>
      <c r="AJ921"/>
      <c r="AO921"/>
      <c r="AP921"/>
      <c r="AS921"/>
    </row>
    <row r="922" spans="3:45" s="90" customFormat="1">
      <c r="C922" s="90" t="s">
        <v>3838</v>
      </c>
      <c r="D922" s="90" t="s">
        <v>3</v>
      </c>
      <c r="E922" s="139">
        <v>42646.316111111111</v>
      </c>
      <c r="F922" s="140"/>
      <c r="AI922"/>
      <c r="AJ922"/>
      <c r="AO922"/>
      <c r="AP922"/>
      <c r="AS922"/>
    </row>
    <row r="923" spans="3:45" s="90" customFormat="1">
      <c r="C923" s="90" t="s">
        <v>3568</v>
      </c>
      <c r="D923" s="90" t="s">
        <v>3</v>
      </c>
      <c r="E923"/>
      <c r="F923" s="140"/>
      <c r="AI923"/>
      <c r="AJ923"/>
      <c r="AO923"/>
      <c r="AP923"/>
      <c r="AS923"/>
    </row>
    <row r="924" spans="3:45" s="90" customFormat="1">
      <c r="C924" s="90" t="s">
        <v>1460</v>
      </c>
      <c r="D924" s="90" t="s">
        <v>3</v>
      </c>
      <c r="E924" s="139">
        <v>41426</v>
      </c>
      <c r="F924" s="140"/>
      <c r="AI924"/>
      <c r="AJ924"/>
      <c r="AO924"/>
      <c r="AP924"/>
      <c r="AS924"/>
    </row>
    <row r="925" spans="3:45" s="90" customFormat="1">
      <c r="C925" s="90" t="s">
        <v>1230</v>
      </c>
      <c r="D925" s="90" t="s">
        <v>3</v>
      </c>
      <c r="E925"/>
      <c r="F925" s="140"/>
      <c r="AI925"/>
      <c r="AJ925"/>
      <c r="AO925"/>
      <c r="AP925"/>
      <c r="AS925"/>
    </row>
    <row r="926" spans="3:45" s="90" customFormat="1">
      <c r="C926" s="90" t="s">
        <v>3335</v>
      </c>
      <c r="D926" s="90" t="s">
        <v>3</v>
      </c>
      <c r="E926" s="155">
        <v>41511.857442129629</v>
      </c>
      <c r="F926" s="140"/>
      <c r="AI926"/>
      <c r="AJ926"/>
      <c r="AO926"/>
      <c r="AP926"/>
      <c r="AS926"/>
    </row>
    <row r="927" spans="3:45" s="90" customFormat="1">
      <c r="C927" s="90" t="s">
        <v>1231</v>
      </c>
      <c r="D927" s="90" t="s">
        <v>3</v>
      </c>
      <c r="E927" s="139">
        <v>41426</v>
      </c>
      <c r="F927" s="140"/>
      <c r="AI927"/>
      <c r="AJ927"/>
      <c r="AO927"/>
      <c r="AP927"/>
      <c r="AS927"/>
    </row>
    <row r="928" spans="3:45" s="90" customFormat="1">
      <c r="C928" s="90" t="s">
        <v>2928</v>
      </c>
      <c r="D928" s="90" t="s">
        <v>3</v>
      </c>
      <c r="E928" s="139">
        <v>41426</v>
      </c>
      <c r="F928" s="140"/>
      <c r="AI928"/>
      <c r="AJ928"/>
      <c r="AO928"/>
      <c r="AP928"/>
      <c r="AS928"/>
    </row>
    <row r="929" spans="3:45" s="90" customFormat="1">
      <c r="C929" s="90" t="s">
        <v>1232</v>
      </c>
      <c r="D929" s="90" t="s">
        <v>3</v>
      </c>
      <c r="E929" s="139">
        <v>41426</v>
      </c>
      <c r="F929" s="140"/>
      <c r="AI929"/>
      <c r="AJ929"/>
      <c r="AO929"/>
      <c r="AP929"/>
      <c r="AS929"/>
    </row>
    <row r="930" spans="3:45" s="90" customFormat="1">
      <c r="C930" s="90" t="s">
        <v>1233</v>
      </c>
      <c r="D930" s="90" t="s">
        <v>3</v>
      </c>
      <c r="E930" s="139">
        <v>41426</v>
      </c>
      <c r="F930" s="140"/>
      <c r="AI930"/>
      <c r="AJ930"/>
      <c r="AO930"/>
      <c r="AP930"/>
      <c r="AS930"/>
    </row>
    <row r="931" spans="3:45" s="90" customFormat="1">
      <c r="C931" s="90" t="s">
        <v>2919</v>
      </c>
      <c r="D931" s="90" t="s">
        <v>3</v>
      </c>
      <c r="E931" s="139">
        <v>41426</v>
      </c>
      <c r="F931" s="140"/>
      <c r="AI931"/>
      <c r="AJ931"/>
      <c r="AO931"/>
      <c r="AP931"/>
      <c r="AS931"/>
    </row>
    <row r="932" spans="3:45" s="90" customFormat="1">
      <c r="C932" s="90" t="s">
        <v>3749</v>
      </c>
      <c r="D932" s="90" t="s">
        <v>3</v>
      </c>
      <c r="E932"/>
      <c r="F932" s="140"/>
      <c r="AI932"/>
      <c r="AJ932"/>
      <c r="AO932"/>
      <c r="AP932"/>
      <c r="AS932"/>
    </row>
    <row r="933" spans="3:45" s="90" customFormat="1">
      <c r="C933" s="90" t="s">
        <v>3885</v>
      </c>
      <c r="D933" s="90" t="s">
        <v>3</v>
      </c>
      <c r="E933" s="155">
        <v>42646.321192129632</v>
      </c>
      <c r="F933" s="140"/>
      <c r="AI933"/>
      <c r="AJ933"/>
      <c r="AO933"/>
      <c r="AP933"/>
      <c r="AS933"/>
    </row>
    <row r="934" spans="3:45" s="90" customFormat="1">
      <c r="C934" s="90" t="s">
        <v>3794</v>
      </c>
      <c r="D934" s="90" t="s">
        <v>3</v>
      </c>
      <c r="E934"/>
      <c r="F934" s="140"/>
      <c r="AI934"/>
      <c r="AJ934"/>
      <c r="AO934"/>
      <c r="AP934"/>
      <c r="AS934"/>
    </row>
    <row r="935" spans="3:45" s="90" customFormat="1">
      <c r="C935" s="90" t="s">
        <v>1234</v>
      </c>
      <c r="D935" s="90" t="s">
        <v>3</v>
      </c>
      <c r="E935"/>
      <c r="F935" s="140"/>
      <c r="AI935"/>
      <c r="AJ935"/>
      <c r="AO935"/>
      <c r="AP935"/>
      <c r="AS935"/>
    </row>
    <row r="936" spans="3:45" s="90" customFormat="1">
      <c r="C936" s="90" t="s">
        <v>1235</v>
      </c>
      <c r="D936" s="90" t="s">
        <v>3</v>
      </c>
      <c r="E936" s="139">
        <v>41426</v>
      </c>
      <c r="F936" s="140"/>
      <c r="AI936"/>
      <c r="AJ936"/>
      <c r="AO936"/>
      <c r="AP936"/>
      <c r="AS936"/>
    </row>
    <row r="937" spans="3:45" s="90" customFormat="1">
      <c r="C937" s="90" t="s">
        <v>2492</v>
      </c>
      <c r="D937" s="90" t="s">
        <v>3</v>
      </c>
      <c r="E937" s="155">
        <v>41426</v>
      </c>
      <c r="F937" s="140"/>
      <c r="AI937"/>
      <c r="AJ937"/>
      <c r="AO937"/>
      <c r="AP937"/>
      <c r="AS937"/>
    </row>
    <row r="938" spans="3:45" s="90" customFormat="1">
      <c r="C938" s="90" t="s">
        <v>3677</v>
      </c>
      <c r="D938" s="90" t="s">
        <v>3</v>
      </c>
      <c r="E938"/>
      <c r="F938" s="140"/>
      <c r="AI938"/>
      <c r="AJ938"/>
      <c r="AO938"/>
      <c r="AP938"/>
      <c r="AS938"/>
    </row>
    <row r="939" spans="3:45" s="90" customFormat="1">
      <c r="C939" s="90" t="s">
        <v>2080</v>
      </c>
      <c r="D939" s="90" t="s">
        <v>3</v>
      </c>
      <c r="E939" s="139">
        <v>41426</v>
      </c>
      <c r="F939" s="140"/>
      <c r="AI939"/>
      <c r="AJ939"/>
      <c r="AO939"/>
      <c r="AP939"/>
      <c r="AS939"/>
    </row>
    <row r="940" spans="3:45" s="90" customFormat="1">
      <c r="C940" s="90" t="s">
        <v>1236</v>
      </c>
      <c r="D940" s="90" t="s">
        <v>3</v>
      </c>
      <c r="E940" s="139">
        <v>41426</v>
      </c>
      <c r="F940" s="140"/>
      <c r="AI940"/>
      <c r="AJ940"/>
      <c r="AO940"/>
      <c r="AP940"/>
      <c r="AS940"/>
    </row>
    <row r="941" spans="3:45" s="90" customFormat="1">
      <c r="C941" s="90" t="s">
        <v>1237</v>
      </c>
      <c r="D941" s="90" t="s">
        <v>3</v>
      </c>
      <c r="E941" s="139">
        <v>41426</v>
      </c>
      <c r="F941" s="140"/>
      <c r="AI941"/>
      <c r="AJ941"/>
      <c r="AO941"/>
      <c r="AP941"/>
      <c r="AS941"/>
    </row>
    <row r="942" spans="3:45" s="90" customFormat="1">
      <c r="C942" s="90" t="s">
        <v>1238</v>
      </c>
      <c r="D942" s="90" t="s">
        <v>3</v>
      </c>
      <c r="E942"/>
      <c r="F942" s="140"/>
      <c r="AI942"/>
      <c r="AJ942"/>
      <c r="AO942"/>
      <c r="AP942"/>
      <c r="AS942"/>
    </row>
    <row r="943" spans="3:45" s="90" customFormat="1">
      <c r="C943" s="90" t="s">
        <v>1239</v>
      </c>
      <c r="D943" s="90" t="s">
        <v>3</v>
      </c>
      <c r="E943" s="139">
        <v>41426</v>
      </c>
      <c r="F943" s="140"/>
      <c r="AI943"/>
      <c r="AJ943"/>
      <c r="AO943"/>
      <c r="AP943"/>
      <c r="AS943"/>
    </row>
    <row r="944" spans="3:45" s="90" customFormat="1">
      <c r="C944" s="90" t="s">
        <v>1240</v>
      </c>
      <c r="D944" s="90" t="s">
        <v>3</v>
      </c>
      <c r="E944" s="139">
        <v>41426</v>
      </c>
      <c r="F944" s="140"/>
      <c r="AI944"/>
      <c r="AJ944"/>
      <c r="AO944"/>
      <c r="AP944"/>
      <c r="AS944"/>
    </row>
    <row r="945" spans="3:45" s="90" customFormat="1">
      <c r="C945" s="90" t="s">
        <v>2194</v>
      </c>
      <c r="D945" s="90" t="s">
        <v>3</v>
      </c>
      <c r="E945" s="139">
        <v>41426</v>
      </c>
      <c r="F945" s="140"/>
      <c r="AI945"/>
      <c r="AJ945"/>
      <c r="AO945"/>
      <c r="AP945"/>
      <c r="AS945"/>
    </row>
    <row r="946" spans="3:45" s="90" customFormat="1">
      <c r="C946" s="90" t="s">
        <v>1241</v>
      </c>
      <c r="D946" s="90" t="s">
        <v>3</v>
      </c>
      <c r="E946" s="139">
        <v>41426</v>
      </c>
      <c r="F946" s="140"/>
      <c r="AI946"/>
      <c r="AJ946"/>
      <c r="AO946"/>
      <c r="AP946"/>
      <c r="AS946"/>
    </row>
    <row r="947" spans="3:45" s="90" customFormat="1">
      <c r="C947" s="90" t="s">
        <v>1242</v>
      </c>
      <c r="D947" s="90" t="s">
        <v>3</v>
      </c>
      <c r="E947" s="155">
        <v>41426</v>
      </c>
      <c r="F947" s="140"/>
      <c r="AI947"/>
      <c r="AJ947"/>
      <c r="AO947"/>
      <c r="AP947"/>
      <c r="AS947"/>
    </row>
    <row r="948" spans="3:45" s="90" customFormat="1">
      <c r="C948" s="90" t="s">
        <v>3751</v>
      </c>
      <c r="D948" s="90" t="s">
        <v>3</v>
      </c>
      <c r="E948"/>
      <c r="F948" s="140"/>
      <c r="AI948"/>
      <c r="AJ948"/>
      <c r="AO948"/>
      <c r="AP948"/>
      <c r="AS948"/>
    </row>
    <row r="949" spans="3:45" s="90" customFormat="1">
      <c r="C949" s="90" t="s">
        <v>3753</v>
      </c>
      <c r="D949" s="90" t="s">
        <v>3</v>
      </c>
      <c r="E949"/>
      <c r="F949" s="140"/>
      <c r="AI949"/>
      <c r="AJ949"/>
      <c r="AO949"/>
      <c r="AP949"/>
      <c r="AS949"/>
    </row>
    <row r="950" spans="3:45" s="90" customFormat="1">
      <c r="C950" s="90" t="s">
        <v>1243</v>
      </c>
      <c r="D950" s="90" t="s">
        <v>3</v>
      </c>
      <c r="E950"/>
      <c r="F950" s="140"/>
      <c r="AI950"/>
      <c r="AJ950"/>
      <c r="AO950"/>
      <c r="AP950"/>
      <c r="AS950"/>
    </row>
    <row r="951" spans="3:45" s="90" customFormat="1">
      <c r="C951" s="90" t="s">
        <v>1244</v>
      </c>
      <c r="D951" s="90" t="s">
        <v>3</v>
      </c>
      <c r="E951" s="139">
        <v>41426</v>
      </c>
      <c r="F951" s="140"/>
      <c r="AI951"/>
      <c r="AJ951"/>
      <c r="AO951"/>
      <c r="AP951"/>
      <c r="AS951"/>
    </row>
    <row r="952" spans="3:45" s="90" customFormat="1">
      <c r="C952" s="90" t="s">
        <v>2719</v>
      </c>
      <c r="D952" s="90" t="s">
        <v>3</v>
      </c>
      <c r="E952" s="139">
        <v>41426</v>
      </c>
      <c r="F952" s="140"/>
      <c r="AI952"/>
      <c r="AJ952"/>
      <c r="AO952"/>
      <c r="AP952"/>
      <c r="AS952"/>
    </row>
    <row r="953" spans="3:45" s="90" customFormat="1">
      <c r="C953" s="90" t="s">
        <v>3429</v>
      </c>
      <c r="D953" s="90" t="s">
        <v>3</v>
      </c>
      <c r="E953" s="155">
        <v>41554.694432870368</v>
      </c>
      <c r="F953" s="140"/>
      <c r="AI953"/>
      <c r="AJ953"/>
      <c r="AO953"/>
      <c r="AP953"/>
      <c r="AS953"/>
    </row>
    <row r="954" spans="3:45" s="90" customFormat="1">
      <c r="C954" s="90" t="s">
        <v>1245</v>
      </c>
      <c r="D954" s="90" t="s">
        <v>3</v>
      </c>
      <c r="E954"/>
      <c r="F954" s="140"/>
      <c r="AI954"/>
      <c r="AJ954"/>
      <c r="AO954"/>
      <c r="AP954"/>
      <c r="AS954"/>
    </row>
    <row r="955" spans="3:45" s="90" customFormat="1">
      <c r="C955" s="90" t="s">
        <v>1246</v>
      </c>
      <c r="D955" s="90" t="s">
        <v>3</v>
      </c>
      <c r="E955" s="139">
        <v>41426</v>
      </c>
      <c r="F955" s="140"/>
      <c r="AI955"/>
      <c r="AJ955"/>
      <c r="AO955"/>
      <c r="AP955"/>
      <c r="AS955"/>
    </row>
    <row r="956" spans="3:45" s="90" customFormat="1">
      <c r="C956" s="90" t="s">
        <v>2076</v>
      </c>
      <c r="D956" s="90" t="s">
        <v>3</v>
      </c>
      <c r="E956"/>
      <c r="F956" s="140"/>
      <c r="AI956"/>
      <c r="AJ956"/>
      <c r="AO956"/>
      <c r="AP956"/>
      <c r="AS956"/>
    </row>
    <row r="957" spans="3:45" s="90" customFormat="1">
      <c r="C957" s="90" t="s">
        <v>1247</v>
      </c>
      <c r="D957" s="90" t="s">
        <v>3</v>
      </c>
      <c r="E957"/>
      <c r="F957" s="140"/>
      <c r="AI957"/>
      <c r="AJ957"/>
      <c r="AO957"/>
      <c r="AP957"/>
      <c r="AS957"/>
    </row>
    <row r="958" spans="3:45" s="90" customFormat="1">
      <c r="C958" s="90" t="s">
        <v>1248</v>
      </c>
      <c r="D958" s="90" t="s">
        <v>3</v>
      </c>
      <c r="E958" s="155">
        <v>41426</v>
      </c>
      <c r="F958" s="140"/>
      <c r="AI958"/>
      <c r="AJ958"/>
      <c r="AO958"/>
      <c r="AP958"/>
      <c r="AS958"/>
    </row>
    <row r="959" spans="3:45" s="90" customFormat="1">
      <c r="C959" s="90" t="s">
        <v>1249</v>
      </c>
      <c r="D959" s="90" t="s">
        <v>3</v>
      </c>
      <c r="E959" s="139">
        <v>41426</v>
      </c>
      <c r="F959" s="140"/>
      <c r="AI959"/>
      <c r="AJ959"/>
      <c r="AO959"/>
      <c r="AP959"/>
      <c r="AS959"/>
    </row>
    <row r="960" spans="3:45" s="90" customFormat="1">
      <c r="C960" s="90" t="s">
        <v>1250</v>
      </c>
      <c r="D960" s="90" t="s">
        <v>3</v>
      </c>
      <c r="E960" s="139">
        <v>41426</v>
      </c>
      <c r="F960" s="140"/>
      <c r="AI960"/>
      <c r="AJ960"/>
      <c r="AO960"/>
      <c r="AP960"/>
      <c r="AS960"/>
    </row>
    <row r="961" spans="3:45" s="90" customFormat="1">
      <c r="C961" s="90" t="s">
        <v>2872</v>
      </c>
      <c r="D961" s="90" t="s">
        <v>3</v>
      </c>
      <c r="E961" s="139">
        <v>41426</v>
      </c>
      <c r="F961" s="140"/>
      <c r="AI961"/>
      <c r="AJ961"/>
      <c r="AO961"/>
      <c r="AP961"/>
      <c r="AS961"/>
    </row>
    <row r="962" spans="3:45" s="90" customFormat="1">
      <c r="C962" s="90" t="s">
        <v>1251</v>
      </c>
      <c r="D962" s="90" t="s">
        <v>3</v>
      </c>
      <c r="E962" s="139">
        <v>41426</v>
      </c>
      <c r="F962" s="140"/>
      <c r="AI962"/>
      <c r="AJ962"/>
      <c r="AO962"/>
      <c r="AP962"/>
      <c r="AS962"/>
    </row>
    <row r="963" spans="3:45" s="90" customFormat="1">
      <c r="C963" s="90" t="s">
        <v>1252</v>
      </c>
      <c r="D963" s="90" t="s">
        <v>3</v>
      </c>
      <c r="E963" s="139">
        <v>41426</v>
      </c>
      <c r="F963" s="140"/>
      <c r="AI963"/>
      <c r="AJ963"/>
      <c r="AO963"/>
      <c r="AP963"/>
      <c r="AS963"/>
    </row>
    <row r="964" spans="3:45" s="90" customFormat="1">
      <c r="C964" s="90" t="s">
        <v>1253</v>
      </c>
      <c r="D964" s="90" t="s">
        <v>3</v>
      </c>
      <c r="E964" s="139">
        <v>41426</v>
      </c>
      <c r="F964" s="140"/>
      <c r="AI964"/>
      <c r="AJ964"/>
      <c r="AO964"/>
      <c r="AP964"/>
      <c r="AS964"/>
    </row>
    <row r="965" spans="3:45" s="90" customFormat="1">
      <c r="C965" s="90" t="s">
        <v>508</v>
      </c>
      <c r="D965" s="90" t="s">
        <v>3</v>
      </c>
      <c r="E965"/>
      <c r="F965" s="140"/>
      <c r="AI965"/>
      <c r="AJ965"/>
      <c r="AO965"/>
      <c r="AP965"/>
      <c r="AS965"/>
    </row>
    <row r="966" spans="3:45" s="90" customFormat="1">
      <c r="C966" s="90" t="s">
        <v>3379</v>
      </c>
      <c r="D966" s="90" t="s">
        <v>3</v>
      </c>
      <c r="E966" s="155">
        <v>41512.374398148146</v>
      </c>
      <c r="F966" s="140"/>
      <c r="AI966"/>
      <c r="AJ966"/>
      <c r="AO966"/>
      <c r="AP966"/>
      <c r="AS966"/>
    </row>
    <row r="967" spans="3:45" s="90" customFormat="1">
      <c r="C967" s="90" t="s">
        <v>2028</v>
      </c>
      <c r="D967" s="90" t="s">
        <v>3</v>
      </c>
      <c r="E967" s="139">
        <v>41426</v>
      </c>
      <c r="F967" s="140"/>
      <c r="AI967"/>
      <c r="AJ967"/>
      <c r="AO967"/>
      <c r="AP967"/>
      <c r="AS967"/>
    </row>
    <row r="968" spans="3:45" s="90" customFormat="1">
      <c r="C968" s="90" t="s">
        <v>1254</v>
      </c>
      <c r="D968" s="90" t="s">
        <v>3</v>
      </c>
      <c r="E968" s="155">
        <v>41426</v>
      </c>
      <c r="F968" s="140"/>
      <c r="AI968"/>
      <c r="AJ968"/>
      <c r="AO968"/>
      <c r="AP968"/>
      <c r="AS968"/>
    </row>
    <row r="969" spans="3:45" s="90" customFormat="1">
      <c r="C969" s="90" t="s">
        <v>3747</v>
      </c>
      <c r="D969" s="90" t="s">
        <v>3</v>
      </c>
      <c r="E969"/>
      <c r="F969" s="140"/>
      <c r="AI969"/>
      <c r="AJ969"/>
      <c r="AO969"/>
      <c r="AP969"/>
      <c r="AS969"/>
    </row>
    <row r="970" spans="3:45" s="90" customFormat="1">
      <c r="C970" s="90" t="s">
        <v>1255</v>
      </c>
      <c r="D970" s="90" t="s">
        <v>3</v>
      </c>
      <c r="E970"/>
      <c r="F970" s="140"/>
      <c r="AI970"/>
      <c r="AJ970"/>
      <c r="AO970"/>
      <c r="AP970"/>
      <c r="AS970"/>
    </row>
    <row r="971" spans="3:45" s="90" customFormat="1">
      <c r="C971" s="90" t="s">
        <v>1256</v>
      </c>
      <c r="D971" s="90" t="s">
        <v>3</v>
      </c>
      <c r="E971" s="139">
        <v>41426</v>
      </c>
      <c r="F971" s="140"/>
      <c r="AI971"/>
      <c r="AJ971"/>
      <c r="AO971"/>
      <c r="AP971"/>
      <c r="AS971"/>
    </row>
    <row r="972" spans="3:45" s="90" customFormat="1">
      <c r="C972" s="90" t="s">
        <v>1257</v>
      </c>
      <c r="D972" s="90" t="s">
        <v>3</v>
      </c>
      <c r="E972"/>
      <c r="F972" s="140"/>
      <c r="AI972"/>
      <c r="AJ972"/>
      <c r="AO972"/>
      <c r="AP972"/>
      <c r="AS972"/>
    </row>
    <row r="973" spans="3:45" s="90" customFormat="1">
      <c r="C973" s="90" t="s">
        <v>1258</v>
      </c>
      <c r="D973" s="90" t="s">
        <v>3</v>
      </c>
      <c r="E973" s="139">
        <v>41426</v>
      </c>
      <c r="F973" s="140"/>
      <c r="AI973"/>
      <c r="AJ973"/>
      <c r="AO973"/>
      <c r="AP973"/>
      <c r="AS973"/>
    </row>
    <row r="974" spans="3:45" s="90" customFormat="1">
      <c r="C974" s="90" t="s">
        <v>1259</v>
      </c>
      <c r="D974" s="90" t="s">
        <v>3</v>
      </c>
      <c r="E974"/>
      <c r="F974" s="140"/>
      <c r="AI974"/>
      <c r="AJ974"/>
      <c r="AO974"/>
      <c r="AP974"/>
      <c r="AS974"/>
    </row>
    <row r="975" spans="3:45" s="90" customFormat="1">
      <c r="C975" s="90" t="s">
        <v>1260</v>
      </c>
      <c r="D975" s="90" t="s">
        <v>3</v>
      </c>
      <c r="E975" s="155">
        <v>41426</v>
      </c>
      <c r="F975" s="140"/>
      <c r="AI975"/>
      <c r="AJ975"/>
      <c r="AO975"/>
      <c r="AP975"/>
      <c r="AS975"/>
    </row>
    <row r="976" spans="3:45" s="90" customFormat="1">
      <c r="C976" s="90" t="s">
        <v>1261</v>
      </c>
      <c r="D976" s="90" t="s">
        <v>3</v>
      </c>
      <c r="E976" s="139">
        <v>41426</v>
      </c>
      <c r="F976" s="140"/>
      <c r="AI976"/>
      <c r="AJ976"/>
      <c r="AO976"/>
      <c r="AP976"/>
      <c r="AS976"/>
    </row>
    <row r="977" spans="3:45" s="90" customFormat="1">
      <c r="C977" s="90" t="s">
        <v>1458</v>
      </c>
      <c r="D977" s="90" t="s">
        <v>3</v>
      </c>
      <c r="E977" s="139">
        <v>41426</v>
      </c>
      <c r="F977" s="140"/>
      <c r="AI977"/>
      <c r="AJ977"/>
      <c r="AO977"/>
      <c r="AP977"/>
      <c r="AS977"/>
    </row>
    <row r="978" spans="3:45" s="90" customFormat="1">
      <c r="C978" s="90" t="s">
        <v>2493</v>
      </c>
      <c r="D978" s="90" t="s">
        <v>3</v>
      </c>
      <c r="E978" s="139">
        <v>41426</v>
      </c>
      <c r="F978" s="140"/>
      <c r="AI978"/>
      <c r="AJ978"/>
      <c r="AO978"/>
      <c r="AP978"/>
      <c r="AS978"/>
    </row>
    <row r="979" spans="3:45" s="90" customFormat="1">
      <c r="C979" s="90" t="s">
        <v>1262</v>
      </c>
      <c r="D979" s="90" t="s">
        <v>3</v>
      </c>
      <c r="E979"/>
      <c r="F979" s="140"/>
      <c r="AI979"/>
      <c r="AJ979"/>
      <c r="AO979"/>
      <c r="AP979"/>
      <c r="AS979"/>
    </row>
    <row r="980" spans="3:45" s="90" customFormat="1">
      <c r="C980" s="90" t="s">
        <v>1263</v>
      </c>
      <c r="D980" s="90" t="s">
        <v>3</v>
      </c>
      <c r="E980" s="139">
        <v>41426</v>
      </c>
      <c r="F980" s="140"/>
      <c r="AI980"/>
      <c r="AJ980"/>
      <c r="AO980"/>
      <c r="AP980"/>
      <c r="AS980"/>
    </row>
    <row r="981" spans="3:45" s="90" customFormat="1">
      <c r="C981" s="90" t="s">
        <v>3787</v>
      </c>
      <c r="D981" s="90" t="s">
        <v>3</v>
      </c>
      <c r="E981"/>
      <c r="F981" s="140"/>
      <c r="AI981"/>
      <c r="AJ981"/>
      <c r="AO981"/>
      <c r="AP981"/>
      <c r="AS981"/>
    </row>
    <row r="982" spans="3:45" s="90" customFormat="1">
      <c r="C982" s="90" t="s">
        <v>1264</v>
      </c>
      <c r="D982" s="90" t="s">
        <v>3</v>
      </c>
      <c r="E982"/>
      <c r="F982" s="140"/>
      <c r="AI982"/>
      <c r="AJ982"/>
      <c r="AO982"/>
      <c r="AP982"/>
      <c r="AS982"/>
    </row>
    <row r="983" spans="3:45" s="90" customFormat="1">
      <c r="C983" s="90" t="s">
        <v>1265</v>
      </c>
      <c r="D983" s="90" t="s">
        <v>3</v>
      </c>
      <c r="E983"/>
      <c r="F983" s="140"/>
      <c r="AI983"/>
      <c r="AJ983"/>
      <c r="AO983"/>
      <c r="AP983"/>
      <c r="AS983"/>
    </row>
    <row r="984" spans="3:45" s="90" customFormat="1">
      <c r="C984" s="90" t="s">
        <v>1461</v>
      </c>
      <c r="D984" s="90" t="s">
        <v>3</v>
      </c>
      <c r="E984" s="139">
        <v>41426</v>
      </c>
      <c r="F984" s="140"/>
      <c r="AI984"/>
      <c r="AJ984"/>
      <c r="AO984"/>
      <c r="AP984"/>
      <c r="AS984"/>
    </row>
    <row r="985" spans="3:45" s="90" customFormat="1">
      <c r="C985" s="90" t="s">
        <v>1266</v>
      </c>
      <c r="D985" s="90" t="s">
        <v>3</v>
      </c>
      <c r="E985" s="139">
        <v>41426</v>
      </c>
      <c r="F985" s="140"/>
      <c r="AI985"/>
      <c r="AJ985"/>
      <c r="AO985"/>
      <c r="AP985"/>
      <c r="AS985"/>
    </row>
    <row r="986" spans="3:45" s="90" customFormat="1">
      <c r="C986" s="90" t="s">
        <v>1267</v>
      </c>
      <c r="D986" s="90" t="s">
        <v>3</v>
      </c>
      <c r="E986" s="139">
        <v>41426</v>
      </c>
      <c r="F986" s="140"/>
      <c r="AI986"/>
      <c r="AJ986"/>
      <c r="AO986"/>
      <c r="AP986"/>
      <c r="AS986"/>
    </row>
    <row r="987" spans="3:45" s="90" customFormat="1">
      <c r="C987" s="90" t="s">
        <v>3839</v>
      </c>
      <c r="D987" s="90" t="s">
        <v>3</v>
      </c>
      <c r="E987" s="155">
        <v>42646.316122685188</v>
      </c>
      <c r="F987" s="140"/>
      <c r="AI987"/>
      <c r="AJ987"/>
      <c r="AO987"/>
      <c r="AP987"/>
      <c r="AS987"/>
    </row>
    <row r="988" spans="3:45" s="90" customFormat="1">
      <c r="C988" s="90" t="s">
        <v>703</v>
      </c>
      <c r="D988" s="90" t="s">
        <v>160</v>
      </c>
      <c r="E988"/>
      <c r="F988" s="140"/>
      <c r="AI988"/>
      <c r="AJ988"/>
      <c r="AO988"/>
      <c r="AP988"/>
      <c r="AS988"/>
    </row>
    <row r="989" spans="3:45" s="90" customFormat="1">
      <c r="C989" s="90" t="s">
        <v>180</v>
      </c>
      <c r="D989" s="90" t="s">
        <v>160</v>
      </c>
      <c r="E989" s="139">
        <v>41426</v>
      </c>
      <c r="F989" s="140"/>
      <c r="AI989"/>
      <c r="AJ989"/>
      <c r="AO989"/>
      <c r="AP989"/>
      <c r="AS989"/>
    </row>
    <row r="990" spans="3:45" s="90" customFormat="1">
      <c r="C990" s="90" t="s">
        <v>786</v>
      </c>
      <c r="D990" s="90" t="s">
        <v>160</v>
      </c>
      <c r="E990" s="139">
        <v>41426</v>
      </c>
      <c r="F990" s="140"/>
      <c r="AI990"/>
      <c r="AJ990"/>
      <c r="AO990"/>
      <c r="AP990"/>
      <c r="AS990"/>
    </row>
    <row r="991" spans="3:45" s="90" customFormat="1">
      <c r="C991" s="90" t="s">
        <v>704</v>
      </c>
      <c r="D991" s="90" t="s">
        <v>160</v>
      </c>
      <c r="E991" s="139">
        <v>41426</v>
      </c>
      <c r="F991" s="140"/>
      <c r="AI991"/>
      <c r="AJ991"/>
      <c r="AO991"/>
      <c r="AP991"/>
      <c r="AS991"/>
    </row>
    <row r="992" spans="3:45" s="90" customFormat="1">
      <c r="C992" s="90" t="s">
        <v>705</v>
      </c>
      <c r="D992" s="90" t="s">
        <v>160</v>
      </c>
      <c r="E992" s="139">
        <v>41426</v>
      </c>
      <c r="F992" s="140"/>
      <c r="AI992"/>
      <c r="AJ992"/>
      <c r="AO992"/>
      <c r="AP992"/>
      <c r="AS992"/>
    </row>
    <row r="993" spans="3:45" s="90" customFormat="1">
      <c r="C993" s="90" t="s">
        <v>2040</v>
      </c>
      <c r="D993" s="90" t="s">
        <v>160</v>
      </c>
      <c r="E993" s="155">
        <v>41426</v>
      </c>
      <c r="F993" s="140"/>
      <c r="AI993"/>
      <c r="AJ993"/>
      <c r="AO993"/>
      <c r="AP993"/>
      <c r="AS993"/>
    </row>
    <row r="994" spans="3:45" s="90" customFormat="1">
      <c r="C994" s="90" t="s">
        <v>706</v>
      </c>
      <c r="D994" s="90" t="s">
        <v>160</v>
      </c>
      <c r="E994" s="139">
        <v>41426</v>
      </c>
      <c r="F994" s="140"/>
      <c r="AI994"/>
      <c r="AJ994"/>
      <c r="AO994"/>
      <c r="AP994"/>
      <c r="AS994"/>
    </row>
    <row r="995" spans="3:45" s="90" customFormat="1">
      <c r="C995" s="90" t="s">
        <v>817</v>
      </c>
      <c r="D995" s="90" t="s">
        <v>160</v>
      </c>
      <c r="E995"/>
      <c r="F995" s="140"/>
      <c r="AI995"/>
      <c r="AJ995"/>
      <c r="AO995"/>
      <c r="AP995"/>
      <c r="AS995"/>
    </row>
    <row r="996" spans="3:45" s="90" customFormat="1">
      <c r="C996" s="90" t="s">
        <v>707</v>
      </c>
      <c r="D996" s="90" t="s">
        <v>160</v>
      </c>
      <c r="E996" s="155">
        <v>41426</v>
      </c>
      <c r="F996" s="140"/>
      <c r="AI996"/>
      <c r="AJ996"/>
      <c r="AO996"/>
      <c r="AP996"/>
      <c r="AS996"/>
    </row>
    <row r="997" spans="3:45" s="90" customFormat="1">
      <c r="C997" s="90" t="s">
        <v>708</v>
      </c>
      <c r="D997" s="90" t="s">
        <v>160</v>
      </c>
      <c r="E997" s="139">
        <v>41426</v>
      </c>
      <c r="F997" s="140"/>
      <c r="AI997"/>
      <c r="AJ997"/>
      <c r="AO997"/>
      <c r="AP997"/>
      <c r="AS997"/>
    </row>
    <row r="998" spans="3:45" s="90" customFormat="1">
      <c r="C998" s="90" t="s">
        <v>709</v>
      </c>
      <c r="D998" s="90" t="s">
        <v>160</v>
      </c>
      <c r="E998" s="139">
        <v>41426</v>
      </c>
      <c r="F998" s="140"/>
      <c r="AI998"/>
      <c r="AJ998"/>
      <c r="AO998"/>
      <c r="AP998"/>
      <c r="AS998"/>
    </row>
    <row r="999" spans="3:45" s="90" customFormat="1">
      <c r="C999" s="90" t="s">
        <v>710</v>
      </c>
      <c r="D999" s="90" t="s">
        <v>160</v>
      </c>
      <c r="E999" s="139">
        <v>41426</v>
      </c>
      <c r="F999" s="140"/>
      <c r="AI999"/>
      <c r="AJ999"/>
      <c r="AO999"/>
      <c r="AP999"/>
      <c r="AS999"/>
    </row>
    <row r="1000" spans="3:45" s="90" customFormat="1">
      <c r="C1000" s="90" t="s">
        <v>711</v>
      </c>
      <c r="D1000" s="90" t="s">
        <v>160</v>
      </c>
      <c r="E1000" s="139">
        <v>41426</v>
      </c>
      <c r="F1000" s="140"/>
      <c r="AI1000"/>
      <c r="AJ1000"/>
      <c r="AO1000"/>
      <c r="AP1000"/>
      <c r="AS1000"/>
    </row>
    <row r="1001" spans="3:45" s="90" customFormat="1">
      <c r="C1001" s="90" t="s">
        <v>712</v>
      </c>
      <c r="D1001" s="90" t="s">
        <v>160</v>
      </c>
      <c r="E1001" s="139">
        <v>41426</v>
      </c>
      <c r="F1001" s="140"/>
      <c r="AI1001"/>
      <c r="AJ1001"/>
      <c r="AO1001"/>
      <c r="AP1001"/>
      <c r="AS1001"/>
    </row>
    <row r="1002" spans="3:45" s="90" customFormat="1">
      <c r="C1002" s="90" t="s">
        <v>713</v>
      </c>
      <c r="D1002" s="90" t="s">
        <v>160</v>
      </c>
      <c r="E1002"/>
      <c r="F1002" s="140"/>
      <c r="AI1002"/>
      <c r="AJ1002"/>
      <c r="AO1002"/>
      <c r="AP1002"/>
      <c r="AS1002"/>
    </row>
    <row r="1003" spans="3:45" s="90" customFormat="1">
      <c r="C1003" s="90" t="s">
        <v>714</v>
      </c>
      <c r="D1003" s="90" t="s">
        <v>160</v>
      </c>
      <c r="E1003"/>
      <c r="F1003" s="140"/>
      <c r="AI1003"/>
      <c r="AJ1003"/>
      <c r="AO1003"/>
      <c r="AP1003"/>
      <c r="AS1003"/>
    </row>
    <row r="1004" spans="3:45" s="90" customFormat="1">
      <c r="C1004" s="90" t="s">
        <v>715</v>
      </c>
      <c r="D1004" s="90" t="s">
        <v>160</v>
      </c>
      <c r="E1004" s="139">
        <v>41426</v>
      </c>
      <c r="F1004" s="140"/>
      <c r="AI1004"/>
      <c r="AJ1004"/>
      <c r="AO1004"/>
      <c r="AP1004"/>
      <c r="AS1004"/>
    </row>
    <row r="1005" spans="3:45" s="90" customFormat="1">
      <c r="C1005" s="90" t="s">
        <v>716</v>
      </c>
      <c r="D1005" s="90" t="s">
        <v>160</v>
      </c>
      <c r="E1005" s="139">
        <v>41426</v>
      </c>
      <c r="F1005" s="140"/>
      <c r="AI1005"/>
      <c r="AJ1005"/>
      <c r="AO1005"/>
      <c r="AP1005"/>
      <c r="AS1005"/>
    </row>
    <row r="1006" spans="3:45" s="90" customFormat="1">
      <c r="C1006" s="90" t="s">
        <v>3816</v>
      </c>
      <c r="D1006" s="90" t="s">
        <v>160</v>
      </c>
      <c r="E1006" s="155">
        <v>41913.438032407408</v>
      </c>
      <c r="F1006" s="140"/>
      <c r="AI1006"/>
      <c r="AJ1006"/>
      <c r="AO1006"/>
      <c r="AP1006"/>
      <c r="AS1006"/>
    </row>
    <row r="1007" spans="3:45" s="90" customFormat="1">
      <c r="C1007" s="90" t="s">
        <v>717</v>
      </c>
      <c r="D1007" s="90" t="s">
        <v>160</v>
      </c>
      <c r="E1007" s="139">
        <v>41426</v>
      </c>
      <c r="F1007" s="140"/>
      <c r="AI1007"/>
      <c r="AJ1007"/>
      <c r="AO1007"/>
      <c r="AP1007"/>
      <c r="AS1007"/>
    </row>
    <row r="1008" spans="3:45" s="90" customFormat="1">
      <c r="C1008" s="90" t="s">
        <v>718</v>
      </c>
      <c r="D1008" s="90" t="s">
        <v>160</v>
      </c>
      <c r="E1008" s="155">
        <v>41426</v>
      </c>
      <c r="F1008" s="140"/>
      <c r="AI1008"/>
      <c r="AJ1008"/>
      <c r="AO1008"/>
      <c r="AP1008"/>
      <c r="AS1008"/>
    </row>
    <row r="1009" spans="3:45" s="90" customFormat="1">
      <c r="C1009" s="90" t="s">
        <v>719</v>
      </c>
      <c r="D1009" s="90" t="s">
        <v>160</v>
      </c>
      <c r="E1009" s="139">
        <v>41426</v>
      </c>
      <c r="F1009" s="140"/>
      <c r="AI1009"/>
      <c r="AJ1009"/>
      <c r="AO1009"/>
      <c r="AP1009"/>
      <c r="AS1009"/>
    </row>
    <row r="1010" spans="3:45" s="90" customFormat="1">
      <c r="C1010" s="90" t="s">
        <v>720</v>
      </c>
      <c r="D1010" s="90" t="s">
        <v>160</v>
      </c>
      <c r="E1010" s="155">
        <v>41426</v>
      </c>
      <c r="F1010" s="140"/>
      <c r="AI1010"/>
      <c r="AJ1010"/>
      <c r="AO1010"/>
      <c r="AP1010"/>
      <c r="AS1010"/>
    </row>
    <row r="1011" spans="3:45" s="90" customFormat="1">
      <c r="C1011" s="90" t="s">
        <v>721</v>
      </c>
      <c r="D1011" s="90" t="s">
        <v>160</v>
      </c>
      <c r="E1011" s="139">
        <v>41426</v>
      </c>
      <c r="F1011" s="140"/>
      <c r="AI1011"/>
      <c r="AJ1011"/>
      <c r="AO1011"/>
      <c r="AP1011"/>
      <c r="AS1011"/>
    </row>
    <row r="1012" spans="3:45" s="90" customFormat="1">
      <c r="C1012" s="90" t="s">
        <v>722</v>
      </c>
      <c r="D1012" s="90" t="s">
        <v>160</v>
      </c>
      <c r="E1012" s="139">
        <v>41426</v>
      </c>
      <c r="F1012" s="140"/>
      <c r="AI1012"/>
      <c r="AJ1012"/>
      <c r="AO1012"/>
      <c r="AP1012"/>
      <c r="AS1012"/>
    </row>
    <row r="1013" spans="3:45" s="90" customFormat="1">
      <c r="C1013" s="90" t="s">
        <v>723</v>
      </c>
      <c r="D1013" s="90" t="s">
        <v>160</v>
      </c>
      <c r="E1013" s="139">
        <v>41426</v>
      </c>
      <c r="F1013" s="140"/>
      <c r="AI1013"/>
      <c r="AJ1013"/>
      <c r="AO1013"/>
      <c r="AP1013"/>
      <c r="AS1013"/>
    </row>
    <row r="1014" spans="3:45" s="90" customFormat="1">
      <c r="C1014" s="90" t="s">
        <v>724</v>
      </c>
      <c r="D1014" s="90" t="s">
        <v>160</v>
      </c>
      <c r="E1014" s="155">
        <v>41426</v>
      </c>
      <c r="F1014" s="140"/>
      <c r="AI1014"/>
      <c r="AJ1014"/>
      <c r="AO1014"/>
      <c r="AP1014"/>
      <c r="AS1014"/>
    </row>
    <row r="1015" spans="3:45" s="90" customFormat="1">
      <c r="C1015" s="90" t="s">
        <v>725</v>
      </c>
      <c r="D1015" s="90" t="s">
        <v>160</v>
      </c>
      <c r="E1015" s="139">
        <v>41426</v>
      </c>
      <c r="F1015" s="140"/>
      <c r="AI1015"/>
      <c r="AJ1015"/>
      <c r="AO1015"/>
      <c r="AP1015"/>
      <c r="AS1015"/>
    </row>
    <row r="1016" spans="3:45" s="90" customFormat="1">
      <c r="C1016" s="90" t="s">
        <v>726</v>
      </c>
      <c r="D1016" s="90" t="s">
        <v>160</v>
      </c>
      <c r="E1016" s="139">
        <v>41426</v>
      </c>
      <c r="F1016" s="140"/>
      <c r="AI1016"/>
      <c r="AJ1016"/>
      <c r="AO1016"/>
      <c r="AP1016"/>
      <c r="AS1016"/>
    </row>
    <row r="1017" spans="3:45" s="90" customFormat="1">
      <c r="C1017" s="90" t="s">
        <v>727</v>
      </c>
      <c r="D1017" s="90" t="s">
        <v>160</v>
      </c>
      <c r="E1017"/>
      <c r="F1017" s="140"/>
      <c r="AI1017"/>
      <c r="AJ1017"/>
      <c r="AO1017"/>
      <c r="AP1017"/>
      <c r="AS1017"/>
    </row>
    <row r="1018" spans="3:45" s="90" customFormat="1">
      <c r="C1018" s="90" t="s">
        <v>728</v>
      </c>
      <c r="D1018" s="90" t="s">
        <v>160</v>
      </c>
      <c r="E1018"/>
      <c r="F1018" s="140"/>
      <c r="AI1018"/>
      <c r="AJ1018"/>
      <c r="AO1018"/>
      <c r="AP1018"/>
      <c r="AS1018"/>
    </row>
    <row r="1019" spans="3:45" s="90" customFormat="1">
      <c r="C1019" s="90" t="s">
        <v>729</v>
      </c>
      <c r="D1019" s="90" t="s">
        <v>160</v>
      </c>
      <c r="E1019" s="155">
        <v>41426</v>
      </c>
      <c r="F1019" s="140"/>
      <c r="AI1019"/>
      <c r="AJ1019"/>
      <c r="AO1019"/>
      <c r="AP1019"/>
      <c r="AS1019"/>
    </row>
    <row r="1020" spans="3:45" s="90" customFormat="1">
      <c r="C1020" s="90" t="s">
        <v>730</v>
      </c>
      <c r="D1020" s="90" t="s">
        <v>160</v>
      </c>
      <c r="E1020" s="155">
        <v>41426</v>
      </c>
      <c r="F1020" s="140"/>
      <c r="AI1020"/>
      <c r="AJ1020"/>
      <c r="AO1020"/>
      <c r="AP1020"/>
      <c r="AS1020"/>
    </row>
    <row r="1021" spans="3:45" s="90" customFormat="1">
      <c r="C1021" s="90" t="s">
        <v>731</v>
      </c>
      <c r="D1021" s="90" t="s">
        <v>160</v>
      </c>
      <c r="E1021" s="139">
        <v>41426</v>
      </c>
      <c r="F1021" s="140"/>
      <c r="AI1021"/>
      <c r="AJ1021"/>
      <c r="AO1021"/>
      <c r="AP1021"/>
      <c r="AS1021"/>
    </row>
    <row r="1022" spans="3:45" s="90" customFormat="1">
      <c r="C1022" s="90" t="s">
        <v>816</v>
      </c>
      <c r="D1022" s="90" t="s">
        <v>160</v>
      </c>
      <c r="E1022" s="139">
        <v>41426</v>
      </c>
      <c r="F1022" s="140"/>
      <c r="AI1022"/>
      <c r="AJ1022"/>
      <c r="AO1022"/>
      <c r="AP1022"/>
      <c r="AS1022"/>
    </row>
    <row r="1023" spans="3:45" s="90" customFormat="1">
      <c r="C1023" s="90" t="s">
        <v>3507</v>
      </c>
      <c r="D1023" s="90" t="s">
        <v>160</v>
      </c>
      <c r="E1023" s="155">
        <v>41570.210659722223</v>
      </c>
      <c r="F1023" s="140"/>
      <c r="AI1023"/>
      <c r="AJ1023"/>
      <c r="AO1023"/>
      <c r="AP1023"/>
      <c r="AS1023"/>
    </row>
    <row r="1024" spans="3:45" s="90" customFormat="1">
      <c r="C1024" s="90" t="s">
        <v>2072</v>
      </c>
      <c r="D1024" s="90" t="s">
        <v>160</v>
      </c>
      <c r="E1024" s="139">
        <v>41426</v>
      </c>
      <c r="F1024" s="140"/>
      <c r="AI1024"/>
      <c r="AJ1024"/>
      <c r="AO1024"/>
      <c r="AP1024"/>
      <c r="AS1024"/>
    </row>
    <row r="1025" spans="3:45" s="90" customFormat="1">
      <c r="C1025" s="90" t="s">
        <v>732</v>
      </c>
      <c r="D1025" s="90" t="s">
        <v>160</v>
      </c>
      <c r="E1025" s="139">
        <v>41426</v>
      </c>
      <c r="F1025" s="140"/>
      <c r="AI1025"/>
      <c r="AJ1025"/>
      <c r="AO1025"/>
      <c r="AP1025"/>
      <c r="AS1025"/>
    </row>
    <row r="1026" spans="3:45" s="90" customFormat="1">
      <c r="C1026" s="90" t="s">
        <v>733</v>
      </c>
      <c r="D1026" s="90" t="s">
        <v>160</v>
      </c>
      <c r="E1026" s="139">
        <v>41426</v>
      </c>
      <c r="F1026" s="140"/>
      <c r="AI1026"/>
      <c r="AJ1026"/>
      <c r="AO1026"/>
      <c r="AP1026"/>
      <c r="AS1026"/>
    </row>
    <row r="1027" spans="3:45" s="90" customFormat="1">
      <c r="C1027" s="90" t="s">
        <v>734</v>
      </c>
      <c r="D1027" s="90" t="s">
        <v>160</v>
      </c>
      <c r="E1027" s="139">
        <v>41426</v>
      </c>
      <c r="F1027" s="140"/>
      <c r="AI1027"/>
      <c r="AJ1027"/>
      <c r="AO1027"/>
      <c r="AP1027"/>
      <c r="AS1027"/>
    </row>
    <row r="1028" spans="3:45" s="90" customFormat="1">
      <c r="C1028" s="90" t="s">
        <v>181</v>
      </c>
      <c r="D1028" s="90" t="s">
        <v>160</v>
      </c>
      <c r="E1028" s="139">
        <v>41426</v>
      </c>
      <c r="F1028" s="140"/>
      <c r="AI1028"/>
      <c r="AJ1028"/>
      <c r="AO1028"/>
      <c r="AP1028"/>
      <c r="AS1028"/>
    </row>
    <row r="1029" spans="3:45" s="90" customFormat="1">
      <c r="C1029" s="90" t="s">
        <v>735</v>
      </c>
      <c r="D1029" s="90" t="s">
        <v>160</v>
      </c>
      <c r="E1029" s="139">
        <v>41426</v>
      </c>
      <c r="F1029" s="140"/>
      <c r="AI1029"/>
      <c r="AJ1029"/>
      <c r="AO1029"/>
      <c r="AP1029"/>
      <c r="AS1029"/>
    </row>
    <row r="1030" spans="3:45" s="90" customFormat="1">
      <c r="C1030" s="90" t="s">
        <v>736</v>
      </c>
      <c r="D1030" s="90" t="s">
        <v>160</v>
      </c>
      <c r="E1030" s="139">
        <v>41426</v>
      </c>
      <c r="F1030" s="140"/>
      <c r="AI1030"/>
      <c r="AJ1030"/>
      <c r="AO1030"/>
      <c r="AP1030"/>
      <c r="AS1030"/>
    </row>
    <row r="1031" spans="3:45" s="90" customFormat="1">
      <c r="C1031" s="90" t="s">
        <v>1441</v>
      </c>
      <c r="D1031" s="90" t="s">
        <v>160</v>
      </c>
      <c r="E1031" s="140">
        <v>41426</v>
      </c>
      <c r="F1031" s="140"/>
      <c r="AI1031"/>
      <c r="AJ1031"/>
      <c r="AO1031"/>
      <c r="AP1031"/>
      <c r="AS1031"/>
    </row>
    <row r="1032" spans="3:45" s="90" customFormat="1">
      <c r="C1032" s="90" t="s">
        <v>737</v>
      </c>
      <c r="D1032" s="90" t="s">
        <v>160</v>
      </c>
      <c r="E1032" s="155">
        <v>41426</v>
      </c>
      <c r="F1032" s="140"/>
      <c r="AI1032"/>
      <c r="AJ1032"/>
      <c r="AO1032"/>
      <c r="AP1032"/>
      <c r="AS1032"/>
    </row>
    <row r="1033" spans="3:45" s="90" customFormat="1">
      <c r="C1033" s="90" t="s">
        <v>738</v>
      </c>
      <c r="D1033" s="90" t="s">
        <v>160</v>
      </c>
      <c r="E1033" s="139">
        <v>41426</v>
      </c>
      <c r="F1033" s="140"/>
      <c r="AI1033"/>
      <c r="AJ1033"/>
      <c r="AO1033"/>
      <c r="AP1033"/>
      <c r="AS1033"/>
    </row>
    <row r="1034" spans="3:45" s="90" customFormat="1">
      <c r="C1034" s="90" t="s">
        <v>739</v>
      </c>
      <c r="D1034" s="90" t="s">
        <v>160</v>
      </c>
      <c r="E1034" s="155">
        <v>41426</v>
      </c>
      <c r="F1034" s="140"/>
      <c r="AI1034"/>
      <c r="AJ1034"/>
      <c r="AO1034"/>
      <c r="AP1034"/>
      <c r="AS1034"/>
    </row>
    <row r="1035" spans="3:45" s="90" customFormat="1">
      <c r="C1035" s="90" t="s">
        <v>740</v>
      </c>
      <c r="D1035" s="90" t="s">
        <v>160</v>
      </c>
      <c r="E1035" s="139">
        <v>41426</v>
      </c>
      <c r="F1035" s="140"/>
      <c r="AI1035"/>
      <c r="AJ1035"/>
      <c r="AO1035"/>
      <c r="AP1035"/>
      <c r="AS1035"/>
    </row>
    <row r="1036" spans="3:45" s="90" customFormat="1">
      <c r="C1036" s="90" t="s">
        <v>741</v>
      </c>
      <c r="D1036" s="90" t="s">
        <v>160</v>
      </c>
      <c r="E1036" s="139">
        <v>41426</v>
      </c>
      <c r="F1036" s="140"/>
      <c r="AI1036"/>
      <c r="AJ1036"/>
      <c r="AO1036"/>
      <c r="AP1036"/>
      <c r="AS1036"/>
    </row>
    <row r="1037" spans="3:45" s="90" customFormat="1">
      <c r="C1037" s="90" t="s">
        <v>742</v>
      </c>
      <c r="D1037" s="90" t="s">
        <v>160</v>
      </c>
      <c r="E1037" s="139">
        <v>41426</v>
      </c>
      <c r="F1037" s="140"/>
      <c r="AI1037"/>
      <c r="AJ1037"/>
      <c r="AO1037"/>
      <c r="AP1037"/>
      <c r="AS1037"/>
    </row>
    <row r="1038" spans="3:45" s="90" customFormat="1">
      <c r="C1038" s="90" t="s">
        <v>743</v>
      </c>
      <c r="D1038" s="90" t="s">
        <v>160</v>
      </c>
      <c r="E1038" s="139">
        <v>41426</v>
      </c>
      <c r="F1038" s="140"/>
      <c r="AI1038"/>
      <c r="AJ1038"/>
      <c r="AO1038"/>
      <c r="AP1038"/>
      <c r="AS1038"/>
    </row>
    <row r="1039" spans="3:45" s="90" customFormat="1">
      <c r="C1039" s="90" t="s">
        <v>744</v>
      </c>
      <c r="D1039" s="90" t="s">
        <v>160</v>
      </c>
      <c r="E1039" s="139">
        <v>41426</v>
      </c>
      <c r="F1039" s="140"/>
      <c r="AI1039"/>
      <c r="AJ1039"/>
      <c r="AO1039"/>
      <c r="AP1039"/>
      <c r="AS1039"/>
    </row>
    <row r="1040" spans="3:45" s="90" customFormat="1">
      <c r="C1040" s="90" t="s">
        <v>745</v>
      </c>
      <c r="D1040" s="90" t="s">
        <v>160</v>
      </c>
      <c r="E1040" s="139">
        <v>41426</v>
      </c>
      <c r="F1040" s="140"/>
      <c r="AI1040"/>
      <c r="AJ1040"/>
      <c r="AO1040"/>
      <c r="AP1040"/>
      <c r="AS1040"/>
    </row>
    <row r="1041" spans="3:45" s="90" customFormat="1">
      <c r="C1041" s="90" t="s">
        <v>746</v>
      </c>
      <c r="D1041" s="90" t="s">
        <v>160</v>
      </c>
      <c r="E1041" s="139">
        <v>41426</v>
      </c>
      <c r="F1041" s="140"/>
      <c r="AI1041"/>
      <c r="AJ1041"/>
      <c r="AO1041"/>
      <c r="AP1041"/>
      <c r="AS1041"/>
    </row>
    <row r="1042" spans="3:45" s="90" customFormat="1">
      <c r="C1042" s="90" t="s">
        <v>3612</v>
      </c>
      <c r="D1042" s="90" t="s">
        <v>160</v>
      </c>
      <c r="E1042"/>
      <c r="F1042" s="140"/>
      <c r="AI1042"/>
      <c r="AJ1042"/>
      <c r="AO1042"/>
      <c r="AP1042"/>
      <c r="AS1042"/>
    </row>
    <row r="1043" spans="3:45" s="90" customFormat="1">
      <c r="C1043" s="90" t="s">
        <v>2085</v>
      </c>
      <c r="D1043" s="90" t="s">
        <v>160</v>
      </c>
      <c r="E1043" s="139">
        <v>41426</v>
      </c>
      <c r="F1043" s="140"/>
      <c r="AI1043"/>
      <c r="AJ1043"/>
      <c r="AO1043"/>
      <c r="AP1043"/>
      <c r="AS1043"/>
    </row>
    <row r="1044" spans="3:45" s="90" customFormat="1">
      <c r="C1044" s="90" t="s">
        <v>747</v>
      </c>
      <c r="D1044" s="90" t="s">
        <v>160</v>
      </c>
      <c r="E1044" s="139">
        <v>41426</v>
      </c>
      <c r="F1044" s="140"/>
      <c r="AI1044"/>
      <c r="AJ1044"/>
      <c r="AO1044"/>
      <c r="AP1044"/>
      <c r="AS1044"/>
    </row>
    <row r="1045" spans="3:45" s="90" customFormat="1">
      <c r="C1045" s="90" t="s">
        <v>748</v>
      </c>
      <c r="D1045" s="90" t="s">
        <v>160</v>
      </c>
      <c r="E1045" s="139">
        <v>41426</v>
      </c>
      <c r="F1045" s="140"/>
      <c r="AI1045"/>
      <c r="AJ1045"/>
      <c r="AO1045"/>
      <c r="AP1045"/>
      <c r="AS1045"/>
    </row>
    <row r="1046" spans="3:45" s="90" customFormat="1">
      <c r="C1046" s="90" t="s">
        <v>4007</v>
      </c>
      <c r="D1046" s="90" t="s">
        <v>160</v>
      </c>
      <c r="E1046" s="155">
        <v>42646.332384259258</v>
      </c>
      <c r="F1046" s="140"/>
      <c r="AI1046"/>
      <c r="AJ1046"/>
      <c r="AO1046"/>
      <c r="AP1046"/>
      <c r="AS1046"/>
    </row>
    <row r="1047" spans="3:45" s="90" customFormat="1">
      <c r="C1047" s="90" t="s">
        <v>749</v>
      </c>
      <c r="D1047" s="90" t="s">
        <v>160</v>
      </c>
      <c r="E1047" s="139">
        <v>41426</v>
      </c>
      <c r="F1047" s="140"/>
      <c r="AI1047"/>
      <c r="AJ1047"/>
      <c r="AO1047"/>
      <c r="AP1047"/>
      <c r="AS1047"/>
    </row>
    <row r="1048" spans="3:45" s="90" customFormat="1">
      <c r="C1048" s="90" t="s">
        <v>750</v>
      </c>
      <c r="D1048" s="90" t="s">
        <v>160</v>
      </c>
      <c r="E1048"/>
      <c r="F1048" s="140"/>
      <c r="AI1048"/>
      <c r="AJ1048"/>
      <c r="AO1048"/>
      <c r="AP1048"/>
      <c r="AS1048"/>
    </row>
    <row r="1049" spans="3:45" s="90" customFormat="1">
      <c r="C1049" s="90" t="s">
        <v>751</v>
      </c>
      <c r="D1049" s="90" t="s">
        <v>160</v>
      </c>
      <c r="E1049" s="139">
        <v>41426</v>
      </c>
      <c r="F1049" s="140"/>
      <c r="AI1049"/>
      <c r="AJ1049"/>
      <c r="AO1049"/>
      <c r="AP1049"/>
      <c r="AS1049"/>
    </row>
    <row r="1050" spans="3:45" s="90" customFormat="1">
      <c r="C1050" s="90" t="s">
        <v>3151</v>
      </c>
      <c r="D1050" s="90" t="s">
        <v>160</v>
      </c>
      <c r="E1050"/>
      <c r="F1050" s="140"/>
      <c r="AI1050"/>
      <c r="AJ1050"/>
      <c r="AO1050"/>
      <c r="AP1050"/>
      <c r="AS1050"/>
    </row>
    <row r="1051" spans="3:45" s="90" customFormat="1">
      <c r="C1051" s="90" t="s">
        <v>182</v>
      </c>
      <c r="D1051" s="90" t="s">
        <v>160</v>
      </c>
      <c r="E1051" s="139">
        <v>41426</v>
      </c>
      <c r="F1051" s="140"/>
      <c r="AI1051"/>
      <c r="AJ1051"/>
      <c r="AO1051"/>
      <c r="AP1051"/>
      <c r="AS1051"/>
    </row>
    <row r="1052" spans="3:45" s="90" customFormat="1">
      <c r="C1052" s="90" t="s">
        <v>2020</v>
      </c>
      <c r="D1052" s="90" t="s">
        <v>160</v>
      </c>
      <c r="E1052" s="139">
        <v>41426</v>
      </c>
      <c r="F1052" s="140"/>
      <c r="AI1052"/>
      <c r="AJ1052"/>
      <c r="AO1052"/>
      <c r="AP1052"/>
      <c r="AS1052"/>
    </row>
    <row r="1053" spans="3:45" s="90" customFormat="1">
      <c r="C1053" s="90" t="s">
        <v>752</v>
      </c>
      <c r="D1053" s="90" t="s">
        <v>160</v>
      </c>
      <c r="E1053" s="139">
        <v>41426</v>
      </c>
      <c r="F1053" s="140"/>
      <c r="AI1053"/>
      <c r="AJ1053"/>
      <c r="AO1053"/>
      <c r="AP1053"/>
      <c r="AS1053"/>
    </row>
    <row r="1054" spans="3:45" s="90" customFormat="1">
      <c r="C1054" s="90" t="s">
        <v>753</v>
      </c>
      <c r="D1054" s="90" t="s">
        <v>160</v>
      </c>
      <c r="E1054" s="139">
        <v>41426</v>
      </c>
      <c r="F1054" s="140"/>
      <c r="AI1054"/>
      <c r="AJ1054"/>
      <c r="AO1054"/>
      <c r="AP1054"/>
      <c r="AS1054"/>
    </row>
    <row r="1055" spans="3:45" s="90" customFormat="1">
      <c r="C1055" s="90" t="s">
        <v>183</v>
      </c>
      <c r="D1055" s="90" t="s">
        <v>160</v>
      </c>
      <c r="E1055" s="139">
        <v>41426</v>
      </c>
      <c r="F1055" s="140"/>
      <c r="AI1055"/>
      <c r="AJ1055"/>
      <c r="AO1055"/>
      <c r="AP1055"/>
      <c r="AS1055"/>
    </row>
    <row r="1056" spans="3:45" s="90" customFormat="1">
      <c r="C1056" s="90" t="s">
        <v>754</v>
      </c>
      <c r="D1056" s="90" t="s">
        <v>160</v>
      </c>
      <c r="E1056" s="139">
        <v>41426</v>
      </c>
      <c r="F1056" s="140"/>
      <c r="AI1056"/>
      <c r="AJ1056"/>
      <c r="AO1056"/>
      <c r="AP1056"/>
      <c r="AS1056"/>
    </row>
    <row r="1057" spans="3:45" s="90" customFormat="1">
      <c r="C1057" s="90" t="s">
        <v>755</v>
      </c>
      <c r="D1057" s="90" t="s">
        <v>160</v>
      </c>
      <c r="E1057" s="139">
        <v>41426</v>
      </c>
      <c r="F1057" s="140"/>
      <c r="AI1057"/>
      <c r="AJ1057"/>
      <c r="AO1057"/>
      <c r="AP1057"/>
      <c r="AS1057"/>
    </row>
    <row r="1058" spans="3:45" s="90" customFormat="1">
      <c r="C1058" s="90" t="s">
        <v>756</v>
      </c>
      <c r="D1058" s="90" t="s">
        <v>160</v>
      </c>
      <c r="E1058" s="155">
        <v>41426</v>
      </c>
      <c r="F1058" s="140"/>
      <c r="AI1058"/>
      <c r="AJ1058"/>
      <c r="AO1058"/>
      <c r="AP1058"/>
      <c r="AS1058"/>
    </row>
    <row r="1059" spans="3:45" s="90" customFormat="1">
      <c r="C1059" s="90" t="s">
        <v>2054</v>
      </c>
      <c r="D1059" s="90" t="s">
        <v>160</v>
      </c>
      <c r="E1059" s="139">
        <v>41426</v>
      </c>
      <c r="F1059" s="140"/>
      <c r="AI1059"/>
      <c r="AJ1059"/>
      <c r="AO1059"/>
      <c r="AP1059"/>
      <c r="AS1059"/>
    </row>
    <row r="1060" spans="3:45" s="90" customFormat="1">
      <c r="C1060" s="90" t="s">
        <v>757</v>
      </c>
      <c r="D1060" s="90" t="s">
        <v>160</v>
      </c>
      <c r="E1060" s="139">
        <v>41426</v>
      </c>
      <c r="F1060" s="140"/>
      <c r="AI1060"/>
      <c r="AJ1060"/>
      <c r="AO1060"/>
      <c r="AP1060"/>
      <c r="AS1060"/>
    </row>
    <row r="1061" spans="3:45" s="90" customFormat="1">
      <c r="C1061" s="90" t="s">
        <v>2820</v>
      </c>
      <c r="D1061" s="90" t="s">
        <v>160</v>
      </c>
      <c r="E1061" s="139">
        <v>41426</v>
      </c>
      <c r="F1061" s="140"/>
      <c r="AI1061"/>
      <c r="AJ1061"/>
      <c r="AO1061"/>
      <c r="AP1061"/>
      <c r="AS1061"/>
    </row>
    <row r="1062" spans="3:45" s="90" customFormat="1">
      <c r="C1062" s="90" t="s">
        <v>758</v>
      </c>
      <c r="D1062" s="90" t="s">
        <v>160</v>
      </c>
      <c r="E1062" s="155">
        <v>41426</v>
      </c>
      <c r="F1062" s="140"/>
      <c r="AI1062"/>
      <c r="AJ1062"/>
      <c r="AO1062"/>
      <c r="AP1062"/>
      <c r="AS1062"/>
    </row>
    <row r="1063" spans="3:45" s="90" customFormat="1">
      <c r="C1063" s="90" t="s">
        <v>333</v>
      </c>
      <c r="D1063" s="90" t="s">
        <v>160</v>
      </c>
      <c r="E1063" s="139">
        <v>41426</v>
      </c>
      <c r="F1063" s="140"/>
      <c r="AI1063"/>
      <c r="AJ1063"/>
      <c r="AO1063"/>
      <c r="AP1063"/>
      <c r="AS1063"/>
    </row>
    <row r="1064" spans="3:45" s="90" customFormat="1">
      <c r="C1064" s="90" t="s">
        <v>3840</v>
      </c>
      <c r="D1064" s="90" t="s">
        <v>160</v>
      </c>
      <c r="E1064" s="155">
        <v>42646.316145833334</v>
      </c>
      <c r="F1064" s="140"/>
      <c r="AI1064"/>
      <c r="AJ1064"/>
      <c r="AO1064"/>
      <c r="AP1064"/>
      <c r="AS1064"/>
    </row>
    <row r="1065" spans="3:45" s="90" customFormat="1">
      <c r="C1065" s="90" t="s">
        <v>759</v>
      </c>
      <c r="D1065" s="90" t="s">
        <v>160</v>
      </c>
      <c r="E1065" s="139">
        <v>41426</v>
      </c>
      <c r="F1065" s="140"/>
      <c r="AI1065"/>
      <c r="AJ1065"/>
      <c r="AO1065"/>
      <c r="AP1065"/>
      <c r="AS1065"/>
    </row>
    <row r="1066" spans="3:45" s="90" customFormat="1">
      <c r="C1066" s="90" t="s">
        <v>760</v>
      </c>
      <c r="D1066" s="90" t="s">
        <v>160</v>
      </c>
      <c r="E1066" s="139">
        <v>41426</v>
      </c>
      <c r="F1066" s="140"/>
      <c r="AI1066"/>
      <c r="AJ1066"/>
      <c r="AO1066"/>
      <c r="AP1066"/>
      <c r="AS1066"/>
    </row>
    <row r="1067" spans="3:45" s="90" customFormat="1">
      <c r="C1067" s="90" t="s">
        <v>799</v>
      </c>
      <c r="D1067" s="90" t="s">
        <v>160</v>
      </c>
      <c r="E1067" s="139">
        <v>41426</v>
      </c>
      <c r="F1067" s="140"/>
      <c r="AI1067"/>
      <c r="AJ1067"/>
      <c r="AO1067"/>
      <c r="AP1067"/>
      <c r="AS1067"/>
    </row>
    <row r="1068" spans="3:45" s="90" customFormat="1">
      <c r="C1068" s="90" t="s">
        <v>761</v>
      </c>
      <c r="D1068" s="90" t="s">
        <v>160</v>
      </c>
      <c r="E1068" s="139">
        <v>41426</v>
      </c>
      <c r="F1068" s="140"/>
      <c r="AI1068"/>
      <c r="AJ1068"/>
      <c r="AO1068"/>
      <c r="AP1068"/>
      <c r="AS1068"/>
    </row>
    <row r="1069" spans="3:45" s="90" customFormat="1">
      <c r="C1069" s="90" t="s">
        <v>762</v>
      </c>
      <c r="D1069" s="90" t="s">
        <v>160</v>
      </c>
      <c r="E1069"/>
      <c r="F1069" s="140"/>
      <c r="AI1069"/>
      <c r="AJ1069"/>
      <c r="AO1069"/>
      <c r="AP1069"/>
      <c r="AS1069"/>
    </row>
    <row r="1070" spans="3:45" s="90" customFormat="1">
      <c r="C1070" s="90" t="s">
        <v>763</v>
      </c>
      <c r="D1070" s="90" t="s">
        <v>160</v>
      </c>
      <c r="E1070" s="139">
        <v>41426</v>
      </c>
      <c r="F1070" s="140"/>
      <c r="AI1070"/>
      <c r="AJ1070"/>
      <c r="AO1070"/>
      <c r="AP1070"/>
      <c r="AS1070"/>
    </row>
    <row r="1071" spans="3:45" s="90" customFormat="1">
      <c r="C1071" s="90" t="s">
        <v>796</v>
      </c>
      <c r="D1071" s="90" t="s">
        <v>160</v>
      </c>
      <c r="E1071" s="139">
        <v>41426</v>
      </c>
      <c r="F1071" s="140"/>
      <c r="AI1071"/>
      <c r="AJ1071"/>
      <c r="AO1071"/>
      <c r="AP1071"/>
      <c r="AS1071"/>
    </row>
    <row r="1072" spans="3:45" s="90" customFormat="1">
      <c r="C1072" s="90" t="s">
        <v>4006</v>
      </c>
      <c r="D1072" s="90" t="s">
        <v>160</v>
      </c>
      <c r="E1072" s="155">
        <v>42646.332372685189</v>
      </c>
      <c r="F1072" s="140"/>
      <c r="AI1072"/>
      <c r="AJ1072"/>
      <c r="AO1072"/>
      <c r="AP1072"/>
      <c r="AS1072"/>
    </row>
    <row r="1073" spans="3:45" s="90" customFormat="1">
      <c r="C1073" s="90" t="s">
        <v>818</v>
      </c>
      <c r="D1073" s="90" t="s">
        <v>160</v>
      </c>
      <c r="E1073" s="155">
        <v>41426</v>
      </c>
      <c r="F1073" s="140"/>
      <c r="AI1073"/>
      <c r="AJ1073"/>
      <c r="AO1073"/>
      <c r="AP1073"/>
      <c r="AS1073"/>
    </row>
    <row r="1074" spans="3:45" s="90" customFormat="1">
      <c r="C1074" s="90" t="s">
        <v>764</v>
      </c>
      <c r="D1074" s="90" t="s">
        <v>160</v>
      </c>
      <c r="E1074" s="139">
        <v>41426</v>
      </c>
      <c r="F1074" s="140"/>
      <c r="AI1074"/>
      <c r="AJ1074"/>
      <c r="AO1074"/>
      <c r="AP1074"/>
      <c r="AS1074"/>
    </row>
    <row r="1075" spans="3:45" s="90" customFormat="1">
      <c r="C1075" s="90" t="s">
        <v>765</v>
      </c>
      <c r="D1075" s="90" t="s">
        <v>160</v>
      </c>
      <c r="E1075" s="139">
        <v>41426</v>
      </c>
      <c r="F1075" s="140"/>
      <c r="AI1075"/>
      <c r="AJ1075"/>
      <c r="AO1075"/>
      <c r="AP1075"/>
      <c r="AS1075"/>
    </row>
    <row r="1076" spans="3:45" s="90" customFormat="1">
      <c r="C1076" s="90" t="s">
        <v>766</v>
      </c>
      <c r="D1076" s="90" t="s">
        <v>160</v>
      </c>
      <c r="E1076" s="139">
        <v>41426</v>
      </c>
      <c r="F1076" s="140"/>
      <c r="AI1076"/>
      <c r="AJ1076"/>
      <c r="AO1076"/>
      <c r="AP1076"/>
      <c r="AS1076"/>
    </row>
    <row r="1077" spans="3:45" s="90" customFormat="1">
      <c r="C1077" s="90" t="s">
        <v>767</v>
      </c>
      <c r="D1077" s="90" t="s">
        <v>160</v>
      </c>
      <c r="E1077" s="139">
        <v>41426</v>
      </c>
      <c r="F1077" s="140"/>
      <c r="AI1077"/>
      <c r="AJ1077"/>
      <c r="AO1077"/>
      <c r="AP1077"/>
      <c r="AS1077"/>
    </row>
    <row r="1078" spans="3:45" s="90" customFormat="1">
      <c r="C1078" s="90" t="s">
        <v>3788</v>
      </c>
      <c r="D1078" s="90" t="s">
        <v>160</v>
      </c>
      <c r="E1078"/>
      <c r="F1078" s="140"/>
      <c r="AI1078"/>
      <c r="AJ1078"/>
      <c r="AO1078"/>
      <c r="AP1078"/>
      <c r="AS1078"/>
    </row>
    <row r="1079" spans="3:45" s="90" customFormat="1">
      <c r="C1079" s="90" t="s">
        <v>768</v>
      </c>
      <c r="D1079" s="90" t="s">
        <v>160</v>
      </c>
      <c r="E1079"/>
      <c r="F1079" s="140"/>
      <c r="AI1079"/>
      <c r="AJ1079"/>
      <c r="AO1079"/>
      <c r="AP1079"/>
      <c r="AS1079"/>
    </row>
    <row r="1080" spans="3:45" s="90" customFormat="1">
      <c r="C1080" s="90" t="s">
        <v>795</v>
      </c>
      <c r="D1080" s="90" t="s">
        <v>160</v>
      </c>
      <c r="E1080" s="139">
        <v>41426</v>
      </c>
      <c r="F1080" s="140"/>
      <c r="AI1080"/>
      <c r="AJ1080"/>
      <c r="AO1080"/>
      <c r="AP1080"/>
      <c r="AS1080"/>
    </row>
    <row r="1081" spans="3:45" s="90" customFormat="1">
      <c r="C1081" s="90" t="s">
        <v>769</v>
      </c>
      <c r="D1081" s="90" t="s">
        <v>160</v>
      </c>
      <c r="E1081" s="139">
        <v>41426</v>
      </c>
      <c r="F1081" s="140"/>
      <c r="AI1081"/>
      <c r="AJ1081"/>
      <c r="AO1081"/>
      <c r="AP1081"/>
      <c r="AS1081"/>
    </row>
    <row r="1082" spans="3:45" s="90" customFormat="1">
      <c r="C1082" s="90" t="s">
        <v>770</v>
      </c>
      <c r="D1082" s="90" t="s">
        <v>160</v>
      </c>
      <c r="E1082" s="139">
        <v>41426</v>
      </c>
      <c r="F1082" s="140"/>
      <c r="AI1082"/>
      <c r="AJ1082"/>
      <c r="AO1082"/>
      <c r="AP1082"/>
      <c r="AS1082"/>
    </row>
    <row r="1083" spans="3:45" s="90" customFormat="1">
      <c r="C1083" s="90" t="s">
        <v>819</v>
      </c>
      <c r="D1083" s="90" t="s">
        <v>160</v>
      </c>
      <c r="E1083" s="155">
        <v>41426</v>
      </c>
      <c r="F1083" s="140"/>
      <c r="AI1083"/>
      <c r="AJ1083"/>
      <c r="AO1083"/>
      <c r="AP1083"/>
      <c r="AS1083"/>
    </row>
    <row r="1084" spans="3:45" s="90" customFormat="1">
      <c r="C1084" s="90" t="s">
        <v>771</v>
      </c>
      <c r="D1084" s="90" t="s">
        <v>160</v>
      </c>
      <c r="E1084" s="139">
        <v>41426</v>
      </c>
      <c r="F1084" s="140"/>
      <c r="AI1084"/>
      <c r="AJ1084"/>
      <c r="AO1084"/>
      <c r="AP1084"/>
      <c r="AS1084"/>
    </row>
    <row r="1085" spans="3:45" s="90" customFormat="1">
      <c r="C1085" s="90" t="s">
        <v>772</v>
      </c>
      <c r="D1085" s="90" t="s">
        <v>160</v>
      </c>
      <c r="E1085" s="155">
        <v>41426</v>
      </c>
      <c r="F1085" s="140"/>
      <c r="AI1085"/>
      <c r="AJ1085"/>
      <c r="AO1085"/>
      <c r="AP1085"/>
      <c r="AS1085"/>
    </row>
    <row r="1086" spans="3:45" s="90" customFormat="1">
      <c r="C1086" s="90" t="s">
        <v>798</v>
      </c>
      <c r="D1086" s="90" t="s">
        <v>160</v>
      </c>
      <c r="E1086" s="139">
        <v>41426</v>
      </c>
      <c r="F1086" s="140"/>
      <c r="AI1086"/>
      <c r="AJ1086"/>
      <c r="AO1086"/>
      <c r="AP1086"/>
      <c r="AS1086"/>
    </row>
    <row r="1087" spans="3:45" s="90" customFormat="1">
      <c r="C1087" s="90" t="s">
        <v>773</v>
      </c>
      <c r="D1087" s="90" t="s">
        <v>160</v>
      </c>
      <c r="E1087" s="139">
        <v>41426</v>
      </c>
      <c r="F1087" s="140"/>
      <c r="AI1087"/>
      <c r="AJ1087"/>
      <c r="AO1087"/>
      <c r="AP1087"/>
      <c r="AS1087"/>
    </row>
    <row r="1088" spans="3:45" s="90" customFormat="1">
      <c r="C1088" s="90" t="s">
        <v>774</v>
      </c>
      <c r="D1088" s="90" t="s">
        <v>160</v>
      </c>
      <c r="E1088" s="139">
        <v>41426</v>
      </c>
      <c r="F1088" s="140"/>
      <c r="AI1088"/>
      <c r="AJ1088"/>
      <c r="AO1088"/>
      <c r="AP1088"/>
      <c r="AS1088"/>
    </row>
    <row r="1089" spans="3:45" s="90" customFormat="1">
      <c r="C1089" s="90" t="s">
        <v>775</v>
      </c>
      <c r="D1089" s="90" t="s">
        <v>160</v>
      </c>
      <c r="E1089" s="139">
        <v>41426</v>
      </c>
      <c r="F1089" s="140"/>
      <c r="AI1089"/>
      <c r="AJ1089"/>
      <c r="AO1089"/>
      <c r="AP1089"/>
      <c r="AS1089"/>
    </row>
    <row r="1090" spans="3:45" s="90" customFormat="1">
      <c r="C1090" s="90" t="s">
        <v>776</v>
      </c>
      <c r="D1090" s="90" t="s">
        <v>160</v>
      </c>
      <c r="E1090" s="139">
        <v>41426</v>
      </c>
      <c r="F1090" s="140"/>
      <c r="AI1090"/>
      <c r="AJ1090"/>
      <c r="AO1090"/>
      <c r="AP1090"/>
      <c r="AS1090"/>
    </row>
    <row r="1091" spans="3:45" s="90" customFormat="1">
      <c r="C1091" s="90" t="s">
        <v>787</v>
      </c>
      <c r="D1091" s="90" t="s">
        <v>160</v>
      </c>
      <c r="E1091" s="139">
        <v>41426</v>
      </c>
      <c r="F1091" s="140"/>
      <c r="AI1091"/>
      <c r="AJ1091"/>
      <c r="AO1091"/>
      <c r="AP1091"/>
      <c r="AS1091"/>
    </row>
    <row r="1092" spans="3:45" s="90" customFormat="1">
      <c r="C1092" s="90" t="s">
        <v>792</v>
      </c>
      <c r="D1092" s="90" t="s">
        <v>160</v>
      </c>
      <c r="E1092" s="155">
        <v>41426</v>
      </c>
      <c r="F1092" s="140"/>
      <c r="AI1092"/>
      <c r="AJ1092"/>
      <c r="AO1092"/>
      <c r="AP1092"/>
      <c r="AS1092"/>
    </row>
    <row r="1093" spans="3:45" s="90" customFormat="1">
      <c r="C1093" s="90" t="s">
        <v>777</v>
      </c>
      <c r="D1093" s="90" t="s">
        <v>160</v>
      </c>
      <c r="E1093" s="139">
        <v>41426</v>
      </c>
      <c r="F1093" s="140"/>
      <c r="AI1093"/>
      <c r="AJ1093"/>
      <c r="AO1093"/>
      <c r="AP1093"/>
      <c r="AS1093"/>
    </row>
    <row r="1094" spans="3:45" s="90" customFormat="1">
      <c r="C1094" s="90" t="s">
        <v>184</v>
      </c>
      <c r="D1094" s="90" t="s">
        <v>160</v>
      </c>
      <c r="E1094" s="139">
        <v>41426</v>
      </c>
      <c r="F1094" s="140"/>
      <c r="AI1094"/>
      <c r="AJ1094"/>
      <c r="AO1094"/>
      <c r="AP1094"/>
      <c r="AS1094"/>
    </row>
    <row r="1095" spans="3:45" s="90" customFormat="1">
      <c r="C1095" s="90" t="s">
        <v>778</v>
      </c>
      <c r="D1095" s="90" t="s">
        <v>160</v>
      </c>
      <c r="E1095" s="155">
        <v>41426</v>
      </c>
      <c r="F1095" s="140"/>
      <c r="AI1095"/>
      <c r="AJ1095"/>
      <c r="AO1095"/>
      <c r="AP1095"/>
      <c r="AS1095"/>
    </row>
    <row r="1096" spans="3:45" s="90" customFormat="1">
      <c r="C1096" s="90" t="s">
        <v>800</v>
      </c>
      <c r="D1096" s="90" t="s">
        <v>160</v>
      </c>
      <c r="E1096" s="139">
        <v>41426</v>
      </c>
      <c r="F1096" s="140"/>
      <c r="AI1096"/>
      <c r="AJ1096"/>
      <c r="AO1096"/>
      <c r="AP1096"/>
      <c r="AS1096"/>
    </row>
    <row r="1097" spans="3:45" s="90" customFormat="1">
      <c r="C1097" s="90" t="s">
        <v>1440</v>
      </c>
      <c r="D1097" s="90" t="s">
        <v>160</v>
      </c>
      <c r="E1097" s="139">
        <v>41426</v>
      </c>
      <c r="F1097" s="140"/>
      <c r="AI1097"/>
      <c r="AJ1097"/>
      <c r="AO1097"/>
      <c r="AP1097"/>
      <c r="AS1097"/>
    </row>
    <row r="1098" spans="3:45" s="90" customFormat="1">
      <c r="C1098" s="90" t="s">
        <v>779</v>
      </c>
      <c r="D1098" s="90" t="s">
        <v>160</v>
      </c>
      <c r="E1098" s="155">
        <v>41426</v>
      </c>
      <c r="F1098" s="140"/>
      <c r="AI1098"/>
      <c r="AJ1098"/>
      <c r="AO1098"/>
      <c r="AP1098"/>
      <c r="AS1098"/>
    </row>
    <row r="1099" spans="3:45" s="90" customFormat="1">
      <c r="C1099" s="90" t="s">
        <v>780</v>
      </c>
      <c r="D1099" s="90" t="s">
        <v>160</v>
      </c>
      <c r="E1099" s="139">
        <v>41426</v>
      </c>
      <c r="F1099" s="140"/>
      <c r="AI1099"/>
      <c r="AJ1099"/>
      <c r="AO1099"/>
      <c r="AP1099"/>
      <c r="AS1099"/>
    </row>
    <row r="1100" spans="3:45" s="90" customFormat="1">
      <c r="C1100" s="90" t="s">
        <v>781</v>
      </c>
      <c r="D1100" s="90" t="s">
        <v>160</v>
      </c>
      <c r="E1100" s="139">
        <v>41426</v>
      </c>
      <c r="F1100" s="140"/>
      <c r="AI1100"/>
      <c r="AJ1100"/>
      <c r="AO1100"/>
      <c r="AP1100"/>
      <c r="AS1100"/>
    </row>
    <row r="1101" spans="3:45" s="90" customFormat="1">
      <c r="C1101" s="90" t="s">
        <v>782</v>
      </c>
      <c r="D1101" s="90" t="s">
        <v>160</v>
      </c>
      <c r="E1101" s="139">
        <v>41426</v>
      </c>
      <c r="F1101" s="140"/>
      <c r="AI1101"/>
      <c r="AJ1101"/>
      <c r="AO1101"/>
      <c r="AP1101"/>
      <c r="AS1101"/>
    </row>
    <row r="1102" spans="3:45" s="90" customFormat="1">
      <c r="C1102" s="90" t="s">
        <v>185</v>
      </c>
      <c r="D1102" s="90" t="s">
        <v>160</v>
      </c>
      <c r="E1102" s="155">
        <v>41426</v>
      </c>
      <c r="F1102" s="140"/>
      <c r="AI1102"/>
      <c r="AJ1102"/>
      <c r="AO1102"/>
      <c r="AP1102"/>
      <c r="AS1102"/>
    </row>
    <row r="1103" spans="3:45" s="90" customFormat="1">
      <c r="C1103" s="90" t="s">
        <v>1268</v>
      </c>
      <c r="D1103" s="90" t="s">
        <v>160</v>
      </c>
      <c r="E1103" s="139">
        <v>41426</v>
      </c>
      <c r="F1103" s="140"/>
      <c r="AI1103"/>
      <c r="AJ1103"/>
      <c r="AO1103"/>
      <c r="AP1103"/>
      <c r="AS1103"/>
    </row>
    <row r="1104" spans="3:45" s="90" customFormat="1">
      <c r="C1104" s="90" t="s">
        <v>3660</v>
      </c>
      <c r="D1104" s="90" t="s">
        <v>3554</v>
      </c>
      <c r="E1104" s="155">
        <v>41770.646041666667</v>
      </c>
      <c r="F1104" s="140"/>
      <c r="AI1104"/>
      <c r="AJ1104"/>
      <c r="AO1104"/>
      <c r="AP1104"/>
      <c r="AS1104"/>
    </row>
    <row r="1105" spans="3:45" s="90" customFormat="1">
      <c r="C1105" s="90" t="s">
        <v>3579</v>
      </c>
      <c r="D1105" s="90" t="s">
        <v>3554</v>
      </c>
      <c r="E1105"/>
      <c r="F1105" s="140"/>
      <c r="AI1105"/>
      <c r="AJ1105"/>
      <c r="AO1105"/>
      <c r="AP1105"/>
      <c r="AS1105"/>
    </row>
    <row r="1106" spans="3:45" s="90" customFormat="1">
      <c r="C1106" s="90" t="s">
        <v>3578</v>
      </c>
      <c r="D1106" s="90" t="s">
        <v>3554</v>
      </c>
      <c r="E1106"/>
      <c r="F1106" s="140"/>
      <c r="AI1106"/>
      <c r="AJ1106"/>
      <c r="AO1106"/>
      <c r="AP1106"/>
      <c r="AS1106"/>
    </row>
    <row r="1107" spans="3:45" s="90" customFormat="1">
      <c r="C1107" s="90" t="s">
        <v>3580</v>
      </c>
      <c r="D1107" s="90" t="s">
        <v>3554</v>
      </c>
      <c r="E1107"/>
      <c r="F1107" s="140"/>
      <c r="AI1107"/>
      <c r="AJ1107"/>
      <c r="AO1107"/>
      <c r="AP1107"/>
      <c r="AS1107"/>
    </row>
    <row r="1108" spans="3:45" s="90" customFormat="1">
      <c r="C1108" s="90" t="s">
        <v>3597</v>
      </c>
      <c r="D1108" s="90" t="s">
        <v>3554</v>
      </c>
      <c r="E1108"/>
      <c r="F1108" s="140"/>
      <c r="AI1108"/>
      <c r="AJ1108"/>
      <c r="AO1108"/>
      <c r="AP1108"/>
      <c r="AS1108"/>
    </row>
    <row r="1109" spans="3:45" s="90" customFormat="1">
      <c r="C1109" s="90" t="s">
        <v>1480</v>
      </c>
      <c r="D1109" s="90" t="s">
        <v>150</v>
      </c>
      <c r="E1109" s="139">
        <v>41426</v>
      </c>
      <c r="F1109" s="140"/>
      <c r="AI1109"/>
      <c r="AJ1109"/>
      <c r="AO1109"/>
      <c r="AP1109"/>
      <c r="AS1109"/>
    </row>
    <row r="1110" spans="3:45" s="90" customFormat="1">
      <c r="C1110" s="90" t="s">
        <v>1481</v>
      </c>
      <c r="D1110" s="90" t="s">
        <v>150</v>
      </c>
      <c r="E1110" s="139">
        <v>41426</v>
      </c>
      <c r="F1110" s="140"/>
      <c r="AI1110"/>
      <c r="AJ1110"/>
      <c r="AO1110"/>
      <c r="AP1110"/>
      <c r="AS1110"/>
    </row>
    <row r="1111" spans="3:45" s="90" customFormat="1">
      <c r="C1111" s="90" t="s">
        <v>1488</v>
      </c>
      <c r="D1111" s="90" t="s">
        <v>150</v>
      </c>
      <c r="E1111" s="139">
        <v>41426</v>
      </c>
      <c r="F1111" s="140"/>
      <c r="AI1111"/>
      <c r="AJ1111"/>
      <c r="AO1111"/>
      <c r="AP1111"/>
      <c r="AS1111"/>
    </row>
    <row r="1112" spans="3:45" s="90" customFormat="1">
      <c r="C1112" s="90" t="s">
        <v>1492</v>
      </c>
      <c r="D1112" s="90" t="s">
        <v>150</v>
      </c>
      <c r="E1112" s="139">
        <v>41426</v>
      </c>
      <c r="F1112" s="140"/>
      <c r="AI1112"/>
      <c r="AJ1112"/>
      <c r="AO1112"/>
      <c r="AP1112"/>
      <c r="AS1112"/>
    </row>
    <row r="1113" spans="3:45" s="90" customFormat="1">
      <c r="C1113" s="90" t="s">
        <v>1496</v>
      </c>
      <c r="D1113" s="90" t="s">
        <v>150</v>
      </c>
      <c r="E1113" s="139">
        <v>41426</v>
      </c>
      <c r="F1113" s="140"/>
      <c r="AI1113"/>
      <c r="AJ1113"/>
      <c r="AO1113"/>
      <c r="AP1113"/>
      <c r="AS1113"/>
    </row>
    <row r="1114" spans="3:45" s="90" customFormat="1">
      <c r="C1114" s="90" t="s">
        <v>1497</v>
      </c>
      <c r="D1114" s="90" t="s">
        <v>150</v>
      </c>
      <c r="E1114" s="139">
        <v>41426</v>
      </c>
      <c r="F1114" s="140"/>
      <c r="AI1114"/>
      <c r="AJ1114"/>
      <c r="AO1114"/>
      <c r="AP1114"/>
      <c r="AS1114"/>
    </row>
    <row r="1115" spans="3:45" s="90" customFormat="1">
      <c r="C1115" s="90" t="s">
        <v>1498</v>
      </c>
      <c r="D1115" s="90" t="s">
        <v>150</v>
      </c>
      <c r="E1115" s="139">
        <v>41426</v>
      </c>
      <c r="F1115" s="140"/>
      <c r="AI1115"/>
      <c r="AJ1115"/>
      <c r="AO1115"/>
      <c r="AP1115"/>
      <c r="AS1115"/>
    </row>
    <row r="1116" spans="3:45" s="90" customFormat="1">
      <c r="C1116" s="90" t="s">
        <v>3505</v>
      </c>
      <c r="D1116" s="90" t="s">
        <v>150</v>
      </c>
      <c r="E1116" s="155">
        <v>41570.209930555553</v>
      </c>
      <c r="F1116" s="140"/>
      <c r="AI1116"/>
      <c r="AJ1116"/>
      <c r="AO1116"/>
      <c r="AP1116"/>
      <c r="AS1116"/>
    </row>
    <row r="1117" spans="3:45" s="90" customFormat="1">
      <c r="C1117" s="90" t="s">
        <v>3833</v>
      </c>
      <c r="D1117" s="90" t="s">
        <v>150</v>
      </c>
      <c r="E1117" s="139">
        <v>42646.310624999998</v>
      </c>
      <c r="F1117" s="140"/>
      <c r="AI1117"/>
      <c r="AJ1117"/>
      <c r="AO1117"/>
      <c r="AP1117"/>
      <c r="AS1117"/>
    </row>
    <row r="1118" spans="3:45" s="90" customFormat="1">
      <c r="C1118" s="90" t="s">
        <v>1528</v>
      </c>
      <c r="D1118" s="90" t="s">
        <v>150</v>
      </c>
      <c r="E1118" s="139">
        <v>41426</v>
      </c>
      <c r="F1118" s="140"/>
      <c r="AI1118"/>
      <c r="AJ1118"/>
      <c r="AO1118"/>
      <c r="AP1118"/>
      <c r="AS1118"/>
    </row>
    <row r="1119" spans="3:45" s="90" customFormat="1">
      <c r="C1119" s="90" t="s">
        <v>1529</v>
      </c>
      <c r="D1119" s="90" t="s">
        <v>150</v>
      </c>
      <c r="E1119" s="139">
        <v>41426</v>
      </c>
      <c r="F1119" s="140"/>
      <c r="AI1119"/>
      <c r="AJ1119"/>
      <c r="AO1119"/>
      <c r="AP1119"/>
      <c r="AS1119"/>
    </row>
    <row r="1120" spans="3:45" s="90" customFormat="1">
      <c r="C1120" s="90" t="s">
        <v>1530</v>
      </c>
      <c r="D1120" s="90" t="s">
        <v>150</v>
      </c>
      <c r="E1120" s="139">
        <v>41426</v>
      </c>
      <c r="F1120" s="140"/>
      <c r="AI1120"/>
      <c r="AJ1120"/>
      <c r="AO1120"/>
      <c r="AP1120"/>
      <c r="AS1120"/>
    </row>
    <row r="1121" spans="3:45" s="90" customFormat="1">
      <c r="C1121" s="90" t="s">
        <v>1539</v>
      </c>
      <c r="D1121" s="90" t="s">
        <v>150</v>
      </c>
      <c r="E1121" s="139">
        <v>41426</v>
      </c>
      <c r="F1121" s="140"/>
      <c r="AI1121"/>
      <c r="AJ1121"/>
      <c r="AO1121"/>
      <c r="AP1121"/>
      <c r="AS1121"/>
    </row>
    <row r="1122" spans="3:45" s="90" customFormat="1">
      <c r="C1122" s="90" t="s">
        <v>543</v>
      </c>
      <c r="D1122" s="90" t="s">
        <v>150</v>
      </c>
      <c r="E1122" s="139">
        <v>41426</v>
      </c>
      <c r="F1122" s="140"/>
      <c r="AI1122"/>
      <c r="AJ1122"/>
      <c r="AO1122"/>
      <c r="AP1122"/>
      <c r="AS1122"/>
    </row>
    <row r="1123" spans="3:45" s="90" customFormat="1">
      <c r="C1123" s="90" t="s">
        <v>2074</v>
      </c>
      <c r="D1123" s="90" t="s">
        <v>150</v>
      </c>
      <c r="E1123" s="139">
        <v>41426</v>
      </c>
      <c r="F1123" s="140"/>
      <c r="AI1123"/>
      <c r="AJ1123"/>
      <c r="AO1123"/>
      <c r="AP1123"/>
      <c r="AS1123"/>
    </row>
    <row r="1124" spans="3:45" s="90" customFormat="1">
      <c r="C1124" s="90" t="s">
        <v>1553</v>
      </c>
      <c r="D1124" s="90" t="s">
        <v>150</v>
      </c>
      <c r="E1124" s="139">
        <v>41426</v>
      </c>
      <c r="F1124" s="140"/>
      <c r="AI1124"/>
      <c r="AJ1124"/>
      <c r="AO1124"/>
      <c r="AP1124"/>
      <c r="AS1124"/>
    </row>
    <row r="1125" spans="3:45" s="90" customFormat="1">
      <c r="C1125" s="90" t="s">
        <v>1554</v>
      </c>
      <c r="D1125" s="90" t="s">
        <v>150</v>
      </c>
      <c r="E1125" s="139">
        <v>41426</v>
      </c>
      <c r="F1125" s="140"/>
      <c r="AI1125"/>
      <c r="AJ1125"/>
      <c r="AO1125"/>
      <c r="AP1125"/>
      <c r="AS1125"/>
    </row>
    <row r="1126" spans="3:45" s="90" customFormat="1">
      <c r="C1126" s="90" t="s">
        <v>1555</v>
      </c>
      <c r="D1126" s="90" t="s">
        <v>150</v>
      </c>
      <c r="E1126"/>
      <c r="F1126" s="140"/>
      <c r="AI1126"/>
      <c r="AJ1126"/>
      <c r="AO1126"/>
      <c r="AP1126"/>
      <c r="AS1126"/>
    </row>
    <row r="1127" spans="3:45" s="90" customFormat="1">
      <c r="C1127" s="90" t="s">
        <v>1556</v>
      </c>
      <c r="D1127" s="90" t="s">
        <v>150</v>
      </c>
      <c r="E1127"/>
      <c r="F1127" s="140"/>
      <c r="AI1127"/>
      <c r="AJ1127"/>
      <c r="AO1127"/>
      <c r="AP1127"/>
      <c r="AS1127"/>
    </row>
    <row r="1128" spans="3:45" s="90" customFormat="1">
      <c r="C1128" s="90" t="s">
        <v>1557</v>
      </c>
      <c r="D1128" s="90" t="s">
        <v>150</v>
      </c>
      <c r="E1128"/>
      <c r="F1128" s="140"/>
      <c r="AI1128"/>
      <c r="AJ1128"/>
      <c r="AO1128"/>
      <c r="AP1128"/>
      <c r="AS1128"/>
    </row>
    <row r="1129" spans="3:45" s="90" customFormat="1">
      <c r="C1129" s="90" t="s">
        <v>2055</v>
      </c>
      <c r="D1129" s="90" t="s">
        <v>150</v>
      </c>
      <c r="E1129" s="139">
        <v>41426</v>
      </c>
      <c r="F1129" s="140"/>
      <c r="AI1129"/>
      <c r="AJ1129"/>
      <c r="AO1129"/>
      <c r="AP1129"/>
      <c r="AS1129"/>
    </row>
    <row r="1130" spans="3:45" s="90" customFormat="1">
      <c r="C1130" s="90" t="s">
        <v>1558</v>
      </c>
      <c r="D1130" s="90" t="s">
        <v>150</v>
      </c>
      <c r="E1130" s="155">
        <v>41426</v>
      </c>
      <c r="F1130" s="140"/>
      <c r="AI1130"/>
      <c r="AJ1130"/>
      <c r="AO1130"/>
      <c r="AP1130"/>
      <c r="AS1130"/>
    </row>
    <row r="1131" spans="3:45" s="90" customFormat="1">
      <c r="C1131" s="90" t="s">
        <v>1559</v>
      </c>
      <c r="D1131" s="90" t="s">
        <v>150</v>
      </c>
      <c r="E1131" s="139">
        <v>41426</v>
      </c>
      <c r="F1131" s="140"/>
      <c r="AI1131"/>
      <c r="AJ1131"/>
      <c r="AO1131"/>
      <c r="AP1131"/>
      <c r="AS1131"/>
    </row>
    <row r="1132" spans="3:45" s="90" customFormat="1">
      <c r="C1132" s="90" t="s">
        <v>1563</v>
      </c>
      <c r="D1132" s="90" t="s">
        <v>150</v>
      </c>
      <c r="E1132" s="139">
        <v>41426</v>
      </c>
      <c r="F1132" s="140"/>
      <c r="AI1132"/>
      <c r="AJ1132"/>
      <c r="AO1132"/>
      <c r="AP1132"/>
      <c r="AS1132"/>
    </row>
    <row r="1133" spans="3:45" s="90" customFormat="1">
      <c r="C1133" s="90" t="s">
        <v>1564</v>
      </c>
      <c r="D1133" s="90" t="s">
        <v>150</v>
      </c>
      <c r="E1133" s="139">
        <v>41426</v>
      </c>
      <c r="F1133" s="140"/>
      <c r="AI1133"/>
      <c r="AJ1133"/>
      <c r="AO1133"/>
      <c r="AP1133"/>
      <c r="AS1133"/>
    </row>
    <row r="1134" spans="3:45" s="90" customFormat="1">
      <c r="C1134" s="90" t="s">
        <v>1565</v>
      </c>
      <c r="D1134" s="90" t="s">
        <v>150</v>
      </c>
      <c r="E1134" s="139">
        <v>41426</v>
      </c>
      <c r="F1134" s="140"/>
      <c r="AI1134"/>
      <c r="AJ1134"/>
      <c r="AO1134"/>
      <c r="AP1134"/>
      <c r="AS1134"/>
    </row>
    <row r="1135" spans="3:45" s="90" customFormat="1">
      <c r="C1135" s="90" t="s">
        <v>1567</v>
      </c>
      <c r="D1135" s="90" t="s">
        <v>150</v>
      </c>
      <c r="E1135" s="139">
        <v>41426</v>
      </c>
      <c r="F1135" s="140"/>
      <c r="AI1135"/>
      <c r="AJ1135"/>
      <c r="AO1135"/>
      <c r="AP1135"/>
      <c r="AS1135"/>
    </row>
    <row r="1136" spans="3:45" s="90" customFormat="1">
      <c r="C1136" s="90" t="s">
        <v>1576</v>
      </c>
      <c r="D1136" s="90" t="s">
        <v>150</v>
      </c>
      <c r="E1136" s="139">
        <v>41426</v>
      </c>
      <c r="F1136" s="140"/>
      <c r="AI1136"/>
      <c r="AJ1136"/>
      <c r="AO1136"/>
      <c r="AP1136"/>
      <c r="AS1136"/>
    </row>
    <row r="1137" spans="3:45" s="90" customFormat="1">
      <c r="C1137" s="90" t="s">
        <v>1577</v>
      </c>
      <c r="D1137" s="90" t="s">
        <v>150</v>
      </c>
      <c r="E1137" s="139">
        <v>41426</v>
      </c>
      <c r="F1137" s="140"/>
      <c r="AI1137"/>
      <c r="AJ1137"/>
      <c r="AO1137"/>
      <c r="AP1137"/>
      <c r="AS1137"/>
    </row>
    <row r="1138" spans="3:45" s="90" customFormat="1">
      <c r="C1138" s="90" t="s">
        <v>2025</v>
      </c>
      <c r="D1138" s="90" t="s">
        <v>150</v>
      </c>
      <c r="E1138" s="139">
        <v>41426</v>
      </c>
      <c r="F1138" s="140"/>
      <c r="AI1138"/>
      <c r="AJ1138"/>
      <c r="AO1138"/>
      <c r="AP1138"/>
      <c r="AS1138"/>
    </row>
    <row r="1139" spans="3:45" s="90" customFormat="1">
      <c r="C1139" s="90" t="s">
        <v>3758</v>
      </c>
      <c r="D1139" s="90" t="s">
        <v>150</v>
      </c>
      <c r="E1139"/>
      <c r="F1139" s="140"/>
      <c r="AI1139"/>
      <c r="AJ1139"/>
      <c r="AO1139"/>
      <c r="AP1139"/>
      <c r="AS1139"/>
    </row>
    <row r="1140" spans="3:45" s="90" customFormat="1">
      <c r="C1140" s="90" t="s">
        <v>1612</v>
      </c>
      <c r="D1140" s="90" t="s">
        <v>150</v>
      </c>
      <c r="E1140" s="139">
        <v>41426</v>
      </c>
      <c r="F1140" s="140"/>
      <c r="AI1140"/>
      <c r="AJ1140"/>
      <c r="AO1140"/>
      <c r="AP1140"/>
      <c r="AS1140"/>
    </row>
    <row r="1141" spans="3:45" s="90" customFormat="1">
      <c r="C1141" s="90" t="s">
        <v>3879</v>
      </c>
      <c r="D1141" s="90" t="s">
        <v>150</v>
      </c>
      <c r="E1141" s="155">
        <v>42646.320983796293</v>
      </c>
      <c r="F1141" s="140"/>
      <c r="AI1141"/>
      <c r="AJ1141"/>
      <c r="AO1141"/>
      <c r="AP1141"/>
      <c r="AS1141"/>
    </row>
    <row r="1142" spans="3:45" s="90" customFormat="1">
      <c r="C1142" s="90" t="s">
        <v>2021</v>
      </c>
      <c r="D1142" s="90" t="s">
        <v>150</v>
      </c>
      <c r="E1142" s="139">
        <v>41426</v>
      </c>
      <c r="F1142" s="140"/>
      <c r="AI1142"/>
      <c r="AJ1142"/>
      <c r="AO1142"/>
      <c r="AP1142"/>
      <c r="AS1142"/>
    </row>
    <row r="1143" spans="3:45" s="90" customFormat="1">
      <c r="C1143" s="90" t="s">
        <v>1626</v>
      </c>
      <c r="D1143" s="90" t="s">
        <v>150</v>
      </c>
      <c r="E1143" s="139">
        <v>41426</v>
      </c>
      <c r="F1143" s="140"/>
      <c r="AI1143"/>
      <c r="AJ1143"/>
      <c r="AO1143"/>
      <c r="AP1143"/>
      <c r="AS1143"/>
    </row>
    <row r="1144" spans="3:45" s="90" customFormat="1">
      <c r="C1144" s="90" t="s">
        <v>1627</v>
      </c>
      <c r="D1144" s="90" t="s">
        <v>150</v>
      </c>
      <c r="E1144" s="139">
        <v>41426</v>
      </c>
      <c r="F1144" s="140"/>
      <c r="AI1144"/>
      <c r="AJ1144"/>
      <c r="AO1144"/>
      <c r="AP1144"/>
      <c r="AS1144"/>
    </row>
    <row r="1145" spans="3:45" s="90" customFormat="1">
      <c r="C1145" s="90" t="s">
        <v>3626</v>
      </c>
      <c r="D1145" s="90" t="s">
        <v>150</v>
      </c>
      <c r="E1145"/>
      <c r="F1145" s="140"/>
      <c r="AI1145"/>
      <c r="AJ1145"/>
      <c r="AO1145"/>
      <c r="AP1145"/>
      <c r="AS1145"/>
    </row>
    <row r="1146" spans="3:45" s="90" customFormat="1">
      <c r="C1146" s="90" t="s">
        <v>3625</v>
      </c>
      <c r="D1146" s="90" t="s">
        <v>150</v>
      </c>
      <c r="E1146"/>
      <c r="F1146" s="140"/>
      <c r="AI1146"/>
      <c r="AJ1146"/>
      <c r="AO1146"/>
      <c r="AP1146"/>
      <c r="AS1146"/>
    </row>
    <row r="1147" spans="3:45" s="90" customFormat="1">
      <c r="C1147" s="90" t="s">
        <v>3560</v>
      </c>
      <c r="D1147" s="90" t="s">
        <v>150</v>
      </c>
      <c r="E1147"/>
      <c r="F1147" s="140"/>
      <c r="AI1147"/>
      <c r="AJ1147"/>
      <c r="AO1147"/>
      <c r="AP1147"/>
      <c r="AS1147"/>
    </row>
    <row r="1148" spans="3:45" s="90" customFormat="1">
      <c r="C1148" s="90" t="s">
        <v>2030</v>
      </c>
      <c r="D1148" s="90" t="s">
        <v>150</v>
      </c>
      <c r="E1148" s="139">
        <v>41426</v>
      </c>
      <c r="F1148" s="140"/>
      <c r="AI1148"/>
      <c r="AJ1148"/>
      <c r="AO1148"/>
      <c r="AP1148"/>
      <c r="AS1148"/>
    </row>
    <row r="1149" spans="3:45" s="90" customFormat="1">
      <c r="C1149" s="90" t="s">
        <v>1646</v>
      </c>
      <c r="D1149" s="90" t="s">
        <v>150</v>
      </c>
      <c r="E1149" s="139">
        <v>41426</v>
      </c>
      <c r="F1149" s="140"/>
      <c r="AI1149"/>
      <c r="AJ1149"/>
      <c r="AO1149"/>
      <c r="AP1149"/>
      <c r="AS1149"/>
    </row>
    <row r="1150" spans="3:45" s="90" customFormat="1">
      <c r="C1150" s="90" t="s">
        <v>3526</v>
      </c>
      <c r="D1150" s="90" t="s">
        <v>150</v>
      </c>
      <c r="E1150" s="155">
        <v>41570.210833333331</v>
      </c>
      <c r="F1150" s="140"/>
      <c r="AI1150"/>
      <c r="AJ1150"/>
      <c r="AO1150"/>
      <c r="AP1150"/>
      <c r="AS1150"/>
    </row>
    <row r="1151" spans="3:45" s="90" customFormat="1">
      <c r="C1151" s="90" t="s">
        <v>3304</v>
      </c>
      <c r="D1151" s="90" t="s">
        <v>150</v>
      </c>
      <c r="E1151"/>
      <c r="F1151" s="140"/>
      <c r="AI1151"/>
      <c r="AJ1151"/>
      <c r="AO1151"/>
      <c r="AP1151"/>
      <c r="AS1151"/>
    </row>
    <row r="1152" spans="3:45" s="90" customFormat="1">
      <c r="C1152" s="90" t="s">
        <v>1662</v>
      </c>
      <c r="D1152" s="90" t="s">
        <v>150</v>
      </c>
      <c r="E1152" s="139">
        <v>41426</v>
      </c>
      <c r="F1152" s="140"/>
      <c r="AI1152"/>
      <c r="AJ1152"/>
      <c r="AO1152"/>
      <c r="AP1152"/>
      <c r="AS1152"/>
    </row>
    <row r="1153" spans="3:45" s="90" customFormat="1">
      <c r="C1153" s="90" t="s">
        <v>1664</v>
      </c>
      <c r="D1153" s="90" t="s">
        <v>150</v>
      </c>
      <c r="E1153" s="139">
        <v>41426</v>
      </c>
      <c r="F1153" s="140"/>
      <c r="AI1153"/>
      <c r="AJ1153"/>
      <c r="AO1153"/>
      <c r="AP1153"/>
      <c r="AS1153"/>
    </row>
    <row r="1154" spans="3:45" s="90" customFormat="1">
      <c r="C1154" s="90" t="s">
        <v>2773</v>
      </c>
      <c r="D1154" s="90" t="s">
        <v>150</v>
      </c>
      <c r="E1154" s="139">
        <v>41426</v>
      </c>
      <c r="F1154" s="140"/>
      <c r="AI1154"/>
      <c r="AJ1154"/>
      <c r="AO1154"/>
      <c r="AP1154"/>
      <c r="AS1154"/>
    </row>
    <row r="1155" spans="3:45" s="90" customFormat="1">
      <c r="C1155" s="90" t="s">
        <v>1675</v>
      </c>
      <c r="D1155" s="90" t="s">
        <v>150</v>
      </c>
      <c r="E1155" s="139">
        <v>41426</v>
      </c>
      <c r="F1155" s="140"/>
      <c r="AI1155"/>
      <c r="AJ1155"/>
      <c r="AO1155"/>
      <c r="AP1155"/>
      <c r="AS1155"/>
    </row>
    <row r="1156" spans="3:45" s="90" customFormat="1">
      <c r="C1156" s="90" t="s">
        <v>1678</v>
      </c>
      <c r="D1156" s="90" t="s">
        <v>150</v>
      </c>
      <c r="E1156" s="139">
        <v>41426</v>
      </c>
      <c r="F1156" s="140"/>
      <c r="AI1156"/>
      <c r="AJ1156"/>
      <c r="AO1156"/>
      <c r="AP1156"/>
      <c r="AS1156"/>
    </row>
    <row r="1157" spans="3:45" s="90" customFormat="1">
      <c r="C1157" s="90" t="s">
        <v>3220</v>
      </c>
      <c r="D1157" s="90" t="s">
        <v>150</v>
      </c>
      <c r="E1157"/>
      <c r="F1157" s="140"/>
      <c r="AI1157"/>
      <c r="AJ1157"/>
      <c r="AO1157"/>
      <c r="AP1157"/>
      <c r="AS1157"/>
    </row>
    <row r="1158" spans="3:45" s="90" customFormat="1">
      <c r="C1158" s="90" t="s">
        <v>1710</v>
      </c>
      <c r="D1158" s="90" t="s">
        <v>150</v>
      </c>
      <c r="E1158" s="139">
        <v>41426</v>
      </c>
      <c r="F1158" s="140"/>
      <c r="AI1158"/>
      <c r="AJ1158"/>
      <c r="AO1158"/>
      <c r="AP1158"/>
      <c r="AS1158"/>
    </row>
    <row r="1159" spans="3:45" s="90" customFormat="1">
      <c r="C1159" s="90" t="s">
        <v>1716</v>
      </c>
      <c r="D1159" s="90" t="s">
        <v>150</v>
      </c>
      <c r="E1159" s="139">
        <v>41426</v>
      </c>
      <c r="F1159" s="140"/>
      <c r="AI1159"/>
      <c r="AJ1159"/>
      <c r="AO1159"/>
      <c r="AP1159"/>
      <c r="AS1159"/>
    </row>
    <row r="1160" spans="3:45" s="90" customFormat="1">
      <c r="C1160" s="90" t="s">
        <v>1721</v>
      </c>
      <c r="D1160" s="90" t="s">
        <v>150</v>
      </c>
      <c r="E1160" s="139">
        <v>41426</v>
      </c>
      <c r="F1160" s="140"/>
      <c r="AI1160"/>
      <c r="AJ1160"/>
      <c r="AO1160"/>
      <c r="AP1160"/>
      <c r="AS1160"/>
    </row>
    <row r="1161" spans="3:45" s="90" customFormat="1">
      <c r="C1161" s="90" t="s">
        <v>1722</v>
      </c>
      <c r="D1161" s="90" t="s">
        <v>150</v>
      </c>
      <c r="E1161" s="139">
        <v>41426</v>
      </c>
      <c r="F1161" s="140"/>
      <c r="AI1161"/>
      <c r="AJ1161"/>
      <c r="AO1161"/>
      <c r="AP1161"/>
      <c r="AS1161"/>
    </row>
    <row r="1162" spans="3:45" s="90" customFormat="1">
      <c r="C1162" s="90" t="s">
        <v>1723</v>
      </c>
      <c r="D1162" s="90" t="s">
        <v>150</v>
      </c>
      <c r="E1162" s="139">
        <v>41426</v>
      </c>
      <c r="F1162" s="140"/>
      <c r="AI1162"/>
      <c r="AJ1162"/>
      <c r="AO1162"/>
      <c r="AP1162"/>
      <c r="AS1162"/>
    </row>
    <row r="1163" spans="3:45" s="90" customFormat="1">
      <c r="C1163" s="90" t="s">
        <v>1729</v>
      </c>
      <c r="D1163" s="90" t="s">
        <v>150</v>
      </c>
      <c r="E1163" s="139">
        <v>41426</v>
      </c>
      <c r="F1163" s="140"/>
      <c r="AI1163"/>
      <c r="AJ1163"/>
      <c r="AO1163"/>
      <c r="AP1163"/>
      <c r="AS1163"/>
    </row>
    <row r="1164" spans="3:45" s="90" customFormat="1">
      <c r="C1164" s="90" t="s">
        <v>1730</v>
      </c>
      <c r="D1164" s="90" t="s">
        <v>150</v>
      </c>
      <c r="E1164" s="139">
        <v>41426</v>
      </c>
      <c r="F1164" s="140"/>
      <c r="AI1164"/>
      <c r="AJ1164"/>
      <c r="AO1164"/>
      <c r="AP1164"/>
      <c r="AS1164"/>
    </row>
    <row r="1165" spans="3:45" s="90" customFormat="1">
      <c r="C1165" s="90" t="s">
        <v>1731</v>
      </c>
      <c r="D1165" s="90" t="s">
        <v>150</v>
      </c>
      <c r="E1165" s="139">
        <v>41426</v>
      </c>
      <c r="F1165" s="140"/>
      <c r="AI1165"/>
      <c r="AJ1165"/>
      <c r="AO1165"/>
      <c r="AP1165"/>
      <c r="AS1165"/>
    </row>
    <row r="1166" spans="3:45" s="90" customFormat="1">
      <c r="C1166" s="90" t="s">
        <v>1732</v>
      </c>
      <c r="D1166" s="90" t="s">
        <v>150</v>
      </c>
      <c r="E1166" s="139">
        <v>41426</v>
      </c>
      <c r="F1166" s="140"/>
      <c r="AI1166"/>
      <c r="AJ1166"/>
      <c r="AO1166"/>
      <c r="AP1166"/>
      <c r="AS1166"/>
    </row>
    <row r="1167" spans="3:45" s="90" customFormat="1">
      <c r="C1167" s="90" t="s">
        <v>1734</v>
      </c>
      <c r="D1167" s="90" t="s">
        <v>150</v>
      </c>
      <c r="E1167" s="139">
        <v>41426</v>
      </c>
      <c r="F1167" s="140"/>
      <c r="AI1167"/>
      <c r="AJ1167"/>
      <c r="AO1167"/>
      <c r="AP1167"/>
      <c r="AS1167"/>
    </row>
    <row r="1168" spans="3:45" s="90" customFormat="1">
      <c r="C1168" s="90" t="s">
        <v>1735</v>
      </c>
      <c r="D1168" s="90" t="s">
        <v>150</v>
      </c>
      <c r="E1168" s="139">
        <v>41426</v>
      </c>
      <c r="F1168" s="140"/>
      <c r="AI1168"/>
      <c r="AJ1168"/>
      <c r="AO1168"/>
      <c r="AP1168"/>
      <c r="AS1168"/>
    </row>
    <row r="1169" spans="3:45" s="90" customFormat="1">
      <c r="C1169" s="90" t="s">
        <v>1737</v>
      </c>
      <c r="D1169" s="90" t="s">
        <v>150</v>
      </c>
      <c r="E1169" s="139">
        <v>41426</v>
      </c>
      <c r="F1169" s="140"/>
      <c r="AI1169"/>
      <c r="AJ1169"/>
      <c r="AO1169"/>
      <c r="AP1169"/>
      <c r="AS1169"/>
    </row>
    <row r="1170" spans="3:45" s="90" customFormat="1">
      <c r="C1170" s="90" t="s">
        <v>3628</v>
      </c>
      <c r="D1170" s="90" t="s">
        <v>150</v>
      </c>
      <c r="E1170"/>
      <c r="F1170" s="140"/>
      <c r="AI1170"/>
      <c r="AJ1170"/>
      <c r="AO1170"/>
      <c r="AP1170"/>
      <c r="AS1170"/>
    </row>
    <row r="1171" spans="3:45" s="90" customFormat="1">
      <c r="C1171" s="90" t="s">
        <v>1755</v>
      </c>
      <c r="D1171" s="90" t="s">
        <v>150</v>
      </c>
      <c r="E1171" s="139">
        <v>41426</v>
      </c>
      <c r="F1171" s="140"/>
      <c r="AI1171"/>
      <c r="AJ1171"/>
      <c r="AO1171"/>
      <c r="AP1171"/>
      <c r="AS1171"/>
    </row>
    <row r="1172" spans="3:45" s="90" customFormat="1">
      <c r="C1172" s="90" t="s">
        <v>1756</v>
      </c>
      <c r="D1172" s="90" t="s">
        <v>150</v>
      </c>
      <c r="E1172" s="139">
        <v>41426</v>
      </c>
      <c r="F1172" s="140"/>
      <c r="AI1172"/>
      <c r="AJ1172"/>
      <c r="AO1172"/>
      <c r="AP1172"/>
      <c r="AS1172"/>
    </row>
    <row r="1173" spans="3:45" s="90" customFormat="1">
      <c r="C1173" s="90" t="s">
        <v>2772</v>
      </c>
      <c r="D1173" s="90" t="s">
        <v>150</v>
      </c>
      <c r="E1173"/>
      <c r="F1173" s="140"/>
      <c r="AI1173"/>
      <c r="AJ1173"/>
      <c r="AO1173"/>
      <c r="AP1173"/>
      <c r="AS1173"/>
    </row>
    <row r="1174" spans="3:45" s="90" customFormat="1">
      <c r="C1174" s="90" t="s">
        <v>1762</v>
      </c>
      <c r="D1174" s="90" t="s">
        <v>150</v>
      </c>
      <c r="E1174"/>
      <c r="F1174" s="140"/>
      <c r="AI1174"/>
      <c r="AJ1174"/>
      <c r="AO1174"/>
      <c r="AP1174"/>
      <c r="AS1174"/>
    </row>
    <row r="1175" spans="3:45" s="90" customFormat="1">
      <c r="C1175" s="90" t="s">
        <v>1763</v>
      </c>
      <c r="D1175" s="90" t="s">
        <v>150</v>
      </c>
      <c r="E1175" s="139">
        <v>41426</v>
      </c>
      <c r="F1175" s="140"/>
      <c r="AI1175"/>
      <c r="AJ1175"/>
      <c r="AO1175"/>
      <c r="AP1175"/>
      <c r="AS1175"/>
    </row>
    <row r="1176" spans="3:45" s="90" customFormat="1">
      <c r="C1176" s="90" t="s">
        <v>1764</v>
      </c>
      <c r="D1176" s="90" t="s">
        <v>150</v>
      </c>
      <c r="E1176" s="139">
        <v>41426</v>
      </c>
      <c r="F1176" s="140"/>
      <c r="AI1176"/>
      <c r="AJ1176"/>
      <c r="AO1176"/>
      <c r="AP1176"/>
      <c r="AS1176"/>
    </row>
    <row r="1177" spans="3:45" s="90" customFormat="1">
      <c r="C1177" s="90" t="s">
        <v>1768</v>
      </c>
      <c r="D1177" s="90" t="s">
        <v>150</v>
      </c>
      <c r="E1177" s="139">
        <v>41426</v>
      </c>
      <c r="F1177" s="140"/>
      <c r="AI1177"/>
      <c r="AJ1177"/>
      <c r="AO1177"/>
      <c r="AP1177"/>
      <c r="AS1177"/>
    </row>
    <row r="1178" spans="3:45" s="90" customFormat="1">
      <c r="C1178" s="90" t="s">
        <v>1769</v>
      </c>
      <c r="D1178" s="90" t="s">
        <v>150</v>
      </c>
      <c r="E1178" s="139">
        <v>41426</v>
      </c>
      <c r="F1178" s="140"/>
      <c r="AI1178"/>
      <c r="AJ1178"/>
      <c r="AO1178"/>
      <c r="AP1178"/>
      <c r="AS1178"/>
    </row>
    <row r="1179" spans="3:45" s="90" customFormat="1">
      <c r="C1179" s="90" t="s">
        <v>1770</v>
      </c>
      <c r="D1179" s="90" t="s">
        <v>150</v>
      </c>
      <c r="E1179" s="139">
        <v>41426</v>
      </c>
      <c r="F1179" s="140"/>
      <c r="AI1179"/>
      <c r="AJ1179"/>
      <c r="AO1179"/>
      <c r="AP1179"/>
      <c r="AS1179"/>
    </row>
    <row r="1180" spans="3:45" s="90" customFormat="1">
      <c r="C1180" s="90" t="s">
        <v>1794</v>
      </c>
      <c r="D1180" s="90" t="s">
        <v>150</v>
      </c>
      <c r="E1180" s="139">
        <v>41426</v>
      </c>
      <c r="F1180" s="140"/>
      <c r="AI1180"/>
      <c r="AJ1180"/>
      <c r="AO1180"/>
      <c r="AP1180"/>
      <c r="AS1180"/>
    </row>
    <row r="1181" spans="3:45" s="90" customFormat="1">
      <c r="C1181" s="90" t="s">
        <v>1795</v>
      </c>
      <c r="D1181" s="90" t="s">
        <v>150</v>
      </c>
      <c r="E1181" s="139">
        <v>41426</v>
      </c>
      <c r="F1181" s="140"/>
      <c r="AI1181"/>
      <c r="AJ1181"/>
      <c r="AO1181"/>
      <c r="AP1181"/>
      <c r="AS1181"/>
    </row>
    <row r="1182" spans="3:45" s="90" customFormat="1">
      <c r="C1182" s="90" t="s">
        <v>5674</v>
      </c>
      <c r="D1182" s="90" t="s">
        <v>150</v>
      </c>
      <c r="E1182"/>
      <c r="F1182" s="140"/>
      <c r="AI1182"/>
      <c r="AJ1182"/>
      <c r="AO1182"/>
      <c r="AP1182"/>
      <c r="AS1182"/>
    </row>
    <row r="1183" spans="3:45" s="90" customFormat="1">
      <c r="C1183" s="90" t="s">
        <v>2494</v>
      </c>
      <c r="D1183" s="90" t="s">
        <v>150</v>
      </c>
      <c r="E1183" s="139">
        <v>41426</v>
      </c>
      <c r="F1183" s="140"/>
      <c r="AI1183"/>
      <c r="AJ1183"/>
      <c r="AO1183"/>
      <c r="AP1183"/>
      <c r="AS1183"/>
    </row>
    <row r="1184" spans="3:45" s="90" customFormat="1">
      <c r="C1184" s="90" t="s">
        <v>1797</v>
      </c>
      <c r="D1184" s="90" t="s">
        <v>150</v>
      </c>
      <c r="E1184" s="155">
        <v>41426</v>
      </c>
      <c r="F1184" s="140"/>
      <c r="AI1184"/>
      <c r="AJ1184"/>
      <c r="AO1184"/>
      <c r="AP1184"/>
      <c r="AS1184"/>
    </row>
    <row r="1185" spans="3:45" s="90" customFormat="1">
      <c r="C1185" s="90" t="s">
        <v>1798</v>
      </c>
      <c r="D1185" s="90" t="s">
        <v>150</v>
      </c>
      <c r="E1185" s="139">
        <v>41426</v>
      </c>
      <c r="F1185" s="140"/>
      <c r="AI1185"/>
      <c r="AJ1185"/>
      <c r="AO1185"/>
      <c r="AP1185"/>
      <c r="AS1185"/>
    </row>
    <row r="1186" spans="3:45" s="90" customFormat="1">
      <c r="C1186" s="90" t="s">
        <v>5673</v>
      </c>
      <c r="D1186" s="90" t="s">
        <v>150</v>
      </c>
      <c r="E1186"/>
      <c r="F1186" s="140"/>
      <c r="AI1186"/>
      <c r="AJ1186"/>
      <c r="AO1186"/>
      <c r="AP1186"/>
      <c r="AS1186"/>
    </row>
    <row r="1187" spans="3:45" s="90" customFormat="1">
      <c r="C1187" s="90" t="s">
        <v>5585</v>
      </c>
      <c r="D1187" s="90" t="s">
        <v>150</v>
      </c>
      <c r="E1187"/>
      <c r="F1187" s="140"/>
      <c r="AI1187"/>
      <c r="AJ1187"/>
      <c r="AO1187"/>
      <c r="AP1187"/>
      <c r="AS1187"/>
    </row>
    <row r="1188" spans="3:45" s="90" customFormat="1">
      <c r="C1188" s="90" t="s">
        <v>3181</v>
      </c>
      <c r="D1188" s="90" t="s">
        <v>150</v>
      </c>
      <c r="E1188"/>
      <c r="F1188" s="140"/>
      <c r="AI1188"/>
      <c r="AJ1188"/>
      <c r="AO1188"/>
      <c r="AP1188"/>
      <c r="AS1188"/>
    </row>
    <row r="1189" spans="3:45" s="90" customFormat="1">
      <c r="C1189" s="90" t="s">
        <v>1799</v>
      </c>
      <c r="D1189" s="90" t="s">
        <v>150</v>
      </c>
      <c r="E1189" s="141">
        <v>41426</v>
      </c>
      <c r="F1189" s="140"/>
      <c r="AI1189"/>
      <c r="AJ1189"/>
      <c r="AO1189"/>
      <c r="AP1189"/>
      <c r="AS1189"/>
    </row>
    <row r="1190" spans="3:45" s="90" customFormat="1">
      <c r="C1190" s="90" t="s">
        <v>1800</v>
      </c>
      <c r="D1190" s="90" t="s">
        <v>150</v>
      </c>
      <c r="E1190" s="139">
        <v>41426</v>
      </c>
      <c r="F1190" s="140"/>
      <c r="AI1190"/>
      <c r="AJ1190"/>
      <c r="AO1190"/>
      <c r="AP1190"/>
      <c r="AS1190"/>
    </row>
    <row r="1191" spans="3:45" s="90" customFormat="1">
      <c r="C1191" s="90" t="s">
        <v>1805</v>
      </c>
      <c r="D1191" s="90" t="s">
        <v>150</v>
      </c>
      <c r="E1191" s="155">
        <v>41426</v>
      </c>
      <c r="F1191" s="140"/>
      <c r="AI1191"/>
      <c r="AJ1191"/>
      <c r="AO1191"/>
      <c r="AP1191"/>
      <c r="AS1191"/>
    </row>
    <row r="1192" spans="3:45" s="90" customFormat="1">
      <c r="C1192" s="90" t="s">
        <v>3247</v>
      </c>
      <c r="D1192" s="90" t="s">
        <v>150</v>
      </c>
      <c r="E1192"/>
      <c r="F1192" s="140"/>
      <c r="AI1192"/>
      <c r="AJ1192"/>
      <c r="AO1192"/>
      <c r="AP1192"/>
      <c r="AS1192"/>
    </row>
    <row r="1193" spans="3:45" s="90" customFormat="1">
      <c r="C1193" s="90" t="s">
        <v>2767</v>
      </c>
      <c r="D1193" s="90" t="s">
        <v>150</v>
      </c>
      <c r="E1193" s="139">
        <v>41426</v>
      </c>
      <c r="F1193" s="140"/>
      <c r="AI1193"/>
      <c r="AJ1193"/>
      <c r="AO1193"/>
      <c r="AP1193"/>
      <c r="AS1193"/>
    </row>
    <row r="1194" spans="3:45" s="90" customFormat="1">
      <c r="C1194" s="90" t="s">
        <v>2111</v>
      </c>
      <c r="D1194" s="90" t="s">
        <v>150</v>
      </c>
      <c r="E1194" s="155">
        <v>41426</v>
      </c>
      <c r="F1194" s="140"/>
      <c r="AI1194"/>
      <c r="AJ1194"/>
      <c r="AO1194"/>
      <c r="AP1194"/>
      <c r="AS1194"/>
    </row>
    <row r="1195" spans="3:45" s="90" customFormat="1">
      <c r="C1195" s="90" t="s">
        <v>1812</v>
      </c>
      <c r="D1195" s="90" t="s">
        <v>150</v>
      </c>
      <c r="E1195" s="139">
        <v>41426</v>
      </c>
      <c r="F1195" s="140"/>
      <c r="AI1195"/>
      <c r="AJ1195"/>
      <c r="AO1195"/>
      <c r="AP1195"/>
      <c r="AS1195"/>
    </row>
    <row r="1196" spans="3:45" s="90" customFormat="1">
      <c r="C1196" s="90" t="s">
        <v>1813</v>
      </c>
      <c r="D1196" s="90" t="s">
        <v>150</v>
      </c>
      <c r="E1196" s="139">
        <v>41426</v>
      </c>
      <c r="F1196" s="140"/>
      <c r="AI1196"/>
      <c r="AJ1196"/>
      <c r="AO1196"/>
      <c r="AP1196"/>
      <c r="AS1196"/>
    </row>
    <row r="1197" spans="3:45" s="90" customFormat="1">
      <c r="C1197" s="90" t="s">
        <v>2112</v>
      </c>
      <c r="D1197" s="90" t="s">
        <v>150</v>
      </c>
      <c r="E1197" s="139">
        <v>41426</v>
      </c>
      <c r="F1197" s="140"/>
      <c r="AI1197"/>
      <c r="AJ1197"/>
      <c r="AO1197"/>
      <c r="AP1197"/>
      <c r="AS1197"/>
    </row>
    <row r="1198" spans="3:45" s="90" customFormat="1">
      <c r="C1198" s="90" t="s">
        <v>3533</v>
      </c>
      <c r="D1198" s="90" t="s">
        <v>150</v>
      </c>
      <c r="E1198" s="155">
        <v>41570.212013888886</v>
      </c>
      <c r="F1198" s="140"/>
      <c r="AI1198"/>
      <c r="AJ1198"/>
      <c r="AO1198"/>
      <c r="AP1198"/>
      <c r="AS1198"/>
    </row>
    <row r="1199" spans="3:45" s="90" customFormat="1">
      <c r="C1199" s="90" t="s">
        <v>1818</v>
      </c>
      <c r="D1199" s="90" t="s">
        <v>150</v>
      </c>
      <c r="E1199" s="139">
        <v>41426</v>
      </c>
      <c r="F1199" s="140"/>
      <c r="AI1199"/>
      <c r="AJ1199"/>
      <c r="AO1199"/>
      <c r="AP1199"/>
      <c r="AS1199"/>
    </row>
    <row r="1200" spans="3:45" s="90" customFormat="1">
      <c r="C1200" s="90" t="s">
        <v>2135</v>
      </c>
      <c r="D1200" s="90" t="s">
        <v>150</v>
      </c>
      <c r="E1200" s="139">
        <v>41426</v>
      </c>
      <c r="F1200" s="140"/>
      <c r="AI1200"/>
      <c r="AJ1200"/>
      <c r="AO1200"/>
      <c r="AP1200"/>
      <c r="AS1200"/>
    </row>
    <row r="1201" spans="3:45" s="90" customFormat="1">
      <c r="C1201" s="90" t="s">
        <v>2056</v>
      </c>
      <c r="D1201" s="90" t="s">
        <v>150</v>
      </c>
      <c r="E1201" s="139">
        <v>41426</v>
      </c>
      <c r="F1201" s="140"/>
      <c r="AI1201"/>
      <c r="AJ1201"/>
      <c r="AO1201"/>
      <c r="AP1201"/>
      <c r="AS1201"/>
    </row>
    <row r="1202" spans="3:45" s="90" customFormat="1">
      <c r="C1202" s="90" t="s">
        <v>3673</v>
      </c>
      <c r="D1202" s="90" t="s">
        <v>150</v>
      </c>
      <c r="E1202"/>
      <c r="F1202" s="140"/>
      <c r="AI1202"/>
      <c r="AJ1202"/>
      <c r="AO1202"/>
      <c r="AP1202"/>
      <c r="AS1202"/>
    </row>
    <row r="1203" spans="3:45" s="90" customFormat="1">
      <c r="C1203" s="90" t="s">
        <v>1825</v>
      </c>
      <c r="D1203" s="90" t="s">
        <v>150</v>
      </c>
      <c r="E1203" s="139">
        <v>41426</v>
      </c>
      <c r="F1203" s="140"/>
      <c r="AI1203"/>
      <c r="AJ1203"/>
      <c r="AO1203"/>
      <c r="AP1203"/>
      <c r="AS1203"/>
    </row>
    <row r="1204" spans="3:45" s="90" customFormat="1">
      <c r="C1204" s="90" t="s">
        <v>1841</v>
      </c>
      <c r="D1204" s="90" t="s">
        <v>150</v>
      </c>
      <c r="E1204" s="139">
        <v>41426</v>
      </c>
      <c r="F1204" s="140"/>
      <c r="AI1204"/>
      <c r="AJ1204"/>
      <c r="AO1204"/>
      <c r="AP1204"/>
      <c r="AS1204"/>
    </row>
    <row r="1205" spans="3:45" s="90" customFormat="1">
      <c r="C1205" s="90" t="s">
        <v>2019</v>
      </c>
      <c r="D1205" s="90" t="s">
        <v>150</v>
      </c>
      <c r="E1205" s="139">
        <v>41426</v>
      </c>
      <c r="F1205" s="140"/>
      <c r="AI1205"/>
      <c r="AJ1205"/>
      <c r="AO1205"/>
      <c r="AP1205"/>
      <c r="AS1205"/>
    </row>
    <row r="1206" spans="3:45" s="90" customFormat="1">
      <c r="C1206" s="90" t="s">
        <v>1856</v>
      </c>
      <c r="D1206" s="90" t="s">
        <v>150</v>
      </c>
      <c r="E1206" s="139">
        <v>41426</v>
      </c>
      <c r="F1206" s="140"/>
      <c r="AI1206"/>
      <c r="AJ1206"/>
      <c r="AO1206"/>
      <c r="AP1206"/>
      <c r="AS1206"/>
    </row>
    <row r="1207" spans="3:45" s="90" customFormat="1">
      <c r="C1207" s="90" t="s">
        <v>1857</v>
      </c>
      <c r="D1207" s="90" t="s">
        <v>150</v>
      </c>
      <c r="E1207" s="139">
        <v>41426</v>
      </c>
      <c r="F1207" s="140"/>
      <c r="AI1207"/>
      <c r="AJ1207"/>
      <c r="AO1207"/>
      <c r="AP1207"/>
      <c r="AS1207"/>
    </row>
    <row r="1208" spans="3:45" s="90" customFormat="1">
      <c r="C1208" s="90" t="s">
        <v>2939</v>
      </c>
      <c r="D1208" s="90" t="s">
        <v>150</v>
      </c>
      <c r="E1208"/>
      <c r="F1208" s="140"/>
      <c r="AI1208"/>
      <c r="AJ1208"/>
      <c r="AO1208"/>
      <c r="AP1208"/>
      <c r="AS1208"/>
    </row>
    <row r="1209" spans="3:45" s="90" customFormat="1">
      <c r="C1209" s="90" t="s">
        <v>1875</v>
      </c>
      <c r="D1209" s="90" t="s">
        <v>150</v>
      </c>
      <c r="E1209" s="139">
        <v>41426</v>
      </c>
      <c r="F1209" s="140"/>
      <c r="AI1209"/>
      <c r="AJ1209"/>
      <c r="AO1209"/>
      <c r="AP1209"/>
      <c r="AS1209"/>
    </row>
    <row r="1210" spans="3:45" s="90" customFormat="1">
      <c r="C1210" s="90" t="s">
        <v>1891</v>
      </c>
      <c r="D1210" s="90" t="s">
        <v>150</v>
      </c>
      <c r="E1210" s="155">
        <v>41426</v>
      </c>
      <c r="F1210" s="140"/>
      <c r="AI1210"/>
      <c r="AJ1210"/>
      <c r="AO1210"/>
      <c r="AP1210"/>
      <c r="AS1210"/>
    </row>
    <row r="1211" spans="3:45" s="90" customFormat="1">
      <c r="C1211" s="90" t="s">
        <v>1892</v>
      </c>
      <c r="D1211" s="90" t="s">
        <v>150</v>
      </c>
      <c r="E1211" s="139">
        <v>41426</v>
      </c>
      <c r="F1211" s="140"/>
      <c r="AI1211"/>
      <c r="AJ1211"/>
      <c r="AO1211"/>
      <c r="AP1211"/>
      <c r="AS1211"/>
    </row>
    <row r="1212" spans="3:45" s="90" customFormat="1">
      <c r="C1212" s="90" t="s">
        <v>1894</v>
      </c>
      <c r="D1212" s="90" t="s">
        <v>150</v>
      </c>
      <c r="E1212" s="155">
        <v>41426</v>
      </c>
      <c r="F1212" s="140"/>
      <c r="AI1212"/>
      <c r="AJ1212"/>
      <c r="AO1212"/>
      <c r="AP1212"/>
      <c r="AS1212"/>
    </row>
    <row r="1213" spans="3:45" s="90" customFormat="1">
      <c r="C1213" s="90" t="s">
        <v>1900</v>
      </c>
      <c r="D1213" s="90" t="s">
        <v>150</v>
      </c>
      <c r="E1213" s="155">
        <v>41426</v>
      </c>
      <c r="F1213" s="140"/>
      <c r="AI1213"/>
      <c r="AJ1213"/>
      <c r="AO1213"/>
      <c r="AP1213"/>
      <c r="AS1213"/>
    </row>
    <row r="1214" spans="3:45" s="90" customFormat="1">
      <c r="C1214" s="90" t="s">
        <v>3320</v>
      </c>
      <c r="D1214" s="90" t="s">
        <v>150</v>
      </c>
      <c r="E1214"/>
      <c r="F1214" s="140"/>
      <c r="AI1214"/>
      <c r="AJ1214"/>
      <c r="AO1214"/>
      <c r="AP1214"/>
      <c r="AS1214"/>
    </row>
    <row r="1215" spans="3:45" s="90" customFormat="1">
      <c r="C1215" s="90" t="s">
        <v>2766</v>
      </c>
      <c r="D1215" s="90" t="s">
        <v>150</v>
      </c>
      <c r="E1215" s="139">
        <v>41426</v>
      </c>
      <c r="F1215" s="140"/>
      <c r="AI1215"/>
      <c r="AJ1215"/>
      <c r="AO1215"/>
      <c r="AP1215"/>
      <c r="AS1215"/>
    </row>
    <row r="1216" spans="3:45" s="90" customFormat="1">
      <c r="C1216" s="90" t="s">
        <v>1922</v>
      </c>
      <c r="D1216" s="90" t="s">
        <v>150</v>
      </c>
      <c r="E1216" s="139">
        <v>41426</v>
      </c>
      <c r="F1216" s="140"/>
      <c r="AI1216"/>
      <c r="AJ1216"/>
      <c r="AO1216"/>
      <c r="AP1216"/>
      <c r="AS1216"/>
    </row>
    <row r="1217" spans="3:45" s="90" customFormat="1">
      <c r="C1217" s="90" t="s">
        <v>3337</v>
      </c>
      <c r="D1217" s="90" t="s">
        <v>150</v>
      </c>
      <c r="E1217" s="155">
        <v>41511.86346064815</v>
      </c>
      <c r="F1217" s="140"/>
      <c r="AI1217"/>
      <c r="AJ1217"/>
      <c r="AO1217"/>
      <c r="AP1217"/>
      <c r="AS1217"/>
    </row>
    <row r="1218" spans="3:45" s="90" customFormat="1">
      <c r="C1218" s="90" t="s">
        <v>1929</v>
      </c>
      <c r="D1218" s="90" t="s">
        <v>150</v>
      </c>
      <c r="E1218" s="139">
        <v>41426</v>
      </c>
      <c r="F1218" s="140"/>
      <c r="AI1218"/>
      <c r="AJ1218"/>
      <c r="AO1218"/>
      <c r="AP1218"/>
      <c r="AS1218"/>
    </row>
    <row r="1219" spans="3:45" s="90" customFormat="1">
      <c r="C1219" s="90" t="s">
        <v>1931</v>
      </c>
      <c r="D1219" s="90" t="s">
        <v>150</v>
      </c>
      <c r="E1219" s="139">
        <v>41426</v>
      </c>
      <c r="F1219" s="140"/>
      <c r="AI1219"/>
      <c r="AJ1219"/>
      <c r="AO1219"/>
      <c r="AP1219"/>
      <c r="AS1219"/>
    </row>
    <row r="1220" spans="3:45" s="90" customFormat="1">
      <c r="C1220" s="90" t="s">
        <v>1936</v>
      </c>
      <c r="D1220" s="90" t="s">
        <v>150</v>
      </c>
      <c r="E1220" s="139">
        <v>41426</v>
      </c>
      <c r="F1220" s="140"/>
      <c r="AI1220"/>
      <c r="AJ1220"/>
      <c r="AO1220"/>
      <c r="AP1220"/>
      <c r="AS1220"/>
    </row>
    <row r="1221" spans="3:45" s="90" customFormat="1">
      <c r="C1221" s="90" t="s">
        <v>1940</v>
      </c>
      <c r="D1221" s="90" t="s">
        <v>150</v>
      </c>
      <c r="E1221" s="139">
        <v>41426</v>
      </c>
      <c r="F1221" s="140"/>
      <c r="AI1221"/>
      <c r="AJ1221"/>
      <c r="AO1221"/>
      <c r="AP1221"/>
      <c r="AS1221"/>
    </row>
    <row r="1222" spans="3:45" s="90" customFormat="1">
      <c r="C1222" s="90" t="s">
        <v>1942</v>
      </c>
      <c r="D1222" s="90" t="s">
        <v>150</v>
      </c>
      <c r="E1222"/>
      <c r="F1222" s="140"/>
      <c r="AI1222"/>
      <c r="AJ1222"/>
      <c r="AO1222"/>
      <c r="AP1222"/>
      <c r="AS1222"/>
    </row>
    <row r="1223" spans="3:45" s="90" customFormat="1">
      <c r="C1223" s="90" t="s">
        <v>1945</v>
      </c>
      <c r="D1223" s="90" t="s">
        <v>150</v>
      </c>
      <c r="E1223" s="139">
        <v>41426</v>
      </c>
      <c r="F1223" s="140"/>
      <c r="AI1223"/>
      <c r="AJ1223"/>
      <c r="AO1223"/>
      <c r="AP1223"/>
      <c r="AS1223"/>
    </row>
    <row r="1224" spans="3:45" s="90" customFormat="1">
      <c r="C1224" s="90" t="s">
        <v>3527</v>
      </c>
      <c r="D1224" s="90" t="s">
        <v>150</v>
      </c>
      <c r="E1224" s="155">
        <v>41570.213472222225</v>
      </c>
      <c r="F1224" s="140"/>
      <c r="AI1224"/>
      <c r="AJ1224"/>
      <c r="AO1224"/>
      <c r="AP1224"/>
      <c r="AS1224"/>
    </row>
    <row r="1225" spans="3:45" s="90" customFormat="1">
      <c r="C1225" s="90" t="s">
        <v>3185</v>
      </c>
      <c r="D1225" s="90" t="s">
        <v>150</v>
      </c>
      <c r="E1225"/>
      <c r="F1225" s="140"/>
      <c r="AI1225"/>
      <c r="AJ1225"/>
      <c r="AO1225"/>
      <c r="AP1225"/>
      <c r="AS1225"/>
    </row>
    <row r="1226" spans="3:45" s="90" customFormat="1">
      <c r="C1226" s="90" t="s">
        <v>3398</v>
      </c>
      <c r="D1226" s="90" t="s">
        <v>150</v>
      </c>
      <c r="E1226" s="155">
        <v>41548.902754629627</v>
      </c>
      <c r="F1226" s="140"/>
      <c r="AI1226"/>
      <c r="AJ1226"/>
      <c r="AO1226"/>
      <c r="AP1226"/>
      <c r="AS1226"/>
    </row>
    <row r="1227" spans="3:45" s="90" customFormat="1">
      <c r="C1227" s="90" t="s">
        <v>1949</v>
      </c>
      <c r="D1227" s="90" t="s">
        <v>150</v>
      </c>
      <c r="E1227" s="139">
        <v>41426</v>
      </c>
      <c r="F1227" s="140"/>
      <c r="AI1227"/>
      <c r="AJ1227"/>
      <c r="AO1227"/>
      <c r="AP1227"/>
      <c r="AS1227"/>
    </row>
    <row r="1228" spans="3:45" s="90" customFormat="1">
      <c r="C1228" s="90" t="s">
        <v>1950</v>
      </c>
      <c r="D1228" s="90" t="s">
        <v>150</v>
      </c>
      <c r="E1228" s="139">
        <v>41426</v>
      </c>
      <c r="F1228" s="140"/>
      <c r="AI1228"/>
      <c r="AJ1228"/>
      <c r="AO1228"/>
      <c r="AP1228"/>
      <c r="AS1228"/>
    </row>
    <row r="1229" spans="3:45" s="90" customFormat="1">
      <c r="C1229" s="90" t="s">
        <v>1951</v>
      </c>
      <c r="D1229" s="90" t="s">
        <v>150</v>
      </c>
      <c r="E1229" s="139">
        <v>41426</v>
      </c>
      <c r="F1229" s="140"/>
      <c r="AI1229"/>
      <c r="AJ1229"/>
      <c r="AO1229"/>
      <c r="AP1229"/>
      <c r="AS1229"/>
    </row>
    <row r="1230" spans="3:45" s="90" customFormat="1">
      <c r="C1230" s="90" t="s">
        <v>1968</v>
      </c>
      <c r="D1230" s="90" t="s">
        <v>150</v>
      </c>
      <c r="E1230" s="139">
        <v>41426</v>
      </c>
      <c r="F1230" s="140"/>
      <c r="AI1230"/>
      <c r="AJ1230"/>
      <c r="AO1230"/>
      <c r="AP1230"/>
      <c r="AS1230"/>
    </row>
    <row r="1231" spans="3:45" s="90" customFormat="1">
      <c r="C1231" s="90" t="s">
        <v>1974</v>
      </c>
      <c r="D1231" s="90" t="s">
        <v>150</v>
      </c>
      <c r="E1231" s="139">
        <v>41426</v>
      </c>
      <c r="F1231" s="140"/>
      <c r="AI1231"/>
      <c r="AJ1231"/>
      <c r="AO1231"/>
      <c r="AP1231"/>
      <c r="AS1231"/>
    </row>
    <row r="1232" spans="3:45" s="90" customFormat="1">
      <c r="C1232" s="90" t="s">
        <v>1978</v>
      </c>
      <c r="D1232" s="90" t="s">
        <v>150</v>
      </c>
      <c r="E1232" s="139">
        <v>41426</v>
      </c>
      <c r="F1232" s="140"/>
      <c r="AI1232"/>
      <c r="AJ1232"/>
      <c r="AO1232"/>
      <c r="AP1232"/>
      <c r="AS1232"/>
    </row>
    <row r="1233" spans="3:45" s="90" customFormat="1">
      <c r="C1233" s="90" t="s">
        <v>1998</v>
      </c>
      <c r="D1233" s="90" t="s">
        <v>150</v>
      </c>
      <c r="E1233" s="139">
        <v>41426</v>
      </c>
      <c r="F1233" s="140"/>
      <c r="AI1233"/>
      <c r="AJ1233"/>
      <c r="AO1233"/>
      <c r="AP1233"/>
      <c r="AS1233"/>
    </row>
    <row r="1234" spans="3:45" s="90" customFormat="1">
      <c r="C1234" s="90" t="s">
        <v>1999</v>
      </c>
      <c r="D1234" s="90" t="s">
        <v>150</v>
      </c>
      <c r="E1234" s="139">
        <v>41426</v>
      </c>
      <c r="F1234" s="140"/>
      <c r="AI1234"/>
      <c r="AJ1234"/>
      <c r="AO1234"/>
      <c r="AP1234"/>
      <c r="AS1234"/>
    </row>
    <row r="1235" spans="3:45" s="90" customFormat="1">
      <c r="C1235" s="90" t="s">
        <v>5594</v>
      </c>
      <c r="D1235" s="90" t="s">
        <v>150</v>
      </c>
      <c r="E1235"/>
      <c r="F1235" s="140"/>
      <c r="AI1235"/>
      <c r="AJ1235"/>
      <c r="AO1235"/>
      <c r="AP1235"/>
      <c r="AS1235"/>
    </row>
    <row r="1236" spans="3:45" s="90" customFormat="1">
      <c r="C1236" s="90" t="s">
        <v>3756</v>
      </c>
      <c r="D1236" s="90" t="s">
        <v>150</v>
      </c>
      <c r="E1236"/>
      <c r="F1236" s="140"/>
      <c r="AI1236"/>
      <c r="AJ1236"/>
      <c r="AO1236"/>
      <c r="AP1236"/>
      <c r="AS1236"/>
    </row>
    <row r="1237" spans="3:45" s="90" customFormat="1">
      <c r="C1237" s="90" t="s">
        <v>5595</v>
      </c>
      <c r="D1237" s="90" t="s">
        <v>150</v>
      </c>
      <c r="E1237"/>
      <c r="F1237" s="140"/>
      <c r="AI1237"/>
      <c r="AJ1237"/>
      <c r="AO1237"/>
      <c r="AP1237"/>
      <c r="AS1237"/>
    </row>
    <row r="1238" spans="3:45" s="90" customFormat="1">
      <c r="C1238" s="90" t="s">
        <v>2008</v>
      </c>
      <c r="D1238" s="90" t="s">
        <v>150</v>
      </c>
      <c r="E1238" s="139">
        <v>41426</v>
      </c>
      <c r="F1238" s="140"/>
      <c r="AI1238"/>
      <c r="AJ1238"/>
      <c r="AO1238"/>
      <c r="AP1238"/>
      <c r="AS1238"/>
    </row>
    <row r="1239" spans="3:45" s="90" customFormat="1">
      <c r="C1239" s="90" t="s">
        <v>2011</v>
      </c>
      <c r="D1239" s="90" t="s">
        <v>150</v>
      </c>
      <c r="E1239" s="139">
        <v>41426</v>
      </c>
      <c r="F1239" s="140"/>
      <c r="AI1239"/>
      <c r="AJ1239"/>
      <c r="AO1239"/>
      <c r="AP1239"/>
      <c r="AS1239"/>
    </row>
    <row r="1240" spans="3:45" s="90" customFormat="1">
      <c r="C1240" s="90" t="s">
        <v>2663</v>
      </c>
      <c r="D1240" s="90" t="s">
        <v>2700</v>
      </c>
      <c r="E1240" s="155">
        <v>41426</v>
      </c>
      <c r="F1240" s="140"/>
      <c r="AI1240"/>
      <c r="AJ1240"/>
      <c r="AO1240"/>
      <c r="AP1240"/>
      <c r="AS1240"/>
    </row>
    <row r="1241" spans="3:45" s="90" customFormat="1">
      <c r="C1241" s="90" t="s">
        <v>2664</v>
      </c>
      <c r="D1241" s="90" t="s">
        <v>2700</v>
      </c>
      <c r="E1241" s="139">
        <v>41426</v>
      </c>
      <c r="F1241" s="140"/>
      <c r="AI1241"/>
      <c r="AJ1241"/>
      <c r="AO1241"/>
      <c r="AP1241"/>
      <c r="AS1241"/>
    </row>
    <row r="1242" spans="3:45" s="90" customFormat="1">
      <c r="C1242" s="90" t="s">
        <v>3334</v>
      </c>
      <c r="D1242" s="90" t="s">
        <v>2700</v>
      </c>
      <c r="E1242" s="155">
        <v>41511.857141203705</v>
      </c>
      <c r="F1242" s="140"/>
      <c r="AI1242"/>
      <c r="AJ1242"/>
      <c r="AO1242"/>
      <c r="AP1242"/>
      <c r="AS1242"/>
    </row>
    <row r="1243" spans="3:45" s="90" customFormat="1">
      <c r="C1243" s="90" t="s">
        <v>2665</v>
      </c>
      <c r="D1243" s="90" t="s">
        <v>2700</v>
      </c>
      <c r="E1243" s="139">
        <v>41426</v>
      </c>
      <c r="F1243" s="140"/>
      <c r="AI1243"/>
      <c r="AJ1243"/>
      <c r="AO1243"/>
      <c r="AP1243"/>
      <c r="AS1243"/>
    </row>
    <row r="1244" spans="3:45" s="90" customFormat="1">
      <c r="C1244" s="90" t="s">
        <v>3661</v>
      </c>
      <c r="D1244" s="90" t="s">
        <v>2700</v>
      </c>
      <c r="E1244"/>
      <c r="F1244" s="140"/>
      <c r="AI1244"/>
      <c r="AJ1244"/>
      <c r="AO1244"/>
      <c r="AP1244"/>
      <c r="AS1244"/>
    </row>
    <row r="1245" spans="3:45" s="90" customFormat="1">
      <c r="C1245" s="90" t="s">
        <v>2666</v>
      </c>
      <c r="D1245" s="90" t="s">
        <v>2700</v>
      </c>
      <c r="E1245" s="139">
        <v>41426</v>
      </c>
      <c r="F1245" s="140"/>
      <c r="AI1245"/>
      <c r="AJ1245"/>
      <c r="AO1245"/>
      <c r="AP1245"/>
      <c r="AS1245"/>
    </row>
    <row r="1246" spans="3:45" s="90" customFormat="1">
      <c r="C1246" s="90" t="s">
        <v>893</v>
      </c>
      <c r="D1246" s="90" t="s">
        <v>2700</v>
      </c>
      <c r="E1246"/>
      <c r="F1246" s="140"/>
      <c r="AI1246"/>
      <c r="AJ1246"/>
      <c r="AO1246"/>
      <c r="AP1246"/>
      <c r="AS1246"/>
    </row>
    <row r="1247" spans="3:45" s="90" customFormat="1">
      <c r="C1247" s="90" t="s">
        <v>3265</v>
      </c>
      <c r="D1247" s="90" t="s">
        <v>2700</v>
      </c>
      <c r="E1247"/>
      <c r="F1247" s="140"/>
      <c r="AI1247"/>
      <c r="AJ1247"/>
      <c r="AO1247"/>
      <c r="AP1247"/>
      <c r="AS1247"/>
    </row>
    <row r="1248" spans="3:45" s="90" customFormat="1">
      <c r="C1248" s="90" t="s">
        <v>1169</v>
      </c>
      <c r="D1248" s="90" t="s">
        <v>2700</v>
      </c>
      <c r="E1248" s="155">
        <v>41511.86241898148</v>
      </c>
      <c r="F1248" s="140"/>
      <c r="AI1248"/>
      <c r="AJ1248"/>
      <c r="AO1248"/>
      <c r="AP1248"/>
      <c r="AS1248"/>
    </row>
    <row r="1249" spans="3:45" s="90" customFormat="1">
      <c r="C1249" s="90" t="s">
        <v>2667</v>
      </c>
      <c r="D1249" s="90" t="s">
        <v>2700</v>
      </c>
      <c r="E1249" s="155">
        <v>41426</v>
      </c>
      <c r="F1249" s="140"/>
      <c r="AI1249"/>
      <c r="AJ1249"/>
      <c r="AO1249"/>
      <c r="AP1249"/>
      <c r="AS1249"/>
    </row>
    <row r="1250" spans="3:45" s="90" customFormat="1">
      <c r="C1250" s="90" t="s">
        <v>3518</v>
      </c>
      <c r="D1250" s="90" t="s">
        <v>2700</v>
      </c>
      <c r="E1250" s="155">
        <v>41570.211724537039</v>
      </c>
      <c r="F1250" s="140"/>
      <c r="AI1250"/>
      <c r="AJ1250"/>
      <c r="AO1250"/>
      <c r="AP1250"/>
      <c r="AS1250"/>
    </row>
    <row r="1251" spans="3:45" s="90" customFormat="1">
      <c r="C1251" s="90" t="s">
        <v>2668</v>
      </c>
      <c r="D1251" s="90" t="s">
        <v>2700</v>
      </c>
      <c r="E1251" s="139">
        <v>41426</v>
      </c>
      <c r="F1251" s="140"/>
      <c r="AI1251"/>
      <c r="AJ1251"/>
      <c r="AO1251"/>
      <c r="AP1251"/>
      <c r="AS1251"/>
    </row>
    <row r="1252" spans="3:45" s="90" customFormat="1">
      <c r="C1252" s="90" t="s">
        <v>2850</v>
      </c>
      <c r="D1252" s="90" t="s">
        <v>2700</v>
      </c>
      <c r="E1252" s="139">
        <v>41426</v>
      </c>
      <c r="F1252" s="140"/>
      <c r="AI1252"/>
      <c r="AJ1252"/>
      <c r="AO1252"/>
      <c r="AP1252"/>
      <c r="AS1252"/>
    </row>
    <row r="1253" spans="3:45" s="90" customFormat="1">
      <c r="C1253" s="90" t="s">
        <v>2669</v>
      </c>
      <c r="D1253" s="90" t="s">
        <v>2700</v>
      </c>
      <c r="E1253" s="139">
        <v>41426</v>
      </c>
      <c r="F1253" s="140"/>
      <c r="AI1253"/>
      <c r="AJ1253"/>
      <c r="AO1253"/>
      <c r="AP1253"/>
      <c r="AS1253"/>
    </row>
    <row r="1254" spans="3:45" s="90" customFormat="1">
      <c r="C1254" s="90" t="s">
        <v>960</v>
      </c>
      <c r="D1254" s="90" t="s">
        <v>2700</v>
      </c>
      <c r="E1254"/>
      <c r="F1254" s="140"/>
      <c r="AI1254"/>
      <c r="AJ1254"/>
      <c r="AO1254"/>
      <c r="AP1254"/>
      <c r="AS1254"/>
    </row>
    <row r="1255" spans="3:45" s="90" customFormat="1">
      <c r="C1255" s="90" t="s">
        <v>2670</v>
      </c>
      <c r="D1255" s="90" t="s">
        <v>2700</v>
      </c>
      <c r="E1255" s="139">
        <v>41426</v>
      </c>
      <c r="F1255" s="140"/>
      <c r="AI1255"/>
      <c r="AJ1255"/>
      <c r="AO1255"/>
      <c r="AP1255"/>
      <c r="AS1255"/>
    </row>
    <row r="1256" spans="3:45" s="90" customFormat="1">
      <c r="C1256" s="90" t="s">
        <v>2671</v>
      </c>
      <c r="D1256" s="90" t="s">
        <v>2700</v>
      </c>
      <c r="E1256" s="155">
        <v>41426</v>
      </c>
      <c r="F1256" s="140"/>
      <c r="AI1256"/>
      <c r="AJ1256"/>
      <c r="AO1256"/>
      <c r="AP1256"/>
      <c r="AS1256"/>
    </row>
    <row r="1257" spans="3:45" s="90" customFormat="1">
      <c r="C1257" s="90" t="s">
        <v>961</v>
      </c>
      <c r="D1257" s="90" t="s">
        <v>2700</v>
      </c>
      <c r="E1257"/>
      <c r="F1257" s="140"/>
      <c r="AI1257"/>
      <c r="AJ1257"/>
      <c r="AO1257"/>
      <c r="AP1257"/>
      <c r="AS1257"/>
    </row>
    <row r="1258" spans="3:45" s="90" customFormat="1">
      <c r="C1258" s="90" t="s">
        <v>2672</v>
      </c>
      <c r="D1258" s="90" t="s">
        <v>2700</v>
      </c>
      <c r="E1258" s="139">
        <v>41426</v>
      </c>
      <c r="F1258" s="140"/>
      <c r="AI1258"/>
      <c r="AJ1258"/>
      <c r="AO1258"/>
      <c r="AP1258"/>
      <c r="AS1258"/>
    </row>
    <row r="1259" spans="3:45" s="90" customFormat="1">
      <c r="C1259" s="90" t="s">
        <v>3284</v>
      </c>
      <c r="D1259" s="90" t="s">
        <v>2700</v>
      </c>
      <c r="E1259" s="155">
        <v>41511.742928240739</v>
      </c>
      <c r="F1259" s="140"/>
      <c r="AI1259"/>
      <c r="AJ1259"/>
      <c r="AO1259"/>
      <c r="AP1259"/>
      <c r="AS1259"/>
    </row>
    <row r="1260" spans="3:45" s="90" customFormat="1">
      <c r="C1260" s="90" t="s">
        <v>976</v>
      </c>
      <c r="D1260" s="90" t="s">
        <v>2700</v>
      </c>
      <c r="E1260"/>
      <c r="F1260" s="140"/>
      <c r="AI1260"/>
      <c r="AJ1260"/>
      <c r="AO1260"/>
      <c r="AP1260"/>
      <c r="AS1260"/>
    </row>
    <row r="1261" spans="3:45" s="90" customFormat="1">
      <c r="C1261" s="90" t="s">
        <v>977</v>
      </c>
      <c r="D1261" s="90" t="s">
        <v>2700</v>
      </c>
      <c r="E1261" s="139">
        <v>41426</v>
      </c>
      <c r="F1261" s="140"/>
      <c r="AI1261"/>
      <c r="AJ1261"/>
      <c r="AO1261"/>
      <c r="AP1261"/>
      <c r="AS1261"/>
    </row>
    <row r="1262" spans="3:45" s="90" customFormat="1">
      <c r="C1262" s="90" t="s">
        <v>170</v>
      </c>
      <c r="D1262" s="90" t="s">
        <v>2700</v>
      </c>
      <c r="E1262" s="139">
        <v>41426</v>
      </c>
      <c r="F1262" s="140"/>
      <c r="AI1262"/>
      <c r="AJ1262"/>
      <c r="AO1262"/>
      <c r="AP1262"/>
      <c r="AS1262"/>
    </row>
    <row r="1263" spans="3:45" s="90" customFormat="1">
      <c r="C1263" s="90" t="s">
        <v>978</v>
      </c>
      <c r="D1263" s="90" t="s">
        <v>2700</v>
      </c>
      <c r="E1263" s="155">
        <v>41426</v>
      </c>
      <c r="F1263" s="140"/>
      <c r="AI1263"/>
      <c r="AJ1263"/>
      <c r="AO1263"/>
      <c r="AP1263"/>
      <c r="AS1263"/>
    </row>
    <row r="1264" spans="3:45" s="90" customFormat="1">
      <c r="C1264" s="90" t="s">
        <v>1015</v>
      </c>
      <c r="D1264" s="90" t="s">
        <v>2700</v>
      </c>
      <c r="E1264" s="155">
        <v>41511.861944444441</v>
      </c>
      <c r="F1264" s="140"/>
      <c r="AI1264"/>
      <c r="AJ1264"/>
      <c r="AO1264"/>
      <c r="AP1264"/>
      <c r="AS1264"/>
    </row>
    <row r="1265" spans="3:45" s="90" customFormat="1">
      <c r="C1265" s="90" t="s">
        <v>1016</v>
      </c>
      <c r="D1265" s="90" t="s">
        <v>2700</v>
      </c>
      <c r="E1265" s="155">
        <v>41511.862245370372</v>
      </c>
      <c r="F1265" s="140"/>
      <c r="AI1265"/>
      <c r="AJ1265"/>
      <c r="AO1265"/>
      <c r="AP1265"/>
      <c r="AS1265"/>
    </row>
    <row r="1266" spans="3:45" s="90" customFormat="1">
      <c r="C1266" s="90" t="s">
        <v>1828</v>
      </c>
      <c r="D1266" s="90" t="s">
        <v>2700</v>
      </c>
      <c r="E1266" s="139">
        <v>41511.862164351849</v>
      </c>
      <c r="F1266" s="140"/>
      <c r="AI1266"/>
      <c r="AJ1266"/>
      <c r="AO1266"/>
      <c r="AP1266"/>
      <c r="AS1266"/>
    </row>
    <row r="1267" spans="3:45" s="90" customFormat="1">
      <c r="C1267" s="90" t="s">
        <v>2673</v>
      </c>
      <c r="D1267" s="90" t="s">
        <v>2700</v>
      </c>
      <c r="E1267" s="139">
        <v>41426</v>
      </c>
      <c r="F1267" s="140"/>
      <c r="AI1267"/>
      <c r="AJ1267"/>
      <c r="AO1267"/>
      <c r="AP1267"/>
      <c r="AS1267"/>
    </row>
    <row r="1268" spans="3:45" s="90" customFormat="1">
      <c r="C1268" s="90" t="s">
        <v>2674</v>
      </c>
      <c r="D1268" s="90" t="s">
        <v>2700</v>
      </c>
      <c r="E1268" s="139">
        <v>41426</v>
      </c>
      <c r="F1268" s="140"/>
      <c r="AI1268"/>
      <c r="AJ1268"/>
      <c r="AO1268"/>
      <c r="AP1268"/>
      <c r="AS1268"/>
    </row>
    <row r="1269" spans="3:45" s="90" customFormat="1">
      <c r="C1269" s="90" t="s">
        <v>2675</v>
      </c>
      <c r="D1269" s="90" t="s">
        <v>2700</v>
      </c>
      <c r="E1269" s="139">
        <v>41426</v>
      </c>
      <c r="F1269" s="140"/>
      <c r="AI1269"/>
      <c r="AJ1269"/>
      <c r="AO1269"/>
      <c r="AP1269"/>
      <c r="AS1269"/>
    </row>
    <row r="1270" spans="3:45" s="90" customFormat="1">
      <c r="C1270" s="90" t="s">
        <v>2676</v>
      </c>
      <c r="D1270" s="90" t="s">
        <v>2700</v>
      </c>
      <c r="E1270"/>
      <c r="F1270" s="140"/>
      <c r="AI1270"/>
      <c r="AJ1270"/>
      <c r="AO1270"/>
      <c r="AP1270"/>
      <c r="AS1270"/>
    </row>
    <row r="1271" spans="3:45" s="90" customFormat="1">
      <c r="C1271" s="90" t="s">
        <v>2677</v>
      </c>
      <c r="D1271" s="90" t="s">
        <v>2700</v>
      </c>
      <c r="E1271" s="155">
        <v>41426</v>
      </c>
      <c r="F1271" s="140"/>
      <c r="AI1271"/>
      <c r="AJ1271"/>
      <c r="AO1271"/>
      <c r="AP1271"/>
      <c r="AS1271"/>
    </row>
    <row r="1272" spans="3:45" s="90" customFormat="1">
      <c r="C1272" s="90" t="s">
        <v>2678</v>
      </c>
      <c r="D1272" s="90" t="s">
        <v>2700</v>
      </c>
      <c r="E1272" s="139">
        <v>41426</v>
      </c>
      <c r="F1272" s="140"/>
      <c r="AI1272"/>
      <c r="AJ1272"/>
      <c r="AO1272"/>
      <c r="AP1272"/>
      <c r="AS1272"/>
    </row>
    <row r="1273" spans="3:45" s="90" customFormat="1">
      <c r="C1273" s="90" t="s">
        <v>2679</v>
      </c>
      <c r="D1273" s="90" t="s">
        <v>2700</v>
      </c>
      <c r="E1273" s="139">
        <v>41426</v>
      </c>
      <c r="F1273" s="140"/>
      <c r="AI1273"/>
      <c r="AJ1273"/>
      <c r="AO1273"/>
      <c r="AP1273"/>
      <c r="AS1273"/>
    </row>
    <row r="1274" spans="3:45" s="90" customFormat="1">
      <c r="C1274" s="90" t="s">
        <v>2680</v>
      </c>
      <c r="D1274" s="90" t="s">
        <v>2700</v>
      </c>
      <c r="E1274" s="139">
        <v>41426</v>
      </c>
      <c r="F1274" s="140"/>
      <c r="AI1274"/>
      <c r="AJ1274"/>
      <c r="AO1274"/>
      <c r="AP1274"/>
      <c r="AS1274"/>
    </row>
    <row r="1275" spans="3:45" s="90" customFormat="1">
      <c r="C1275" s="90" t="s">
        <v>2746</v>
      </c>
      <c r="D1275" s="90" t="s">
        <v>2700</v>
      </c>
      <c r="E1275" s="139">
        <v>41426</v>
      </c>
      <c r="F1275" s="140"/>
      <c r="AI1275"/>
      <c r="AJ1275"/>
      <c r="AO1275"/>
      <c r="AP1275"/>
      <c r="AS1275"/>
    </row>
    <row r="1276" spans="3:45" s="90" customFormat="1">
      <c r="C1276" s="90" t="s">
        <v>2835</v>
      </c>
      <c r="D1276" s="90" t="s">
        <v>2700</v>
      </c>
      <c r="E1276"/>
      <c r="F1276" s="140"/>
      <c r="AI1276"/>
      <c r="AJ1276"/>
      <c r="AO1276"/>
      <c r="AP1276"/>
      <c r="AS1276"/>
    </row>
    <row r="1277" spans="3:45" s="90" customFormat="1">
      <c r="C1277" s="90" t="s">
        <v>2681</v>
      </c>
      <c r="D1277" s="90" t="s">
        <v>2700</v>
      </c>
      <c r="E1277" s="139">
        <v>41426</v>
      </c>
      <c r="F1277" s="140"/>
      <c r="AI1277"/>
      <c r="AJ1277"/>
      <c r="AO1277"/>
      <c r="AP1277"/>
      <c r="AS1277"/>
    </row>
    <row r="1278" spans="3:45" s="90" customFormat="1">
      <c r="C1278" s="90" t="s">
        <v>2682</v>
      </c>
      <c r="D1278" s="90" t="s">
        <v>2700</v>
      </c>
      <c r="E1278" s="139">
        <v>41426</v>
      </c>
      <c r="F1278" s="140"/>
      <c r="AI1278"/>
      <c r="AJ1278"/>
      <c r="AO1278"/>
      <c r="AP1278"/>
      <c r="AS1278"/>
    </row>
    <row r="1279" spans="3:45" s="90" customFormat="1">
      <c r="C1279" s="90" t="s">
        <v>2745</v>
      </c>
      <c r="D1279" s="90" t="s">
        <v>2700</v>
      </c>
      <c r="E1279" s="139">
        <v>41426</v>
      </c>
      <c r="F1279" s="140"/>
      <c r="AI1279"/>
      <c r="AJ1279"/>
      <c r="AO1279"/>
      <c r="AP1279"/>
      <c r="AS1279"/>
    </row>
    <row r="1280" spans="3:45" s="90" customFormat="1">
      <c r="C1280" s="90" t="s">
        <v>2683</v>
      </c>
      <c r="D1280" s="90" t="s">
        <v>2700</v>
      </c>
      <c r="E1280" s="155">
        <v>41507.741446759261</v>
      </c>
      <c r="F1280" s="140"/>
      <c r="AI1280"/>
      <c r="AJ1280"/>
      <c r="AO1280"/>
      <c r="AP1280"/>
      <c r="AS1280"/>
    </row>
    <row r="1281" spans="3:45" s="90" customFormat="1">
      <c r="C1281" s="90" t="s">
        <v>2922</v>
      </c>
      <c r="D1281" s="90" t="s">
        <v>2700</v>
      </c>
      <c r="E1281"/>
      <c r="F1281" s="140"/>
      <c r="AI1281"/>
      <c r="AJ1281"/>
      <c r="AO1281"/>
      <c r="AP1281"/>
      <c r="AS1281"/>
    </row>
    <row r="1282" spans="3:45" s="90" customFormat="1">
      <c r="C1282" s="90" t="s">
        <v>2684</v>
      </c>
      <c r="D1282" s="90" t="s">
        <v>2700</v>
      </c>
      <c r="E1282"/>
      <c r="F1282" s="140"/>
      <c r="AI1282"/>
      <c r="AJ1282"/>
      <c r="AO1282"/>
      <c r="AP1282"/>
      <c r="AS1282"/>
    </row>
    <row r="1283" spans="3:45" s="90" customFormat="1">
      <c r="C1283" s="90" t="s">
        <v>3431</v>
      </c>
      <c r="D1283" s="90" t="s">
        <v>165</v>
      </c>
      <c r="E1283" s="155">
        <v>41554.694479166668</v>
      </c>
      <c r="F1283" s="140"/>
      <c r="AI1283"/>
      <c r="AJ1283"/>
      <c r="AO1283"/>
      <c r="AP1283"/>
      <c r="AS1283"/>
    </row>
    <row r="1284" spans="3:45" s="90" customFormat="1">
      <c r="C1284" s="90" t="s">
        <v>3420</v>
      </c>
      <c r="D1284" s="90" t="s">
        <v>165</v>
      </c>
      <c r="E1284" s="155">
        <v>41548.908368055556</v>
      </c>
      <c r="F1284" s="140"/>
      <c r="AI1284"/>
      <c r="AJ1284"/>
      <c r="AO1284"/>
      <c r="AP1284"/>
      <c r="AS1284"/>
    </row>
    <row r="1285" spans="3:45" s="90" customFormat="1">
      <c r="C1285" s="90" t="s">
        <v>3421</v>
      </c>
      <c r="D1285" s="90" t="s">
        <v>165</v>
      </c>
      <c r="E1285" s="155">
        <v>41548.908379629633</v>
      </c>
      <c r="F1285" s="140"/>
      <c r="AI1285"/>
      <c r="AJ1285"/>
      <c r="AO1285"/>
      <c r="AP1285"/>
      <c r="AS1285"/>
    </row>
    <row r="1286" spans="3:45" s="90" customFormat="1">
      <c r="C1286" s="90" t="s">
        <v>1465</v>
      </c>
      <c r="D1286" s="90" t="s">
        <v>165</v>
      </c>
      <c r="E1286" s="139">
        <v>41426</v>
      </c>
      <c r="F1286" s="140"/>
      <c r="AI1286"/>
      <c r="AJ1286"/>
      <c r="AO1286"/>
      <c r="AP1286"/>
      <c r="AS1286"/>
    </row>
    <row r="1287" spans="3:45" s="90" customFormat="1">
      <c r="C1287" s="90" t="s">
        <v>1470</v>
      </c>
      <c r="D1287" s="90" t="s">
        <v>165</v>
      </c>
      <c r="E1287"/>
      <c r="F1287" s="140"/>
      <c r="AI1287"/>
      <c r="AJ1287"/>
      <c r="AO1287"/>
      <c r="AP1287"/>
      <c r="AS1287"/>
    </row>
    <row r="1288" spans="3:45" s="90" customFormat="1">
      <c r="C1288" s="90" t="s">
        <v>2821</v>
      </c>
      <c r="D1288" s="90" t="s">
        <v>165</v>
      </c>
      <c r="E1288" s="139">
        <v>41426</v>
      </c>
      <c r="F1288" s="140"/>
      <c r="AI1288"/>
      <c r="AJ1288"/>
      <c r="AO1288"/>
      <c r="AP1288"/>
      <c r="AS1288"/>
    </row>
    <row r="1289" spans="3:45" s="90" customFormat="1">
      <c r="C1289" s="90" t="s">
        <v>2755</v>
      </c>
      <c r="D1289" s="90" t="s">
        <v>165</v>
      </c>
      <c r="E1289" s="139">
        <v>41426</v>
      </c>
      <c r="F1289" s="140"/>
      <c r="AI1289"/>
      <c r="AJ1289"/>
      <c r="AO1289"/>
      <c r="AP1289"/>
      <c r="AS1289"/>
    </row>
    <row r="1290" spans="3:45" s="90" customFormat="1">
      <c r="C1290" s="90" t="s">
        <v>1466</v>
      </c>
      <c r="D1290" s="90" t="s">
        <v>165</v>
      </c>
      <c r="E1290" s="139">
        <v>41426</v>
      </c>
      <c r="F1290" s="140"/>
      <c r="AI1290"/>
      <c r="AJ1290"/>
      <c r="AO1290"/>
      <c r="AP1290"/>
      <c r="AS1290"/>
    </row>
    <row r="1291" spans="3:45" s="90" customFormat="1">
      <c r="C1291" s="90" t="s">
        <v>1471</v>
      </c>
      <c r="D1291" s="90" t="s">
        <v>165</v>
      </c>
      <c r="E1291" s="139">
        <v>41426</v>
      </c>
      <c r="F1291" s="140"/>
      <c r="AI1291"/>
      <c r="AJ1291"/>
      <c r="AO1291"/>
      <c r="AP1291"/>
      <c r="AS1291"/>
    </row>
    <row r="1292" spans="3:45" s="90" customFormat="1">
      <c r="C1292" s="90" t="s">
        <v>2814</v>
      </c>
      <c r="D1292" s="90" t="s">
        <v>165</v>
      </c>
      <c r="E1292" s="139">
        <v>41426</v>
      </c>
      <c r="F1292" s="140"/>
      <c r="AI1292"/>
      <c r="AJ1292"/>
      <c r="AO1292"/>
      <c r="AP1292"/>
      <c r="AS1292"/>
    </row>
    <row r="1293" spans="3:45" s="90" customFormat="1">
      <c r="C1293" s="90" t="s">
        <v>2756</v>
      </c>
      <c r="D1293" s="90" t="s">
        <v>165</v>
      </c>
      <c r="E1293" s="139">
        <v>41426</v>
      </c>
      <c r="F1293" s="140"/>
      <c r="AI1293"/>
      <c r="AJ1293"/>
      <c r="AO1293"/>
      <c r="AP1293"/>
      <c r="AS1293"/>
    </row>
    <row r="1294" spans="3:45" s="90" customFormat="1">
      <c r="C1294" s="90" t="s">
        <v>1467</v>
      </c>
      <c r="D1294" s="90" t="s">
        <v>165</v>
      </c>
      <c r="E1294" s="139">
        <v>41426</v>
      </c>
      <c r="F1294" s="140"/>
      <c r="AI1294"/>
      <c r="AJ1294"/>
      <c r="AO1294"/>
      <c r="AP1294"/>
      <c r="AS1294"/>
    </row>
    <row r="1295" spans="3:45" s="90" customFormat="1">
      <c r="C1295" s="90" t="s">
        <v>1472</v>
      </c>
      <c r="D1295" s="90" t="s">
        <v>165</v>
      </c>
      <c r="E1295" s="139">
        <v>41426</v>
      </c>
      <c r="F1295" s="140"/>
      <c r="AI1295"/>
      <c r="AJ1295"/>
      <c r="AO1295"/>
      <c r="AP1295"/>
      <c r="AS1295"/>
    </row>
    <row r="1296" spans="3:45" s="90" customFormat="1">
      <c r="C1296" s="90" t="s">
        <v>1468</v>
      </c>
      <c r="D1296" s="90" t="s">
        <v>165</v>
      </c>
      <c r="E1296" s="139">
        <v>41426</v>
      </c>
      <c r="F1296" s="140"/>
      <c r="AI1296"/>
      <c r="AJ1296"/>
      <c r="AO1296"/>
      <c r="AP1296"/>
      <c r="AS1296"/>
    </row>
    <row r="1297" spans="3:45" s="90" customFormat="1">
      <c r="C1297" s="90" t="s">
        <v>1473</v>
      </c>
      <c r="D1297" s="90" t="s">
        <v>165</v>
      </c>
      <c r="E1297" s="139">
        <v>41426</v>
      </c>
      <c r="F1297" s="140"/>
      <c r="AI1297"/>
      <c r="AJ1297"/>
      <c r="AO1297"/>
      <c r="AP1297"/>
      <c r="AS1297"/>
    </row>
    <row r="1298" spans="3:45" s="90" customFormat="1">
      <c r="C1298" s="90" t="s">
        <v>1469</v>
      </c>
      <c r="D1298" s="90" t="s">
        <v>165</v>
      </c>
      <c r="E1298" s="139">
        <v>41426</v>
      </c>
      <c r="F1298" s="140"/>
      <c r="AI1298"/>
      <c r="AJ1298"/>
      <c r="AO1298"/>
      <c r="AP1298"/>
      <c r="AS1298"/>
    </row>
    <row r="1299" spans="3:45" s="90" customFormat="1">
      <c r="C1299" s="90" t="s">
        <v>1269</v>
      </c>
      <c r="D1299" s="90" t="s">
        <v>165</v>
      </c>
      <c r="E1299" s="139">
        <v>41426</v>
      </c>
      <c r="F1299" s="140"/>
      <c r="AI1299"/>
      <c r="AJ1299"/>
      <c r="AO1299"/>
      <c r="AP1299"/>
      <c r="AS1299"/>
    </row>
    <row r="1300" spans="3:45" s="90" customFormat="1">
      <c r="C1300" s="90" t="s">
        <v>5689</v>
      </c>
      <c r="D1300" s="90" t="s">
        <v>165</v>
      </c>
      <c r="E1300"/>
      <c r="F1300" s="140"/>
      <c r="AI1300"/>
      <c r="AJ1300"/>
      <c r="AO1300"/>
      <c r="AP1300"/>
      <c r="AS1300"/>
    </row>
    <row r="1301" spans="3:45" s="90" customFormat="1">
      <c r="C1301" s="90" t="s">
        <v>4005</v>
      </c>
      <c r="D1301" s="90" t="s">
        <v>165</v>
      </c>
      <c r="E1301" s="155">
        <v>42646.332326388889</v>
      </c>
      <c r="F1301" s="140"/>
      <c r="AI1301"/>
      <c r="AJ1301"/>
      <c r="AO1301"/>
      <c r="AP1301"/>
      <c r="AS1301"/>
    </row>
    <row r="1302" spans="3:45" s="90" customFormat="1">
      <c r="C1302" s="90" t="s">
        <v>1270</v>
      </c>
      <c r="D1302" s="90" t="s">
        <v>165</v>
      </c>
      <c r="E1302" s="139">
        <v>41426</v>
      </c>
      <c r="F1302" s="140"/>
      <c r="AI1302"/>
      <c r="AJ1302"/>
      <c r="AO1302"/>
      <c r="AP1302"/>
      <c r="AS1302"/>
    </row>
    <row r="1303" spans="3:45" s="90" customFormat="1">
      <c r="C1303" s="90" t="s">
        <v>2921</v>
      </c>
      <c r="D1303" s="90" t="s">
        <v>165</v>
      </c>
      <c r="E1303" s="155">
        <v>41426</v>
      </c>
      <c r="F1303" s="140"/>
      <c r="AI1303"/>
      <c r="AJ1303"/>
      <c r="AO1303"/>
      <c r="AP1303"/>
      <c r="AS1303"/>
    </row>
    <row r="1304" spans="3:45" s="90" customFormat="1">
      <c r="C1304" s="90" t="s">
        <v>2920</v>
      </c>
      <c r="D1304" s="90" t="s">
        <v>165</v>
      </c>
      <c r="E1304" s="139">
        <v>41426</v>
      </c>
      <c r="F1304" s="140"/>
      <c r="AI1304"/>
      <c r="AJ1304"/>
      <c r="AO1304"/>
      <c r="AP1304"/>
      <c r="AS1304"/>
    </row>
    <row r="1305" spans="3:45" s="90" customFormat="1">
      <c r="C1305" s="90" t="s">
        <v>1271</v>
      </c>
      <c r="D1305" s="90" t="s">
        <v>165</v>
      </c>
      <c r="E1305" s="139">
        <v>41426</v>
      </c>
      <c r="F1305" s="140"/>
      <c r="AI1305"/>
      <c r="AJ1305"/>
      <c r="AO1305"/>
      <c r="AP1305"/>
      <c r="AS1305"/>
    </row>
    <row r="1306" spans="3:45" s="90" customFormat="1">
      <c r="C1306" s="90" t="s">
        <v>3385</v>
      </c>
      <c r="D1306" s="90" t="s">
        <v>165</v>
      </c>
      <c r="E1306" s="139">
        <v>41548.891250000001</v>
      </c>
      <c r="F1306" s="140"/>
      <c r="AI1306"/>
      <c r="AJ1306"/>
      <c r="AO1306"/>
      <c r="AP1306"/>
      <c r="AS1306"/>
    </row>
    <row r="1307" spans="3:45" s="90" customFormat="1">
      <c r="C1307" s="90" t="s">
        <v>3623</v>
      </c>
      <c r="D1307" s="90" t="s">
        <v>165</v>
      </c>
      <c r="E1307"/>
      <c r="F1307" s="140"/>
      <c r="AI1307"/>
      <c r="AJ1307"/>
      <c r="AO1307"/>
      <c r="AP1307"/>
      <c r="AS1307"/>
    </row>
    <row r="1308" spans="3:45" s="90" customFormat="1">
      <c r="C1308" s="90" t="s">
        <v>3307</v>
      </c>
      <c r="D1308" s="90" t="s">
        <v>165</v>
      </c>
      <c r="E1308"/>
      <c r="F1308" s="140"/>
      <c r="AI1308"/>
      <c r="AJ1308"/>
      <c r="AO1308"/>
      <c r="AP1308"/>
      <c r="AS1308"/>
    </row>
    <row r="1309" spans="3:45" s="90" customFormat="1">
      <c r="C1309" s="90" t="s">
        <v>2136</v>
      </c>
      <c r="D1309" s="90" t="s">
        <v>165</v>
      </c>
      <c r="E1309" s="139"/>
      <c r="F1309" s="140"/>
      <c r="AI1309"/>
      <c r="AJ1309"/>
      <c r="AO1309"/>
      <c r="AP1309"/>
      <c r="AS1309"/>
    </row>
    <row r="1310" spans="3:45" s="90" customFormat="1">
      <c r="C1310" s="90" t="s">
        <v>3514</v>
      </c>
      <c r="D1310" s="90" t="s">
        <v>165</v>
      </c>
      <c r="E1310" s="155">
        <v>41570.209953703707</v>
      </c>
      <c r="F1310" s="140"/>
      <c r="AI1310"/>
      <c r="AJ1310"/>
      <c r="AO1310"/>
      <c r="AP1310"/>
      <c r="AS1310"/>
    </row>
    <row r="1311" spans="3:45" s="90" customFormat="1">
      <c r="C1311" s="90" t="s">
        <v>3585</v>
      </c>
      <c r="D1311" s="90" t="s">
        <v>165</v>
      </c>
      <c r="E1311"/>
      <c r="F1311" s="140"/>
      <c r="AI1311"/>
      <c r="AJ1311"/>
      <c r="AO1311"/>
      <c r="AP1311"/>
      <c r="AS1311"/>
    </row>
    <row r="1312" spans="3:45" s="90" customFormat="1">
      <c r="C1312" s="90" t="s">
        <v>1463</v>
      </c>
      <c r="D1312" s="90" t="s">
        <v>165</v>
      </c>
      <c r="E1312" s="139">
        <v>41426</v>
      </c>
      <c r="F1312" s="140"/>
      <c r="AI1312"/>
      <c r="AJ1312"/>
      <c r="AO1312"/>
      <c r="AP1312"/>
      <c r="AS1312"/>
    </row>
    <row r="1313" spans="3:45" s="90" customFormat="1">
      <c r="C1313" s="90" t="s">
        <v>2050</v>
      </c>
      <c r="D1313" s="90" t="s">
        <v>165</v>
      </c>
      <c r="E1313" s="139">
        <v>41426</v>
      </c>
      <c r="F1313" s="140"/>
      <c r="AI1313"/>
      <c r="AJ1313"/>
      <c r="AO1313"/>
      <c r="AP1313"/>
      <c r="AS1313"/>
    </row>
    <row r="1314" spans="3:45" s="90" customFormat="1">
      <c r="C1314" s="90" t="s">
        <v>3384</v>
      </c>
      <c r="D1314" s="90" t="s">
        <v>165</v>
      </c>
      <c r="E1314" s="139">
        <v>41548.891180555554</v>
      </c>
      <c r="F1314" s="140"/>
      <c r="AI1314"/>
      <c r="AJ1314"/>
      <c r="AO1314"/>
      <c r="AP1314"/>
      <c r="AS1314"/>
    </row>
    <row r="1315" spans="3:45" s="90" customFormat="1">
      <c r="C1315" s="90" t="s">
        <v>3299</v>
      </c>
      <c r="D1315" s="90" t="s">
        <v>165</v>
      </c>
      <c r="E1315"/>
      <c r="F1315" s="140"/>
      <c r="AI1315"/>
      <c r="AJ1315"/>
      <c r="AO1315"/>
      <c r="AP1315"/>
      <c r="AS1315"/>
    </row>
    <row r="1316" spans="3:45" s="90" customFormat="1">
      <c r="C1316" s="90" t="s">
        <v>1452</v>
      </c>
      <c r="D1316" s="90" t="s">
        <v>165</v>
      </c>
      <c r="E1316"/>
      <c r="F1316" s="140"/>
      <c r="AI1316"/>
      <c r="AJ1316"/>
      <c r="AO1316"/>
      <c r="AP1316"/>
      <c r="AS1316"/>
    </row>
    <row r="1317" spans="3:45" s="90" customFormat="1">
      <c r="C1317" s="90" t="s">
        <v>1464</v>
      </c>
      <c r="D1317" s="90" t="s">
        <v>165</v>
      </c>
      <c r="E1317" s="139">
        <v>41426</v>
      </c>
      <c r="F1317" s="140"/>
      <c r="AI1317"/>
      <c r="AJ1317"/>
      <c r="AO1317"/>
      <c r="AP1317"/>
      <c r="AS1317"/>
    </row>
    <row r="1318" spans="3:45" s="90" customFormat="1">
      <c r="C1318" s="90" t="s">
        <v>1272</v>
      </c>
      <c r="D1318" s="90" t="s">
        <v>165</v>
      </c>
      <c r="E1318" s="139">
        <v>41426</v>
      </c>
      <c r="F1318" s="140"/>
      <c r="AI1318"/>
      <c r="AJ1318"/>
      <c r="AO1318"/>
      <c r="AP1318"/>
      <c r="AS1318"/>
    </row>
    <row r="1319" spans="3:45" s="90" customFormat="1">
      <c r="C1319" s="90" t="s">
        <v>1273</v>
      </c>
      <c r="D1319" s="90" t="s">
        <v>165</v>
      </c>
      <c r="E1319"/>
      <c r="F1319" s="140"/>
      <c r="AI1319"/>
      <c r="AJ1319"/>
      <c r="AO1319"/>
      <c r="AP1319"/>
      <c r="AS1319"/>
    </row>
    <row r="1320" spans="3:45" s="90" customFormat="1">
      <c r="C1320" s="90" t="s">
        <v>1274</v>
      </c>
      <c r="D1320" s="90" t="s">
        <v>165</v>
      </c>
      <c r="E1320" s="155">
        <v>41426</v>
      </c>
      <c r="F1320" s="140"/>
      <c r="AI1320"/>
      <c r="AJ1320"/>
      <c r="AO1320"/>
      <c r="AP1320"/>
      <c r="AS1320"/>
    </row>
    <row r="1321" spans="3:45" s="90" customFormat="1">
      <c r="C1321" s="90" t="s">
        <v>1275</v>
      </c>
      <c r="D1321" s="90" t="s">
        <v>165</v>
      </c>
      <c r="E1321"/>
      <c r="F1321" s="140"/>
      <c r="AI1321"/>
      <c r="AJ1321"/>
      <c r="AO1321"/>
      <c r="AP1321"/>
      <c r="AS1321"/>
    </row>
    <row r="1322" spans="3:45" s="90" customFormat="1">
      <c r="C1322" s="90" t="s">
        <v>1276</v>
      </c>
      <c r="D1322" s="90" t="s">
        <v>165</v>
      </c>
      <c r="E1322" s="139">
        <v>41426</v>
      </c>
      <c r="F1322" s="140"/>
      <c r="AI1322"/>
      <c r="AJ1322"/>
      <c r="AO1322"/>
      <c r="AP1322"/>
      <c r="AS1322"/>
    </row>
    <row r="1323" spans="3:45" s="90" customFormat="1">
      <c r="C1323" s="90" t="s">
        <v>1277</v>
      </c>
      <c r="D1323" s="90" t="s">
        <v>165</v>
      </c>
      <c r="E1323" s="139">
        <v>41426</v>
      </c>
      <c r="F1323" s="140"/>
      <c r="AI1323"/>
      <c r="AJ1323"/>
      <c r="AO1323"/>
      <c r="AP1323"/>
      <c r="AS1323"/>
    </row>
    <row r="1324" spans="3:45" s="90" customFormat="1">
      <c r="C1324" s="90" t="s">
        <v>1278</v>
      </c>
      <c r="D1324" s="90" t="s">
        <v>165</v>
      </c>
      <c r="E1324" s="155">
        <v>41426</v>
      </c>
      <c r="F1324" s="140"/>
      <c r="AI1324"/>
      <c r="AJ1324"/>
      <c r="AO1324"/>
      <c r="AP1324"/>
      <c r="AS1324"/>
    </row>
    <row r="1325" spans="3:45" s="90" customFormat="1">
      <c r="C1325" s="90" t="s">
        <v>1279</v>
      </c>
      <c r="D1325" s="90" t="s">
        <v>165</v>
      </c>
      <c r="E1325" s="139">
        <v>41426</v>
      </c>
      <c r="F1325" s="140"/>
      <c r="AI1325"/>
      <c r="AJ1325"/>
      <c r="AO1325"/>
      <c r="AP1325"/>
      <c r="AS1325"/>
    </row>
    <row r="1326" spans="3:45" s="90" customFormat="1">
      <c r="C1326" s="90" t="s">
        <v>1280</v>
      </c>
      <c r="D1326" s="90" t="s">
        <v>165</v>
      </c>
      <c r="E1326"/>
      <c r="F1326" s="140"/>
      <c r="AI1326"/>
      <c r="AJ1326"/>
      <c r="AO1326"/>
      <c r="AP1326"/>
      <c r="AS1326"/>
    </row>
    <row r="1327" spans="3:45" s="90" customFormat="1">
      <c r="C1327" s="90" t="s">
        <v>1281</v>
      </c>
      <c r="D1327" s="90" t="s">
        <v>165</v>
      </c>
      <c r="E1327"/>
      <c r="F1327" s="140"/>
      <c r="AI1327"/>
      <c r="AJ1327"/>
      <c r="AO1327"/>
      <c r="AP1327"/>
      <c r="AS1327"/>
    </row>
    <row r="1328" spans="3:45" s="90" customFormat="1">
      <c r="C1328" s="90" t="s">
        <v>1282</v>
      </c>
      <c r="D1328" s="90" t="s">
        <v>165</v>
      </c>
      <c r="E1328" s="155">
        <v>41426</v>
      </c>
      <c r="F1328" s="140"/>
      <c r="AI1328"/>
      <c r="AJ1328"/>
      <c r="AO1328"/>
      <c r="AP1328"/>
      <c r="AS1328"/>
    </row>
    <row r="1329" spans="3:45" s="90" customFormat="1">
      <c r="C1329" s="90" t="s">
        <v>1283</v>
      </c>
      <c r="D1329" s="90" t="s">
        <v>165</v>
      </c>
      <c r="E1329" s="139">
        <v>41426</v>
      </c>
      <c r="F1329" s="140"/>
      <c r="AI1329"/>
      <c r="AJ1329"/>
      <c r="AO1329"/>
      <c r="AP1329"/>
      <c r="AS1329"/>
    </row>
    <row r="1330" spans="3:45" s="90" customFormat="1">
      <c r="C1330" s="90" t="s">
        <v>1284</v>
      </c>
      <c r="D1330" s="90" t="s">
        <v>165</v>
      </c>
      <c r="E1330" s="139">
        <v>41426</v>
      </c>
      <c r="F1330" s="140"/>
      <c r="AI1330"/>
      <c r="AJ1330"/>
      <c r="AO1330"/>
      <c r="AP1330"/>
      <c r="AS1330"/>
    </row>
    <row r="1331" spans="3:45" s="90" customFormat="1">
      <c r="C1331" s="90" t="s">
        <v>1285</v>
      </c>
      <c r="D1331" s="90" t="s">
        <v>165</v>
      </c>
      <c r="E1331" s="139">
        <v>41426</v>
      </c>
      <c r="F1331" s="140"/>
      <c r="AI1331"/>
      <c r="AJ1331"/>
      <c r="AO1331"/>
      <c r="AP1331"/>
      <c r="AS1331"/>
    </row>
    <row r="1332" spans="3:45" s="90" customFormat="1">
      <c r="C1332" s="90" t="s">
        <v>1286</v>
      </c>
      <c r="D1332" s="90" t="s">
        <v>165</v>
      </c>
      <c r="E1332" s="155">
        <v>41426</v>
      </c>
      <c r="F1332" s="140"/>
      <c r="AI1332"/>
      <c r="AJ1332"/>
      <c r="AO1332"/>
      <c r="AP1332"/>
      <c r="AS1332"/>
    </row>
    <row r="1333" spans="3:45" s="90" customFormat="1">
      <c r="C1333" s="90" t="s">
        <v>1287</v>
      </c>
      <c r="D1333" s="90" t="s">
        <v>165</v>
      </c>
      <c r="E1333"/>
      <c r="F1333" s="140"/>
      <c r="AI1333"/>
      <c r="AJ1333"/>
      <c r="AO1333"/>
      <c r="AP1333"/>
      <c r="AS1333"/>
    </row>
    <row r="1334" spans="3:45" s="90" customFormat="1">
      <c r="C1334" s="90" t="s">
        <v>1288</v>
      </c>
      <c r="D1334" s="90" t="s">
        <v>165</v>
      </c>
      <c r="E1334" s="139">
        <v>41426</v>
      </c>
      <c r="F1334" s="140"/>
      <c r="AI1334"/>
      <c r="AJ1334"/>
      <c r="AO1334"/>
      <c r="AP1334"/>
      <c r="AS1334"/>
    </row>
    <row r="1335" spans="3:45" s="90" customFormat="1">
      <c r="C1335" s="90" t="s">
        <v>2500</v>
      </c>
      <c r="D1335" s="90" t="s">
        <v>165</v>
      </c>
      <c r="E1335" s="139">
        <v>41426</v>
      </c>
      <c r="F1335" s="140"/>
      <c r="AI1335"/>
      <c r="AJ1335"/>
      <c r="AO1335"/>
      <c r="AP1335"/>
      <c r="AS1335"/>
    </row>
    <row r="1336" spans="3:45" s="90" customFormat="1">
      <c r="C1336" s="90" t="s">
        <v>1459</v>
      </c>
      <c r="D1336" s="90" t="s">
        <v>165</v>
      </c>
      <c r="E1336" s="139">
        <v>41426</v>
      </c>
      <c r="F1336" s="140"/>
      <c r="AI1336"/>
      <c r="AJ1336"/>
      <c r="AO1336"/>
      <c r="AP1336"/>
      <c r="AS1336"/>
    </row>
    <row r="1337" spans="3:45" s="90" customFormat="1">
      <c r="C1337" s="90" t="s">
        <v>1289</v>
      </c>
      <c r="D1337" s="90" t="s">
        <v>165</v>
      </c>
      <c r="E1337"/>
      <c r="F1337" s="140"/>
      <c r="AI1337"/>
      <c r="AJ1337"/>
      <c r="AO1337"/>
      <c r="AP1337"/>
      <c r="AS1337"/>
    </row>
    <row r="1338" spans="3:45" s="90" customFormat="1">
      <c r="C1338" s="90" t="s">
        <v>2499</v>
      </c>
      <c r="D1338" s="90" t="s">
        <v>165</v>
      </c>
      <c r="E1338"/>
      <c r="F1338" s="140"/>
      <c r="AI1338"/>
      <c r="AJ1338"/>
      <c r="AO1338"/>
      <c r="AP1338"/>
      <c r="AS1338"/>
    </row>
    <row r="1339" spans="3:45" s="90" customFormat="1">
      <c r="C1339" s="90" t="s">
        <v>3214</v>
      </c>
      <c r="D1339" s="90" t="s">
        <v>165</v>
      </c>
      <c r="E1339"/>
      <c r="F1339" s="140"/>
      <c r="AI1339"/>
      <c r="AJ1339"/>
      <c r="AO1339"/>
      <c r="AP1339"/>
      <c r="AS1339"/>
    </row>
    <row r="1340" spans="3:45" s="90" customFormat="1">
      <c r="C1340" s="90" t="s">
        <v>1442</v>
      </c>
      <c r="D1340" s="90" t="s">
        <v>165</v>
      </c>
      <c r="E1340" s="155">
        <v>41426</v>
      </c>
      <c r="F1340" s="140"/>
      <c r="AI1340"/>
      <c r="AJ1340"/>
      <c r="AO1340"/>
      <c r="AP1340"/>
      <c r="AS1340"/>
    </row>
    <row r="1341" spans="3:45" s="90" customFormat="1">
      <c r="C1341" s="90" t="s">
        <v>1290</v>
      </c>
      <c r="D1341" s="90" t="s">
        <v>165</v>
      </c>
      <c r="E1341" s="139">
        <v>41426</v>
      </c>
      <c r="F1341" s="140"/>
      <c r="AI1341"/>
      <c r="AJ1341"/>
      <c r="AO1341"/>
      <c r="AP1341"/>
      <c r="AS1341"/>
    </row>
    <row r="1342" spans="3:45" s="90" customFormat="1">
      <c r="C1342" s="90" t="s">
        <v>2501</v>
      </c>
      <c r="D1342" s="90" t="s">
        <v>165</v>
      </c>
      <c r="E1342" s="139">
        <v>41426</v>
      </c>
      <c r="F1342" s="140"/>
      <c r="AI1342"/>
      <c r="AJ1342"/>
      <c r="AO1342"/>
      <c r="AP1342"/>
      <c r="AS1342"/>
    </row>
    <row r="1343" spans="3:45" s="90" customFormat="1">
      <c r="C1343" s="90" t="s">
        <v>3479</v>
      </c>
      <c r="D1343" s="90" t="s">
        <v>165</v>
      </c>
      <c r="E1343" s="155">
        <v>41554.887719907405</v>
      </c>
      <c r="F1343" s="140"/>
      <c r="AI1343"/>
      <c r="AJ1343"/>
      <c r="AO1343"/>
      <c r="AP1343"/>
      <c r="AS1343"/>
    </row>
    <row r="1344" spans="3:45" s="90" customFormat="1">
      <c r="C1344" s="90" t="s">
        <v>2017</v>
      </c>
      <c r="D1344" s="90" t="s">
        <v>165</v>
      </c>
      <c r="E1344" s="139">
        <v>41426</v>
      </c>
      <c r="F1344" s="140"/>
      <c r="AI1344"/>
      <c r="AJ1344"/>
      <c r="AO1344"/>
      <c r="AP1344"/>
      <c r="AS1344"/>
    </row>
    <row r="1345" spans="3:45" s="90" customFormat="1">
      <c r="C1345" s="90" t="s">
        <v>1291</v>
      </c>
      <c r="D1345" s="90" t="s">
        <v>165</v>
      </c>
      <c r="E1345" s="155">
        <v>41426</v>
      </c>
      <c r="F1345" s="140"/>
      <c r="AI1345"/>
      <c r="AJ1345"/>
      <c r="AO1345"/>
      <c r="AP1345"/>
      <c r="AS1345"/>
    </row>
    <row r="1346" spans="3:45" s="90" customFormat="1">
      <c r="C1346" s="90" t="s">
        <v>1292</v>
      </c>
      <c r="D1346" s="90" t="s">
        <v>165</v>
      </c>
      <c r="E1346" s="139">
        <v>41426</v>
      </c>
      <c r="F1346" s="140"/>
      <c r="AI1346"/>
      <c r="AJ1346"/>
      <c r="AO1346"/>
      <c r="AP1346"/>
      <c r="AS1346"/>
    </row>
    <row r="1347" spans="3:45" s="90" customFormat="1">
      <c r="C1347" s="90" t="s">
        <v>3305</v>
      </c>
      <c r="D1347" s="90" t="s">
        <v>165</v>
      </c>
      <c r="E1347"/>
      <c r="F1347" s="140"/>
      <c r="AI1347"/>
      <c r="AJ1347"/>
      <c r="AO1347"/>
      <c r="AP1347"/>
      <c r="AS1347"/>
    </row>
    <row r="1348" spans="3:45" s="90" customFormat="1">
      <c r="C1348" s="90" t="s">
        <v>1293</v>
      </c>
      <c r="D1348" s="90" t="s">
        <v>165</v>
      </c>
      <c r="E1348" s="139">
        <v>41426</v>
      </c>
      <c r="F1348" s="140"/>
      <c r="AI1348"/>
      <c r="AJ1348"/>
      <c r="AO1348"/>
      <c r="AP1348"/>
      <c r="AS1348"/>
    </row>
    <row r="1349" spans="3:45" s="90" customFormat="1">
      <c r="C1349" s="90" t="s">
        <v>1294</v>
      </c>
      <c r="D1349" s="90" t="s">
        <v>165</v>
      </c>
      <c r="E1349" s="139">
        <v>41426</v>
      </c>
      <c r="F1349" s="140"/>
      <c r="AI1349"/>
      <c r="AJ1349"/>
      <c r="AO1349"/>
      <c r="AP1349"/>
      <c r="AS1349"/>
    </row>
    <row r="1350" spans="3:45" s="90" customFormat="1">
      <c r="C1350" s="90" t="s">
        <v>1295</v>
      </c>
      <c r="D1350" s="90" t="s">
        <v>165</v>
      </c>
      <c r="E1350" s="139">
        <v>41426</v>
      </c>
      <c r="F1350" s="140"/>
      <c r="AI1350"/>
      <c r="AJ1350"/>
      <c r="AO1350"/>
      <c r="AP1350"/>
      <c r="AS1350"/>
    </row>
    <row r="1351" spans="3:45" s="90" customFormat="1">
      <c r="C1351" s="90" t="s">
        <v>1296</v>
      </c>
      <c r="D1351" s="90" t="s">
        <v>165</v>
      </c>
      <c r="E1351" s="139">
        <v>41426</v>
      </c>
      <c r="F1351" s="140"/>
      <c r="AI1351"/>
      <c r="AJ1351"/>
      <c r="AO1351"/>
      <c r="AP1351"/>
      <c r="AS1351"/>
    </row>
    <row r="1352" spans="3:45" s="90" customFormat="1">
      <c r="C1352" s="90" t="s">
        <v>1297</v>
      </c>
      <c r="D1352" s="90" t="s">
        <v>165</v>
      </c>
      <c r="E1352" s="139">
        <v>41426</v>
      </c>
      <c r="F1352" s="140"/>
      <c r="AI1352"/>
      <c r="AJ1352"/>
      <c r="AO1352"/>
      <c r="AP1352"/>
      <c r="AS1352"/>
    </row>
    <row r="1353" spans="3:45" s="90" customFormat="1">
      <c r="C1353" s="90" t="s">
        <v>1298</v>
      </c>
      <c r="D1353" s="90" t="s">
        <v>165</v>
      </c>
      <c r="E1353"/>
      <c r="F1353" s="140"/>
      <c r="AI1353"/>
      <c r="AJ1353"/>
      <c r="AO1353"/>
      <c r="AP1353"/>
      <c r="AS1353"/>
    </row>
    <row r="1354" spans="3:45" s="90" customFormat="1">
      <c r="C1354" s="90" t="s">
        <v>1299</v>
      </c>
      <c r="D1354" s="90" t="s">
        <v>165</v>
      </c>
      <c r="E1354" s="139">
        <v>41426</v>
      </c>
      <c r="F1354" s="140"/>
      <c r="AI1354"/>
      <c r="AJ1354"/>
      <c r="AO1354"/>
      <c r="AP1354"/>
      <c r="AS1354"/>
    </row>
    <row r="1355" spans="3:45" s="90" customFormat="1">
      <c r="C1355" s="90" t="s">
        <v>3390</v>
      </c>
      <c r="D1355" s="90" t="s">
        <v>165</v>
      </c>
      <c r="E1355" s="155">
        <v>41548.900717592594</v>
      </c>
      <c r="F1355" s="140"/>
      <c r="AI1355"/>
      <c r="AJ1355"/>
      <c r="AO1355"/>
      <c r="AP1355"/>
      <c r="AS1355"/>
    </row>
    <row r="1356" spans="3:45" s="90" customFormat="1">
      <c r="C1356" s="90" t="s">
        <v>3297</v>
      </c>
      <c r="D1356" s="90" t="s">
        <v>165</v>
      </c>
      <c r="E1356" s="155">
        <v>41511.760162037041</v>
      </c>
      <c r="F1356" s="140"/>
      <c r="AI1356"/>
      <c r="AJ1356"/>
      <c r="AO1356"/>
      <c r="AP1356"/>
      <c r="AS1356"/>
    </row>
    <row r="1357" spans="3:45" s="90" customFormat="1">
      <c r="C1357" s="90" t="s">
        <v>2740</v>
      </c>
      <c r="D1357" s="90" t="s">
        <v>165</v>
      </c>
      <c r="E1357" s="139">
        <v>41426</v>
      </c>
      <c r="F1357" s="140"/>
      <c r="AI1357"/>
      <c r="AJ1357"/>
      <c r="AO1357"/>
      <c r="AP1357"/>
      <c r="AS1357"/>
    </row>
    <row r="1358" spans="3:45" s="90" customFormat="1">
      <c r="C1358" s="90" t="s">
        <v>1300</v>
      </c>
      <c r="D1358" s="90" t="s">
        <v>165</v>
      </c>
      <c r="E1358" s="139">
        <v>41426</v>
      </c>
      <c r="F1358" s="140"/>
      <c r="AI1358"/>
      <c r="AJ1358"/>
      <c r="AO1358"/>
      <c r="AP1358"/>
      <c r="AS1358"/>
    </row>
    <row r="1359" spans="3:45" s="90" customFormat="1">
      <c r="C1359" s="90" t="s">
        <v>1301</v>
      </c>
      <c r="D1359" s="90" t="s">
        <v>165</v>
      </c>
      <c r="E1359" s="155">
        <v>41426</v>
      </c>
      <c r="F1359" s="140"/>
      <c r="AI1359"/>
      <c r="AJ1359"/>
      <c r="AO1359"/>
      <c r="AP1359"/>
      <c r="AS1359"/>
    </row>
    <row r="1360" spans="3:45" s="90" customFormat="1">
      <c r="C1360" s="90" t="s">
        <v>3148</v>
      </c>
      <c r="D1360" s="90" t="s">
        <v>165</v>
      </c>
      <c r="E1360"/>
      <c r="F1360" s="140"/>
      <c r="AI1360"/>
      <c r="AJ1360"/>
      <c r="AO1360"/>
      <c r="AP1360"/>
      <c r="AS1360"/>
    </row>
    <row r="1361" spans="3:45" s="90" customFormat="1">
      <c r="C1361" s="90" t="s">
        <v>3786</v>
      </c>
      <c r="D1361" s="90" t="s">
        <v>165</v>
      </c>
      <c r="E1361"/>
      <c r="F1361" s="140"/>
      <c r="AI1361"/>
      <c r="AJ1361"/>
      <c r="AO1361"/>
      <c r="AP1361"/>
      <c r="AS1361"/>
    </row>
    <row r="1362" spans="3:45" s="90" customFormat="1">
      <c r="C1362" s="90" t="s">
        <v>1302</v>
      </c>
      <c r="D1362" s="90" t="s">
        <v>165</v>
      </c>
      <c r="E1362" s="139">
        <v>41426</v>
      </c>
      <c r="F1362" s="140"/>
      <c r="AI1362"/>
      <c r="AJ1362"/>
      <c r="AO1362"/>
      <c r="AP1362"/>
      <c r="AS1362"/>
    </row>
    <row r="1363" spans="3:45" s="90" customFormat="1">
      <c r="C1363" s="90" t="s">
        <v>1303</v>
      </c>
      <c r="D1363" s="90" t="s">
        <v>165</v>
      </c>
      <c r="E1363"/>
      <c r="F1363" s="140"/>
      <c r="AI1363"/>
      <c r="AJ1363"/>
      <c r="AO1363"/>
      <c r="AP1363"/>
      <c r="AS1363"/>
    </row>
    <row r="1364" spans="3:45" s="90" customFormat="1">
      <c r="C1364" s="90" t="s">
        <v>3768</v>
      </c>
      <c r="D1364" s="90" t="s">
        <v>165</v>
      </c>
      <c r="E1364"/>
      <c r="F1364" s="140"/>
      <c r="AI1364"/>
      <c r="AJ1364"/>
      <c r="AO1364"/>
      <c r="AP1364"/>
      <c r="AS1364"/>
    </row>
    <row r="1365" spans="3:45" s="90" customFormat="1">
      <c r="C1365" s="90" t="s">
        <v>2057</v>
      </c>
      <c r="D1365" s="90" t="s">
        <v>165</v>
      </c>
      <c r="E1365" s="139">
        <v>41426</v>
      </c>
      <c r="F1365" s="140"/>
      <c r="AI1365"/>
      <c r="AJ1365"/>
      <c r="AO1365"/>
      <c r="AP1365"/>
      <c r="AS1365"/>
    </row>
    <row r="1366" spans="3:45" s="90" customFormat="1">
      <c r="C1366" s="90" t="s">
        <v>1304</v>
      </c>
      <c r="D1366" s="90" t="s">
        <v>165</v>
      </c>
      <c r="E1366" s="139">
        <v>41426</v>
      </c>
      <c r="F1366" s="140"/>
      <c r="AI1366"/>
      <c r="AJ1366"/>
      <c r="AO1366"/>
      <c r="AP1366"/>
      <c r="AS1366"/>
    </row>
    <row r="1367" spans="3:45" s="90" customFormat="1">
      <c r="C1367" s="90" t="s">
        <v>1437</v>
      </c>
      <c r="D1367" s="90" t="s">
        <v>165</v>
      </c>
      <c r="E1367" s="139">
        <v>41426</v>
      </c>
      <c r="F1367" s="140"/>
      <c r="AI1367"/>
      <c r="AJ1367"/>
      <c r="AO1367"/>
      <c r="AP1367"/>
      <c r="AS1367"/>
    </row>
    <row r="1368" spans="3:45" s="90" customFormat="1">
      <c r="C1368" s="90" t="s">
        <v>1305</v>
      </c>
      <c r="D1368" s="90" t="s">
        <v>165</v>
      </c>
      <c r="E1368" s="155">
        <v>41426</v>
      </c>
      <c r="F1368" s="140"/>
      <c r="AI1368"/>
      <c r="AJ1368"/>
      <c r="AO1368"/>
      <c r="AP1368"/>
      <c r="AS1368"/>
    </row>
    <row r="1369" spans="3:45" s="90" customFormat="1">
      <c r="C1369" s="90" t="s">
        <v>3884</v>
      </c>
      <c r="D1369" s="90" t="s">
        <v>165</v>
      </c>
      <c r="E1369" s="155">
        <v>42646.321157407408</v>
      </c>
      <c r="F1369" s="140"/>
      <c r="AI1369"/>
      <c r="AJ1369"/>
      <c r="AO1369"/>
      <c r="AP1369"/>
      <c r="AS1369"/>
    </row>
    <row r="1370" spans="3:45" s="90" customFormat="1">
      <c r="C1370" s="90" t="s">
        <v>2566</v>
      </c>
      <c r="D1370" s="90" t="s">
        <v>165</v>
      </c>
      <c r="E1370"/>
      <c r="F1370" s="140"/>
      <c r="AI1370"/>
      <c r="AJ1370"/>
      <c r="AO1370"/>
      <c r="AP1370"/>
      <c r="AS1370"/>
    </row>
    <row r="1371" spans="3:45" s="90" customFormat="1">
      <c r="C1371" s="90" t="s">
        <v>1306</v>
      </c>
      <c r="D1371" s="90" t="s">
        <v>165</v>
      </c>
      <c r="E1371" s="139">
        <v>41426</v>
      </c>
      <c r="F1371" s="140"/>
      <c r="AI1371"/>
      <c r="AJ1371"/>
      <c r="AO1371"/>
      <c r="AP1371"/>
      <c r="AS1371"/>
    </row>
    <row r="1372" spans="3:45" s="90" customFormat="1">
      <c r="C1372" s="90" t="s">
        <v>2567</v>
      </c>
      <c r="D1372" s="90" t="s">
        <v>165</v>
      </c>
      <c r="E1372"/>
      <c r="F1372" s="140"/>
      <c r="AI1372"/>
      <c r="AJ1372"/>
      <c r="AO1372"/>
      <c r="AP1372"/>
      <c r="AS1372"/>
    </row>
    <row r="1373" spans="3:45" s="90" customFormat="1">
      <c r="C1373" s="90" t="s">
        <v>1307</v>
      </c>
      <c r="D1373" s="90" t="s">
        <v>165</v>
      </c>
      <c r="E1373" s="155">
        <v>41426</v>
      </c>
      <c r="F1373" s="140"/>
      <c r="AI1373"/>
      <c r="AJ1373"/>
      <c r="AO1373"/>
      <c r="AP1373"/>
      <c r="AS1373"/>
    </row>
    <row r="1374" spans="3:45" s="90" customFormat="1">
      <c r="C1374" s="90" t="s">
        <v>1308</v>
      </c>
      <c r="D1374" s="90" t="s">
        <v>165</v>
      </c>
      <c r="E1374" s="139">
        <v>41426</v>
      </c>
      <c r="F1374" s="140"/>
      <c r="AI1374"/>
      <c r="AJ1374"/>
      <c r="AO1374"/>
      <c r="AP1374"/>
      <c r="AS1374"/>
    </row>
    <row r="1375" spans="3:45" s="90" customFormat="1">
      <c r="C1375" s="90" t="s">
        <v>1309</v>
      </c>
      <c r="D1375" s="90" t="s">
        <v>165</v>
      </c>
      <c r="E1375" s="139">
        <v>41426</v>
      </c>
      <c r="F1375" s="140"/>
      <c r="AI1375"/>
      <c r="AJ1375"/>
      <c r="AO1375"/>
      <c r="AP1375"/>
      <c r="AS1375"/>
    </row>
    <row r="1376" spans="3:45" s="90" customFormat="1">
      <c r="C1376" s="90" t="s">
        <v>1310</v>
      </c>
      <c r="D1376" s="90" t="s">
        <v>165</v>
      </c>
      <c r="E1376" s="139">
        <v>41426</v>
      </c>
      <c r="F1376" s="140"/>
      <c r="AI1376"/>
      <c r="AJ1376"/>
      <c r="AO1376"/>
      <c r="AP1376"/>
      <c r="AS1376"/>
    </row>
    <row r="1377" spans="3:45" s="90" customFormat="1">
      <c r="C1377" s="90" t="s">
        <v>3841</v>
      </c>
      <c r="D1377" s="90" t="s">
        <v>165</v>
      </c>
      <c r="E1377" s="155">
        <v>42646.316574074073</v>
      </c>
      <c r="F1377" s="140"/>
      <c r="AI1377"/>
      <c r="AJ1377"/>
      <c r="AO1377"/>
      <c r="AP1377"/>
      <c r="AS1377"/>
    </row>
    <row r="1378" spans="3:45" s="90" customFormat="1">
      <c r="C1378" s="90" t="s">
        <v>1311</v>
      </c>
      <c r="D1378" s="90" t="s">
        <v>165</v>
      </c>
      <c r="E1378"/>
      <c r="F1378" s="140"/>
      <c r="AI1378"/>
      <c r="AJ1378"/>
      <c r="AO1378"/>
      <c r="AP1378"/>
      <c r="AS1378"/>
    </row>
    <row r="1379" spans="3:45" s="90" customFormat="1">
      <c r="C1379" s="90" t="s">
        <v>1312</v>
      </c>
      <c r="D1379" s="90" t="s">
        <v>165</v>
      </c>
      <c r="E1379" s="139">
        <v>41507.369479166664</v>
      </c>
      <c r="F1379" s="140"/>
      <c r="AI1379"/>
      <c r="AJ1379"/>
      <c r="AO1379"/>
      <c r="AP1379"/>
      <c r="AS1379"/>
    </row>
    <row r="1380" spans="3:45" s="90" customFormat="1">
      <c r="C1380" s="90" t="s">
        <v>1313</v>
      </c>
      <c r="D1380" s="90" t="s">
        <v>165</v>
      </c>
      <c r="E1380" s="139">
        <v>41507.369513888887</v>
      </c>
      <c r="F1380" s="140"/>
      <c r="AI1380"/>
      <c r="AJ1380"/>
      <c r="AO1380"/>
      <c r="AP1380"/>
      <c r="AS1380"/>
    </row>
    <row r="1381" spans="3:45" s="90" customFormat="1">
      <c r="C1381" s="90" t="s">
        <v>1314</v>
      </c>
      <c r="D1381" s="90" t="s">
        <v>165</v>
      </c>
      <c r="E1381" s="155">
        <v>41426</v>
      </c>
      <c r="F1381" s="140"/>
      <c r="AI1381"/>
      <c r="AJ1381"/>
      <c r="AO1381"/>
      <c r="AP1381"/>
      <c r="AS1381"/>
    </row>
    <row r="1382" spans="3:45" s="90" customFormat="1">
      <c r="C1382" s="90" t="s">
        <v>1431</v>
      </c>
      <c r="D1382" s="90" t="s">
        <v>165</v>
      </c>
      <c r="E1382" s="139">
        <v>41426</v>
      </c>
      <c r="F1382" s="140"/>
      <c r="AI1382"/>
      <c r="AJ1382"/>
      <c r="AO1382"/>
      <c r="AP1382"/>
      <c r="AS1382"/>
    </row>
    <row r="1383" spans="3:45" s="90" customFormat="1">
      <c r="C1383" s="90" t="s">
        <v>1315</v>
      </c>
      <c r="D1383" s="90" t="s">
        <v>165</v>
      </c>
      <c r="E1383" s="155">
        <v>41426</v>
      </c>
      <c r="F1383" s="140"/>
      <c r="AI1383"/>
      <c r="AJ1383"/>
      <c r="AO1383"/>
      <c r="AP1383"/>
      <c r="AS1383"/>
    </row>
    <row r="1384" spans="3:45" s="90" customFormat="1">
      <c r="C1384" s="90" t="s">
        <v>1316</v>
      </c>
      <c r="D1384" s="90" t="s">
        <v>165</v>
      </c>
      <c r="E1384" s="139">
        <v>41426</v>
      </c>
      <c r="F1384" s="140"/>
      <c r="AI1384"/>
      <c r="AJ1384"/>
      <c r="AO1384"/>
      <c r="AP1384"/>
      <c r="AS1384"/>
    </row>
    <row r="1385" spans="3:45" s="90" customFormat="1">
      <c r="C1385" s="90" t="s">
        <v>1317</v>
      </c>
      <c r="D1385" s="90" t="s">
        <v>165</v>
      </c>
      <c r="E1385" s="139">
        <v>41426</v>
      </c>
      <c r="F1385" s="140"/>
      <c r="AI1385"/>
      <c r="AJ1385"/>
      <c r="AO1385"/>
      <c r="AP1385"/>
      <c r="AS1385"/>
    </row>
    <row r="1386" spans="3:45" s="90" customFormat="1">
      <c r="C1386" s="90" t="s">
        <v>2198</v>
      </c>
      <c r="D1386" s="90" t="s">
        <v>165</v>
      </c>
      <c r="E1386" s="139">
        <v>41426</v>
      </c>
      <c r="F1386" s="140"/>
      <c r="AI1386"/>
      <c r="AJ1386"/>
      <c r="AO1386"/>
      <c r="AP1386"/>
      <c r="AS1386"/>
    </row>
    <row r="1387" spans="3:45" s="90" customFormat="1">
      <c r="C1387" s="90" t="s">
        <v>1318</v>
      </c>
      <c r="D1387" s="90" t="s">
        <v>165</v>
      </c>
      <c r="E1387" s="139">
        <v>41426</v>
      </c>
      <c r="F1387" s="140"/>
      <c r="AI1387"/>
      <c r="AJ1387"/>
      <c r="AO1387"/>
      <c r="AP1387"/>
      <c r="AS1387"/>
    </row>
    <row r="1388" spans="3:45" s="90" customFormat="1">
      <c r="C1388" s="90" t="s">
        <v>1319</v>
      </c>
      <c r="D1388" s="90" t="s">
        <v>165</v>
      </c>
      <c r="E1388" s="139">
        <v>41426</v>
      </c>
      <c r="F1388" s="140"/>
      <c r="AI1388"/>
      <c r="AJ1388"/>
      <c r="AO1388"/>
      <c r="AP1388"/>
      <c r="AS1388"/>
    </row>
    <row r="1389" spans="3:45" s="90" customFormat="1">
      <c r="C1389" s="90" t="s">
        <v>3404</v>
      </c>
      <c r="D1389" s="90" t="s">
        <v>165</v>
      </c>
      <c r="E1389" s="155">
        <v>41548.90351851852</v>
      </c>
      <c r="F1389" s="140"/>
      <c r="AI1389"/>
      <c r="AJ1389"/>
      <c r="AO1389"/>
      <c r="AP1389"/>
      <c r="AS1389"/>
    </row>
    <row r="1390" spans="3:45" s="90" customFormat="1">
      <c r="C1390" s="90" t="s">
        <v>2498</v>
      </c>
      <c r="D1390" s="90" t="s">
        <v>165</v>
      </c>
      <c r="E1390" s="139">
        <v>41426</v>
      </c>
      <c r="F1390" s="140"/>
      <c r="AI1390"/>
      <c r="AJ1390"/>
      <c r="AO1390"/>
      <c r="AP1390"/>
      <c r="AS1390"/>
    </row>
    <row r="1391" spans="3:45" s="90" customFormat="1">
      <c r="C1391" s="90" t="s">
        <v>1320</v>
      </c>
      <c r="D1391" s="90" t="s">
        <v>165</v>
      </c>
      <c r="E1391" s="139">
        <v>41426</v>
      </c>
      <c r="F1391" s="140"/>
      <c r="AI1391"/>
      <c r="AJ1391"/>
      <c r="AO1391"/>
      <c r="AP1391"/>
      <c r="AS1391"/>
    </row>
    <row r="1392" spans="3:45" s="90" customFormat="1">
      <c r="C1392" s="90" t="s">
        <v>1321</v>
      </c>
      <c r="D1392" s="90" t="s">
        <v>165</v>
      </c>
      <c r="E1392" s="139">
        <v>41426</v>
      </c>
      <c r="F1392" s="140"/>
      <c r="AI1392"/>
      <c r="AJ1392"/>
      <c r="AO1392"/>
      <c r="AP1392"/>
      <c r="AS1392"/>
    </row>
    <row r="1393" spans="3:45" s="90" customFormat="1">
      <c r="C1393" s="90" t="s">
        <v>1322</v>
      </c>
      <c r="D1393" s="90" t="s">
        <v>165</v>
      </c>
      <c r="E1393" s="139">
        <v>41426</v>
      </c>
      <c r="F1393" s="140"/>
      <c r="AI1393"/>
      <c r="AJ1393"/>
      <c r="AO1393"/>
      <c r="AP1393"/>
      <c r="AS1393"/>
    </row>
    <row r="1394" spans="3:45" s="90" customFormat="1">
      <c r="C1394" s="90" t="s">
        <v>1436</v>
      </c>
      <c r="D1394" s="90" t="s">
        <v>165</v>
      </c>
      <c r="E1394" s="139">
        <v>41426</v>
      </c>
      <c r="F1394" s="140"/>
      <c r="AI1394"/>
      <c r="AJ1394"/>
      <c r="AO1394"/>
      <c r="AP1394"/>
      <c r="AS1394"/>
    </row>
    <row r="1395" spans="3:45" s="90" customFormat="1">
      <c r="C1395" s="90" t="s">
        <v>1323</v>
      </c>
      <c r="D1395" s="90" t="s">
        <v>165</v>
      </c>
      <c r="E1395" s="139">
        <v>41426</v>
      </c>
      <c r="F1395" s="140"/>
      <c r="AI1395"/>
      <c r="AJ1395"/>
      <c r="AO1395"/>
      <c r="AP1395"/>
      <c r="AS1395"/>
    </row>
    <row r="1396" spans="3:45" s="90" customFormat="1">
      <c r="C1396" s="90" t="s">
        <v>2784</v>
      </c>
      <c r="D1396" s="90" t="s">
        <v>165</v>
      </c>
      <c r="E1396" s="139">
        <v>41426</v>
      </c>
      <c r="F1396" s="140"/>
      <c r="AI1396"/>
      <c r="AJ1396"/>
      <c r="AO1396"/>
      <c r="AP1396"/>
      <c r="AS1396"/>
    </row>
    <row r="1397" spans="3:45" s="90" customFormat="1">
      <c r="C1397" s="90" t="s">
        <v>1324</v>
      </c>
      <c r="D1397" s="90" t="s">
        <v>165</v>
      </c>
      <c r="E1397" s="139">
        <v>41426</v>
      </c>
      <c r="F1397" s="140"/>
      <c r="AI1397"/>
      <c r="AJ1397"/>
      <c r="AO1397"/>
      <c r="AP1397"/>
      <c r="AS1397"/>
    </row>
    <row r="1398" spans="3:45" s="90" customFormat="1">
      <c r="C1398" s="90" t="s">
        <v>1325</v>
      </c>
      <c r="D1398" s="90" t="s">
        <v>165</v>
      </c>
      <c r="E1398" s="139">
        <v>41426</v>
      </c>
      <c r="F1398" s="140"/>
      <c r="AI1398"/>
      <c r="AJ1398"/>
      <c r="AO1398"/>
      <c r="AP1398"/>
      <c r="AS1398"/>
    </row>
    <row r="1399" spans="3:45" s="90" customFormat="1">
      <c r="C1399" s="90" t="s">
        <v>3360</v>
      </c>
      <c r="D1399" s="90" t="s">
        <v>165</v>
      </c>
      <c r="E1399" s="155">
        <v>41511.870416666665</v>
      </c>
      <c r="F1399" s="140"/>
      <c r="AI1399"/>
      <c r="AJ1399"/>
      <c r="AO1399"/>
      <c r="AP1399"/>
      <c r="AS1399"/>
    </row>
    <row r="1400" spans="3:45" s="90" customFormat="1">
      <c r="C1400" s="90" t="s">
        <v>1326</v>
      </c>
      <c r="D1400" s="90" t="s">
        <v>165</v>
      </c>
      <c r="E1400" s="139">
        <v>41426</v>
      </c>
      <c r="F1400" s="140"/>
      <c r="AI1400"/>
      <c r="AJ1400"/>
      <c r="AO1400"/>
      <c r="AP1400"/>
      <c r="AS1400"/>
    </row>
    <row r="1401" spans="3:45" s="90" customFormat="1">
      <c r="C1401" s="90" t="s">
        <v>1327</v>
      </c>
      <c r="D1401" s="90" t="s">
        <v>165</v>
      </c>
      <c r="E1401" s="139">
        <v>41426</v>
      </c>
      <c r="F1401" s="140"/>
      <c r="AI1401"/>
      <c r="AJ1401"/>
      <c r="AO1401"/>
      <c r="AP1401"/>
      <c r="AS1401"/>
    </row>
    <row r="1402" spans="3:45" s="90" customFormat="1">
      <c r="C1402" s="90" t="s">
        <v>1328</v>
      </c>
      <c r="D1402" s="90" t="s">
        <v>165</v>
      </c>
      <c r="E1402" s="139">
        <v>41426</v>
      </c>
      <c r="F1402" s="140"/>
      <c r="AI1402"/>
      <c r="AJ1402"/>
      <c r="AO1402"/>
      <c r="AP1402"/>
      <c r="AS1402"/>
    </row>
    <row r="1403" spans="3:45" s="90" customFormat="1">
      <c r="C1403" s="90" t="s">
        <v>3513</v>
      </c>
      <c r="D1403" s="90" t="s">
        <v>165</v>
      </c>
      <c r="E1403" s="155">
        <v>41570.213182870371</v>
      </c>
      <c r="F1403" s="140"/>
      <c r="AI1403"/>
      <c r="AJ1403"/>
      <c r="AO1403"/>
      <c r="AP1403"/>
      <c r="AS1403"/>
    </row>
    <row r="1404" spans="3:45" s="90" customFormat="1">
      <c r="C1404" s="90" t="s">
        <v>1329</v>
      </c>
      <c r="D1404" s="90" t="s">
        <v>165</v>
      </c>
      <c r="E1404" s="139">
        <v>41426</v>
      </c>
      <c r="F1404" s="140"/>
      <c r="AI1404"/>
      <c r="AJ1404"/>
      <c r="AO1404"/>
      <c r="AP1404"/>
      <c r="AS1404"/>
    </row>
    <row r="1405" spans="3:45" s="90" customFormat="1">
      <c r="C1405" s="90" t="s">
        <v>2867</v>
      </c>
      <c r="D1405" s="90" t="s">
        <v>165</v>
      </c>
      <c r="E1405" s="139">
        <v>41426</v>
      </c>
      <c r="F1405" s="140"/>
      <c r="AI1405"/>
      <c r="AJ1405"/>
      <c r="AO1405"/>
      <c r="AP1405"/>
      <c r="AS1405"/>
    </row>
    <row r="1406" spans="3:45" s="90" customFormat="1">
      <c r="C1406" s="90" t="s">
        <v>1330</v>
      </c>
      <c r="D1406" s="90" t="s">
        <v>165</v>
      </c>
      <c r="E1406" s="139">
        <v>41426</v>
      </c>
      <c r="F1406" s="140"/>
      <c r="AI1406"/>
      <c r="AJ1406"/>
      <c r="AO1406"/>
      <c r="AP1406"/>
      <c r="AS1406"/>
    </row>
    <row r="1407" spans="3:45" s="90" customFormat="1">
      <c r="C1407" s="90" t="s">
        <v>1331</v>
      </c>
      <c r="D1407" s="90" t="s">
        <v>165</v>
      </c>
      <c r="E1407" s="139">
        <v>41426</v>
      </c>
      <c r="F1407" s="140"/>
      <c r="AI1407"/>
      <c r="AJ1407"/>
      <c r="AO1407"/>
      <c r="AP1407"/>
      <c r="AS1407"/>
    </row>
    <row r="1408" spans="3:45" s="90" customFormat="1">
      <c r="C1408" s="90" t="s">
        <v>1332</v>
      </c>
      <c r="D1408" s="90" t="s">
        <v>165</v>
      </c>
      <c r="E1408" s="139">
        <v>41426</v>
      </c>
      <c r="F1408" s="140"/>
      <c r="AI1408"/>
      <c r="AJ1408"/>
      <c r="AO1408"/>
      <c r="AP1408"/>
      <c r="AS1408"/>
    </row>
    <row r="1409" spans="3:45" s="90" customFormat="1">
      <c r="C1409" s="90" t="s">
        <v>2815</v>
      </c>
      <c r="D1409" s="90" t="s">
        <v>165</v>
      </c>
      <c r="E1409" s="139">
        <v>41426</v>
      </c>
      <c r="F1409" s="140"/>
      <c r="AI1409"/>
      <c r="AJ1409"/>
      <c r="AO1409"/>
      <c r="AP1409"/>
      <c r="AS1409"/>
    </row>
    <row r="1410" spans="3:45" s="90" customFormat="1">
      <c r="C1410" s="90" t="s">
        <v>3480</v>
      </c>
      <c r="D1410" s="90" t="s">
        <v>165</v>
      </c>
      <c r="E1410" s="155">
        <v>41554.887719907405</v>
      </c>
      <c r="F1410" s="140"/>
      <c r="AI1410"/>
      <c r="AJ1410"/>
      <c r="AO1410"/>
      <c r="AP1410"/>
      <c r="AS1410"/>
    </row>
    <row r="1411" spans="3:45" s="90" customFormat="1">
      <c r="C1411" s="90" t="s">
        <v>1333</v>
      </c>
      <c r="D1411" s="90" t="s">
        <v>165</v>
      </c>
      <c r="E1411" s="139">
        <v>41426</v>
      </c>
      <c r="F1411" s="140"/>
      <c r="AI1411"/>
      <c r="AJ1411"/>
      <c r="AO1411"/>
      <c r="AP1411"/>
      <c r="AS1411"/>
    </row>
    <row r="1412" spans="3:45" s="90" customFormat="1">
      <c r="C1412" s="90" t="s">
        <v>3259</v>
      </c>
      <c r="D1412" s="90" t="s">
        <v>165</v>
      </c>
      <c r="E1412"/>
      <c r="F1412" s="140"/>
      <c r="AI1412"/>
      <c r="AJ1412"/>
      <c r="AO1412"/>
      <c r="AP1412"/>
      <c r="AS1412"/>
    </row>
    <row r="1413" spans="3:45" s="90" customFormat="1">
      <c r="C1413" s="90" t="s">
        <v>1334</v>
      </c>
      <c r="D1413" s="90" t="s">
        <v>165</v>
      </c>
      <c r="E1413" s="139">
        <v>41426</v>
      </c>
      <c r="F1413" s="140"/>
      <c r="AI1413"/>
      <c r="AJ1413"/>
      <c r="AO1413"/>
      <c r="AP1413"/>
      <c r="AS1413"/>
    </row>
    <row r="1414" spans="3:45" s="90" customFormat="1">
      <c r="C1414" s="90" t="s">
        <v>1335</v>
      </c>
      <c r="D1414" s="90" t="s">
        <v>165</v>
      </c>
      <c r="E1414" s="139">
        <v>41426</v>
      </c>
      <c r="F1414" s="140"/>
      <c r="AI1414"/>
      <c r="AJ1414"/>
      <c r="AO1414"/>
      <c r="AP1414"/>
      <c r="AS1414"/>
    </row>
    <row r="1415" spans="3:45" s="90" customFormat="1">
      <c r="C1415" s="90" t="s">
        <v>1336</v>
      </c>
      <c r="D1415" s="90" t="s">
        <v>165</v>
      </c>
      <c r="E1415" s="139">
        <v>41426</v>
      </c>
      <c r="F1415" s="140"/>
      <c r="AI1415"/>
      <c r="AJ1415"/>
      <c r="AO1415"/>
      <c r="AP1415"/>
      <c r="AS1415"/>
    </row>
    <row r="1416" spans="3:45" s="90" customFormat="1">
      <c r="C1416" s="90" t="s">
        <v>3389</v>
      </c>
      <c r="D1416" s="90" t="s">
        <v>165</v>
      </c>
      <c r="E1416" s="155">
        <v>41548.900902777779</v>
      </c>
      <c r="F1416" s="140"/>
      <c r="AI1416"/>
      <c r="AJ1416"/>
      <c r="AO1416"/>
      <c r="AP1416"/>
      <c r="AS1416"/>
    </row>
    <row r="1417" spans="3:45" s="90" customFormat="1">
      <c r="C1417" s="90" t="s">
        <v>1337</v>
      </c>
      <c r="D1417" s="90" t="s">
        <v>165</v>
      </c>
      <c r="E1417" s="139">
        <v>41426</v>
      </c>
      <c r="F1417" s="140"/>
      <c r="AI1417"/>
      <c r="AJ1417"/>
      <c r="AO1417"/>
      <c r="AP1417"/>
      <c r="AS1417"/>
    </row>
    <row r="1418" spans="3:45" s="90" customFormat="1">
      <c r="C1418" s="90" t="s">
        <v>1338</v>
      </c>
      <c r="D1418" s="90" t="s">
        <v>165</v>
      </c>
      <c r="E1418" s="139">
        <v>41426</v>
      </c>
      <c r="F1418" s="140"/>
      <c r="AI1418"/>
      <c r="AJ1418"/>
      <c r="AO1418"/>
      <c r="AP1418"/>
      <c r="AS1418"/>
    </row>
    <row r="1419" spans="3:45" s="90" customFormat="1">
      <c r="C1419" s="90" t="s">
        <v>1339</v>
      </c>
      <c r="D1419" s="90" t="s">
        <v>165</v>
      </c>
      <c r="E1419"/>
      <c r="F1419" s="140"/>
      <c r="AI1419"/>
      <c r="AJ1419"/>
      <c r="AO1419"/>
      <c r="AP1419"/>
      <c r="AS1419"/>
    </row>
    <row r="1420" spans="3:45" s="90" customFormat="1">
      <c r="C1420" s="90" t="s">
        <v>1340</v>
      </c>
      <c r="D1420" s="90" t="s">
        <v>165</v>
      </c>
      <c r="E1420"/>
      <c r="F1420" s="140"/>
      <c r="AI1420"/>
      <c r="AJ1420"/>
      <c r="AO1420"/>
      <c r="AP1420"/>
      <c r="AS1420"/>
    </row>
    <row r="1421" spans="3:45" s="90" customFormat="1">
      <c r="C1421" s="90" t="s">
        <v>1341</v>
      </c>
      <c r="D1421" s="90" t="s">
        <v>165</v>
      </c>
      <c r="E1421" s="139">
        <v>41426</v>
      </c>
      <c r="F1421" s="140"/>
      <c r="AI1421"/>
      <c r="AJ1421"/>
      <c r="AO1421"/>
      <c r="AP1421"/>
      <c r="AS1421"/>
    </row>
    <row r="1422" spans="3:45" s="90" customFormat="1">
      <c r="C1422" s="90" t="s">
        <v>1342</v>
      </c>
      <c r="D1422" s="90" t="s">
        <v>165</v>
      </c>
      <c r="E1422" s="139">
        <v>41426</v>
      </c>
      <c r="F1422" s="140"/>
      <c r="AI1422"/>
      <c r="AJ1422"/>
      <c r="AO1422"/>
      <c r="AP1422"/>
      <c r="AS1422"/>
    </row>
    <row r="1423" spans="3:45" s="90" customFormat="1">
      <c r="C1423" s="90" t="s">
        <v>1343</v>
      </c>
      <c r="D1423" s="90" t="s">
        <v>165</v>
      </c>
      <c r="E1423" s="139">
        <v>41426</v>
      </c>
      <c r="F1423" s="140"/>
      <c r="AI1423"/>
      <c r="AJ1423"/>
      <c r="AO1423"/>
      <c r="AP1423"/>
      <c r="AS1423"/>
    </row>
    <row r="1424" spans="3:45" s="90" customFormat="1">
      <c r="C1424" s="90" t="s">
        <v>1344</v>
      </c>
      <c r="D1424" s="90" t="s">
        <v>165</v>
      </c>
      <c r="E1424" s="139">
        <v>41426</v>
      </c>
      <c r="F1424" s="140"/>
      <c r="AI1424"/>
      <c r="AJ1424"/>
      <c r="AO1424"/>
      <c r="AP1424"/>
      <c r="AS1424"/>
    </row>
    <row r="1425" spans="3:45" s="90" customFormat="1">
      <c r="C1425" s="90" t="s">
        <v>1345</v>
      </c>
      <c r="D1425" s="90" t="s">
        <v>165</v>
      </c>
      <c r="E1425" s="155">
        <v>41426</v>
      </c>
      <c r="F1425" s="140"/>
      <c r="AI1425"/>
      <c r="AJ1425"/>
      <c r="AO1425"/>
      <c r="AP1425"/>
      <c r="AS1425"/>
    </row>
    <row r="1426" spans="3:45" s="90" customFormat="1">
      <c r="C1426" s="90" t="s">
        <v>1346</v>
      </c>
      <c r="D1426" s="90" t="s">
        <v>165</v>
      </c>
      <c r="E1426" s="139">
        <v>41426</v>
      </c>
      <c r="F1426" s="140"/>
      <c r="AI1426"/>
      <c r="AJ1426"/>
      <c r="AO1426"/>
      <c r="AP1426"/>
      <c r="AS1426"/>
    </row>
    <row r="1427" spans="3:45" s="90" customFormat="1">
      <c r="C1427" s="90" t="s">
        <v>1347</v>
      </c>
      <c r="D1427" s="90" t="s">
        <v>165</v>
      </c>
      <c r="E1427" s="139">
        <v>41426</v>
      </c>
      <c r="F1427" s="140"/>
      <c r="AI1427"/>
      <c r="AJ1427"/>
      <c r="AO1427"/>
      <c r="AP1427"/>
      <c r="AS1427"/>
    </row>
    <row r="1428" spans="3:45" s="90" customFormat="1">
      <c r="C1428" s="90" t="s">
        <v>1348</v>
      </c>
      <c r="D1428" s="90" t="s">
        <v>165</v>
      </c>
      <c r="E1428" s="139">
        <v>41426</v>
      </c>
      <c r="F1428" s="140"/>
      <c r="AI1428"/>
      <c r="AJ1428"/>
      <c r="AO1428"/>
      <c r="AP1428"/>
      <c r="AS1428"/>
    </row>
    <row r="1429" spans="3:45" s="90" customFormat="1">
      <c r="C1429" s="90" t="s">
        <v>1349</v>
      </c>
      <c r="D1429" s="90" t="s">
        <v>165</v>
      </c>
      <c r="E1429" s="139">
        <v>41426</v>
      </c>
      <c r="F1429" s="140"/>
      <c r="AI1429"/>
      <c r="AJ1429"/>
      <c r="AO1429"/>
      <c r="AP1429"/>
      <c r="AS1429"/>
    </row>
    <row r="1430" spans="3:45" s="90" customFormat="1">
      <c r="C1430" s="90" t="s">
        <v>1350</v>
      </c>
      <c r="D1430" s="90" t="s">
        <v>165</v>
      </c>
      <c r="E1430" s="155">
        <v>41426</v>
      </c>
      <c r="F1430" s="140"/>
      <c r="AI1430"/>
      <c r="AJ1430"/>
      <c r="AO1430"/>
      <c r="AP1430"/>
      <c r="AS1430"/>
    </row>
    <row r="1431" spans="3:45" s="90" customFormat="1">
      <c r="C1431" s="90" t="s">
        <v>1351</v>
      </c>
      <c r="D1431" s="90" t="s">
        <v>165</v>
      </c>
      <c r="E1431" s="139">
        <v>41426</v>
      </c>
      <c r="F1431" s="140"/>
      <c r="AI1431"/>
      <c r="AJ1431"/>
      <c r="AO1431"/>
      <c r="AP1431"/>
      <c r="AS1431"/>
    </row>
    <row r="1432" spans="3:45" s="90" customFormat="1">
      <c r="C1432" s="90" t="s">
        <v>1352</v>
      </c>
      <c r="D1432" s="90" t="s">
        <v>165</v>
      </c>
      <c r="E1432" s="155">
        <v>41426</v>
      </c>
      <c r="F1432" s="140"/>
      <c r="AI1432"/>
      <c r="AJ1432"/>
      <c r="AO1432"/>
      <c r="AP1432"/>
      <c r="AS1432"/>
    </row>
    <row r="1433" spans="3:45" s="90" customFormat="1">
      <c r="C1433" s="90" t="s">
        <v>1353</v>
      </c>
      <c r="D1433" s="90" t="s">
        <v>165</v>
      </c>
      <c r="E1433"/>
      <c r="F1433" s="140"/>
      <c r="AI1433"/>
      <c r="AJ1433"/>
      <c r="AO1433"/>
      <c r="AP1433"/>
      <c r="AS1433"/>
    </row>
    <row r="1434" spans="3:45" s="90" customFormat="1">
      <c r="C1434" s="90" t="s">
        <v>1354</v>
      </c>
      <c r="D1434" s="90" t="s">
        <v>165</v>
      </c>
      <c r="E1434" s="139">
        <v>41426</v>
      </c>
      <c r="F1434" s="140"/>
      <c r="AI1434"/>
      <c r="AJ1434"/>
      <c r="AO1434"/>
      <c r="AP1434"/>
      <c r="AS1434"/>
    </row>
    <row r="1435" spans="3:45" s="90" customFormat="1">
      <c r="C1435" s="90" t="s">
        <v>1355</v>
      </c>
      <c r="D1435" s="90" t="s">
        <v>165</v>
      </c>
      <c r="E1435" s="139">
        <v>41426</v>
      </c>
      <c r="F1435" s="140"/>
      <c r="AI1435"/>
      <c r="AJ1435"/>
      <c r="AO1435"/>
      <c r="AP1435"/>
      <c r="AS1435"/>
    </row>
    <row r="1436" spans="3:45" s="90" customFormat="1">
      <c r="C1436" s="90" t="s">
        <v>1356</v>
      </c>
      <c r="D1436" s="90" t="s">
        <v>165</v>
      </c>
      <c r="E1436" s="139">
        <v>41426</v>
      </c>
      <c r="F1436" s="140"/>
      <c r="AI1436"/>
      <c r="AJ1436"/>
      <c r="AO1436"/>
      <c r="AP1436"/>
      <c r="AS1436"/>
    </row>
    <row r="1437" spans="3:45" s="90" customFormat="1">
      <c r="C1437" s="90" t="s">
        <v>3401</v>
      </c>
      <c r="D1437" s="90" t="s">
        <v>165</v>
      </c>
      <c r="E1437" s="155">
        <v>41548.90284722222</v>
      </c>
      <c r="F1437" s="140"/>
      <c r="AI1437"/>
      <c r="AJ1437"/>
      <c r="AO1437"/>
      <c r="AP1437"/>
      <c r="AS1437"/>
    </row>
    <row r="1438" spans="3:45" s="90" customFormat="1">
      <c r="C1438" s="90" t="s">
        <v>1357</v>
      </c>
      <c r="D1438" s="90" t="s">
        <v>165</v>
      </c>
      <c r="E1438" s="139">
        <v>41426</v>
      </c>
      <c r="F1438" s="140"/>
      <c r="AI1438"/>
      <c r="AJ1438"/>
      <c r="AO1438"/>
      <c r="AP1438"/>
      <c r="AS1438"/>
    </row>
    <row r="1439" spans="3:45" s="90" customFormat="1">
      <c r="C1439" s="90" t="s">
        <v>1525</v>
      </c>
      <c r="D1439" s="90" t="s">
        <v>529</v>
      </c>
      <c r="E1439" s="139">
        <v>41426</v>
      </c>
      <c r="F1439" s="140"/>
      <c r="AI1439"/>
      <c r="AJ1439"/>
      <c r="AO1439"/>
      <c r="AP1439"/>
      <c r="AS1439"/>
    </row>
    <row r="1440" spans="3:45" s="90" customFormat="1">
      <c r="C1440" s="90" t="s">
        <v>1586</v>
      </c>
      <c r="D1440" s="90" t="s">
        <v>529</v>
      </c>
      <c r="E1440" s="139">
        <v>41426</v>
      </c>
      <c r="F1440" s="140"/>
      <c r="AI1440"/>
      <c r="AJ1440"/>
      <c r="AO1440"/>
      <c r="AP1440"/>
      <c r="AS1440"/>
    </row>
    <row r="1441" spans="3:45" s="90" customFormat="1">
      <c r="C1441" s="90" t="s">
        <v>1589</v>
      </c>
      <c r="D1441" s="90" t="s">
        <v>529</v>
      </c>
      <c r="E1441" s="139">
        <v>41426</v>
      </c>
      <c r="F1441" s="140"/>
      <c r="AI1441"/>
      <c r="AJ1441"/>
      <c r="AO1441"/>
      <c r="AP1441"/>
      <c r="AS1441"/>
    </row>
    <row r="1442" spans="3:45" s="90" customFormat="1">
      <c r="C1442" s="90" t="s">
        <v>3211</v>
      </c>
      <c r="D1442" s="90" t="s">
        <v>529</v>
      </c>
      <c r="E1442"/>
      <c r="F1442" s="140"/>
      <c r="AI1442"/>
      <c r="AJ1442"/>
      <c r="AO1442"/>
      <c r="AP1442"/>
      <c r="AS1442"/>
    </row>
    <row r="1443" spans="3:45" s="90" customFormat="1">
      <c r="C1443" s="90" t="s">
        <v>2839</v>
      </c>
      <c r="D1443" s="90" t="s">
        <v>529</v>
      </c>
      <c r="E1443" s="139">
        <v>41426</v>
      </c>
      <c r="F1443" s="140"/>
      <c r="AI1443"/>
      <c r="AJ1443"/>
      <c r="AO1443"/>
      <c r="AP1443"/>
      <c r="AS1443"/>
    </row>
    <row r="1444" spans="3:45" s="90" customFormat="1">
      <c r="C1444" s="90" t="s">
        <v>2726</v>
      </c>
      <c r="D1444" s="90" t="s">
        <v>529</v>
      </c>
      <c r="E1444" s="139">
        <v>41426</v>
      </c>
      <c r="F1444" s="140"/>
      <c r="AI1444"/>
      <c r="AJ1444"/>
      <c r="AO1444"/>
      <c r="AP1444"/>
      <c r="AS1444"/>
    </row>
    <row r="1445" spans="3:45" s="90" customFormat="1">
      <c r="C1445" s="90" t="s">
        <v>1740</v>
      </c>
      <c r="D1445" s="90" t="s">
        <v>529</v>
      </c>
      <c r="E1445" s="139">
        <v>41426</v>
      </c>
      <c r="F1445" s="140"/>
      <c r="AI1445"/>
      <c r="AJ1445"/>
      <c r="AO1445"/>
      <c r="AP1445"/>
      <c r="AS1445"/>
    </row>
    <row r="1446" spans="3:45" s="90" customFormat="1">
      <c r="C1446" s="90" t="s">
        <v>2502</v>
      </c>
      <c r="D1446" s="90" t="s">
        <v>529</v>
      </c>
      <c r="E1446" s="139">
        <v>41426</v>
      </c>
      <c r="F1446" s="140"/>
      <c r="AI1446"/>
      <c r="AJ1446"/>
      <c r="AO1446"/>
      <c r="AP1446"/>
      <c r="AS1446"/>
    </row>
    <row r="1447" spans="3:45" s="90" customFormat="1">
      <c r="C1447" s="90" t="s">
        <v>1796</v>
      </c>
      <c r="D1447" s="90" t="s">
        <v>529</v>
      </c>
      <c r="E1447" s="139">
        <v>41426</v>
      </c>
      <c r="F1447" s="140"/>
      <c r="AI1447"/>
      <c r="AJ1447"/>
      <c r="AO1447"/>
      <c r="AP1447"/>
      <c r="AS1447"/>
    </row>
    <row r="1448" spans="3:45" s="90" customFormat="1">
      <c r="C1448" s="90" t="s">
        <v>1808</v>
      </c>
      <c r="D1448" s="90" t="s">
        <v>529</v>
      </c>
      <c r="E1448"/>
      <c r="F1448" s="140"/>
      <c r="AI1448"/>
      <c r="AJ1448"/>
      <c r="AO1448"/>
      <c r="AP1448"/>
      <c r="AS1448"/>
    </row>
    <row r="1449" spans="3:45" s="90" customFormat="1">
      <c r="C1449" s="90" t="s">
        <v>1819</v>
      </c>
      <c r="D1449" s="90" t="s">
        <v>529</v>
      </c>
      <c r="E1449"/>
      <c r="F1449" s="140"/>
      <c r="AI1449"/>
      <c r="AJ1449"/>
      <c r="AO1449"/>
      <c r="AP1449"/>
      <c r="AS1449"/>
    </row>
    <row r="1450" spans="3:45" s="90" customFormat="1">
      <c r="C1450" s="90" t="s">
        <v>1820</v>
      </c>
      <c r="D1450" s="90" t="s">
        <v>529</v>
      </c>
      <c r="E1450"/>
      <c r="F1450" s="140"/>
      <c r="AI1450"/>
      <c r="AJ1450"/>
      <c r="AO1450"/>
      <c r="AP1450"/>
      <c r="AS1450"/>
    </row>
    <row r="1451" spans="3:45" s="90" customFormat="1">
      <c r="C1451" s="90" t="s">
        <v>1823</v>
      </c>
      <c r="D1451" s="90" t="s">
        <v>529</v>
      </c>
      <c r="E1451" s="139">
        <v>41426</v>
      </c>
      <c r="F1451" s="140"/>
      <c r="AI1451"/>
      <c r="AJ1451"/>
      <c r="AO1451"/>
      <c r="AP1451"/>
      <c r="AS1451"/>
    </row>
    <row r="1452" spans="3:45" s="90" customFormat="1">
      <c r="C1452" s="90" t="s">
        <v>1830</v>
      </c>
      <c r="D1452" s="90" t="s">
        <v>529</v>
      </c>
      <c r="E1452" s="139">
        <v>41426</v>
      </c>
      <c r="F1452" s="140"/>
      <c r="AI1452"/>
      <c r="AJ1452"/>
      <c r="AO1452"/>
      <c r="AP1452"/>
      <c r="AS1452"/>
    </row>
    <row r="1453" spans="3:45" s="90" customFormat="1">
      <c r="C1453" s="90" t="s">
        <v>2031</v>
      </c>
      <c r="D1453" s="90" t="s">
        <v>529</v>
      </c>
      <c r="E1453" s="155">
        <v>41426</v>
      </c>
      <c r="F1453" s="140"/>
      <c r="AI1453"/>
      <c r="AJ1453"/>
      <c r="AO1453"/>
      <c r="AP1453"/>
      <c r="AS1453"/>
    </row>
    <row r="1454" spans="3:45" s="90" customFormat="1">
      <c r="C1454" s="90" t="s">
        <v>1837</v>
      </c>
      <c r="D1454" s="90" t="s">
        <v>529</v>
      </c>
      <c r="E1454" s="139">
        <v>41426</v>
      </c>
      <c r="F1454" s="140"/>
      <c r="AI1454"/>
      <c r="AJ1454"/>
      <c r="AO1454"/>
      <c r="AP1454"/>
      <c r="AS1454"/>
    </row>
    <row r="1455" spans="3:45" s="90" customFormat="1">
      <c r="C1455" s="90" t="s">
        <v>1838</v>
      </c>
      <c r="D1455" s="90" t="s">
        <v>529</v>
      </c>
      <c r="E1455" s="139">
        <v>41426</v>
      </c>
      <c r="F1455" s="140"/>
      <c r="AI1455"/>
      <c r="AJ1455"/>
      <c r="AO1455"/>
      <c r="AP1455"/>
      <c r="AS1455"/>
    </row>
    <row r="1456" spans="3:45" s="90" customFormat="1">
      <c r="C1456" s="90" t="s">
        <v>1893</v>
      </c>
      <c r="D1456" s="90" t="s">
        <v>529</v>
      </c>
      <c r="E1456" s="139">
        <v>41426</v>
      </c>
      <c r="F1456" s="140"/>
      <c r="AI1456"/>
      <c r="AJ1456"/>
      <c r="AO1456"/>
      <c r="AP1456"/>
      <c r="AS1456"/>
    </row>
    <row r="1457" spans="3:45" s="90" customFormat="1">
      <c r="C1457" s="90" t="s">
        <v>1920</v>
      </c>
      <c r="D1457" s="90" t="s">
        <v>529</v>
      </c>
      <c r="E1457" s="155">
        <v>41426</v>
      </c>
      <c r="F1457" s="140"/>
      <c r="AI1457"/>
      <c r="AJ1457"/>
      <c r="AO1457"/>
      <c r="AP1457"/>
      <c r="AS1457"/>
    </row>
    <row r="1458" spans="3:45" s="90" customFormat="1">
      <c r="C1458" s="90" t="s">
        <v>1977</v>
      </c>
      <c r="D1458" s="90" t="s">
        <v>529</v>
      </c>
      <c r="E1458"/>
      <c r="F1458" s="140"/>
      <c r="AI1458"/>
      <c r="AJ1458"/>
      <c r="AO1458"/>
      <c r="AP1458"/>
      <c r="AS1458"/>
    </row>
    <row r="1459" spans="3:45" s="90" customFormat="1">
      <c r="C1459" s="90" t="s">
        <v>1989</v>
      </c>
      <c r="D1459" s="90" t="s">
        <v>529</v>
      </c>
      <c r="E1459" s="139">
        <v>41426</v>
      </c>
      <c r="F1459" s="140"/>
      <c r="AI1459"/>
      <c r="AJ1459"/>
      <c r="AO1459"/>
      <c r="AP1459"/>
      <c r="AS1459"/>
    </row>
    <row r="1460" spans="3:45" s="90" customFormat="1">
      <c r="C1460" s="90" t="s">
        <v>2006</v>
      </c>
      <c r="D1460" s="90" t="s">
        <v>529</v>
      </c>
      <c r="E1460" s="139">
        <v>41426</v>
      </c>
      <c r="F1460" s="140"/>
      <c r="AI1460"/>
      <c r="AJ1460"/>
      <c r="AO1460"/>
      <c r="AP1460"/>
      <c r="AS1460"/>
    </row>
    <row r="1461" spans="3:45" s="90" customFormat="1">
      <c r="C1461" s="90" t="s">
        <v>2854</v>
      </c>
      <c r="D1461" s="90" t="s">
        <v>2097</v>
      </c>
      <c r="E1461"/>
      <c r="F1461" s="140"/>
      <c r="AI1461"/>
      <c r="AJ1461"/>
      <c r="AO1461"/>
      <c r="AP1461"/>
      <c r="AS1461"/>
    </row>
    <row r="1462" spans="3:45" s="90" customFormat="1">
      <c r="C1462" s="90" t="s">
        <v>3312</v>
      </c>
      <c r="D1462" s="90" t="s">
        <v>2097</v>
      </c>
      <c r="E1462"/>
      <c r="F1462" s="140"/>
      <c r="AI1462"/>
      <c r="AJ1462"/>
      <c r="AO1462"/>
      <c r="AP1462"/>
      <c r="AS1462"/>
    </row>
    <row r="1463" spans="3:45" s="90" customFormat="1">
      <c r="C1463" s="90" t="s">
        <v>2113</v>
      </c>
      <c r="D1463" s="90" t="s">
        <v>2097</v>
      </c>
      <c r="E1463"/>
      <c r="F1463" s="140"/>
      <c r="AI1463"/>
      <c r="AJ1463"/>
      <c r="AO1463"/>
      <c r="AP1463"/>
      <c r="AS1463"/>
    </row>
    <row r="1464" spans="3:45" s="90" customFormat="1">
      <c r="C1464" s="90" t="s">
        <v>3343</v>
      </c>
      <c r="D1464" s="90" t="s">
        <v>2097</v>
      </c>
      <c r="E1464" s="155">
        <v>41511.863634259258</v>
      </c>
      <c r="F1464" s="140"/>
      <c r="AI1464"/>
      <c r="AJ1464"/>
      <c r="AO1464"/>
      <c r="AP1464"/>
      <c r="AS1464"/>
    </row>
    <row r="1465" spans="3:45" s="90" customFormat="1">
      <c r="C1465" s="90" t="s">
        <v>2477</v>
      </c>
      <c r="D1465" s="90" t="s">
        <v>2097</v>
      </c>
      <c r="E1465" s="139">
        <v>41426</v>
      </c>
      <c r="F1465" s="140"/>
      <c r="AI1465"/>
      <c r="AJ1465"/>
      <c r="AO1465"/>
      <c r="AP1465"/>
      <c r="AS1465"/>
    </row>
    <row r="1466" spans="3:45" s="90" customFormat="1">
      <c r="C1466" s="90" t="s">
        <v>3318</v>
      </c>
      <c r="D1466" s="90" t="s">
        <v>2097</v>
      </c>
      <c r="E1466"/>
      <c r="F1466" s="140"/>
      <c r="AI1466"/>
      <c r="AJ1466"/>
      <c r="AO1466"/>
      <c r="AP1466"/>
      <c r="AS1466"/>
    </row>
    <row r="1467" spans="3:45" s="90" customFormat="1">
      <c r="C1467" s="90" t="s">
        <v>2940</v>
      </c>
      <c r="D1467" s="90" t="s">
        <v>2097</v>
      </c>
      <c r="E1467" s="139">
        <v>41426</v>
      </c>
      <c r="F1467" s="140"/>
      <c r="AI1467"/>
      <c r="AJ1467"/>
      <c r="AO1467"/>
      <c r="AP1467"/>
      <c r="AS1467"/>
    </row>
    <row r="1468" spans="3:45" s="90" customFormat="1">
      <c r="C1468" s="90" t="s">
        <v>2941</v>
      </c>
      <c r="D1468" s="90" t="s">
        <v>2097</v>
      </c>
      <c r="E1468" s="139">
        <v>41426</v>
      </c>
      <c r="F1468" s="140"/>
      <c r="AI1468"/>
      <c r="AJ1468"/>
      <c r="AO1468"/>
      <c r="AP1468"/>
      <c r="AS1468"/>
    </row>
    <row r="1469" spans="3:45" s="90" customFormat="1">
      <c r="C1469" s="90" t="s">
        <v>2787</v>
      </c>
      <c r="D1469" s="90" t="s">
        <v>2097</v>
      </c>
      <c r="E1469" s="155">
        <v>41426</v>
      </c>
      <c r="F1469" s="140"/>
      <c r="AI1469"/>
      <c r="AJ1469"/>
      <c r="AO1469"/>
      <c r="AP1469"/>
      <c r="AS1469"/>
    </row>
    <row r="1470" spans="3:45" s="90" customFormat="1">
      <c r="C1470" s="90" t="s">
        <v>5690</v>
      </c>
      <c r="D1470" s="90" t="s">
        <v>2097</v>
      </c>
      <c r="E1470"/>
      <c r="F1470" s="140"/>
      <c r="AI1470"/>
      <c r="AJ1470"/>
      <c r="AO1470"/>
      <c r="AP1470"/>
      <c r="AS1470"/>
    </row>
    <row r="1471" spans="3:45" s="90" customFormat="1">
      <c r="C1471" s="90" t="s">
        <v>2849</v>
      </c>
      <c r="D1471" s="90" t="s">
        <v>2097</v>
      </c>
      <c r="E1471" s="139">
        <v>41426</v>
      </c>
      <c r="F1471" s="140"/>
      <c r="AI1471"/>
      <c r="AJ1471"/>
      <c r="AO1471"/>
      <c r="AP1471"/>
      <c r="AS1471"/>
    </row>
    <row r="1472" spans="3:45">
      <c r="C1472" s="90" t="s">
        <v>3504</v>
      </c>
      <c r="D1472" s="90" t="s">
        <v>2097</v>
      </c>
      <c r="E1472" s="155">
        <v>41570.210497685184</v>
      </c>
      <c r="X1472" s="90"/>
      <c r="Y1472" s="90"/>
      <c r="AD1472" s="90"/>
    </row>
    <row r="1473" spans="3:30">
      <c r="C1473" s="90" t="s">
        <v>2843</v>
      </c>
      <c r="D1473" s="90" t="s">
        <v>2097</v>
      </c>
      <c r="X1473" s="90"/>
      <c r="Y1473" s="90"/>
      <c r="AD1473" s="90"/>
    </row>
    <row r="1474" spans="3:30">
      <c r="C1474" s="90" t="s">
        <v>3180</v>
      </c>
      <c r="D1474" s="90" t="s">
        <v>2097</v>
      </c>
      <c r="X1474" s="90"/>
      <c r="Y1474" s="90"/>
      <c r="AD1474" s="90"/>
    </row>
    <row r="1475" spans="3:30">
      <c r="C1475" s="90" t="s">
        <v>3386</v>
      </c>
      <c r="D1475" s="90" t="s">
        <v>2097</v>
      </c>
      <c r="E1475" s="139">
        <v>41548.899641203701</v>
      </c>
      <c r="X1475" s="90"/>
      <c r="Y1475" s="90"/>
      <c r="AD1475" s="90"/>
    </row>
    <row r="1476" spans="3:30">
      <c r="C1476" s="90" t="s">
        <v>3246</v>
      </c>
      <c r="D1476" s="90" t="s">
        <v>2097</v>
      </c>
      <c r="X1476" s="90"/>
      <c r="Y1476" s="90"/>
      <c r="AD1476" s="90"/>
    </row>
    <row r="1477" spans="3:30">
      <c r="C1477" s="90" t="s">
        <v>3508</v>
      </c>
      <c r="D1477" s="90" t="s">
        <v>2097</v>
      </c>
      <c r="E1477" s="155">
        <v>41570.2106712963</v>
      </c>
      <c r="X1477" s="90"/>
      <c r="Y1477" s="90"/>
      <c r="AD1477" s="90"/>
    </row>
    <row r="1478" spans="3:30">
      <c r="C1478" s="90" t="s">
        <v>2942</v>
      </c>
      <c r="D1478" s="90" t="s">
        <v>2097</v>
      </c>
      <c r="E1478" s="139">
        <v>41426</v>
      </c>
      <c r="X1478" s="90"/>
      <c r="Y1478" s="90"/>
      <c r="AD1478" s="90"/>
    </row>
    <row r="1479" spans="3:30">
      <c r="C1479" s="90" t="s">
        <v>2786</v>
      </c>
      <c r="D1479" s="90" t="s">
        <v>2097</v>
      </c>
      <c r="E1479" s="139">
        <v>41426</v>
      </c>
      <c r="X1479" s="90"/>
      <c r="Y1479" s="90"/>
      <c r="AD1479" s="90"/>
    </row>
    <row r="1480" spans="3:30">
      <c r="C1480" s="90" t="s">
        <v>3361</v>
      </c>
      <c r="D1480" s="90" t="s">
        <v>2097</v>
      </c>
      <c r="E1480" s="155">
        <v>41511.871238425927</v>
      </c>
      <c r="X1480" s="90"/>
      <c r="Y1480" s="90"/>
      <c r="AD1480" s="90"/>
    </row>
    <row r="1481" spans="3:30">
      <c r="C1481" s="90" t="s">
        <v>2715</v>
      </c>
      <c r="D1481" s="90" t="s">
        <v>2097</v>
      </c>
      <c r="E1481" s="139">
        <v>41426</v>
      </c>
      <c r="X1481" s="90"/>
      <c r="Y1481" s="90"/>
      <c r="AD1481" s="90"/>
    </row>
    <row r="1482" spans="3:30">
      <c r="C1482" s="90" t="s">
        <v>5695</v>
      </c>
      <c r="D1482" s="90" t="s">
        <v>2097</v>
      </c>
      <c r="X1482" s="90"/>
      <c r="Y1482" s="90"/>
      <c r="AD1482" s="90"/>
    </row>
    <row r="1483" spans="3:30">
      <c r="C1483" s="90" t="s">
        <v>3530</v>
      </c>
      <c r="D1483" s="90" t="s">
        <v>2097</v>
      </c>
      <c r="E1483" s="155">
        <v>41570.210740740738</v>
      </c>
      <c r="X1483" s="90"/>
      <c r="Y1483" s="90"/>
      <c r="AD1483" s="90"/>
    </row>
    <row r="1484" spans="3:30">
      <c r="C1484" s="90" t="s">
        <v>3191</v>
      </c>
      <c r="D1484" s="90" t="s">
        <v>2097</v>
      </c>
      <c r="X1484" s="90"/>
      <c r="Y1484" s="90"/>
      <c r="AD1484" s="90"/>
    </row>
    <row r="1485" spans="3:30">
      <c r="C1485" s="90" t="s">
        <v>3190</v>
      </c>
      <c r="D1485" s="90" t="s">
        <v>2097</v>
      </c>
      <c r="X1485" s="90"/>
      <c r="Y1485" s="90"/>
      <c r="AD1485" s="90"/>
    </row>
    <row r="1486" spans="3:30">
      <c r="C1486" s="90" t="s">
        <v>2779</v>
      </c>
      <c r="D1486" s="90" t="s">
        <v>2097</v>
      </c>
      <c r="E1486" s="155">
        <v>41426</v>
      </c>
      <c r="X1486" s="90"/>
      <c r="Y1486" s="90"/>
      <c r="AD1486" s="90"/>
    </row>
    <row r="1487" spans="3:30">
      <c r="C1487" s="90" t="s">
        <v>2880</v>
      </c>
      <c r="D1487" s="90" t="s">
        <v>2097</v>
      </c>
      <c r="E1487" s="139">
        <v>41426</v>
      </c>
      <c r="X1487" s="90"/>
      <c r="Y1487" s="90"/>
      <c r="AD1487" s="90"/>
    </row>
    <row r="1488" spans="3:30">
      <c r="C1488" s="90" t="s">
        <v>3512</v>
      </c>
      <c r="D1488" s="90" t="s">
        <v>2097</v>
      </c>
      <c r="E1488" s="155">
        <v>41570.210787037038</v>
      </c>
      <c r="X1488" s="90"/>
      <c r="Y1488" s="90"/>
      <c r="AD1488" s="90"/>
    </row>
    <row r="1489" spans="3:30">
      <c r="C1489" s="90" t="s">
        <v>2487</v>
      </c>
      <c r="D1489" s="90" t="s">
        <v>2097</v>
      </c>
      <c r="E1489" s="139">
        <v>41426</v>
      </c>
      <c r="X1489" s="90"/>
      <c r="Y1489" s="90"/>
      <c r="AD1489" s="90"/>
    </row>
    <row r="1490" spans="3:30">
      <c r="C1490" s="90" t="s">
        <v>2140</v>
      </c>
      <c r="D1490" s="90" t="s">
        <v>2097</v>
      </c>
      <c r="E1490" s="139">
        <v>41426</v>
      </c>
      <c r="X1490" s="90"/>
      <c r="Y1490" s="90"/>
      <c r="AD1490" s="90"/>
    </row>
    <row r="1491" spans="3:30">
      <c r="C1491" s="90" t="s">
        <v>3326</v>
      </c>
      <c r="D1491" s="90" t="s">
        <v>2097</v>
      </c>
      <c r="X1491" s="90"/>
      <c r="Y1491" s="90"/>
      <c r="AD1491" s="90"/>
    </row>
    <row r="1492" spans="3:30">
      <c r="C1492" s="90" t="s">
        <v>5692</v>
      </c>
      <c r="D1492" s="90" t="s">
        <v>2097</v>
      </c>
      <c r="X1492" s="90"/>
      <c r="Y1492" s="90"/>
      <c r="AD1492" s="90"/>
    </row>
    <row r="1493" spans="3:30">
      <c r="C1493" s="90" t="s">
        <v>5684</v>
      </c>
      <c r="D1493" s="90" t="s">
        <v>2097</v>
      </c>
      <c r="X1493" s="90"/>
      <c r="Y1493" s="90"/>
      <c r="AD1493" s="90"/>
    </row>
    <row r="1494" spans="3:30">
      <c r="C1494" s="90" t="s">
        <v>2943</v>
      </c>
      <c r="D1494" s="90" t="s">
        <v>2097</v>
      </c>
      <c r="E1494" s="139">
        <v>41426</v>
      </c>
      <c r="X1494" s="90"/>
      <c r="Y1494" s="90"/>
      <c r="AD1494" s="90"/>
    </row>
    <row r="1495" spans="3:30">
      <c r="C1495" s="90" t="s">
        <v>3313</v>
      </c>
      <c r="D1495" s="90" t="s">
        <v>2097</v>
      </c>
      <c r="X1495" s="90"/>
      <c r="Y1495" s="90"/>
      <c r="AD1495" s="90"/>
    </row>
    <row r="1496" spans="3:30">
      <c r="C1496" s="90" t="s">
        <v>2764</v>
      </c>
      <c r="D1496" s="90" t="s">
        <v>2097</v>
      </c>
      <c r="E1496" s="139">
        <v>41426</v>
      </c>
      <c r="X1496" s="90"/>
      <c r="Y1496" s="90"/>
      <c r="AD1496" s="90"/>
    </row>
    <row r="1497" spans="3:30">
      <c r="C1497" s="90" t="s">
        <v>3396</v>
      </c>
      <c r="D1497" s="90" t="s">
        <v>2097</v>
      </c>
      <c r="E1497" s="155">
        <v>41548.902696759258</v>
      </c>
      <c r="X1497" s="90"/>
      <c r="Y1497" s="90"/>
      <c r="AD1497" s="90"/>
    </row>
    <row r="1498" spans="3:30">
      <c r="C1498" s="90" t="s">
        <v>3529</v>
      </c>
      <c r="D1498" s="90" t="s">
        <v>2097</v>
      </c>
      <c r="E1498" s="155">
        <v>41570.211793981478</v>
      </c>
      <c r="X1498" s="90"/>
      <c r="Y1498" s="90"/>
      <c r="AD1498" s="90"/>
    </row>
    <row r="1499" spans="3:30">
      <c r="C1499" s="90" t="s">
        <v>3141</v>
      </c>
      <c r="D1499" s="90" t="s">
        <v>2097</v>
      </c>
      <c r="E1499" s="155">
        <v>41507.752812500003</v>
      </c>
      <c r="X1499" s="90"/>
      <c r="Y1499" s="90"/>
      <c r="AD1499" s="90"/>
    </row>
    <row r="1500" spans="3:30">
      <c r="C1500" s="90" t="s">
        <v>3497</v>
      </c>
      <c r="D1500" s="90" t="s">
        <v>2097</v>
      </c>
      <c r="E1500" s="155">
        <v>41570.211828703701</v>
      </c>
      <c r="X1500" s="90"/>
      <c r="Y1500" s="90"/>
      <c r="AD1500" s="90"/>
    </row>
    <row r="1501" spans="3:30">
      <c r="C1501" s="90" t="s">
        <v>2879</v>
      </c>
      <c r="D1501" s="90" t="s">
        <v>2097</v>
      </c>
      <c r="E1501" s="139">
        <v>41426</v>
      </c>
      <c r="X1501" s="90"/>
      <c r="Y1501" s="90"/>
      <c r="AD1501" s="90"/>
    </row>
    <row r="1502" spans="3:30">
      <c r="C1502" s="90" t="s">
        <v>3192</v>
      </c>
      <c r="D1502" s="90" t="s">
        <v>2097</v>
      </c>
      <c r="X1502" s="90"/>
      <c r="Y1502" s="90"/>
      <c r="AD1502" s="90"/>
    </row>
    <row r="1503" spans="3:30">
      <c r="C1503" s="90" t="s">
        <v>2901</v>
      </c>
      <c r="D1503" s="90" t="s">
        <v>2097</v>
      </c>
      <c r="E1503" s="139">
        <v>41426</v>
      </c>
      <c r="X1503" s="90"/>
      <c r="Y1503" s="90"/>
      <c r="AD1503" s="90"/>
    </row>
    <row r="1504" spans="3:30">
      <c r="C1504" s="90" t="s">
        <v>3193</v>
      </c>
      <c r="D1504" s="90" t="s">
        <v>2097</v>
      </c>
      <c r="X1504" s="90"/>
      <c r="Y1504" s="90"/>
      <c r="AD1504" s="90"/>
    </row>
    <row r="1505" spans="3:25">
      <c r="C1505" s="90" t="s">
        <v>2783</v>
      </c>
      <c r="D1505" s="90" t="s">
        <v>2097</v>
      </c>
      <c r="E1505" s="139">
        <v>41426</v>
      </c>
      <c r="X1505" s="90"/>
      <c r="Y1505" s="90"/>
    </row>
    <row r="1506" spans="3:25">
      <c r="C1506" s="90" t="s">
        <v>2116</v>
      </c>
      <c r="D1506" s="90" t="s">
        <v>2097</v>
      </c>
      <c r="E1506" s="139">
        <v>41426</v>
      </c>
      <c r="X1506" s="90"/>
      <c r="Y1506" s="90"/>
    </row>
    <row r="1507" spans="3:25">
      <c r="C1507" s="90" t="s">
        <v>2486</v>
      </c>
      <c r="D1507" s="90" t="s">
        <v>2097</v>
      </c>
      <c r="E1507" s="139">
        <v>41426</v>
      </c>
      <c r="X1507" s="90"/>
      <c r="Y1507" s="90"/>
    </row>
    <row r="1508" spans="3:25">
      <c r="C1508" s="90" t="s">
        <v>5694</v>
      </c>
      <c r="D1508" s="90" t="s">
        <v>2097</v>
      </c>
      <c r="X1508" s="90"/>
      <c r="Y1508" s="90"/>
    </row>
    <row r="1509" spans="3:25">
      <c r="C1509" s="90" t="s">
        <v>2114</v>
      </c>
      <c r="D1509" s="90" t="s">
        <v>2097</v>
      </c>
      <c r="E1509" s="139">
        <v>41426</v>
      </c>
      <c r="X1509" s="90"/>
      <c r="Y1509" s="90"/>
    </row>
    <row r="1510" spans="3:25">
      <c r="C1510" s="90" t="s">
        <v>2495</v>
      </c>
      <c r="D1510" s="90" t="s">
        <v>2097</v>
      </c>
      <c r="X1510" s="90"/>
      <c r="Y1510" s="90"/>
    </row>
    <row r="1511" spans="3:25">
      <c r="C1511" s="90" t="s">
        <v>3491</v>
      </c>
      <c r="D1511" s="90" t="s">
        <v>2097</v>
      </c>
      <c r="E1511" s="155">
        <v>41570.209618055553</v>
      </c>
      <c r="X1511" s="90"/>
      <c r="Y1511" s="90"/>
    </row>
    <row r="1512" spans="3:25">
      <c r="C1512" s="90" t="s">
        <v>3511</v>
      </c>
      <c r="D1512" s="90" t="s">
        <v>2097</v>
      </c>
      <c r="E1512" s="155">
        <v>41570.212060185186</v>
      </c>
      <c r="X1512" s="90"/>
      <c r="Y1512" s="90"/>
    </row>
    <row r="1513" spans="3:25">
      <c r="C1513" s="90" t="s">
        <v>2781</v>
      </c>
      <c r="D1513" s="90" t="s">
        <v>2097</v>
      </c>
      <c r="X1513" s="90"/>
      <c r="Y1513" s="90"/>
    </row>
    <row r="1514" spans="3:25">
      <c r="C1514" s="90" t="s">
        <v>3317</v>
      </c>
      <c r="D1514" s="90" t="s">
        <v>2097</v>
      </c>
      <c r="X1514" s="90"/>
      <c r="Y1514" s="90"/>
    </row>
    <row r="1515" spans="3:25">
      <c r="C1515" s="90" t="s">
        <v>2866</v>
      </c>
      <c r="D1515" s="90" t="s">
        <v>2097</v>
      </c>
      <c r="E1515" s="139">
        <v>41426</v>
      </c>
      <c r="X1515" s="90"/>
      <c r="Y1515" s="90"/>
    </row>
    <row r="1516" spans="3:25">
      <c r="C1516" s="90" t="s">
        <v>2199</v>
      </c>
      <c r="D1516" s="90" t="s">
        <v>2097</v>
      </c>
      <c r="E1516" s="139">
        <v>41426</v>
      </c>
      <c r="X1516" s="90"/>
      <c r="Y1516" s="90"/>
    </row>
    <row r="1517" spans="3:25">
      <c r="C1517" s="90" t="s">
        <v>5696</v>
      </c>
      <c r="D1517" s="90" t="s">
        <v>2097</v>
      </c>
      <c r="X1517" s="90"/>
      <c r="Y1517" s="90"/>
    </row>
    <row r="1518" spans="3:25">
      <c r="C1518" s="90" t="s">
        <v>2861</v>
      </c>
      <c r="D1518" s="90" t="s">
        <v>2097</v>
      </c>
      <c r="X1518" s="90"/>
      <c r="Y1518" s="90"/>
    </row>
    <row r="1519" spans="3:25">
      <c r="C1519" s="90" t="s">
        <v>3179</v>
      </c>
      <c r="D1519" s="90" t="s">
        <v>2097</v>
      </c>
      <c r="X1519" s="90"/>
      <c r="Y1519" s="90"/>
    </row>
    <row r="1520" spans="3:25">
      <c r="C1520" s="90" t="s">
        <v>3492</v>
      </c>
      <c r="D1520" s="90" t="s">
        <v>2097</v>
      </c>
      <c r="E1520" s="155">
        <v>41570.213321759256</v>
      </c>
      <c r="X1520" s="90"/>
      <c r="Y1520" s="90"/>
    </row>
    <row r="1521" spans="3:25">
      <c r="C1521" s="90" t="s">
        <v>5691</v>
      </c>
      <c r="D1521" s="90" t="s">
        <v>2097</v>
      </c>
      <c r="X1521" s="90"/>
      <c r="Y1521" s="90"/>
    </row>
    <row r="1522" spans="3:25">
      <c r="C1522" s="90" t="s">
        <v>3311</v>
      </c>
      <c r="D1522" s="90" t="s">
        <v>2097</v>
      </c>
    </row>
    <row r="1523" spans="3:25">
      <c r="C1523" s="90" t="s">
        <v>3262</v>
      </c>
      <c r="D1523" s="90" t="s">
        <v>2097</v>
      </c>
    </row>
    <row r="1524" spans="3:25">
      <c r="C1524" s="90" t="s">
        <v>3531</v>
      </c>
      <c r="D1524" s="90" t="s">
        <v>2097</v>
      </c>
      <c r="E1524" s="155">
        <v>41570.213402777779</v>
      </c>
    </row>
    <row r="1525" spans="3:25">
      <c r="C1525" s="90" t="s">
        <v>2853</v>
      </c>
      <c r="D1525" s="90" t="s">
        <v>2097</v>
      </c>
    </row>
    <row r="1526" spans="3:25">
      <c r="C1526" s="90" t="s">
        <v>2785</v>
      </c>
      <c r="D1526" s="90" t="s">
        <v>2097</v>
      </c>
      <c r="E1526" s="139">
        <v>41426</v>
      </c>
    </row>
    <row r="1527" spans="3:25">
      <c r="C1527" s="90" t="s">
        <v>2462</v>
      </c>
      <c r="D1527" s="90" t="s">
        <v>2097</v>
      </c>
      <c r="E1527" s="139">
        <v>41426</v>
      </c>
    </row>
    <row r="1528" spans="3:25">
      <c r="C1528" s="90" t="s">
        <v>2748</v>
      </c>
      <c r="D1528" s="90" t="s">
        <v>2097</v>
      </c>
      <c r="E1528" s="139">
        <v>41426</v>
      </c>
    </row>
    <row r="1529" spans="3:25">
      <c r="C1529" s="90" t="s">
        <v>2115</v>
      </c>
      <c r="D1529" s="90" t="s">
        <v>2097</v>
      </c>
      <c r="E1529" s="139">
        <v>41426</v>
      </c>
    </row>
    <row r="1530" spans="3:25">
      <c r="C1530" s="90" t="s">
        <v>2463</v>
      </c>
      <c r="D1530" s="90" t="s">
        <v>2097</v>
      </c>
    </row>
    <row r="1531" spans="3:25">
      <c r="C1531" s="90" t="s">
        <v>2924</v>
      </c>
      <c r="D1531" s="90" t="s">
        <v>2097</v>
      </c>
      <c r="E1531" s="139">
        <v>41426</v>
      </c>
    </row>
    <row r="1532" spans="3:25">
      <c r="C1532" s="90" t="s">
        <v>2464</v>
      </c>
      <c r="D1532" s="90" t="s">
        <v>2097</v>
      </c>
      <c r="E1532" s="139">
        <v>41426</v>
      </c>
    </row>
    <row r="1533" spans="3:25">
      <c r="C1533" s="90" t="s">
        <v>2485</v>
      </c>
      <c r="D1533" s="90" t="s">
        <v>2097</v>
      </c>
      <c r="E1533" s="139">
        <v>41426</v>
      </c>
    </row>
    <row r="1534" spans="3:25">
      <c r="C1534" s="90" t="s">
        <v>3325</v>
      </c>
      <c r="D1534" s="90" t="s">
        <v>2097</v>
      </c>
    </row>
    <row r="1535" spans="3:25">
      <c r="C1535" s="90" t="s">
        <v>2204</v>
      </c>
      <c r="D1535" s="90" t="s">
        <v>2095</v>
      </c>
    </row>
    <row r="1536" spans="3:25">
      <c r="C1536" s="90" t="s">
        <v>2205</v>
      </c>
      <c r="D1536" s="90" t="s">
        <v>2095</v>
      </c>
    </row>
    <row r="1537" spans="3:5">
      <c r="C1537" s="90" t="s">
        <v>2206</v>
      </c>
      <c r="D1537" s="90" t="s">
        <v>2095</v>
      </c>
      <c r="E1537" s="139">
        <v>41426</v>
      </c>
    </row>
    <row r="1538" spans="3:5">
      <c r="C1538" s="90" t="s">
        <v>1519</v>
      </c>
      <c r="D1538" s="90" t="s">
        <v>2095</v>
      </c>
      <c r="E1538" s="139">
        <v>41426</v>
      </c>
    </row>
    <row r="1539" spans="3:5">
      <c r="C1539" s="90" t="s">
        <v>5563</v>
      </c>
      <c r="D1539" s="90" t="s">
        <v>2095</v>
      </c>
      <c r="E1539" s="155">
        <v>45120.344224537039</v>
      </c>
    </row>
    <row r="1540" spans="3:5">
      <c r="C1540" s="90" t="s">
        <v>1541</v>
      </c>
      <c r="D1540" s="90" t="s">
        <v>2095</v>
      </c>
      <c r="E1540" s="139">
        <v>41426</v>
      </c>
    </row>
    <row r="1541" spans="3:5">
      <c r="C1541" s="90" t="s">
        <v>2761</v>
      </c>
      <c r="D1541" s="90" t="s">
        <v>2095</v>
      </c>
      <c r="E1541" s="139">
        <v>41426</v>
      </c>
    </row>
    <row r="1542" spans="3:5">
      <c r="C1542" s="90" t="s">
        <v>2760</v>
      </c>
      <c r="D1542" s="90" t="s">
        <v>2095</v>
      </c>
      <c r="E1542" s="139">
        <v>41426</v>
      </c>
    </row>
    <row r="1543" spans="3:5">
      <c r="C1543" s="90" t="s">
        <v>1566</v>
      </c>
      <c r="D1543" s="90" t="s">
        <v>2095</v>
      </c>
    </row>
    <row r="1544" spans="3:5">
      <c r="C1544" s="90" t="s">
        <v>3503</v>
      </c>
      <c r="D1544" s="90" t="s">
        <v>2095</v>
      </c>
      <c r="E1544" s="155">
        <v>41570.210416666669</v>
      </c>
    </row>
    <row r="1545" spans="3:5">
      <c r="C1545" s="90" t="s">
        <v>2207</v>
      </c>
      <c r="D1545" s="90" t="s">
        <v>2095</v>
      </c>
    </row>
    <row r="1546" spans="3:5">
      <c r="C1546" s="90" t="s">
        <v>2208</v>
      </c>
      <c r="D1546" s="90" t="s">
        <v>2095</v>
      </c>
    </row>
    <row r="1547" spans="3:5">
      <c r="C1547" s="90" t="s">
        <v>2209</v>
      </c>
      <c r="D1547" s="90" t="s">
        <v>2095</v>
      </c>
    </row>
    <row r="1548" spans="3:5">
      <c r="C1548" s="90" t="s">
        <v>2210</v>
      </c>
      <c r="D1548" s="90" t="s">
        <v>2095</v>
      </c>
    </row>
    <row r="1549" spans="3:5">
      <c r="C1549" s="90" t="s">
        <v>2211</v>
      </c>
      <c r="D1549" s="90" t="s">
        <v>2095</v>
      </c>
      <c r="E1549" s="139">
        <v>41426</v>
      </c>
    </row>
    <row r="1550" spans="3:5">
      <c r="C1550" s="90" t="s">
        <v>2212</v>
      </c>
      <c r="D1550" s="90" t="s">
        <v>2095</v>
      </c>
      <c r="E1550" s="139">
        <v>41426</v>
      </c>
    </row>
    <row r="1551" spans="3:5">
      <c r="C1551" s="90" t="s">
        <v>2213</v>
      </c>
      <c r="D1551" s="90" t="s">
        <v>2095</v>
      </c>
      <c r="E1551" s="139">
        <v>41426</v>
      </c>
    </row>
    <row r="1552" spans="3:5">
      <c r="C1552" s="90" t="s">
        <v>2214</v>
      </c>
      <c r="D1552" s="90" t="s">
        <v>2095</v>
      </c>
    </row>
    <row r="1553" spans="3:5">
      <c r="C1553" s="90" t="s">
        <v>2215</v>
      </c>
      <c r="D1553" s="90" t="s">
        <v>2095</v>
      </c>
      <c r="E1553" s="139">
        <v>41426</v>
      </c>
    </row>
    <row r="1554" spans="3:5">
      <c r="C1554" s="90" t="s">
        <v>2216</v>
      </c>
      <c r="D1554" s="90" t="s">
        <v>2095</v>
      </c>
      <c r="E1554" s="139">
        <v>41426</v>
      </c>
    </row>
    <row r="1555" spans="3:5">
      <c r="C1555" s="90" t="s">
        <v>2217</v>
      </c>
      <c r="D1555" s="90" t="s">
        <v>2095</v>
      </c>
      <c r="E1555" s="139">
        <v>41426</v>
      </c>
    </row>
    <row r="1556" spans="3:5">
      <c r="C1556" s="90" t="s">
        <v>2218</v>
      </c>
      <c r="D1556" s="90" t="s">
        <v>2095</v>
      </c>
      <c r="E1556" s="139">
        <v>41426</v>
      </c>
    </row>
    <row r="1557" spans="3:5">
      <c r="C1557" s="90" t="s">
        <v>2219</v>
      </c>
      <c r="D1557" s="90" t="s">
        <v>2095</v>
      </c>
      <c r="E1557" s="139">
        <v>41426</v>
      </c>
    </row>
    <row r="1558" spans="3:5">
      <c r="C1558" s="90" t="s">
        <v>2220</v>
      </c>
      <c r="D1558" s="90" t="s">
        <v>2095</v>
      </c>
      <c r="E1558" s="139">
        <v>41426</v>
      </c>
    </row>
    <row r="1559" spans="3:5">
      <c r="C1559" s="90" t="s">
        <v>2221</v>
      </c>
      <c r="D1559" s="90" t="s">
        <v>2095</v>
      </c>
      <c r="E1559" s="139">
        <v>41426</v>
      </c>
    </row>
    <row r="1560" spans="3:5">
      <c r="C1560" s="90" t="s">
        <v>2222</v>
      </c>
      <c r="D1560" s="90" t="s">
        <v>2095</v>
      </c>
      <c r="E1560" s="139">
        <v>41426</v>
      </c>
    </row>
    <row r="1561" spans="3:5">
      <c r="C1561" s="90" t="s">
        <v>2223</v>
      </c>
      <c r="D1561" s="90" t="s">
        <v>2095</v>
      </c>
      <c r="E1561" s="139">
        <v>41426</v>
      </c>
    </row>
    <row r="1562" spans="3:5">
      <c r="C1562" s="90" t="s">
        <v>2224</v>
      </c>
      <c r="D1562" s="90" t="s">
        <v>2095</v>
      </c>
      <c r="E1562" s="155">
        <v>41426</v>
      </c>
    </row>
    <row r="1563" spans="3:5">
      <c r="C1563" s="90" t="s">
        <v>2225</v>
      </c>
      <c r="D1563" s="90" t="s">
        <v>2095</v>
      </c>
      <c r="E1563" s="139">
        <v>41426</v>
      </c>
    </row>
    <row r="1564" spans="3:5">
      <c r="C1564" s="90" t="s">
        <v>2226</v>
      </c>
      <c r="D1564" s="90" t="s">
        <v>2095</v>
      </c>
      <c r="E1564" s="139">
        <v>41426</v>
      </c>
    </row>
    <row r="1565" spans="3:5">
      <c r="C1565" s="90" t="s">
        <v>2227</v>
      </c>
      <c r="D1565" s="90" t="s">
        <v>2095</v>
      </c>
      <c r="E1565" s="139">
        <v>41426</v>
      </c>
    </row>
    <row r="1566" spans="3:5">
      <c r="C1566" s="90" t="s">
        <v>2228</v>
      </c>
      <c r="D1566" s="90" t="s">
        <v>2095</v>
      </c>
      <c r="E1566" s="139">
        <v>41426</v>
      </c>
    </row>
    <row r="1567" spans="3:5">
      <c r="C1567" s="90" t="s">
        <v>2229</v>
      </c>
      <c r="D1567" s="90" t="s">
        <v>2095</v>
      </c>
      <c r="E1567" s="155">
        <v>41426</v>
      </c>
    </row>
    <row r="1568" spans="3:5">
      <c r="C1568" s="90" t="s">
        <v>2230</v>
      </c>
      <c r="D1568" s="90" t="s">
        <v>2095</v>
      </c>
      <c r="E1568" s="139">
        <v>41426</v>
      </c>
    </row>
    <row r="1569" spans="3:5">
      <c r="C1569" s="90" t="s">
        <v>2231</v>
      </c>
      <c r="D1569" s="90" t="s">
        <v>2095</v>
      </c>
      <c r="E1569" s="139">
        <v>41426</v>
      </c>
    </row>
    <row r="1570" spans="3:5">
      <c r="C1570" s="90" t="s">
        <v>2232</v>
      </c>
      <c r="D1570" s="90" t="s">
        <v>2095</v>
      </c>
      <c r="E1570" s="139">
        <v>41426</v>
      </c>
    </row>
    <row r="1571" spans="3:5">
      <c r="C1571" s="90" t="s">
        <v>2233</v>
      </c>
      <c r="D1571" s="90" t="s">
        <v>2095</v>
      </c>
      <c r="E1571" s="139">
        <v>41426</v>
      </c>
    </row>
    <row r="1572" spans="3:5">
      <c r="C1572" s="90" t="s">
        <v>2234</v>
      </c>
      <c r="D1572" s="90" t="s">
        <v>2095</v>
      </c>
      <c r="E1572" s="139">
        <v>41426</v>
      </c>
    </row>
    <row r="1573" spans="3:5">
      <c r="C1573" s="90" t="s">
        <v>2235</v>
      </c>
      <c r="D1573" s="90" t="s">
        <v>2095</v>
      </c>
    </row>
    <row r="1574" spans="3:5">
      <c r="C1574" s="90" t="s">
        <v>2236</v>
      </c>
      <c r="D1574" s="90" t="s">
        <v>2095</v>
      </c>
      <c r="E1574" s="139">
        <v>41426</v>
      </c>
    </row>
    <row r="1575" spans="3:5">
      <c r="C1575" s="90" t="s">
        <v>2237</v>
      </c>
      <c r="D1575" s="90" t="s">
        <v>2095</v>
      </c>
      <c r="E1575" s="155">
        <v>41426</v>
      </c>
    </row>
    <row r="1576" spans="3:5">
      <c r="C1576" s="90" t="s">
        <v>2238</v>
      </c>
      <c r="D1576" s="90" t="s">
        <v>2095</v>
      </c>
      <c r="E1576" s="139">
        <v>41426</v>
      </c>
    </row>
    <row r="1577" spans="3:5">
      <c r="C1577" s="90" t="s">
        <v>2239</v>
      </c>
      <c r="D1577" s="90" t="s">
        <v>2095</v>
      </c>
      <c r="E1577" s="155">
        <v>41426</v>
      </c>
    </row>
    <row r="1578" spans="3:5">
      <c r="C1578" s="90" t="s">
        <v>2240</v>
      </c>
      <c r="D1578" s="90" t="s">
        <v>2095</v>
      </c>
      <c r="E1578" s="155">
        <v>41426</v>
      </c>
    </row>
    <row r="1579" spans="3:5">
      <c r="C1579" s="90" t="s">
        <v>2241</v>
      </c>
      <c r="D1579" s="90" t="s">
        <v>2095</v>
      </c>
      <c r="E1579" s="139">
        <v>41426</v>
      </c>
    </row>
    <row r="1580" spans="3:5">
      <c r="C1580" s="90" t="s">
        <v>2242</v>
      </c>
      <c r="D1580" s="90" t="s">
        <v>2095</v>
      </c>
      <c r="E1580" s="155">
        <v>41426</v>
      </c>
    </row>
    <row r="1581" spans="3:5">
      <c r="C1581" s="90" t="s">
        <v>2243</v>
      </c>
      <c r="D1581" s="90" t="s">
        <v>2095</v>
      </c>
      <c r="E1581" s="139">
        <v>41426</v>
      </c>
    </row>
    <row r="1582" spans="3:5">
      <c r="C1582" s="90" t="s">
        <v>2244</v>
      </c>
      <c r="D1582" s="90" t="s">
        <v>2095</v>
      </c>
      <c r="E1582" s="139">
        <v>41426</v>
      </c>
    </row>
    <row r="1583" spans="3:5">
      <c r="C1583" s="90" t="s">
        <v>2245</v>
      </c>
      <c r="D1583" s="90" t="s">
        <v>2095</v>
      </c>
      <c r="E1583" s="139">
        <v>41426</v>
      </c>
    </row>
    <row r="1584" spans="3:5">
      <c r="C1584" s="90" t="s">
        <v>2246</v>
      </c>
      <c r="D1584" s="90" t="s">
        <v>2095</v>
      </c>
      <c r="E1584" s="139">
        <v>41426</v>
      </c>
    </row>
    <row r="1585" spans="3:5">
      <c r="C1585" s="90" t="s">
        <v>2247</v>
      </c>
      <c r="D1585" s="90" t="s">
        <v>2095</v>
      </c>
      <c r="E1585" s="139">
        <v>41426</v>
      </c>
    </row>
    <row r="1586" spans="3:5">
      <c r="C1586" s="90" t="s">
        <v>2248</v>
      </c>
      <c r="D1586" s="90" t="s">
        <v>2095</v>
      </c>
      <c r="E1586" s="139">
        <v>41426</v>
      </c>
    </row>
    <row r="1587" spans="3:5">
      <c r="C1587" s="90" t="s">
        <v>2249</v>
      </c>
      <c r="D1587" s="90" t="s">
        <v>2095</v>
      </c>
      <c r="E1587" s="139">
        <v>41426</v>
      </c>
    </row>
    <row r="1588" spans="3:5">
      <c r="C1588" s="90" t="s">
        <v>2736</v>
      </c>
      <c r="D1588" s="90" t="s">
        <v>2095</v>
      </c>
      <c r="E1588" s="139">
        <v>41426</v>
      </c>
    </row>
    <row r="1589" spans="3:5">
      <c r="C1589" s="90" t="s">
        <v>2250</v>
      </c>
      <c r="D1589" s="90" t="s">
        <v>2095</v>
      </c>
      <c r="E1589" s="155">
        <v>41426</v>
      </c>
    </row>
    <row r="1590" spans="3:5">
      <c r="C1590" s="90" t="s">
        <v>890</v>
      </c>
      <c r="D1590" s="90" t="s">
        <v>2095</v>
      </c>
      <c r="E1590" s="139">
        <v>41426</v>
      </c>
    </row>
    <row r="1591" spans="3:5">
      <c r="C1591" s="90" t="s">
        <v>2774</v>
      </c>
      <c r="D1591" s="90" t="s">
        <v>2095</v>
      </c>
      <c r="E1591" s="139">
        <v>41426</v>
      </c>
    </row>
    <row r="1592" spans="3:5">
      <c r="C1592" s="90" t="s">
        <v>891</v>
      </c>
      <c r="D1592" s="90" t="s">
        <v>2095</v>
      </c>
      <c r="E1592" s="139">
        <v>41426</v>
      </c>
    </row>
    <row r="1593" spans="3:5">
      <c r="C1593" s="90" t="s">
        <v>2130</v>
      </c>
      <c r="D1593" s="90" t="s">
        <v>2095</v>
      </c>
      <c r="E1593" s="139">
        <v>41426</v>
      </c>
    </row>
    <row r="1594" spans="3:5">
      <c r="C1594" s="90" t="s">
        <v>3709</v>
      </c>
      <c r="D1594" s="90" t="s">
        <v>2095</v>
      </c>
    </row>
    <row r="1595" spans="3:5">
      <c r="C1595" s="90" t="s">
        <v>894</v>
      </c>
      <c r="D1595" s="90" t="s">
        <v>2095</v>
      </c>
      <c r="E1595" s="139">
        <v>41426</v>
      </c>
    </row>
    <row r="1596" spans="3:5">
      <c r="C1596" s="90" t="s">
        <v>513</v>
      </c>
      <c r="D1596" s="90" t="s">
        <v>2095</v>
      </c>
      <c r="E1596" s="139">
        <v>41426</v>
      </c>
    </row>
    <row r="1597" spans="3:5">
      <c r="C1597" s="90" t="s">
        <v>2016</v>
      </c>
      <c r="D1597" s="90" t="s">
        <v>2095</v>
      </c>
      <c r="E1597" s="139">
        <v>41426</v>
      </c>
    </row>
    <row r="1598" spans="3:5">
      <c r="C1598" s="90" t="s">
        <v>900</v>
      </c>
      <c r="D1598" s="90" t="s">
        <v>2095</v>
      </c>
      <c r="E1598" s="139">
        <v>41426</v>
      </c>
    </row>
    <row r="1599" spans="3:5">
      <c r="C1599" s="90" t="s">
        <v>3229</v>
      </c>
      <c r="D1599" s="90" t="s">
        <v>2095</v>
      </c>
      <c r="E1599" s="155">
        <v>41508.221562500003</v>
      </c>
    </row>
    <row r="1600" spans="3:5">
      <c r="C1600" s="90" t="s">
        <v>1650</v>
      </c>
      <c r="D1600" s="90" t="s">
        <v>2095</v>
      </c>
      <c r="E1600" s="155">
        <v>41426</v>
      </c>
    </row>
    <row r="1601" spans="3:5">
      <c r="C1601" s="90" t="s">
        <v>1651</v>
      </c>
      <c r="D1601" s="90" t="s">
        <v>2095</v>
      </c>
      <c r="E1601" s="139">
        <v>41426</v>
      </c>
    </row>
    <row r="1602" spans="3:5">
      <c r="C1602" s="90" t="s">
        <v>2791</v>
      </c>
      <c r="D1602" s="90" t="s">
        <v>2095</v>
      </c>
      <c r="E1602" s="139">
        <v>41426</v>
      </c>
    </row>
    <row r="1603" spans="3:5">
      <c r="C1603" s="90" t="s">
        <v>3208</v>
      </c>
      <c r="D1603" s="90" t="s">
        <v>2095</v>
      </c>
    </row>
    <row r="1604" spans="3:5">
      <c r="C1604" s="90" t="s">
        <v>1680</v>
      </c>
      <c r="D1604" s="90" t="s">
        <v>2095</v>
      </c>
      <c r="E1604" s="139">
        <v>41426</v>
      </c>
    </row>
    <row r="1605" spans="3:5">
      <c r="C1605" s="90" t="s">
        <v>1681</v>
      </c>
      <c r="D1605" s="90" t="s">
        <v>2095</v>
      </c>
    </row>
    <row r="1606" spans="3:5">
      <c r="C1606" s="90" t="s">
        <v>919</v>
      </c>
      <c r="D1606" s="90" t="s">
        <v>2095</v>
      </c>
      <c r="E1606" s="155">
        <v>41426</v>
      </c>
    </row>
    <row r="1607" spans="3:5">
      <c r="C1607" s="90" t="s">
        <v>942</v>
      </c>
      <c r="D1607" s="90" t="s">
        <v>2095</v>
      </c>
      <c r="E1607" s="155">
        <v>41426</v>
      </c>
    </row>
    <row r="1608" spans="3:5">
      <c r="C1608" s="90" t="s">
        <v>962</v>
      </c>
      <c r="D1608" s="90" t="s">
        <v>2095</v>
      </c>
      <c r="E1608" s="139">
        <v>41426</v>
      </c>
    </row>
    <row r="1609" spans="3:5">
      <c r="C1609" s="90" t="s">
        <v>963</v>
      </c>
      <c r="D1609" s="90" t="s">
        <v>2095</v>
      </c>
      <c r="E1609" s="139">
        <v>41426</v>
      </c>
    </row>
    <row r="1610" spans="3:5">
      <c r="C1610" s="90" t="s">
        <v>2203</v>
      </c>
      <c r="D1610" s="90" t="s">
        <v>2095</v>
      </c>
      <c r="E1610" s="155">
        <v>41426</v>
      </c>
    </row>
    <row r="1611" spans="3:5">
      <c r="C1611" s="90" t="s">
        <v>1779</v>
      </c>
      <c r="D1611" s="90" t="s">
        <v>2095</v>
      </c>
      <c r="E1611" s="139">
        <v>41426</v>
      </c>
    </row>
    <row r="1612" spans="3:5">
      <c r="C1612" s="90" t="s">
        <v>1782</v>
      </c>
      <c r="D1612" s="90" t="s">
        <v>2095</v>
      </c>
      <c r="E1612" s="139">
        <v>41426</v>
      </c>
    </row>
    <row r="1613" spans="3:5">
      <c r="C1613" s="90" t="s">
        <v>992</v>
      </c>
      <c r="D1613" s="90" t="s">
        <v>2095</v>
      </c>
      <c r="E1613" s="139">
        <v>41426</v>
      </c>
    </row>
    <row r="1614" spans="3:5">
      <c r="C1614" s="90" t="s">
        <v>1435</v>
      </c>
      <c r="D1614" s="90" t="s">
        <v>2095</v>
      </c>
      <c r="E1614" s="139">
        <v>41426</v>
      </c>
    </row>
    <row r="1615" spans="3:5">
      <c r="C1615" s="90" t="s">
        <v>2121</v>
      </c>
      <c r="D1615" s="90" t="s">
        <v>2095</v>
      </c>
      <c r="E1615" s="139">
        <v>41426</v>
      </c>
    </row>
    <row r="1616" spans="3:5">
      <c r="C1616" s="90" t="s">
        <v>2036</v>
      </c>
      <c r="D1616" s="90" t="s">
        <v>2095</v>
      </c>
      <c r="E1616" s="139">
        <v>41426</v>
      </c>
    </row>
    <row r="1617" spans="3:5">
      <c r="C1617" s="90" t="s">
        <v>2251</v>
      </c>
      <c r="D1617" s="90" t="s">
        <v>2095</v>
      </c>
    </row>
    <row r="1618" spans="3:5">
      <c r="C1618" s="90" t="s">
        <v>2865</v>
      </c>
      <c r="D1618" s="90" t="s">
        <v>2095</v>
      </c>
      <c r="E1618" s="139">
        <v>41426</v>
      </c>
    </row>
    <row r="1619" spans="3:5">
      <c r="C1619" s="90" t="s">
        <v>1011</v>
      </c>
      <c r="D1619" s="90" t="s">
        <v>2095</v>
      </c>
      <c r="E1619" s="139">
        <v>41426</v>
      </c>
    </row>
    <row r="1620" spans="3:5">
      <c r="C1620" s="90" t="s">
        <v>2117</v>
      </c>
      <c r="D1620" s="90" t="s">
        <v>2095</v>
      </c>
    </row>
    <row r="1621" spans="3:5">
      <c r="C1621" s="90" t="s">
        <v>2202</v>
      </c>
      <c r="D1621" s="90" t="s">
        <v>2095</v>
      </c>
    </row>
    <row r="1622" spans="3:5">
      <c r="C1622" s="90" t="s">
        <v>3516</v>
      </c>
      <c r="D1622" s="90" t="s">
        <v>2095</v>
      </c>
      <c r="E1622" s="155">
        <v>41570.212002314816</v>
      </c>
    </row>
    <row r="1623" spans="3:5">
      <c r="C1623" s="90" t="s">
        <v>2120</v>
      </c>
      <c r="D1623" s="90" t="s">
        <v>2095</v>
      </c>
    </row>
    <row r="1624" spans="3:5">
      <c r="C1624" s="90" t="s">
        <v>2118</v>
      </c>
      <c r="D1624" s="90" t="s">
        <v>2095</v>
      </c>
      <c r="E1624" s="155">
        <v>41426</v>
      </c>
    </row>
    <row r="1625" spans="3:5">
      <c r="C1625" s="90" t="s">
        <v>2864</v>
      </c>
      <c r="D1625" s="90" t="s">
        <v>2095</v>
      </c>
      <c r="E1625" s="139">
        <v>41426</v>
      </c>
    </row>
    <row r="1626" spans="3:5">
      <c r="C1626" s="90" t="s">
        <v>1027</v>
      </c>
      <c r="D1626" s="90" t="s">
        <v>2095</v>
      </c>
      <c r="E1626" s="139">
        <v>41426</v>
      </c>
    </row>
    <row r="1627" spans="3:5">
      <c r="C1627" s="90" t="s">
        <v>3721</v>
      </c>
      <c r="D1627" s="90" t="s">
        <v>2095</v>
      </c>
      <c r="E1627" s="155">
        <v>41770.653391203705</v>
      </c>
    </row>
    <row r="1628" spans="3:5">
      <c r="C1628" s="90" t="s">
        <v>2753</v>
      </c>
      <c r="D1628" s="90" t="s">
        <v>2095</v>
      </c>
      <c r="E1628" s="139">
        <v>41426</v>
      </c>
    </row>
    <row r="1629" spans="3:5">
      <c r="C1629" s="90" t="s">
        <v>3565</v>
      </c>
      <c r="D1629" s="90" t="s">
        <v>2095</v>
      </c>
    </row>
    <row r="1630" spans="3:5">
      <c r="C1630" s="90" t="s">
        <v>2038</v>
      </c>
      <c r="D1630" s="90" t="s">
        <v>2095</v>
      </c>
      <c r="E1630" s="139">
        <v>41426</v>
      </c>
    </row>
    <row r="1631" spans="3:5">
      <c r="C1631" s="90" t="s">
        <v>2201</v>
      </c>
      <c r="D1631" s="90" t="s">
        <v>2095</v>
      </c>
      <c r="E1631" s="139">
        <v>41426</v>
      </c>
    </row>
    <row r="1632" spans="3:5">
      <c r="C1632" s="90" t="s">
        <v>1847</v>
      </c>
      <c r="D1632" s="90" t="s">
        <v>2095</v>
      </c>
      <c r="E1632" s="139">
        <v>41426</v>
      </c>
    </row>
    <row r="1633" spans="3:5">
      <c r="C1633" s="90" t="s">
        <v>2200</v>
      </c>
      <c r="D1633" s="90" t="s">
        <v>2095</v>
      </c>
      <c r="E1633" s="139">
        <v>41426</v>
      </c>
    </row>
    <row r="1634" spans="3:5">
      <c r="C1634" s="90" t="s">
        <v>1848</v>
      </c>
      <c r="D1634" s="90" t="s">
        <v>2095</v>
      </c>
      <c r="E1634" s="139">
        <v>41426</v>
      </c>
    </row>
    <row r="1635" spans="3:5">
      <c r="C1635" s="90" t="s">
        <v>1035</v>
      </c>
      <c r="D1635" s="90" t="s">
        <v>2095</v>
      </c>
      <c r="E1635" s="155">
        <v>41426</v>
      </c>
    </row>
    <row r="1636" spans="3:5">
      <c r="C1636" s="90" t="s">
        <v>1889</v>
      </c>
      <c r="D1636" s="90" t="s">
        <v>2095</v>
      </c>
      <c r="E1636" s="155">
        <v>41426</v>
      </c>
    </row>
    <row r="1637" spans="3:5">
      <c r="C1637" s="90" t="s">
        <v>3255</v>
      </c>
      <c r="D1637" s="90" t="s">
        <v>2095</v>
      </c>
    </row>
    <row r="1638" spans="3:5">
      <c r="C1638" s="90" t="s">
        <v>1890</v>
      </c>
      <c r="D1638" s="90" t="s">
        <v>2095</v>
      </c>
      <c r="E1638" s="139">
        <v>41426</v>
      </c>
    </row>
    <row r="1639" spans="3:5">
      <c r="C1639" s="90" t="s">
        <v>1045</v>
      </c>
      <c r="D1639" s="90" t="s">
        <v>2095</v>
      </c>
    </row>
    <row r="1640" spans="3:5">
      <c r="C1640" s="90" t="s">
        <v>1908</v>
      </c>
      <c r="D1640" s="90" t="s">
        <v>2095</v>
      </c>
      <c r="E1640" s="139">
        <v>41426</v>
      </c>
    </row>
    <row r="1641" spans="3:5">
      <c r="C1641" s="90" t="s">
        <v>1910</v>
      </c>
      <c r="D1641" s="90" t="s">
        <v>2095</v>
      </c>
      <c r="E1641" s="139">
        <v>41426</v>
      </c>
    </row>
    <row r="1642" spans="3:5">
      <c r="C1642" s="90" t="s">
        <v>1915</v>
      </c>
      <c r="D1642" s="90" t="s">
        <v>2095</v>
      </c>
    </row>
    <row r="1643" spans="3:5">
      <c r="C1643" s="90" t="s">
        <v>1916</v>
      </c>
      <c r="D1643" s="90" t="s">
        <v>2095</v>
      </c>
      <c r="E1643" s="139">
        <v>41426</v>
      </c>
    </row>
    <row r="1644" spans="3:5">
      <c r="C1644" s="90" t="s">
        <v>2119</v>
      </c>
      <c r="D1644" s="90" t="s">
        <v>2095</v>
      </c>
      <c r="E1644" s="139">
        <v>41426</v>
      </c>
    </row>
    <row r="1645" spans="3:5">
      <c r="C1645" s="90" t="s">
        <v>1941</v>
      </c>
      <c r="D1645" s="90" t="s">
        <v>2095</v>
      </c>
    </row>
    <row r="1646" spans="3:5">
      <c r="C1646" s="90" t="s">
        <v>1943</v>
      </c>
      <c r="D1646" s="90" t="s">
        <v>2095</v>
      </c>
      <c r="E1646" s="139">
        <v>41426</v>
      </c>
    </row>
    <row r="1647" spans="3:5">
      <c r="C1647" s="90" t="s">
        <v>3691</v>
      </c>
      <c r="D1647" s="90" t="s">
        <v>2095</v>
      </c>
    </row>
    <row r="1648" spans="3:5">
      <c r="C1648" s="90" t="s">
        <v>2793</v>
      </c>
      <c r="D1648" s="90" t="s">
        <v>2095</v>
      </c>
      <c r="E1648" s="139">
        <v>41426</v>
      </c>
    </row>
    <row r="1649" spans="3:5">
      <c r="C1649" s="90" t="s">
        <v>2131</v>
      </c>
      <c r="D1649" s="90" t="s">
        <v>2095</v>
      </c>
      <c r="E1649" s="139">
        <v>41426</v>
      </c>
    </row>
    <row r="1650" spans="3:5">
      <c r="C1650" s="90" t="s">
        <v>3387</v>
      </c>
      <c r="D1650" s="90" t="s">
        <v>2095</v>
      </c>
      <c r="E1650" s="155">
        <v>41548.900567129633</v>
      </c>
    </row>
    <row r="1651" spans="3:5">
      <c r="C1651" s="90" t="s">
        <v>2765</v>
      </c>
      <c r="D1651" s="90" t="s">
        <v>2095</v>
      </c>
      <c r="E1651" s="139">
        <v>41426</v>
      </c>
    </row>
    <row r="1652" spans="3:5">
      <c r="C1652" s="90" t="s">
        <v>2480</v>
      </c>
      <c r="D1652" s="90" t="s">
        <v>2095</v>
      </c>
      <c r="E1652" s="139">
        <v>41426</v>
      </c>
    </row>
    <row r="1653" spans="3:5">
      <c r="C1653" s="90" t="s">
        <v>3460</v>
      </c>
      <c r="D1653" s="90" t="s">
        <v>2095</v>
      </c>
      <c r="E1653" s="155">
        <v>41554.87773148148</v>
      </c>
    </row>
    <row r="1654" spans="3:5">
      <c r="C1654" s="90" t="s">
        <v>3272</v>
      </c>
      <c r="D1654" s="90" t="s">
        <v>2095</v>
      </c>
    </row>
    <row r="1655" spans="3:5">
      <c r="C1655" s="90" t="s">
        <v>2759</v>
      </c>
      <c r="D1655" s="90" t="s">
        <v>2095</v>
      </c>
      <c r="E1655" s="139">
        <v>41426</v>
      </c>
    </row>
    <row r="1656" spans="3:5">
      <c r="C1656" s="90" t="s">
        <v>1995</v>
      </c>
      <c r="D1656" s="90" t="s">
        <v>2095</v>
      </c>
      <c r="E1656" s="139">
        <v>41426</v>
      </c>
    </row>
    <row r="1657" spans="3:5">
      <c r="C1657" s="90" t="s">
        <v>2806</v>
      </c>
      <c r="D1657" s="90" t="s">
        <v>2095</v>
      </c>
      <c r="E1657" s="139">
        <v>41426</v>
      </c>
    </row>
    <row r="1658" spans="3:5">
      <c r="C1658" s="90" t="s">
        <v>3355</v>
      </c>
      <c r="D1658" s="90" t="s">
        <v>2095</v>
      </c>
      <c r="E1658" s="155">
        <v>41511.867349537039</v>
      </c>
    </row>
    <row r="1659" spans="3:5">
      <c r="C1659" s="90" t="s">
        <v>3459</v>
      </c>
      <c r="D1659" s="90" t="s">
        <v>2095</v>
      </c>
      <c r="E1659" s="155">
        <v>41554.877638888887</v>
      </c>
    </row>
    <row r="1660" spans="3:5">
      <c r="C1660" s="90" t="s">
        <v>5566</v>
      </c>
      <c r="D1660" s="90" t="s">
        <v>5562</v>
      </c>
    </row>
    <row r="1661" spans="3:5">
      <c r="C1661" s="90" t="s">
        <v>5569</v>
      </c>
      <c r="D1661" s="90" t="s">
        <v>5562</v>
      </c>
    </row>
    <row r="1662" spans="3:5">
      <c r="C1662" s="90" t="s">
        <v>5565</v>
      </c>
      <c r="D1662" s="90" t="s">
        <v>5562</v>
      </c>
    </row>
    <row r="1663" spans="3:5">
      <c r="C1663" s="90" t="s">
        <v>5598</v>
      </c>
      <c r="D1663" s="90" t="s">
        <v>5562</v>
      </c>
    </row>
    <row r="1664" spans="3:5">
      <c r="C1664" s="90" t="s">
        <v>3472</v>
      </c>
      <c r="D1664" s="90" t="s">
        <v>3473</v>
      </c>
      <c r="E1664" s="155">
        <v>41554.884745370371</v>
      </c>
    </row>
    <row r="1665" spans="3:5">
      <c r="C1665" s="90" t="s">
        <v>1673</v>
      </c>
      <c r="D1665" s="90" t="s">
        <v>3380</v>
      </c>
      <c r="E1665" s="139">
        <v>41512.379837962966</v>
      </c>
    </row>
    <row r="1666" spans="3:5">
      <c r="C1666" s="90" t="s">
        <v>1704</v>
      </c>
      <c r="D1666" s="90" t="s">
        <v>3380</v>
      </c>
      <c r="E1666" s="155">
        <v>41512.381701388891</v>
      </c>
    </row>
    <row r="1667" spans="3:5">
      <c r="C1667" s="90" t="s">
        <v>2851</v>
      </c>
      <c r="D1667" s="90" t="s">
        <v>3380</v>
      </c>
      <c r="E1667" s="155">
        <v>41512.379895833335</v>
      </c>
    </row>
    <row r="1668" spans="3:5">
      <c r="C1668" s="90" t="s">
        <v>1738</v>
      </c>
      <c r="D1668" s="90" t="s">
        <v>3380</v>
      </c>
      <c r="E1668" s="155">
        <v>41512.379918981482</v>
      </c>
    </row>
    <row r="1669" spans="3:5">
      <c r="C1669" s="90" t="s">
        <v>1750</v>
      </c>
      <c r="D1669" s="90" t="s">
        <v>3380</v>
      </c>
      <c r="E1669" s="155">
        <v>41512.381712962961</v>
      </c>
    </row>
    <row r="1670" spans="3:5">
      <c r="C1670" s="90" t="s">
        <v>1809</v>
      </c>
      <c r="D1670" s="90" t="s">
        <v>3380</v>
      </c>
      <c r="E1670" s="155">
        <v>41512.380023148151</v>
      </c>
    </row>
    <row r="1671" spans="3:5">
      <c r="C1671" s="90" t="s">
        <v>1833</v>
      </c>
      <c r="D1671" s="90" t="s">
        <v>3380</v>
      </c>
      <c r="E1671" s="139">
        <v>41512.38009259259</v>
      </c>
    </row>
    <row r="1672" spans="3:5">
      <c r="C1672" s="90" t="s">
        <v>1863</v>
      </c>
      <c r="D1672" s="90" t="s">
        <v>3380</v>
      </c>
      <c r="E1672" s="155">
        <v>41512.380127314813</v>
      </c>
    </row>
    <row r="1673" spans="3:5">
      <c r="C1673" s="90" t="s">
        <v>2899</v>
      </c>
      <c r="D1673" s="90" t="s">
        <v>3380</v>
      </c>
      <c r="E1673" s="139">
        <v>41512.380150462966</v>
      </c>
    </row>
    <row r="1674" spans="3:5">
      <c r="C1674" s="90" t="s">
        <v>3376</v>
      </c>
      <c r="D1674" s="90" t="s">
        <v>3380</v>
      </c>
      <c r="E1674" s="155">
        <v>41512.379618055558</v>
      </c>
    </row>
    <row r="1675" spans="3:5">
      <c r="C1675" s="90" t="s">
        <v>1884</v>
      </c>
      <c r="D1675" s="90" t="s">
        <v>3380</v>
      </c>
      <c r="E1675" s="155">
        <v>41512.380162037036</v>
      </c>
    </row>
    <row r="1676" spans="3:5">
      <c r="C1676" s="90" t="s">
        <v>1924</v>
      </c>
      <c r="D1676" s="90" t="s">
        <v>3380</v>
      </c>
      <c r="E1676" s="139">
        <v>41512.38181712963</v>
      </c>
    </row>
    <row r="1677" spans="3:5">
      <c r="C1677" s="90" t="s">
        <v>1925</v>
      </c>
      <c r="D1677" s="90" t="s">
        <v>3380</v>
      </c>
      <c r="E1677" s="139">
        <v>41512.381828703707</v>
      </c>
    </row>
    <row r="1678" spans="3:5">
      <c r="C1678" s="90" t="s">
        <v>1926</v>
      </c>
      <c r="D1678" s="90" t="s">
        <v>3380</v>
      </c>
      <c r="E1678" s="139">
        <v>41512.380243055559</v>
      </c>
    </row>
    <row r="1679" spans="3:5">
      <c r="C1679" s="90" t="s">
        <v>1927</v>
      </c>
      <c r="D1679" s="90" t="s">
        <v>3380</v>
      </c>
      <c r="E1679" s="155">
        <v>41512.380254629628</v>
      </c>
    </row>
    <row r="1680" spans="3:5">
      <c r="C1680" s="90" t="s">
        <v>2923</v>
      </c>
      <c r="D1680" s="90" t="s">
        <v>2093</v>
      </c>
      <c r="E1680" s="139">
        <v>41426</v>
      </c>
    </row>
    <row r="1681" spans="3:5">
      <c r="C1681" s="90" t="s">
        <v>3456</v>
      </c>
      <c r="D1681" s="90" t="s">
        <v>2093</v>
      </c>
      <c r="E1681" s="155">
        <v>41554.877546296295</v>
      </c>
    </row>
    <row r="1682" spans="3:5">
      <c r="C1682" s="90" t="s">
        <v>2769</v>
      </c>
      <c r="D1682" s="90" t="s">
        <v>2093</v>
      </c>
      <c r="E1682" s="139">
        <v>41426</v>
      </c>
    </row>
    <row r="1683" spans="3:5">
      <c r="C1683" s="90" t="s">
        <v>2505</v>
      </c>
      <c r="D1683" s="90" t="s">
        <v>671</v>
      </c>
      <c r="E1683" s="139">
        <v>41426</v>
      </c>
    </row>
    <row r="1684" spans="3:5">
      <c r="C1684" s="90" t="s">
        <v>2506</v>
      </c>
      <c r="D1684" s="90" t="s">
        <v>671</v>
      </c>
      <c r="E1684" s="139">
        <v>41426</v>
      </c>
    </row>
    <row r="1685" spans="3:5">
      <c r="C1685" s="90" t="s">
        <v>2507</v>
      </c>
      <c r="D1685" s="90" t="s">
        <v>671</v>
      </c>
      <c r="E1685" s="139">
        <v>41426</v>
      </c>
    </row>
    <row r="1686" spans="3:5">
      <c r="C1686" s="90" t="s">
        <v>2509</v>
      </c>
      <c r="D1686" s="90" t="s">
        <v>671</v>
      </c>
      <c r="E1686" s="139">
        <v>41426</v>
      </c>
    </row>
    <row r="1687" spans="3:5">
      <c r="C1687" s="90" t="s">
        <v>2510</v>
      </c>
      <c r="D1687" s="90" t="s">
        <v>671</v>
      </c>
      <c r="E1687" s="139">
        <v>41426</v>
      </c>
    </row>
    <row r="1688" spans="3:5">
      <c r="C1688" s="90" t="s">
        <v>2511</v>
      </c>
      <c r="D1688" s="90" t="s">
        <v>671</v>
      </c>
      <c r="E1688" s="139">
        <v>41426</v>
      </c>
    </row>
    <row r="1689" spans="3:5">
      <c r="C1689" s="90" t="s">
        <v>2512</v>
      </c>
      <c r="D1689" s="90" t="s">
        <v>671</v>
      </c>
      <c r="E1689" s="139">
        <v>41426</v>
      </c>
    </row>
    <row r="1690" spans="3:5">
      <c r="C1690" s="90" t="s">
        <v>2513</v>
      </c>
      <c r="D1690" s="90" t="s">
        <v>671</v>
      </c>
      <c r="E1690" s="139">
        <v>41426</v>
      </c>
    </row>
    <row r="1691" spans="3:5">
      <c r="C1691" s="90" t="s">
        <v>2514</v>
      </c>
      <c r="D1691" s="90" t="s">
        <v>671</v>
      </c>
      <c r="E1691" s="155">
        <v>41426</v>
      </c>
    </row>
    <row r="1692" spans="3:5">
      <c r="C1692" s="90" t="s">
        <v>2518</v>
      </c>
      <c r="D1692" s="90" t="s">
        <v>671</v>
      </c>
      <c r="E1692" s="139">
        <v>41426</v>
      </c>
    </row>
    <row r="1693" spans="3:5">
      <c r="C1693" s="90" t="s">
        <v>2519</v>
      </c>
      <c r="D1693" s="90" t="s">
        <v>671</v>
      </c>
      <c r="E1693" s="139">
        <v>41426</v>
      </c>
    </row>
    <row r="1694" spans="3:5">
      <c r="C1694" s="90" t="s">
        <v>2520</v>
      </c>
      <c r="D1694" s="90" t="s">
        <v>671</v>
      </c>
      <c r="E1694" s="139">
        <v>41426</v>
      </c>
    </row>
    <row r="1695" spans="3:5">
      <c r="C1695" s="90" t="s">
        <v>2521</v>
      </c>
      <c r="D1695" s="90" t="s">
        <v>671</v>
      </c>
      <c r="E1695" s="139">
        <v>41426</v>
      </c>
    </row>
    <row r="1696" spans="3:5">
      <c r="C1696" s="90" t="s">
        <v>2522</v>
      </c>
      <c r="D1696" s="90" t="s">
        <v>671</v>
      </c>
      <c r="E1696" s="139">
        <v>41426</v>
      </c>
    </row>
    <row r="1697" spans="3:5">
      <c r="C1697" s="90" t="s">
        <v>2523</v>
      </c>
      <c r="D1697" s="90" t="s">
        <v>671</v>
      </c>
      <c r="E1697" s="139">
        <v>41426</v>
      </c>
    </row>
    <row r="1698" spans="3:5">
      <c r="C1698" s="90" t="s">
        <v>2524</v>
      </c>
      <c r="D1698" s="90" t="s">
        <v>671</v>
      </c>
    </row>
    <row r="1699" spans="3:5">
      <c r="C1699" s="90" t="s">
        <v>3778</v>
      </c>
      <c r="D1699" s="90" t="s">
        <v>671</v>
      </c>
    </row>
    <row r="1700" spans="3:5">
      <c r="C1700" s="90" t="s">
        <v>3776</v>
      </c>
      <c r="D1700" s="90" t="s">
        <v>671</v>
      </c>
    </row>
    <row r="1701" spans="3:5">
      <c r="C1701" s="90" t="s">
        <v>3772</v>
      </c>
      <c r="D1701" s="90" t="s">
        <v>671</v>
      </c>
    </row>
    <row r="1702" spans="3:5">
      <c r="C1702" s="90" t="s">
        <v>2525</v>
      </c>
      <c r="D1702" s="90" t="s">
        <v>671</v>
      </c>
      <c r="E1702" s="139">
        <v>41426</v>
      </c>
    </row>
    <row r="1703" spans="3:5">
      <c r="C1703" s="90" t="s">
        <v>2526</v>
      </c>
      <c r="D1703" s="90" t="s">
        <v>671</v>
      </c>
      <c r="E1703" s="139">
        <v>41426</v>
      </c>
    </row>
    <row r="1704" spans="3:5">
      <c r="C1704" s="90" t="s">
        <v>3699</v>
      </c>
      <c r="D1704" s="90" t="s">
        <v>671</v>
      </c>
    </row>
    <row r="1705" spans="3:5">
      <c r="C1705" s="90" t="s">
        <v>3801</v>
      </c>
      <c r="D1705" s="90" t="s">
        <v>671</v>
      </c>
      <c r="E1705" s="139">
        <v>41770.672500000001</v>
      </c>
    </row>
    <row r="1706" spans="3:5">
      <c r="C1706" s="90" t="s">
        <v>2527</v>
      </c>
      <c r="D1706" s="90" t="s">
        <v>671</v>
      </c>
      <c r="E1706" s="139">
        <v>41426</v>
      </c>
    </row>
    <row r="1707" spans="3:5">
      <c r="C1707" s="90" t="s">
        <v>3562</v>
      </c>
      <c r="D1707" s="90" t="s">
        <v>671</v>
      </c>
    </row>
    <row r="1708" spans="3:5">
      <c r="C1708" s="90" t="s">
        <v>2528</v>
      </c>
      <c r="D1708" s="90" t="s">
        <v>671</v>
      </c>
      <c r="E1708" s="139">
        <v>41426</v>
      </c>
    </row>
    <row r="1709" spans="3:5">
      <c r="C1709" s="90" t="s">
        <v>2529</v>
      </c>
      <c r="D1709" s="90" t="s">
        <v>671</v>
      </c>
      <c r="E1709" s="139">
        <v>41426</v>
      </c>
    </row>
    <row r="1710" spans="3:5">
      <c r="C1710" s="90" t="s">
        <v>2530</v>
      </c>
      <c r="D1710" s="90" t="s">
        <v>671</v>
      </c>
      <c r="E1710" s="155">
        <v>41426</v>
      </c>
    </row>
    <row r="1711" spans="3:5">
      <c r="C1711" s="90" t="s">
        <v>2531</v>
      </c>
      <c r="D1711" s="90" t="s">
        <v>671</v>
      </c>
      <c r="E1711" s="139">
        <v>41426</v>
      </c>
    </row>
    <row r="1712" spans="3:5">
      <c r="C1712" s="90" t="s">
        <v>2532</v>
      </c>
      <c r="D1712" s="90" t="s">
        <v>671</v>
      </c>
      <c r="E1712" s="139">
        <v>41426</v>
      </c>
    </row>
    <row r="1713" spans="3:5">
      <c r="C1713" s="90" t="s">
        <v>2533</v>
      </c>
      <c r="D1713" s="90" t="s">
        <v>671</v>
      </c>
      <c r="E1713" s="139">
        <v>41426</v>
      </c>
    </row>
    <row r="1714" spans="3:5">
      <c r="C1714" s="90" t="s">
        <v>2534</v>
      </c>
      <c r="D1714" s="90" t="s">
        <v>671</v>
      </c>
      <c r="E1714" s="139">
        <v>41426</v>
      </c>
    </row>
    <row r="1715" spans="3:5">
      <c r="C1715" s="90" t="s">
        <v>3700</v>
      </c>
      <c r="D1715" s="90" t="s">
        <v>671</v>
      </c>
    </row>
    <row r="1716" spans="3:5">
      <c r="C1716" s="90" t="s">
        <v>2535</v>
      </c>
      <c r="D1716" s="90" t="s">
        <v>671</v>
      </c>
      <c r="E1716" s="139">
        <v>41426</v>
      </c>
    </row>
    <row r="1717" spans="3:5">
      <c r="C1717" s="90" t="s">
        <v>2536</v>
      </c>
      <c r="D1717" s="90" t="s">
        <v>671</v>
      </c>
      <c r="E1717" s="139">
        <v>41426</v>
      </c>
    </row>
    <row r="1718" spans="3:5">
      <c r="C1718" s="90" t="s">
        <v>2852</v>
      </c>
      <c r="D1718" s="90" t="s">
        <v>671</v>
      </c>
      <c r="E1718" s="139">
        <v>41426</v>
      </c>
    </row>
    <row r="1719" spans="3:5">
      <c r="C1719" s="90" t="s">
        <v>2537</v>
      </c>
      <c r="D1719" s="90" t="s">
        <v>671</v>
      </c>
      <c r="E1719" s="139">
        <v>41426</v>
      </c>
    </row>
    <row r="1720" spans="3:5">
      <c r="C1720" s="90" t="s">
        <v>3252</v>
      </c>
      <c r="D1720" s="90" t="s">
        <v>671</v>
      </c>
    </row>
    <row r="1721" spans="3:5">
      <c r="C1721" s="90" t="s">
        <v>3253</v>
      </c>
      <c r="D1721" s="90" t="s">
        <v>671</v>
      </c>
    </row>
    <row r="1722" spans="3:5">
      <c r="C1722" s="90" t="s">
        <v>2933</v>
      </c>
      <c r="D1722" s="90" t="s">
        <v>671</v>
      </c>
      <c r="E1722" s="139">
        <v>41426</v>
      </c>
    </row>
    <row r="1723" spans="3:5">
      <c r="C1723" s="90" t="s">
        <v>2538</v>
      </c>
      <c r="D1723" s="90" t="s">
        <v>671</v>
      </c>
      <c r="E1723" s="139">
        <v>41426</v>
      </c>
    </row>
    <row r="1724" spans="3:5">
      <c r="C1724" s="90" t="s">
        <v>2539</v>
      </c>
      <c r="D1724" s="90" t="s">
        <v>671</v>
      </c>
      <c r="E1724" s="155">
        <v>41426</v>
      </c>
    </row>
    <row r="1725" spans="3:5">
      <c r="C1725" s="90" t="s">
        <v>2540</v>
      </c>
      <c r="D1725" s="90" t="s">
        <v>671</v>
      </c>
      <c r="E1725" s="139">
        <v>41426</v>
      </c>
    </row>
    <row r="1726" spans="3:5">
      <c r="C1726" s="90" t="s">
        <v>2541</v>
      </c>
      <c r="D1726" s="90" t="s">
        <v>671</v>
      </c>
      <c r="E1726" s="155">
        <v>41426</v>
      </c>
    </row>
    <row r="1727" spans="3:5">
      <c r="C1727" s="90" t="s">
        <v>2542</v>
      </c>
      <c r="D1727" s="90" t="s">
        <v>671</v>
      </c>
      <c r="E1727" s="139">
        <v>41426</v>
      </c>
    </row>
    <row r="1728" spans="3:5">
      <c r="C1728" s="90" t="s">
        <v>2543</v>
      </c>
      <c r="D1728" s="90" t="s">
        <v>671</v>
      </c>
      <c r="E1728" s="139">
        <v>41426</v>
      </c>
    </row>
    <row r="1729" spans="3:5">
      <c r="C1729" s="90" t="s">
        <v>2544</v>
      </c>
      <c r="D1729" s="90" t="s">
        <v>671</v>
      </c>
      <c r="E1729" s="155">
        <v>41426</v>
      </c>
    </row>
    <row r="1730" spans="3:5">
      <c r="C1730" s="90" t="s">
        <v>2252</v>
      </c>
      <c r="D1730" s="90" t="s">
        <v>671</v>
      </c>
    </row>
    <row r="1731" spans="3:5">
      <c r="C1731" s="90" t="s">
        <v>2545</v>
      </c>
      <c r="D1731" s="90" t="s">
        <v>671</v>
      </c>
      <c r="E1731" s="139">
        <v>41426</v>
      </c>
    </row>
    <row r="1732" spans="3:5">
      <c r="C1732" s="90" t="s">
        <v>2546</v>
      </c>
      <c r="D1732" s="90" t="s">
        <v>671</v>
      </c>
      <c r="E1732" s="139">
        <v>41426</v>
      </c>
    </row>
    <row r="1733" spans="3:5">
      <c r="C1733" s="90" t="s">
        <v>2547</v>
      </c>
      <c r="D1733" s="90" t="s">
        <v>671</v>
      </c>
    </row>
    <row r="1734" spans="3:5">
      <c r="C1734" s="90" t="s">
        <v>175</v>
      </c>
      <c r="D1734" s="90" t="s">
        <v>671</v>
      </c>
      <c r="E1734" s="139">
        <v>41426</v>
      </c>
    </row>
    <row r="1735" spans="3:5">
      <c r="C1735" s="90" t="s">
        <v>176</v>
      </c>
      <c r="D1735" s="90" t="s">
        <v>671</v>
      </c>
      <c r="E1735" s="139">
        <v>41426</v>
      </c>
    </row>
    <row r="1736" spans="3:5">
      <c r="C1736" s="90" t="s">
        <v>3690</v>
      </c>
      <c r="D1736" s="90" t="s">
        <v>671</v>
      </c>
    </row>
    <row r="1737" spans="3:5">
      <c r="C1737" s="90" t="s">
        <v>2548</v>
      </c>
      <c r="D1737" s="90" t="s">
        <v>671</v>
      </c>
      <c r="E1737" s="139">
        <v>41426</v>
      </c>
    </row>
    <row r="1738" spans="3:5">
      <c r="C1738" s="90" t="s">
        <v>2550</v>
      </c>
      <c r="D1738" s="90" t="s">
        <v>671</v>
      </c>
      <c r="E1738" s="139">
        <v>41426</v>
      </c>
    </row>
    <row r="1739" spans="3:5">
      <c r="C1739" s="90" t="s">
        <v>2551</v>
      </c>
      <c r="D1739" s="90" t="s">
        <v>671</v>
      </c>
      <c r="E1739" s="139">
        <v>41426</v>
      </c>
    </row>
    <row r="1740" spans="3:5">
      <c r="C1740" s="90" t="s">
        <v>2552</v>
      </c>
      <c r="D1740" s="90" t="s">
        <v>671</v>
      </c>
      <c r="E1740" s="155">
        <v>41426</v>
      </c>
    </row>
    <row r="1741" spans="3:5">
      <c r="C1741" s="90" t="s">
        <v>2553</v>
      </c>
      <c r="D1741" s="90" t="s">
        <v>671</v>
      </c>
      <c r="E1741" s="155">
        <v>41426</v>
      </c>
    </row>
    <row r="1742" spans="3:5">
      <c r="C1742" s="90" t="s">
        <v>2554</v>
      </c>
      <c r="D1742" s="90" t="s">
        <v>671</v>
      </c>
    </row>
    <row r="1743" spans="3:5">
      <c r="C1743" s="90" t="s">
        <v>3327</v>
      </c>
      <c r="D1743" s="90" t="s">
        <v>671</v>
      </c>
    </row>
    <row r="1744" spans="3:5">
      <c r="C1744" s="90" t="s">
        <v>2555</v>
      </c>
      <c r="D1744" s="90" t="s">
        <v>671</v>
      </c>
      <c r="E1744" s="139">
        <v>41426</v>
      </c>
    </row>
    <row r="1745" spans="3:5">
      <c r="C1745" s="90" t="s">
        <v>2556</v>
      </c>
      <c r="D1745" s="90" t="s">
        <v>671</v>
      </c>
    </row>
    <row r="1746" spans="3:5">
      <c r="C1746" s="90" t="s">
        <v>2557</v>
      </c>
      <c r="D1746" s="90" t="s">
        <v>671</v>
      </c>
      <c r="E1746" s="139">
        <v>41426</v>
      </c>
    </row>
    <row r="1747" spans="3:5">
      <c r="C1747" s="90" t="s">
        <v>2558</v>
      </c>
      <c r="D1747" s="90" t="s">
        <v>671</v>
      </c>
      <c r="E1747" s="139">
        <v>41426</v>
      </c>
    </row>
    <row r="1748" spans="3:5">
      <c r="C1748" s="90" t="s">
        <v>2788</v>
      </c>
      <c r="D1748" s="90" t="s">
        <v>671</v>
      </c>
      <c r="E1748" s="139">
        <v>41426</v>
      </c>
    </row>
    <row r="1749" spans="3:5">
      <c r="C1749" s="90" t="s">
        <v>2722</v>
      </c>
      <c r="D1749" s="90" t="s">
        <v>671</v>
      </c>
      <c r="E1749" s="139">
        <v>41426</v>
      </c>
    </row>
    <row r="1750" spans="3:5">
      <c r="C1750" s="90" t="s">
        <v>2723</v>
      </c>
      <c r="D1750" s="90" t="s">
        <v>671</v>
      </c>
      <c r="E1750" s="139">
        <v>41426</v>
      </c>
    </row>
    <row r="1751" spans="3:5">
      <c r="C1751" s="90" t="s">
        <v>2840</v>
      </c>
      <c r="D1751" s="90" t="s">
        <v>671</v>
      </c>
      <c r="E1751" s="155">
        <v>41426</v>
      </c>
    </row>
    <row r="1752" spans="3:5">
      <c r="C1752" s="90" t="s">
        <v>2559</v>
      </c>
      <c r="D1752" s="90" t="s">
        <v>671</v>
      </c>
      <c r="E1752" s="155">
        <v>41426</v>
      </c>
    </row>
    <row r="1753" spans="3:5">
      <c r="C1753" s="90" t="s">
        <v>2724</v>
      </c>
      <c r="D1753" s="90" t="s">
        <v>671</v>
      </c>
      <c r="E1753" s="139">
        <v>41426</v>
      </c>
    </row>
    <row r="1754" spans="3:5">
      <c r="C1754" s="90" t="s">
        <v>2123</v>
      </c>
      <c r="D1754" s="90" t="s">
        <v>671</v>
      </c>
      <c r="E1754" s="139">
        <v>41426</v>
      </c>
    </row>
    <row r="1755" spans="3:5">
      <c r="C1755" s="90" t="s">
        <v>2132</v>
      </c>
      <c r="D1755" s="90" t="s">
        <v>671</v>
      </c>
      <c r="E1755" s="139">
        <v>41426</v>
      </c>
    </row>
    <row r="1756" spans="3:5">
      <c r="C1756" s="90" t="s">
        <v>2560</v>
      </c>
      <c r="D1756" s="90" t="s">
        <v>671</v>
      </c>
      <c r="E1756" s="155">
        <v>41426</v>
      </c>
    </row>
    <row r="1757" spans="3:5">
      <c r="C1757" s="90" t="s">
        <v>2561</v>
      </c>
      <c r="D1757" s="90" t="s">
        <v>671</v>
      </c>
      <c r="E1757" s="139">
        <v>41426</v>
      </c>
    </row>
    <row r="1758" spans="3:5">
      <c r="C1758" s="90" t="s">
        <v>2562</v>
      </c>
      <c r="D1758" s="90" t="s">
        <v>671</v>
      </c>
      <c r="E1758" s="139">
        <v>41426</v>
      </c>
    </row>
    <row r="1759" spans="3:5">
      <c r="C1759" s="90" t="s">
        <v>2563</v>
      </c>
      <c r="D1759" s="90" t="s">
        <v>671</v>
      </c>
    </row>
    <row r="1760" spans="3:5">
      <c r="C1760" s="90" t="s">
        <v>3572</v>
      </c>
      <c r="D1760" s="90" t="s">
        <v>671</v>
      </c>
    </row>
    <row r="1761" spans="3:5">
      <c r="C1761" s="90" t="s">
        <v>2564</v>
      </c>
      <c r="D1761" s="90" t="s">
        <v>671</v>
      </c>
      <c r="E1761" s="139">
        <v>41426</v>
      </c>
    </row>
    <row r="1762" spans="3:5">
      <c r="C1762" s="90" t="s">
        <v>2565</v>
      </c>
      <c r="D1762" s="90" t="s">
        <v>671</v>
      </c>
      <c r="E1762" s="139">
        <v>41426</v>
      </c>
    </row>
    <row r="1763" spans="3:5">
      <c r="C1763" s="90" t="s">
        <v>2568</v>
      </c>
      <c r="D1763" s="90" t="s">
        <v>671</v>
      </c>
      <c r="E1763" s="139">
        <v>41426</v>
      </c>
    </row>
    <row r="1764" spans="3:5">
      <c r="C1764" s="90" t="s">
        <v>2570</v>
      </c>
      <c r="D1764" s="90" t="s">
        <v>671</v>
      </c>
      <c r="E1764" s="139">
        <v>41426</v>
      </c>
    </row>
    <row r="1765" spans="3:5">
      <c r="C1765" s="90" t="s">
        <v>2571</v>
      </c>
      <c r="D1765" s="90" t="s">
        <v>671</v>
      </c>
      <c r="E1765" s="139">
        <v>41426</v>
      </c>
    </row>
    <row r="1766" spans="3:5">
      <c r="C1766" s="90" t="s">
        <v>2572</v>
      </c>
      <c r="D1766" s="90" t="s">
        <v>671</v>
      </c>
      <c r="E1766" s="139">
        <v>41426</v>
      </c>
    </row>
    <row r="1767" spans="3:5">
      <c r="C1767" s="90" t="s">
        <v>2573</v>
      </c>
      <c r="D1767" s="90" t="s">
        <v>671</v>
      </c>
      <c r="E1767" s="139">
        <v>41426</v>
      </c>
    </row>
    <row r="1768" spans="3:5">
      <c r="C1768" s="90" t="s">
        <v>2574</v>
      </c>
      <c r="D1768" s="90" t="s">
        <v>671</v>
      </c>
    </row>
    <row r="1769" spans="3:5">
      <c r="C1769" s="90" t="s">
        <v>2575</v>
      </c>
      <c r="D1769" s="90" t="s">
        <v>671</v>
      </c>
      <c r="E1769" s="139">
        <v>41426</v>
      </c>
    </row>
    <row r="1770" spans="3:5">
      <c r="C1770" s="90" t="s">
        <v>2916</v>
      </c>
      <c r="D1770" s="90" t="s">
        <v>671</v>
      </c>
      <c r="E1770" s="139">
        <v>41426</v>
      </c>
    </row>
    <row r="1771" spans="3:5">
      <c r="C1771" s="90" t="s">
        <v>5376</v>
      </c>
      <c r="D1771" s="90" t="s">
        <v>671</v>
      </c>
    </row>
    <row r="1772" spans="3:5">
      <c r="C1772" s="90" t="s">
        <v>3407</v>
      </c>
      <c r="D1772" s="90" t="s">
        <v>671</v>
      </c>
      <c r="E1772" s="155">
        <v>41548.903749999998</v>
      </c>
    </row>
    <row r="1773" spans="3:5">
      <c r="C1773" s="90" t="s">
        <v>2576</v>
      </c>
      <c r="D1773" s="90" t="s">
        <v>671</v>
      </c>
      <c r="E1773" s="155">
        <v>41426</v>
      </c>
    </row>
    <row r="1774" spans="3:5">
      <c r="C1774" s="90" t="s">
        <v>2577</v>
      </c>
      <c r="D1774" s="90" t="s">
        <v>671</v>
      </c>
    </row>
    <row r="1775" spans="3:5">
      <c r="C1775" s="90" t="s">
        <v>3295</v>
      </c>
      <c r="D1775" s="90" t="s">
        <v>671</v>
      </c>
      <c r="E1775" s="155">
        <v>41511.743541666663</v>
      </c>
    </row>
    <row r="1776" spans="3:5">
      <c r="C1776" s="90" t="s">
        <v>2789</v>
      </c>
      <c r="D1776" s="90" t="s">
        <v>671</v>
      </c>
      <c r="E1776" s="139">
        <v>41426</v>
      </c>
    </row>
    <row r="1777" spans="3:5">
      <c r="C1777" s="90" t="s">
        <v>3155</v>
      </c>
      <c r="D1777" s="90" t="s">
        <v>671</v>
      </c>
      <c r="E1777" s="139">
        <v>41507.768379629626</v>
      </c>
    </row>
    <row r="1778" spans="3:5">
      <c r="C1778" s="90" t="s">
        <v>5158</v>
      </c>
      <c r="D1778" s="90" t="s">
        <v>671</v>
      </c>
      <c r="E1778" s="155">
        <v>45118.530358796299</v>
      </c>
    </row>
    <row r="1779" spans="3:5">
      <c r="C1779" s="90" t="s">
        <v>2790</v>
      </c>
      <c r="D1779" s="90" t="s">
        <v>671</v>
      </c>
    </row>
    <row r="1780" spans="3:5">
      <c r="C1780" s="90" t="s">
        <v>3194</v>
      </c>
      <c r="D1780" s="90" t="s">
        <v>671</v>
      </c>
    </row>
    <row r="1781" spans="3:5">
      <c r="C1781" s="90" t="s">
        <v>3156</v>
      </c>
      <c r="D1781" s="90" t="s">
        <v>671</v>
      </c>
      <c r="E1781" s="139">
        <v>41507.768425925926</v>
      </c>
    </row>
    <row r="1782" spans="3:5">
      <c r="C1782" s="90" t="s">
        <v>2578</v>
      </c>
      <c r="D1782" s="90" t="s">
        <v>671</v>
      </c>
    </row>
    <row r="1783" spans="3:5">
      <c r="C1783" s="90" t="s">
        <v>2579</v>
      </c>
      <c r="D1783" s="90" t="s">
        <v>671</v>
      </c>
      <c r="E1783" s="155">
        <v>41426</v>
      </c>
    </row>
    <row r="1784" spans="3:5">
      <c r="C1784" s="90" t="s">
        <v>2580</v>
      </c>
      <c r="D1784" s="90" t="s">
        <v>671</v>
      </c>
      <c r="E1784" s="139">
        <v>41426</v>
      </c>
    </row>
    <row r="1785" spans="3:5">
      <c r="C1785" s="90" t="s">
        <v>2581</v>
      </c>
      <c r="D1785" s="90" t="s">
        <v>671</v>
      </c>
      <c r="E1785" s="139">
        <v>41426</v>
      </c>
    </row>
    <row r="1786" spans="3:5">
      <c r="C1786" s="90" t="s">
        <v>3837</v>
      </c>
      <c r="D1786" s="90" t="s">
        <v>671</v>
      </c>
      <c r="E1786" s="139">
        <v>42646.315613425926</v>
      </c>
    </row>
    <row r="1787" spans="3:5">
      <c r="C1787" s="90" t="s">
        <v>2582</v>
      </c>
      <c r="D1787" s="90" t="s">
        <v>671</v>
      </c>
      <c r="E1787" s="139">
        <v>41426</v>
      </c>
    </row>
    <row r="1788" spans="3:5">
      <c r="C1788" s="90" t="s">
        <v>2583</v>
      </c>
      <c r="D1788" s="90" t="s">
        <v>671</v>
      </c>
      <c r="E1788" s="139">
        <v>41426</v>
      </c>
    </row>
    <row r="1789" spans="3:5">
      <c r="C1789" s="90" t="s">
        <v>2584</v>
      </c>
      <c r="D1789" s="90" t="s">
        <v>671</v>
      </c>
      <c r="E1789" s="139">
        <v>41426</v>
      </c>
    </row>
    <row r="1790" spans="3:5">
      <c r="C1790" s="90" t="s">
        <v>2585</v>
      </c>
      <c r="D1790" s="90" t="s">
        <v>671</v>
      </c>
      <c r="E1790" s="139">
        <v>41426</v>
      </c>
    </row>
    <row r="1791" spans="3:5">
      <c r="C1791" s="90" t="s">
        <v>2586</v>
      </c>
      <c r="D1791" s="90" t="s">
        <v>671</v>
      </c>
      <c r="E1791" s="139">
        <v>41426</v>
      </c>
    </row>
    <row r="1792" spans="3:5">
      <c r="C1792" s="90" t="s">
        <v>2587</v>
      </c>
      <c r="D1792" s="90" t="s">
        <v>671</v>
      </c>
    </row>
    <row r="1793" spans="3:5">
      <c r="C1793" s="90" t="s">
        <v>2588</v>
      </c>
      <c r="D1793" s="90" t="s">
        <v>671</v>
      </c>
      <c r="E1793" s="155">
        <v>41426</v>
      </c>
    </row>
    <row r="1794" spans="3:5">
      <c r="C1794" s="90" t="s">
        <v>2589</v>
      </c>
      <c r="D1794" s="90" t="s">
        <v>671</v>
      </c>
      <c r="E1794" s="139">
        <v>41426</v>
      </c>
    </row>
    <row r="1795" spans="3:5">
      <c r="C1795" s="90" t="s">
        <v>2590</v>
      </c>
      <c r="D1795" s="90" t="s">
        <v>671</v>
      </c>
      <c r="E1795" s="139">
        <v>41426</v>
      </c>
    </row>
    <row r="1796" spans="3:5">
      <c r="C1796" s="90" t="s">
        <v>2591</v>
      </c>
      <c r="D1796" s="90" t="s">
        <v>671</v>
      </c>
      <c r="E1796" s="155">
        <v>41426</v>
      </c>
    </row>
    <row r="1797" spans="3:5">
      <c r="C1797" s="90" t="s">
        <v>2592</v>
      </c>
      <c r="D1797" s="90" t="s">
        <v>671</v>
      </c>
      <c r="E1797" s="139">
        <v>41426</v>
      </c>
    </row>
    <row r="1798" spans="3:5">
      <c r="C1798" s="90" t="s">
        <v>2593</v>
      </c>
      <c r="D1798" s="90" t="s">
        <v>671</v>
      </c>
      <c r="E1798" s="139">
        <v>41426</v>
      </c>
    </row>
    <row r="1799" spans="3:5">
      <c r="C1799" s="90" t="s">
        <v>2594</v>
      </c>
      <c r="D1799" s="90" t="s">
        <v>671</v>
      </c>
      <c r="E1799" s="139">
        <v>41426</v>
      </c>
    </row>
    <row r="1800" spans="3:5">
      <c r="C1800" s="90" t="s">
        <v>3200</v>
      </c>
      <c r="D1800" s="90" t="s">
        <v>671</v>
      </c>
    </row>
    <row r="1801" spans="3:5">
      <c r="C1801" s="90" t="s">
        <v>2934</v>
      </c>
      <c r="D1801" s="90" t="s">
        <v>671</v>
      </c>
    </row>
    <row r="1802" spans="3:5">
      <c r="C1802" s="90" t="s">
        <v>3830</v>
      </c>
      <c r="D1802" s="90" t="s">
        <v>671</v>
      </c>
      <c r="E1802" s="139">
        <v>42646.308668981481</v>
      </c>
    </row>
    <row r="1803" spans="3:5">
      <c r="C1803" s="90" t="s">
        <v>2595</v>
      </c>
      <c r="D1803" s="90" t="s">
        <v>671</v>
      </c>
      <c r="E1803" s="139">
        <v>41426</v>
      </c>
    </row>
    <row r="1804" spans="3:5">
      <c r="C1804" s="90" t="s">
        <v>2596</v>
      </c>
      <c r="D1804" s="90" t="s">
        <v>671</v>
      </c>
    </row>
    <row r="1805" spans="3:5">
      <c r="C1805" s="90" t="s">
        <v>2122</v>
      </c>
      <c r="D1805" s="90" t="s">
        <v>671</v>
      </c>
      <c r="E1805" s="139">
        <v>41426</v>
      </c>
    </row>
    <row r="1806" spans="3:5">
      <c r="C1806" s="90" t="s">
        <v>3452</v>
      </c>
      <c r="D1806" s="90" t="s">
        <v>671</v>
      </c>
      <c r="E1806" s="155">
        <v>41554.87704861111</v>
      </c>
    </row>
    <row r="1807" spans="3:5">
      <c r="C1807" s="90" t="s">
        <v>3725</v>
      </c>
      <c r="D1807" s="90" t="s">
        <v>671</v>
      </c>
    </row>
    <row r="1808" spans="3:5">
      <c r="C1808" s="90" t="s">
        <v>2597</v>
      </c>
      <c r="D1808" s="90" t="s">
        <v>671</v>
      </c>
      <c r="E1808" s="139">
        <v>41426</v>
      </c>
    </row>
    <row r="1809" spans="3:5">
      <c r="C1809" s="90" t="s">
        <v>2598</v>
      </c>
      <c r="D1809" s="90" t="s">
        <v>671</v>
      </c>
      <c r="E1809" s="139">
        <v>41426</v>
      </c>
    </row>
    <row r="1810" spans="3:5">
      <c r="C1810" s="90" t="s">
        <v>2599</v>
      </c>
      <c r="D1810" s="90" t="s">
        <v>671</v>
      </c>
      <c r="E1810" s="139">
        <v>41426</v>
      </c>
    </row>
    <row r="1811" spans="3:5">
      <c r="C1811" s="90" t="s">
        <v>2600</v>
      </c>
      <c r="D1811" s="90" t="s">
        <v>671</v>
      </c>
      <c r="E1811" s="139">
        <v>41426</v>
      </c>
    </row>
    <row r="1812" spans="3:5">
      <c r="C1812" s="90" t="s">
        <v>2601</v>
      </c>
      <c r="D1812" s="90" t="s">
        <v>671</v>
      </c>
      <c r="E1812" s="139">
        <v>41426</v>
      </c>
    </row>
    <row r="1813" spans="3:5">
      <c r="C1813" s="90" t="s">
        <v>2602</v>
      </c>
      <c r="D1813" s="90" t="s">
        <v>671</v>
      </c>
      <c r="E1813" s="139">
        <v>41426</v>
      </c>
    </row>
    <row r="1814" spans="3:5">
      <c r="C1814" s="90" t="s">
        <v>2603</v>
      </c>
      <c r="D1814" s="90" t="s">
        <v>671</v>
      </c>
      <c r="E1814" s="139">
        <v>41426</v>
      </c>
    </row>
    <row r="1815" spans="3:5">
      <c r="C1815" s="90" t="s">
        <v>2604</v>
      </c>
      <c r="D1815" s="90" t="s">
        <v>671</v>
      </c>
      <c r="E1815" s="139">
        <v>41426</v>
      </c>
    </row>
    <row r="1816" spans="3:5">
      <c r="C1816" s="90" t="s">
        <v>2605</v>
      </c>
      <c r="D1816" s="90" t="s">
        <v>671</v>
      </c>
      <c r="E1816" s="139">
        <v>41426</v>
      </c>
    </row>
    <row r="1817" spans="3:5">
      <c r="C1817" s="90" t="s">
        <v>2606</v>
      </c>
      <c r="D1817" s="90" t="s">
        <v>671</v>
      </c>
      <c r="E1817" s="139">
        <v>41426</v>
      </c>
    </row>
    <row r="1818" spans="3:5">
      <c r="C1818" s="90" t="s">
        <v>2607</v>
      </c>
      <c r="D1818" s="90" t="s">
        <v>671</v>
      </c>
      <c r="E1818" s="139">
        <v>41426</v>
      </c>
    </row>
    <row r="1819" spans="3:5">
      <c r="C1819" s="90" t="s">
        <v>2608</v>
      </c>
      <c r="D1819" s="90" t="s">
        <v>671</v>
      </c>
      <c r="E1819" s="139">
        <v>41426</v>
      </c>
    </row>
    <row r="1820" spans="3:5">
      <c r="C1820" s="90" t="s">
        <v>2609</v>
      </c>
      <c r="D1820" s="90" t="s">
        <v>671</v>
      </c>
      <c r="E1820" s="139">
        <v>41426</v>
      </c>
    </row>
    <row r="1821" spans="3:5">
      <c r="C1821" s="90" t="s">
        <v>2610</v>
      </c>
      <c r="D1821" s="90" t="s">
        <v>671</v>
      </c>
      <c r="E1821" s="139">
        <v>41426</v>
      </c>
    </row>
    <row r="1822" spans="3:5">
      <c r="C1822" s="90" t="s">
        <v>3233</v>
      </c>
      <c r="D1822" s="90" t="s">
        <v>671</v>
      </c>
      <c r="E1822" s="155">
        <v>41508.221701388888</v>
      </c>
    </row>
    <row r="1823" spans="3:5">
      <c r="C1823" s="90" t="s">
        <v>2611</v>
      </c>
      <c r="D1823" s="90" t="s">
        <v>671</v>
      </c>
    </row>
    <row r="1824" spans="3:5">
      <c r="C1824" s="90" t="s">
        <v>2612</v>
      </c>
      <c r="D1824" s="90" t="s">
        <v>671</v>
      </c>
      <c r="E1824" s="139">
        <v>41426</v>
      </c>
    </row>
    <row r="1825" spans="3:5">
      <c r="C1825" s="90" t="s">
        <v>2613</v>
      </c>
      <c r="D1825" s="90" t="s">
        <v>671</v>
      </c>
      <c r="E1825" s="139">
        <v>41426</v>
      </c>
    </row>
    <row r="1826" spans="3:5">
      <c r="C1826" s="90" t="s">
        <v>2614</v>
      </c>
      <c r="D1826" s="90" t="s">
        <v>671</v>
      </c>
      <c r="E1826" s="139">
        <v>41426</v>
      </c>
    </row>
    <row r="1827" spans="3:5">
      <c r="C1827" s="90" t="s">
        <v>2615</v>
      </c>
      <c r="D1827" s="90" t="s">
        <v>671</v>
      </c>
      <c r="E1827" s="139">
        <v>41426</v>
      </c>
    </row>
    <row r="1828" spans="3:5">
      <c r="C1828" s="90" t="s">
        <v>2616</v>
      </c>
      <c r="D1828" s="90" t="s">
        <v>671</v>
      </c>
      <c r="E1828" s="155">
        <v>41426</v>
      </c>
    </row>
    <row r="1829" spans="3:5">
      <c r="C1829" s="90" t="s">
        <v>5597</v>
      </c>
      <c r="D1829" s="90" t="s">
        <v>671</v>
      </c>
    </row>
    <row r="1830" spans="3:5">
      <c r="C1830" s="90" t="s">
        <v>2617</v>
      </c>
      <c r="D1830" s="90" t="s">
        <v>671</v>
      </c>
      <c r="E1830" s="139">
        <v>41426</v>
      </c>
    </row>
    <row r="1831" spans="3:5">
      <c r="C1831" s="90" t="s">
        <v>3701</v>
      </c>
      <c r="D1831" s="90" t="s">
        <v>671</v>
      </c>
    </row>
    <row r="1832" spans="3:5">
      <c r="C1832" s="90" t="s">
        <v>3695</v>
      </c>
      <c r="D1832" s="90" t="s">
        <v>671</v>
      </c>
    </row>
    <row r="1833" spans="3:5">
      <c r="C1833" s="90" t="s">
        <v>2618</v>
      </c>
      <c r="D1833" s="90" t="s">
        <v>671</v>
      </c>
    </row>
    <row r="1834" spans="3:5">
      <c r="C1834" s="90" t="s">
        <v>2619</v>
      </c>
      <c r="D1834" s="90" t="s">
        <v>671</v>
      </c>
      <c r="E1834" s="139">
        <v>41426</v>
      </c>
    </row>
    <row r="1835" spans="3:5">
      <c r="C1835" s="90" t="s">
        <v>2620</v>
      </c>
      <c r="D1835" s="90" t="s">
        <v>671</v>
      </c>
      <c r="E1835" s="139">
        <v>41426</v>
      </c>
    </row>
    <row r="1836" spans="3:5">
      <c r="C1836" s="90" t="s">
        <v>2621</v>
      </c>
      <c r="D1836" s="90" t="s">
        <v>671</v>
      </c>
      <c r="E1836" s="139">
        <v>41426</v>
      </c>
    </row>
    <row r="1837" spans="3:5">
      <c r="C1837" s="90" t="s">
        <v>2622</v>
      </c>
      <c r="D1837" s="90" t="s">
        <v>671</v>
      </c>
      <c r="E1837" s="139">
        <v>41426</v>
      </c>
    </row>
    <row r="1838" spans="3:5">
      <c r="C1838" s="90" t="s">
        <v>2623</v>
      </c>
      <c r="D1838" s="90" t="s">
        <v>671</v>
      </c>
      <c r="E1838" s="139">
        <v>41426</v>
      </c>
    </row>
    <row r="1839" spans="3:5">
      <c r="C1839" s="90" t="s">
        <v>2624</v>
      </c>
      <c r="D1839" s="90" t="s">
        <v>671</v>
      </c>
      <c r="E1839" s="155">
        <v>41426</v>
      </c>
    </row>
    <row r="1840" spans="3:5">
      <c r="C1840" s="90" t="s">
        <v>3724</v>
      </c>
      <c r="D1840" s="90" t="s">
        <v>671</v>
      </c>
    </row>
    <row r="1841" spans="3:5">
      <c r="C1841" s="90" t="s">
        <v>1453</v>
      </c>
      <c r="D1841" s="90" t="s">
        <v>671</v>
      </c>
      <c r="E1841" s="139">
        <v>41508.210092592592</v>
      </c>
    </row>
    <row r="1842" spans="3:5">
      <c r="C1842" s="90" t="s">
        <v>2625</v>
      </c>
      <c r="D1842" s="90" t="s">
        <v>671</v>
      </c>
    </row>
    <row r="1843" spans="3:5">
      <c r="C1843" s="90" t="s">
        <v>534</v>
      </c>
      <c r="D1843" s="90" t="s">
        <v>671</v>
      </c>
      <c r="E1843" s="139">
        <v>41426</v>
      </c>
    </row>
    <row r="1844" spans="3:5">
      <c r="C1844" s="90" t="s">
        <v>2626</v>
      </c>
      <c r="D1844" s="90" t="s">
        <v>671</v>
      </c>
      <c r="E1844" s="139">
        <v>41426</v>
      </c>
    </row>
    <row r="1845" spans="3:5">
      <c r="C1845" s="90" t="s">
        <v>2627</v>
      </c>
      <c r="D1845" s="90" t="s">
        <v>671</v>
      </c>
      <c r="E1845" s="155">
        <v>41426</v>
      </c>
    </row>
    <row r="1846" spans="3:5">
      <c r="C1846" s="90" t="s">
        <v>2628</v>
      </c>
      <c r="D1846" s="90" t="s">
        <v>671</v>
      </c>
      <c r="E1846" s="139">
        <v>41426</v>
      </c>
    </row>
    <row r="1847" spans="3:5">
      <c r="C1847" s="90" t="s">
        <v>2629</v>
      </c>
      <c r="D1847" s="90" t="s">
        <v>671</v>
      </c>
      <c r="E1847" s="155">
        <v>41426</v>
      </c>
    </row>
    <row r="1848" spans="3:5">
      <c r="C1848" s="90" t="s">
        <v>2630</v>
      </c>
      <c r="D1848" s="90" t="s">
        <v>671</v>
      </c>
      <c r="E1848" s="139">
        <v>41426</v>
      </c>
    </row>
    <row r="1849" spans="3:5">
      <c r="C1849" s="90" t="s">
        <v>2631</v>
      </c>
      <c r="D1849" s="90" t="s">
        <v>671</v>
      </c>
      <c r="E1849" s="139">
        <v>41426</v>
      </c>
    </row>
    <row r="1850" spans="3:5">
      <c r="C1850" s="90" t="s">
        <v>2254</v>
      </c>
      <c r="D1850" s="90" t="s">
        <v>671</v>
      </c>
      <c r="E1850" s="139">
        <v>41426</v>
      </c>
    </row>
    <row r="1851" spans="3:5">
      <c r="C1851" s="90" t="s">
        <v>2633</v>
      </c>
      <c r="D1851" s="90" t="s">
        <v>671</v>
      </c>
      <c r="E1851" s="139">
        <v>41426</v>
      </c>
    </row>
    <row r="1852" spans="3:5">
      <c r="C1852" s="90" t="s">
        <v>2634</v>
      </c>
      <c r="D1852" s="90" t="s">
        <v>671</v>
      </c>
      <c r="E1852" s="155">
        <v>41426</v>
      </c>
    </row>
    <row r="1853" spans="3:5">
      <c r="C1853" s="90" t="s">
        <v>2635</v>
      </c>
      <c r="D1853" s="90" t="s">
        <v>671</v>
      </c>
      <c r="E1853" s="139">
        <v>41426</v>
      </c>
    </row>
    <row r="1854" spans="3:5">
      <c r="C1854" s="90" t="s">
        <v>2636</v>
      </c>
      <c r="D1854" s="90" t="s">
        <v>671</v>
      </c>
      <c r="E1854" s="139">
        <v>41426</v>
      </c>
    </row>
    <row r="1855" spans="3:5">
      <c r="C1855" s="90" t="s">
        <v>3289</v>
      </c>
      <c r="D1855" s="90" t="s">
        <v>671</v>
      </c>
      <c r="E1855" s="155">
        <v>41511.743032407408</v>
      </c>
    </row>
    <row r="1856" spans="3:5">
      <c r="C1856" s="90" t="s">
        <v>2253</v>
      </c>
      <c r="D1856" s="90" t="s">
        <v>671</v>
      </c>
      <c r="E1856" s="139">
        <v>41426</v>
      </c>
    </row>
    <row r="1857" spans="3:5">
      <c r="C1857" s="90" t="s">
        <v>5591</v>
      </c>
      <c r="D1857" s="90" t="s">
        <v>671</v>
      </c>
    </row>
    <row r="1858" spans="3:5">
      <c r="C1858" s="90" t="s">
        <v>2637</v>
      </c>
      <c r="D1858" s="90" t="s">
        <v>671</v>
      </c>
      <c r="E1858" s="155">
        <v>41426</v>
      </c>
    </row>
    <row r="1859" spans="3:5">
      <c r="C1859" s="90" t="s">
        <v>2822</v>
      </c>
      <c r="D1859" s="90" t="s">
        <v>671</v>
      </c>
      <c r="E1859" s="139">
        <v>41426</v>
      </c>
    </row>
    <row r="1860" spans="3:5">
      <c r="C1860" s="90" t="s">
        <v>2638</v>
      </c>
      <c r="D1860" s="90" t="s">
        <v>671</v>
      </c>
      <c r="E1860" s="139">
        <v>41426</v>
      </c>
    </row>
    <row r="1861" spans="3:5">
      <c r="C1861" s="90" t="s">
        <v>2639</v>
      </c>
      <c r="D1861" s="90" t="s">
        <v>671</v>
      </c>
      <c r="E1861" s="139">
        <v>41426</v>
      </c>
    </row>
    <row r="1862" spans="3:5">
      <c r="C1862" s="90" t="s">
        <v>2640</v>
      </c>
      <c r="D1862" s="90" t="s">
        <v>671</v>
      </c>
      <c r="E1862" s="139">
        <v>41426</v>
      </c>
    </row>
    <row r="1863" spans="3:5">
      <c r="C1863" s="90" t="s">
        <v>2641</v>
      </c>
      <c r="D1863" s="90" t="s">
        <v>671</v>
      </c>
      <c r="E1863" s="139">
        <v>41426</v>
      </c>
    </row>
    <row r="1864" spans="3:5">
      <c r="C1864" s="90" t="s">
        <v>2642</v>
      </c>
      <c r="D1864" s="90" t="s">
        <v>671</v>
      </c>
    </row>
    <row r="1865" spans="3:5">
      <c r="C1865" s="90" t="s">
        <v>2643</v>
      </c>
      <c r="D1865" s="90" t="s">
        <v>671</v>
      </c>
    </row>
    <row r="1866" spans="3:5">
      <c r="C1866" s="90" t="s">
        <v>2645</v>
      </c>
      <c r="D1866" s="90" t="s">
        <v>671</v>
      </c>
    </row>
    <row r="1867" spans="3:5">
      <c r="C1867" s="90" t="s">
        <v>2874</v>
      </c>
      <c r="D1867" s="90" t="s">
        <v>671</v>
      </c>
    </row>
    <row r="1868" spans="3:5">
      <c r="C1868" s="90" t="s">
        <v>2646</v>
      </c>
      <c r="D1868" s="90" t="s">
        <v>671</v>
      </c>
    </row>
    <row r="1869" spans="3:5">
      <c r="C1869" s="90" t="s">
        <v>2647</v>
      </c>
      <c r="D1869" s="90" t="s">
        <v>671</v>
      </c>
      <c r="E1869" s="155">
        <v>41507.274780092594</v>
      </c>
    </row>
    <row r="1870" spans="3:5">
      <c r="C1870" s="90" t="s">
        <v>2648</v>
      </c>
      <c r="D1870" s="90" t="s">
        <v>671</v>
      </c>
      <c r="E1870" s="139">
        <v>41426</v>
      </c>
    </row>
    <row r="1871" spans="3:5">
      <c r="C1871" s="90" t="s">
        <v>2649</v>
      </c>
      <c r="D1871" s="90" t="s">
        <v>671</v>
      </c>
      <c r="E1871" s="139">
        <v>41426</v>
      </c>
    </row>
    <row r="1872" spans="3:5">
      <c r="C1872" s="90" t="s">
        <v>2650</v>
      </c>
      <c r="D1872" s="90" t="s">
        <v>671</v>
      </c>
      <c r="E1872" s="139">
        <v>41426</v>
      </c>
    </row>
    <row r="1873" spans="3:5">
      <c r="C1873" s="90" t="s">
        <v>2651</v>
      </c>
      <c r="D1873" s="90" t="s">
        <v>671</v>
      </c>
    </row>
    <row r="1874" spans="3:5">
      <c r="C1874" s="90" t="s">
        <v>2652</v>
      </c>
      <c r="D1874" s="90" t="s">
        <v>671</v>
      </c>
      <c r="E1874" s="139">
        <v>41426</v>
      </c>
    </row>
    <row r="1875" spans="3:5">
      <c r="C1875" s="90" t="s">
        <v>2653</v>
      </c>
      <c r="D1875" s="90" t="s">
        <v>671</v>
      </c>
      <c r="E1875" s="139">
        <v>41426</v>
      </c>
    </row>
    <row r="1876" spans="3:5">
      <c r="C1876" s="90" t="s">
        <v>2823</v>
      </c>
      <c r="D1876" s="90" t="s">
        <v>671</v>
      </c>
      <c r="E1876" s="139">
        <v>41426</v>
      </c>
    </row>
    <row r="1877" spans="3:5">
      <c r="C1877" s="90" t="s">
        <v>2654</v>
      </c>
      <c r="D1877" s="90" t="s">
        <v>671</v>
      </c>
      <c r="E1877" s="139">
        <v>41426</v>
      </c>
    </row>
    <row r="1878" spans="3:5">
      <c r="C1878" s="90" t="s">
        <v>2655</v>
      </c>
      <c r="D1878" s="90" t="s">
        <v>671</v>
      </c>
      <c r="E1878" s="139">
        <v>41426</v>
      </c>
    </row>
    <row r="1879" spans="3:5">
      <c r="C1879" s="90" t="s">
        <v>2656</v>
      </c>
      <c r="D1879" s="90" t="s">
        <v>671</v>
      </c>
      <c r="E1879" s="139">
        <v>41426</v>
      </c>
    </row>
    <row r="1880" spans="3:5">
      <c r="C1880" s="90" t="s">
        <v>2657</v>
      </c>
      <c r="D1880" s="90" t="s">
        <v>671</v>
      </c>
      <c r="E1880" s="139">
        <v>41426</v>
      </c>
    </row>
    <row r="1881" spans="3:5">
      <c r="C1881" s="90" t="s">
        <v>3150</v>
      </c>
      <c r="D1881" s="90" t="s">
        <v>671</v>
      </c>
    </row>
    <row r="1882" spans="3:5">
      <c r="C1882" s="90" t="s">
        <v>2739</v>
      </c>
      <c r="D1882" s="90" t="s">
        <v>671</v>
      </c>
    </row>
    <row r="1883" spans="3:5">
      <c r="C1883" s="90" t="s">
        <v>2658</v>
      </c>
      <c r="D1883" s="90" t="s">
        <v>671</v>
      </c>
      <c r="E1883" s="155">
        <v>41426</v>
      </c>
    </row>
    <row r="1884" spans="3:5">
      <c r="C1884" s="90" t="s">
        <v>2738</v>
      </c>
      <c r="D1884" s="90" t="s">
        <v>671</v>
      </c>
    </row>
    <row r="1885" spans="3:5">
      <c r="C1885" s="90" t="s">
        <v>2659</v>
      </c>
      <c r="D1885" s="90" t="s">
        <v>671</v>
      </c>
      <c r="E1885" s="139">
        <v>41426</v>
      </c>
    </row>
    <row r="1886" spans="3:5">
      <c r="C1886" s="90" t="s">
        <v>3331</v>
      </c>
      <c r="D1886" s="90" t="s">
        <v>671</v>
      </c>
      <c r="E1886" s="155">
        <v>41511.765856481485</v>
      </c>
    </row>
    <row r="1887" spans="3:5">
      <c r="C1887" s="90" t="s">
        <v>2660</v>
      </c>
      <c r="D1887" s="90" t="s">
        <v>671</v>
      </c>
      <c r="E1887" s="139">
        <v>41426</v>
      </c>
    </row>
    <row r="1888" spans="3:5">
      <c r="C1888" s="90" t="s">
        <v>3332</v>
      </c>
      <c r="D1888" s="90" t="s">
        <v>671</v>
      </c>
      <c r="E1888" s="155">
        <v>41511.765868055554</v>
      </c>
    </row>
    <row r="1889" spans="3:5">
      <c r="C1889" s="90" t="s">
        <v>2661</v>
      </c>
      <c r="D1889" s="90" t="s">
        <v>671</v>
      </c>
      <c r="E1889" s="139">
        <v>41426</v>
      </c>
    </row>
    <row r="1890" spans="3:5">
      <c r="C1890" s="90" t="s">
        <v>2662</v>
      </c>
      <c r="D1890" s="90" t="s">
        <v>671</v>
      </c>
      <c r="E1890" s="139">
        <v>41426</v>
      </c>
    </row>
    <row r="1891" spans="3:5">
      <c r="C1891" s="90" t="s">
        <v>1489</v>
      </c>
      <c r="D1891" s="90" t="s">
        <v>166</v>
      </c>
      <c r="E1891" s="155">
        <v>41426</v>
      </c>
    </row>
    <row r="1892" spans="3:5">
      <c r="C1892" s="90" t="s">
        <v>1490</v>
      </c>
      <c r="D1892" s="90" t="s">
        <v>166</v>
      </c>
      <c r="E1892" s="139">
        <v>41426</v>
      </c>
    </row>
    <row r="1893" spans="3:5">
      <c r="C1893" s="90" t="s">
        <v>2944</v>
      </c>
      <c r="D1893" s="90" t="s">
        <v>166</v>
      </c>
      <c r="E1893" s="139">
        <v>41426</v>
      </c>
    </row>
    <row r="1894" spans="3:5">
      <c r="C1894" s="90" t="s">
        <v>2945</v>
      </c>
      <c r="D1894" s="90" t="s">
        <v>166</v>
      </c>
      <c r="E1894" s="139">
        <v>41426</v>
      </c>
    </row>
    <row r="1895" spans="3:5">
      <c r="C1895" s="90" t="s">
        <v>1545</v>
      </c>
      <c r="D1895" s="90" t="s">
        <v>166</v>
      </c>
      <c r="E1895" s="139">
        <v>41426</v>
      </c>
    </row>
    <row r="1896" spans="3:5">
      <c r="C1896" s="90" t="s">
        <v>1569</v>
      </c>
      <c r="D1896" s="90" t="s">
        <v>166</v>
      </c>
      <c r="E1896" s="155">
        <v>41426</v>
      </c>
    </row>
    <row r="1897" spans="3:5">
      <c r="C1897" s="90" t="s">
        <v>3843</v>
      </c>
      <c r="D1897" s="90" t="s">
        <v>166</v>
      </c>
      <c r="E1897" s="155">
        <v>42646.317152777781</v>
      </c>
    </row>
    <row r="1898" spans="3:5">
      <c r="C1898" s="90" t="s">
        <v>1638</v>
      </c>
      <c r="D1898" s="90" t="s">
        <v>166</v>
      </c>
    </row>
    <row r="1899" spans="3:5">
      <c r="C1899" s="90" t="s">
        <v>3450</v>
      </c>
      <c r="D1899" s="90" t="s">
        <v>166</v>
      </c>
      <c r="E1899" s="155">
        <v>41554.87699074074</v>
      </c>
    </row>
    <row r="1900" spans="3:5">
      <c r="C1900" s="90" t="s">
        <v>1736</v>
      </c>
      <c r="D1900" s="90" t="s">
        <v>166</v>
      </c>
      <c r="E1900" s="155">
        <v>41426</v>
      </c>
    </row>
    <row r="1901" spans="3:5">
      <c r="C1901" s="90" t="s">
        <v>1741</v>
      </c>
      <c r="D1901" s="90" t="s">
        <v>166</v>
      </c>
      <c r="E1901" s="155">
        <v>41426</v>
      </c>
    </row>
    <row r="1902" spans="3:5">
      <c r="C1902" s="90" t="s">
        <v>3662</v>
      </c>
      <c r="D1902" s="90" t="s">
        <v>166</v>
      </c>
    </row>
    <row r="1903" spans="3:5">
      <c r="C1903" s="90" t="s">
        <v>2888</v>
      </c>
      <c r="D1903" s="90" t="s">
        <v>166</v>
      </c>
      <c r="E1903" s="139">
        <v>41426</v>
      </c>
    </row>
    <row r="1904" spans="3:5">
      <c r="C1904" s="90" t="s">
        <v>3186</v>
      </c>
      <c r="D1904" s="90" t="s">
        <v>166</v>
      </c>
    </row>
    <row r="1905" spans="3:5">
      <c r="C1905" s="90" t="s">
        <v>3187</v>
      </c>
      <c r="D1905" s="90" t="s">
        <v>166</v>
      </c>
    </row>
    <row r="1906" spans="3:5">
      <c r="C1906" s="90" t="s">
        <v>1811</v>
      </c>
      <c r="D1906" s="90" t="s">
        <v>166</v>
      </c>
      <c r="E1906" s="139">
        <v>41426</v>
      </c>
    </row>
    <row r="1907" spans="3:5">
      <c r="C1907" s="90" t="s">
        <v>1821</v>
      </c>
      <c r="D1907" s="90" t="s">
        <v>166</v>
      </c>
      <c r="E1907" s="139">
        <v>41426</v>
      </c>
    </row>
    <row r="1908" spans="3:5">
      <c r="C1908" s="90" t="s">
        <v>2877</v>
      </c>
      <c r="D1908" s="90" t="s">
        <v>166</v>
      </c>
      <c r="E1908" s="139">
        <v>41507.306469907409</v>
      </c>
    </row>
    <row r="1909" spans="3:5">
      <c r="C1909" s="90" t="s">
        <v>1826</v>
      </c>
      <c r="D1909" s="90" t="s">
        <v>166</v>
      </c>
      <c r="E1909" s="139">
        <v>41426</v>
      </c>
    </row>
    <row r="1910" spans="3:5">
      <c r="C1910" s="90" t="s">
        <v>1827</v>
      </c>
      <c r="D1910" s="90" t="s">
        <v>166</v>
      </c>
      <c r="E1910" s="155">
        <v>41426</v>
      </c>
    </row>
    <row r="1911" spans="3:5">
      <c r="C1911" s="90" t="s">
        <v>1834</v>
      </c>
      <c r="D1911" s="90" t="s">
        <v>166</v>
      </c>
    </row>
    <row r="1912" spans="3:5">
      <c r="C1912" s="90" t="s">
        <v>1858</v>
      </c>
      <c r="D1912" s="90" t="s">
        <v>166</v>
      </c>
      <c r="E1912" s="139">
        <v>41426</v>
      </c>
    </row>
    <row r="1913" spans="3:5">
      <c r="C1913" s="90" t="s">
        <v>1859</v>
      </c>
      <c r="D1913" s="90" t="s">
        <v>166</v>
      </c>
      <c r="E1913" s="139">
        <v>41426</v>
      </c>
    </row>
    <row r="1914" spans="3:5">
      <c r="C1914" s="90" t="s">
        <v>1873</v>
      </c>
      <c r="D1914" s="90" t="s">
        <v>166</v>
      </c>
      <c r="E1914" s="139">
        <v>41426</v>
      </c>
    </row>
    <row r="1915" spans="3:5">
      <c r="C1915" s="90" t="s">
        <v>1874</v>
      </c>
      <c r="D1915" s="90" t="s">
        <v>166</v>
      </c>
      <c r="E1915" s="139">
        <v>41426</v>
      </c>
    </row>
    <row r="1916" spans="3:5">
      <c r="C1916" s="90" t="s">
        <v>1883</v>
      </c>
      <c r="D1916" s="90" t="s">
        <v>166</v>
      </c>
      <c r="E1916" s="139">
        <v>41426</v>
      </c>
    </row>
    <row r="1917" spans="3:5">
      <c r="C1917" s="90" t="s">
        <v>1888</v>
      </c>
      <c r="D1917" s="90" t="s">
        <v>166</v>
      </c>
      <c r="E1917" s="155">
        <v>41426</v>
      </c>
    </row>
    <row r="1918" spans="3:5">
      <c r="C1918" s="90" t="s">
        <v>1895</v>
      </c>
      <c r="D1918" s="90" t="s">
        <v>166</v>
      </c>
      <c r="E1918" s="139">
        <v>41426</v>
      </c>
    </row>
    <row r="1919" spans="3:5">
      <c r="C1919" s="90" t="s">
        <v>1935</v>
      </c>
      <c r="D1919" s="90" t="s">
        <v>166</v>
      </c>
      <c r="E1919" s="139">
        <v>41426</v>
      </c>
    </row>
    <row r="1920" spans="3:5">
      <c r="C1920" s="90" t="s">
        <v>1957</v>
      </c>
      <c r="D1920" s="90" t="s">
        <v>166</v>
      </c>
      <c r="E1920" s="139">
        <v>41426</v>
      </c>
    </row>
    <row r="1921" spans="3:5">
      <c r="C1921" s="90" t="s">
        <v>1965</v>
      </c>
      <c r="D1921" s="90" t="s">
        <v>166</v>
      </c>
      <c r="E1921" s="139">
        <v>41426</v>
      </c>
    </row>
    <row r="1922" spans="3:5">
      <c r="C1922" s="90" t="s">
        <v>3589</v>
      </c>
      <c r="D1922" s="90" t="s">
        <v>166</v>
      </c>
    </row>
    <row r="1923" spans="3:5">
      <c r="C1923" s="90" t="s">
        <v>1475</v>
      </c>
      <c r="D1923" s="90" t="s">
        <v>548</v>
      </c>
      <c r="E1923" s="139">
        <v>41426</v>
      </c>
    </row>
    <row r="1924" spans="3:5">
      <c r="C1924" s="90" t="s">
        <v>1476</v>
      </c>
      <c r="D1924" s="90" t="s">
        <v>548</v>
      </c>
      <c r="E1924" s="139">
        <v>41426</v>
      </c>
    </row>
    <row r="1925" spans="3:5">
      <c r="C1925" s="90" t="s">
        <v>1477</v>
      </c>
      <c r="D1925" s="90" t="s">
        <v>548</v>
      </c>
    </row>
    <row r="1926" spans="3:5">
      <c r="C1926" s="90" t="s">
        <v>1478</v>
      </c>
      <c r="D1926" s="90" t="s">
        <v>548</v>
      </c>
      <c r="E1926" s="139">
        <v>41426</v>
      </c>
    </row>
    <row r="1927" spans="3:5">
      <c r="C1927" s="90" t="s">
        <v>1474</v>
      </c>
      <c r="D1927" s="90" t="s">
        <v>548</v>
      </c>
      <c r="E1927" s="139">
        <v>41426</v>
      </c>
    </row>
    <row r="1928" spans="3:5">
      <c r="C1928" s="90" t="s">
        <v>1487</v>
      </c>
      <c r="D1928" s="90" t="s">
        <v>548</v>
      </c>
    </row>
    <row r="1929" spans="3:5">
      <c r="C1929" s="90" t="s">
        <v>2068</v>
      </c>
      <c r="D1929" s="90" t="s">
        <v>548</v>
      </c>
      <c r="E1929" s="155">
        <v>41426</v>
      </c>
    </row>
    <row r="1930" spans="3:5">
      <c r="C1930" s="90" t="s">
        <v>1509</v>
      </c>
      <c r="D1930" s="90" t="s">
        <v>548</v>
      </c>
      <c r="E1930" s="139">
        <v>41426</v>
      </c>
    </row>
    <row r="1931" spans="3:5">
      <c r="C1931" s="90" t="s">
        <v>1534</v>
      </c>
      <c r="D1931" s="90" t="s">
        <v>548</v>
      </c>
      <c r="E1931" s="139">
        <v>41426</v>
      </c>
    </row>
    <row r="1932" spans="3:5">
      <c r="C1932" s="90" t="s">
        <v>1535</v>
      </c>
      <c r="D1932" s="90" t="s">
        <v>548</v>
      </c>
      <c r="E1932" s="139">
        <v>41426</v>
      </c>
    </row>
    <row r="1933" spans="3:5">
      <c r="C1933" s="90" t="s">
        <v>1537</v>
      </c>
      <c r="D1933" s="90" t="s">
        <v>548</v>
      </c>
      <c r="E1933" s="155">
        <v>41426</v>
      </c>
    </row>
    <row r="1934" spans="3:5">
      <c r="C1934" s="90" t="s">
        <v>1543</v>
      </c>
      <c r="D1934" s="90" t="s">
        <v>548</v>
      </c>
      <c r="E1934" s="139">
        <v>41426</v>
      </c>
    </row>
    <row r="1935" spans="3:5">
      <c r="C1935" s="90" t="s">
        <v>3240</v>
      </c>
      <c r="D1935" s="90" t="s">
        <v>548</v>
      </c>
      <c r="E1935" s="139">
        <v>41508.336261574077</v>
      </c>
    </row>
    <row r="1936" spans="3:5">
      <c r="C1936" s="90" t="s">
        <v>1560</v>
      </c>
      <c r="D1936" s="90" t="s">
        <v>548</v>
      </c>
      <c r="E1936" s="139">
        <v>41426</v>
      </c>
    </row>
    <row r="1937" spans="3:5">
      <c r="C1937" s="90" t="s">
        <v>1561</v>
      </c>
      <c r="D1937" s="90" t="s">
        <v>548</v>
      </c>
      <c r="E1937" s="155">
        <v>41426</v>
      </c>
    </row>
    <row r="1938" spans="3:5">
      <c r="C1938" s="90" t="s">
        <v>1562</v>
      </c>
      <c r="D1938" s="90" t="s">
        <v>548</v>
      </c>
      <c r="E1938" s="155">
        <v>41426</v>
      </c>
    </row>
    <row r="1939" spans="3:5">
      <c r="C1939" s="90" t="s">
        <v>2081</v>
      </c>
      <c r="D1939" s="90" t="s">
        <v>548</v>
      </c>
      <c r="E1939" s="139">
        <v>41426</v>
      </c>
    </row>
    <row r="1940" spans="3:5">
      <c r="C1940" s="90" t="s">
        <v>3413</v>
      </c>
      <c r="D1940" s="90" t="s">
        <v>548</v>
      </c>
      <c r="E1940" s="155">
        <v>41548.908194444448</v>
      </c>
    </row>
    <row r="1941" spans="3:5">
      <c r="C1941" s="90" t="s">
        <v>1581</v>
      </c>
      <c r="D1941" s="90" t="s">
        <v>548</v>
      </c>
      <c r="E1941" s="155">
        <v>41426</v>
      </c>
    </row>
    <row r="1942" spans="3:5">
      <c r="C1942" s="90" t="s">
        <v>1582</v>
      </c>
      <c r="D1942" s="90" t="s">
        <v>548</v>
      </c>
      <c r="E1942" s="155">
        <v>41426</v>
      </c>
    </row>
    <row r="1943" spans="3:5">
      <c r="C1943" s="90" t="s">
        <v>1583</v>
      </c>
      <c r="D1943" s="90" t="s">
        <v>548</v>
      </c>
      <c r="E1943" s="139">
        <v>41426</v>
      </c>
    </row>
    <row r="1944" spans="3:5">
      <c r="C1944" s="90" t="s">
        <v>1584</v>
      </c>
      <c r="D1944" s="90" t="s">
        <v>548</v>
      </c>
      <c r="E1944" s="155">
        <v>41426</v>
      </c>
    </row>
    <row r="1945" spans="3:5">
      <c r="C1945" s="90" t="s">
        <v>1642</v>
      </c>
      <c r="D1945" s="90" t="s">
        <v>548</v>
      </c>
      <c r="E1945" s="139">
        <v>41426</v>
      </c>
    </row>
    <row r="1946" spans="3:5">
      <c r="C1946" s="90" t="s">
        <v>1643</v>
      </c>
      <c r="D1946" s="90" t="s">
        <v>548</v>
      </c>
      <c r="E1946" s="139">
        <v>41426</v>
      </c>
    </row>
    <row r="1947" spans="3:5">
      <c r="C1947" s="90" t="s">
        <v>163</v>
      </c>
      <c r="D1947" s="90" t="s">
        <v>548</v>
      </c>
    </row>
    <row r="1948" spans="3:5">
      <c r="C1948" s="90" t="s">
        <v>1649</v>
      </c>
      <c r="D1948" s="90" t="s">
        <v>548</v>
      </c>
    </row>
    <row r="1949" spans="3:5">
      <c r="C1949" s="90" t="s">
        <v>3402</v>
      </c>
      <c r="D1949" s="90" t="s">
        <v>548</v>
      </c>
      <c r="E1949" s="155">
        <v>41548.903368055559</v>
      </c>
    </row>
    <row r="1950" spans="3:5">
      <c r="C1950" s="90" t="s">
        <v>3509</v>
      </c>
      <c r="D1950" s="90" t="s">
        <v>548</v>
      </c>
      <c r="E1950" s="155">
        <v>41570.210925925923</v>
      </c>
    </row>
    <row r="1951" spans="3:5">
      <c r="C1951" s="90" t="s">
        <v>1691</v>
      </c>
      <c r="D1951" s="90" t="s">
        <v>548</v>
      </c>
    </row>
    <row r="1952" spans="3:5">
      <c r="C1952" s="90" t="s">
        <v>1705</v>
      </c>
      <c r="D1952" s="90" t="s">
        <v>548</v>
      </c>
      <c r="E1952" s="139">
        <v>41426</v>
      </c>
    </row>
    <row r="1953" spans="3:5">
      <c r="C1953" s="90" t="s">
        <v>1709</v>
      </c>
      <c r="D1953" s="90" t="s">
        <v>548</v>
      </c>
      <c r="E1953" s="155">
        <v>41426</v>
      </c>
    </row>
    <row r="1954" spans="3:5">
      <c r="C1954" s="90" t="s">
        <v>2871</v>
      </c>
      <c r="D1954" s="90" t="s">
        <v>548</v>
      </c>
      <c r="E1954" s="139">
        <v>41426</v>
      </c>
    </row>
    <row r="1955" spans="3:5">
      <c r="C1955" s="90" t="s">
        <v>1711</v>
      </c>
      <c r="D1955" s="90" t="s">
        <v>548</v>
      </c>
      <c r="E1955" s="139">
        <v>41426</v>
      </c>
    </row>
    <row r="1956" spans="3:5">
      <c r="C1956" s="90" t="s">
        <v>1712</v>
      </c>
      <c r="D1956" s="90" t="s">
        <v>548</v>
      </c>
      <c r="E1956" s="139">
        <v>41426</v>
      </c>
    </row>
    <row r="1957" spans="3:5">
      <c r="C1957" s="90" t="s">
        <v>5596</v>
      </c>
      <c r="D1957" s="90" t="s">
        <v>548</v>
      </c>
    </row>
    <row r="1958" spans="3:5">
      <c r="C1958" s="90" t="s">
        <v>5683</v>
      </c>
      <c r="D1958" s="90" t="s">
        <v>548</v>
      </c>
    </row>
    <row r="1959" spans="3:5">
      <c r="C1959" s="90" t="s">
        <v>1718</v>
      </c>
      <c r="D1959" s="90" t="s">
        <v>548</v>
      </c>
      <c r="E1959" s="139">
        <v>41426</v>
      </c>
    </row>
    <row r="1960" spans="3:5">
      <c r="C1960" s="90" t="s">
        <v>1733</v>
      </c>
      <c r="D1960" s="90" t="s">
        <v>548</v>
      </c>
      <c r="E1960" s="139">
        <v>41426</v>
      </c>
    </row>
    <row r="1961" spans="3:5">
      <c r="C1961" s="90" t="s">
        <v>2032</v>
      </c>
      <c r="D1961" s="90" t="s">
        <v>548</v>
      </c>
      <c r="E1961" s="139">
        <v>41426</v>
      </c>
    </row>
    <row r="1962" spans="3:5">
      <c r="C1962" s="90" t="s">
        <v>2048</v>
      </c>
      <c r="D1962" s="90" t="s">
        <v>548</v>
      </c>
      <c r="E1962" s="139">
        <v>41426</v>
      </c>
    </row>
    <row r="1963" spans="3:5">
      <c r="C1963" s="90" t="s">
        <v>1785</v>
      </c>
      <c r="D1963" s="90" t="s">
        <v>548</v>
      </c>
    </row>
    <row r="1964" spans="3:5">
      <c r="C1964" s="90" t="s">
        <v>1790</v>
      </c>
      <c r="D1964" s="90" t="s">
        <v>548</v>
      </c>
      <c r="E1964" s="139">
        <v>41426</v>
      </c>
    </row>
    <row r="1965" spans="3:5">
      <c r="C1965" s="90" t="s">
        <v>3152</v>
      </c>
      <c r="D1965" s="90" t="s">
        <v>548</v>
      </c>
    </row>
    <row r="1966" spans="3:5">
      <c r="C1966" s="90" t="s">
        <v>1803</v>
      </c>
      <c r="D1966" s="90" t="s">
        <v>548</v>
      </c>
      <c r="E1966" s="155">
        <v>41426</v>
      </c>
    </row>
    <row r="1967" spans="3:5">
      <c r="C1967" s="90" t="s">
        <v>1814</v>
      </c>
      <c r="D1967" s="90" t="s">
        <v>548</v>
      </c>
      <c r="E1967">
        <v>41426</v>
      </c>
    </row>
    <row r="1968" spans="3:5">
      <c r="C1968" s="90" t="s">
        <v>1831</v>
      </c>
      <c r="D1968" s="90" t="s">
        <v>548</v>
      </c>
      <c r="E1968" s="139">
        <v>41426</v>
      </c>
    </row>
    <row r="1969" spans="3:5">
      <c r="C1969" s="90" t="s">
        <v>1849</v>
      </c>
      <c r="D1969" s="90" t="s">
        <v>548</v>
      </c>
      <c r="E1969" s="139">
        <v>41426</v>
      </c>
    </row>
    <row r="1970" spans="3:5">
      <c r="C1970" s="90" t="s">
        <v>2762</v>
      </c>
      <c r="D1970" s="90" t="s">
        <v>548</v>
      </c>
      <c r="E1970" s="139">
        <v>41426</v>
      </c>
    </row>
    <row r="1971" spans="3:5">
      <c r="C1971" s="90" t="s">
        <v>2946</v>
      </c>
      <c r="D1971" s="90" t="s">
        <v>548</v>
      </c>
      <c r="E1971" s="139">
        <v>41426</v>
      </c>
    </row>
    <row r="1972" spans="3:5">
      <c r="C1972" s="90" t="s">
        <v>2133</v>
      </c>
      <c r="D1972" s="90" t="s">
        <v>548</v>
      </c>
      <c r="E1972" s="155">
        <v>41426</v>
      </c>
    </row>
    <row r="1973" spans="3:5">
      <c r="C1973" s="90" t="s">
        <v>2134</v>
      </c>
      <c r="D1973" s="90" t="s">
        <v>548</v>
      </c>
      <c r="E1973" s="139">
        <v>41426</v>
      </c>
    </row>
    <row r="1974" spans="3:5">
      <c r="C1974" s="90" t="s">
        <v>2897</v>
      </c>
      <c r="D1974" s="90" t="s">
        <v>548</v>
      </c>
      <c r="E1974" s="139">
        <v>41426</v>
      </c>
    </row>
    <row r="1975" spans="3:5">
      <c r="C1975" s="90" t="s">
        <v>2124</v>
      </c>
      <c r="D1975" s="90" t="s">
        <v>548</v>
      </c>
      <c r="E1975" s="155">
        <v>41426</v>
      </c>
    </row>
    <row r="1976" spans="3:5">
      <c r="C1976" s="90" t="s">
        <v>1870</v>
      </c>
      <c r="D1976" s="90" t="s">
        <v>548</v>
      </c>
      <c r="E1976" s="139">
        <v>41426</v>
      </c>
    </row>
    <row r="1977" spans="3:5">
      <c r="C1977" s="90" t="s">
        <v>1878</v>
      </c>
      <c r="D1977" s="90" t="s">
        <v>548</v>
      </c>
      <c r="E1977" s="155">
        <v>41426</v>
      </c>
    </row>
    <row r="1978" spans="3:5">
      <c r="C1978" s="90" t="s">
        <v>2078</v>
      </c>
      <c r="D1978" s="90" t="s">
        <v>548</v>
      </c>
      <c r="E1978" s="139">
        <v>41426</v>
      </c>
    </row>
    <row r="1979" spans="3:5">
      <c r="C1979" s="90" t="s">
        <v>3629</v>
      </c>
      <c r="D1979" s="90" t="s">
        <v>548</v>
      </c>
    </row>
    <row r="1980" spans="3:5">
      <c r="C1980" s="90" t="s">
        <v>1913</v>
      </c>
      <c r="D1980" s="90" t="s">
        <v>548</v>
      </c>
      <c r="E1980" s="139">
        <v>41426</v>
      </c>
    </row>
    <row r="1981" spans="3:5">
      <c r="C1981" s="90" t="s">
        <v>2079</v>
      </c>
      <c r="D1981" s="90" t="s">
        <v>548</v>
      </c>
      <c r="E1981" s="139">
        <v>41426</v>
      </c>
    </row>
    <row r="1982" spans="3:5">
      <c r="C1982" s="90" t="s">
        <v>1994</v>
      </c>
      <c r="D1982" s="90" t="s">
        <v>548</v>
      </c>
    </row>
    <row r="1983" spans="3:5">
      <c r="C1983" s="90" t="s">
        <v>3153</v>
      </c>
      <c r="D1983" s="90" t="s">
        <v>548</v>
      </c>
    </row>
    <row r="1984" spans="3:5">
      <c r="C1984" s="90" t="s">
        <v>2757</v>
      </c>
      <c r="D1984" s="90" t="s">
        <v>548</v>
      </c>
    </row>
    <row r="1985" spans="3:5">
      <c r="C1985" s="90" t="s">
        <v>3427</v>
      </c>
      <c r="D1985" s="90" t="s">
        <v>168</v>
      </c>
      <c r="E1985" s="155">
        <v>41554.694386574076</v>
      </c>
    </row>
    <row r="1986" spans="3:5">
      <c r="C1986" s="90" t="s">
        <v>1536</v>
      </c>
      <c r="D1986" s="90" t="s">
        <v>168</v>
      </c>
      <c r="E1986" s="155">
        <v>41426</v>
      </c>
    </row>
    <row r="1987" spans="3:5">
      <c r="C1987" s="90" t="s">
        <v>2782</v>
      </c>
      <c r="D1987" s="90" t="s">
        <v>168</v>
      </c>
      <c r="E1987" s="139">
        <v>41426</v>
      </c>
    </row>
    <row r="1988" spans="3:5">
      <c r="C1988" s="90" t="s">
        <v>3723</v>
      </c>
      <c r="D1988" s="90" t="s">
        <v>168</v>
      </c>
    </row>
    <row r="1989" spans="3:5">
      <c r="C1989" s="90" t="s">
        <v>1585</v>
      </c>
      <c r="D1989" s="90" t="s">
        <v>168</v>
      </c>
      <c r="E1989" s="139">
        <v>41426</v>
      </c>
    </row>
    <row r="1990" spans="3:5">
      <c r="C1990" s="90" t="s">
        <v>1591</v>
      </c>
      <c r="D1990" s="90" t="s">
        <v>168</v>
      </c>
    </row>
    <row r="1991" spans="3:5">
      <c r="C1991" s="90" t="s">
        <v>1596</v>
      </c>
      <c r="D1991" s="90" t="s">
        <v>168</v>
      </c>
    </row>
    <row r="1992" spans="3:5">
      <c r="C1992" s="90" t="s">
        <v>1599</v>
      </c>
      <c r="D1992" s="90" t="s">
        <v>168</v>
      </c>
      <c r="E1992" s="139">
        <v>41426</v>
      </c>
    </row>
    <row r="1993" spans="3:5">
      <c r="C1993" s="90" t="s">
        <v>2039</v>
      </c>
      <c r="D1993" s="90" t="s">
        <v>168</v>
      </c>
      <c r="E1993" s="155">
        <v>41426</v>
      </c>
    </row>
    <row r="1994" spans="3:5">
      <c r="C1994" s="90" t="s">
        <v>3567</v>
      </c>
      <c r="D1994" s="90" t="s">
        <v>168</v>
      </c>
    </row>
    <row r="1995" spans="3:5">
      <c r="C1995" s="90" t="s">
        <v>2256</v>
      </c>
      <c r="D1995" s="90" t="s">
        <v>168</v>
      </c>
    </row>
    <row r="1996" spans="3:5">
      <c r="C1996" s="90" t="s">
        <v>1630</v>
      </c>
      <c r="D1996" s="90" t="s">
        <v>168</v>
      </c>
    </row>
    <row r="1997" spans="3:5">
      <c r="C1997" s="90" t="s">
        <v>3435</v>
      </c>
      <c r="D1997" s="90" t="s">
        <v>168</v>
      </c>
      <c r="E1997" s="155">
        <v>41554.694594907407</v>
      </c>
    </row>
    <row r="1998" spans="3:5">
      <c r="C1998" s="90" t="s">
        <v>1639</v>
      </c>
      <c r="D1998" s="90" t="s">
        <v>168</v>
      </c>
      <c r="E1998" s="139">
        <v>41426</v>
      </c>
    </row>
    <row r="1999" spans="3:5">
      <c r="C1999" s="90" t="s">
        <v>3564</v>
      </c>
      <c r="D1999" s="90" t="s">
        <v>168</v>
      </c>
    </row>
    <row r="2000" spans="3:5">
      <c r="C2000" s="90" t="s">
        <v>3598</v>
      </c>
      <c r="D2000" s="90" t="s">
        <v>168</v>
      </c>
    </row>
    <row r="2001" spans="3:5">
      <c r="C2001" s="90" t="s">
        <v>3528</v>
      </c>
      <c r="D2001" s="90" t="s">
        <v>168</v>
      </c>
      <c r="E2001" s="155">
        <v>41570.210856481484</v>
      </c>
    </row>
    <row r="2002" spans="3:5">
      <c r="C2002" s="90" t="s">
        <v>1683</v>
      </c>
      <c r="D2002" s="90" t="s">
        <v>168</v>
      </c>
      <c r="E2002" s="139">
        <v>41426</v>
      </c>
    </row>
    <row r="2003" spans="3:5">
      <c r="C2003" s="90" t="s">
        <v>3722</v>
      </c>
      <c r="D2003" s="90" t="s">
        <v>168</v>
      </c>
    </row>
    <row r="2004" spans="3:5">
      <c r="C2004" s="90" t="s">
        <v>1695</v>
      </c>
      <c r="D2004" s="90" t="s">
        <v>168</v>
      </c>
      <c r="E2004" s="155">
        <v>41426</v>
      </c>
    </row>
    <row r="2005" spans="3:5">
      <c r="C2005" s="90" t="s">
        <v>3391</v>
      </c>
      <c r="D2005" s="90" t="s">
        <v>168</v>
      </c>
      <c r="E2005" s="155">
        <v>41548.900740740741</v>
      </c>
    </row>
    <row r="2006" spans="3:5">
      <c r="C2006" s="90" t="s">
        <v>1708</v>
      </c>
      <c r="D2006" s="90" t="s">
        <v>168</v>
      </c>
      <c r="E2006" s="155">
        <v>41426</v>
      </c>
    </row>
    <row r="2007" spans="3:5">
      <c r="C2007" s="90" t="s">
        <v>3633</v>
      </c>
      <c r="D2007" s="90" t="s">
        <v>168</v>
      </c>
    </row>
    <row r="2008" spans="3:5">
      <c r="C2008" s="90" t="s">
        <v>3620</v>
      </c>
      <c r="D2008" s="90" t="s">
        <v>168</v>
      </c>
    </row>
    <row r="2009" spans="3:5">
      <c r="C2009" s="90" t="s">
        <v>2834</v>
      </c>
      <c r="D2009" s="90" t="s">
        <v>168</v>
      </c>
      <c r="E2009" s="155">
        <v>41426</v>
      </c>
    </row>
    <row r="2010" spans="3:5">
      <c r="C2010" s="90" t="s">
        <v>1754</v>
      </c>
      <c r="D2010" s="90" t="s">
        <v>168</v>
      </c>
      <c r="E2010" s="139">
        <v>41426</v>
      </c>
    </row>
    <row r="2011" spans="3:5">
      <c r="C2011" s="90" t="s">
        <v>2903</v>
      </c>
      <c r="D2011" s="90" t="s">
        <v>168</v>
      </c>
    </row>
    <row r="2012" spans="3:5">
      <c r="C2012" s="90" t="s">
        <v>1775</v>
      </c>
      <c r="D2012" s="90" t="s">
        <v>168</v>
      </c>
      <c r="E2012" s="139">
        <v>41426</v>
      </c>
    </row>
    <row r="2013" spans="3:5">
      <c r="C2013" s="90" t="s">
        <v>3668</v>
      </c>
      <c r="D2013" s="90" t="s">
        <v>168</v>
      </c>
    </row>
    <row r="2014" spans="3:5">
      <c r="C2014" s="90" t="s">
        <v>2067</v>
      </c>
      <c r="D2014" s="90" t="s">
        <v>168</v>
      </c>
      <c r="E2014" s="139">
        <v>41426</v>
      </c>
    </row>
    <row r="2015" spans="3:5">
      <c r="C2015" s="90" t="s">
        <v>1866</v>
      </c>
      <c r="D2015" s="90" t="s">
        <v>168</v>
      </c>
      <c r="E2015" s="139">
        <v>41426</v>
      </c>
    </row>
    <row r="2016" spans="3:5">
      <c r="C2016" s="90" t="s">
        <v>1867</v>
      </c>
      <c r="D2016" s="90" t="s">
        <v>168</v>
      </c>
      <c r="E2016" s="139">
        <v>41426</v>
      </c>
    </row>
    <row r="2017" spans="3:25">
      <c r="C2017" s="90" t="s">
        <v>1868</v>
      </c>
      <c r="D2017" s="90" t="s">
        <v>168</v>
      </c>
      <c r="E2017" s="139">
        <v>41426</v>
      </c>
    </row>
    <row r="2018" spans="3:25">
      <c r="C2018" s="90" t="s">
        <v>1869</v>
      </c>
      <c r="D2018" s="90" t="s">
        <v>168</v>
      </c>
      <c r="E2018" s="139">
        <v>41426</v>
      </c>
    </row>
    <row r="2019" spans="3:25">
      <c r="C2019" s="90" t="s">
        <v>1881</v>
      </c>
      <c r="D2019" s="90" t="s">
        <v>168</v>
      </c>
      <c r="E2019" s="139">
        <v>41426</v>
      </c>
    </row>
    <row r="2020" spans="3:25">
      <c r="C2020" s="90" t="s">
        <v>3436</v>
      </c>
      <c r="D2020" s="90" t="s">
        <v>168</v>
      </c>
      <c r="E2020" s="155">
        <v>41554.69462962963</v>
      </c>
    </row>
    <row r="2021" spans="3:25">
      <c r="C2021" s="90" t="s">
        <v>2846</v>
      </c>
      <c r="D2021" s="90" t="s">
        <v>168</v>
      </c>
    </row>
    <row r="2022" spans="3:25">
      <c r="C2022" s="90" t="s">
        <v>1906</v>
      </c>
      <c r="D2022" s="90" t="s">
        <v>168</v>
      </c>
      <c r="E2022" s="139">
        <v>41426</v>
      </c>
    </row>
    <row r="2023" spans="3:25">
      <c r="C2023" s="90" t="s">
        <v>1932</v>
      </c>
      <c r="D2023" s="90" t="s">
        <v>168</v>
      </c>
      <c r="E2023" s="139">
        <v>41426</v>
      </c>
    </row>
    <row r="2024" spans="3:25">
      <c r="C2024" s="90" t="s">
        <v>3430</v>
      </c>
      <c r="D2024" s="90" t="s">
        <v>168</v>
      </c>
      <c r="E2024" s="155">
        <v>41554.694456018522</v>
      </c>
    </row>
    <row r="2025" spans="3:25">
      <c r="C2025" s="90" t="s">
        <v>1946</v>
      </c>
      <c r="D2025" s="90" t="s">
        <v>168</v>
      </c>
      <c r="E2025" s="155">
        <v>41426</v>
      </c>
    </row>
    <row r="2026" spans="3:25">
      <c r="C2026" s="90" t="s">
        <v>1960</v>
      </c>
      <c r="D2026" s="90" t="s">
        <v>168</v>
      </c>
    </row>
    <row r="2027" spans="3:25">
      <c r="C2027" s="90" t="s">
        <v>2034</v>
      </c>
      <c r="D2027" s="90" t="s">
        <v>168</v>
      </c>
      <c r="E2027" s="139">
        <v>41426</v>
      </c>
    </row>
    <row r="2028" spans="3:25">
      <c r="C2028" s="90" t="s">
        <v>4001</v>
      </c>
      <c r="D2028" s="90" t="s">
        <v>155</v>
      </c>
      <c r="E2028" s="139">
        <v>42646.328240740739</v>
      </c>
    </row>
    <row r="2029" spans="3:25">
      <c r="C2029" s="90" t="s">
        <v>2947</v>
      </c>
      <c r="D2029" s="90" t="s">
        <v>155</v>
      </c>
      <c r="E2029" s="139">
        <v>41426</v>
      </c>
    </row>
    <row r="2030" spans="3:25">
      <c r="C2030" s="90" t="s">
        <v>2948</v>
      </c>
      <c r="D2030" s="90" t="s">
        <v>155</v>
      </c>
      <c r="E2030" s="155">
        <v>41426</v>
      </c>
      <c r="X2030" s="90"/>
      <c r="Y2030" s="90"/>
    </row>
    <row r="2031" spans="3:25">
      <c r="C2031" s="90" t="s">
        <v>3684</v>
      </c>
      <c r="D2031" s="90" t="s">
        <v>155</v>
      </c>
    </row>
    <row r="2032" spans="3:25">
      <c r="C2032" s="90" t="s">
        <v>2949</v>
      </c>
      <c r="D2032" s="90" t="s">
        <v>155</v>
      </c>
      <c r="E2032" s="139">
        <v>41426</v>
      </c>
    </row>
    <row r="2033" spans="3:5">
      <c r="C2033" s="90" t="s">
        <v>2950</v>
      </c>
      <c r="D2033" s="90" t="s">
        <v>155</v>
      </c>
      <c r="E2033" s="139">
        <v>41426</v>
      </c>
    </row>
    <row r="2034" spans="3:5">
      <c r="C2034" s="90" t="s">
        <v>2951</v>
      </c>
      <c r="D2034" s="90" t="s">
        <v>155</v>
      </c>
      <c r="E2034" s="139">
        <v>41426</v>
      </c>
    </row>
    <row r="2035" spans="3:5">
      <c r="C2035" s="90" t="s">
        <v>2952</v>
      </c>
      <c r="D2035" s="90" t="s">
        <v>155</v>
      </c>
      <c r="E2035" s="139">
        <v>41426</v>
      </c>
    </row>
    <row r="2036" spans="3:5">
      <c r="C2036" s="90" t="s">
        <v>2953</v>
      </c>
      <c r="D2036" s="90" t="s">
        <v>155</v>
      </c>
      <c r="E2036" s="139">
        <v>41426</v>
      </c>
    </row>
    <row r="2037" spans="3:5">
      <c r="C2037" s="90" t="s">
        <v>2954</v>
      </c>
      <c r="D2037" s="90" t="s">
        <v>155</v>
      </c>
      <c r="E2037" s="139">
        <v>41507.369270833333</v>
      </c>
    </row>
    <row r="2038" spans="3:5">
      <c r="C2038" s="90" t="s">
        <v>2955</v>
      </c>
      <c r="D2038" s="90" t="s">
        <v>155</v>
      </c>
      <c r="E2038" s="139">
        <v>41426</v>
      </c>
    </row>
    <row r="2039" spans="3:5">
      <c r="C2039" s="90" t="s">
        <v>2956</v>
      </c>
      <c r="D2039" s="90" t="s">
        <v>155</v>
      </c>
      <c r="E2039" s="139">
        <v>41426</v>
      </c>
    </row>
    <row r="2040" spans="3:5">
      <c r="C2040" s="90" t="s">
        <v>2957</v>
      </c>
      <c r="D2040" s="90" t="s">
        <v>155</v>
      </c>
    </row>
    <row r="2041" spans="3:5">
      <c r="C2041" s="90" t="s">
        <v>2958</v>
      </c>
      <c r="D2041" s="90" t="s">
        <v>155</v>
      </c>
      <c r="E2041" s="139">
        <v>41426</v>
      </c>
    </row>
    <row r="2042" spans="3:5">
      <c r="C2042" s="90" t="s">
        <v>2959</v>
      </c>
      <c r="D2042" s="90" t="s">
        <v>155</v>
      </c>
      <c r="E2042" s="139">
        <v>41426</v>
      </c>
    </row>
    <row r="2043" spans="3:5">
      <c r="C2043" s="90" t="s">
        <v>2960</v>
      </c>
      <c r="D2043" s="90" t="s">
        <v>155</v>
      </c>
      <c r="E2043" s="139">
        <v>41426</v>
      </c>
    </row>
    <row r="2044" spans="3:5">
      <c r="C2044" s="90" t="s">
        <v>2961</v>
      </c>
      <c r="D2044" s="90" t="s">
        <v>155</v>
      </c>
      <c r="E2044" s="139">
        <v>41426</v>
      </c>
    </row>
    <row r="2045" spans="3:5">
      <c r="C2045" s="90" t="s">
        <v>2962</v>
      </c>
      <c r="D2045" s="90" t="s">
        <v>155</v>
      </c>
      <c r="E2045" s="139">
        <v>41426</v>
      </c>
    </row>
    <row r="2046" spans="3:5">
      <c r="C2046" s="90" t="s">
        <v>3831</v>
      </c>
      <c r="D2046" s="90" t="s">
        <v>155</v>
      </c>
      <c r="E2046" s="139">
        <v>42646.309618055559</v>
      </c>
    </row>
    <row r="2047" spans="3:5">
      <c r="C2047" s="90" t="s">
        <v>2963</v>
      </c>
      <c r="D2047" s="90" t="s">
        <v>155</v>
      </c>
      <c r="E2047" s="139">
        <v>41426</v>
      </c>
    </row>
    <row r="2048" spans="3:5">
      <c r="C2048" s="90" t="s">
        <v>3583</v>
      </c>
      <c r="D2048" s="90" t="s">
        <v>155</v>
      </c>
    </row>
    <row r="2049" spans="3:5">
      <c r="C2049" s="90" t="s">
        <v>5366</v>
      </c>
      <c r="D2049" s="90" t="s">
        <v>155</v>
      </c>
      <c r="E2049" s="155">
        <v>45118.542060185187</v>
      </c>
    </row>
    <row r="2050" spans="3:5">
      <c r="C2050" s="90" t="s">
        <v>2964</v>
      </c>
      <c r="D2050" s="90" t="s">
        <v>155</v>
      </c>
      <c r="E2050" s="139">
        <v>41426</v>
      </c>
    </row>
    <row r="2051" spans="3:5">
      <c r="C2051" s="90" t="s">
        <v>3736</v>
      </c>
      <c r="D2051" s="90" t="s">
        <v>155</v>
      </c>
    </row>
    <row r="2052" spans="3:5">
      <c r="C2052" s="90" t="s">
        <v>3607</v>
      </c>
      <c r="D2052" s="90" t="s">
        <v>155</v>
      </c>
    </row>
    <row r="2053" spans="3:5">
      <c r="C2053" s="90" t="s">
        <v>3163</v>
      </c>
      <c r="D2053" s="90" t="s">
        <v>155</v>
      </c>
    </row>
    <row r="2054" spans="3:5">
      <c r="C2054" s="90" t="s">
        <v>2965</v>
      </c>
      <c r="D2054" s="90" t="s">
        <v>155</v>
      </c>
    </row>
    <row r="2055" spans="3:5">
      <c r="C2055" s="90" t="s">
        <v>3613</v>
      </c>
      <c r="D2055" s="90" t="s">
        <v>155</v>
      </c>
    </row>
    <row r="2056" spans="3:5">
      <c r="C2056" s="90" t="s">
        <v>2966</v>
      </c>
      <c r="D2056" s="90" t="s">
        <v>155</v>
      </c>
      <c r="E2056" s="139">
        <v>41426</v>
      </c>
    </row>
    <row r="2057" spans="3:5">
      <c r="C2057" s="90" t="s">
        <v>2967</v>
      </c>
      <c r="D2057" s="90" t="s">
        <v>155</v>
      </c>
      <c r="E2057" s="139">
        <v>41426</v>
      </c>
    </row>
    <row r="2058" spans="3:5">
      <c r="C2058" s="90" t="s">
        <v>3693</v>
      </c>
      <c r="D2058" s="90" t="s">
        <v>155</v>
      </c>
    </row>
    <row r="2059" spans="3:5">
      <c r="C2059" s="90" t="s">
        <v>2968</v>
      </c>
      <c r="D2059" s="90" t="s">
        <v>155</v>
      </c>
      <c r="E2059" s="139">
        <v>41426</v>
      </c>
    </row>
    <row r="2060" spans="3:5">
      <c r="C2060" s="90" t="s">
        <v>3664</v>
      </c>
      <c r="D2060" s="90" t="s">
        <v>155</v>
      </c>
    </row>
    <row r="2061" spans="3:5">
      <c r="C2061" s="90" t="s">
        <v>2969</v>
      </c>
      <c r="D2061" s="90" t="s">
        <v>155</v>
      </c>
      <c r="E2061" s="139">
        <v>41426</v>
      </c>
    </row>
    <row r="2062" spans="3:5">
      <c r="C2062" s="90" t="s">
        <v>3707</v>
      </c>
      <c r="D2062" s="90" t="s">
        <v>155</v>
      </c>
    </row>
    <row r="2063" spans="3:5">
      <c r="C2063" s="90" t="s">
        <v>2970</v>
      </c>
      <c r="D2063" s="90" t="s">
        <v>155</v>
      </c>
      <c r="E2063" s="155">
        <v>41426</v>
      </c>
    </row>
    <row r="2064" spans="3:5">
      <c r="C2064" s="90" t="s">
        <v>2971</v>
      </c>
      <c r="D2064" s="90" t="s">
        <v>155</v>
      </c>
      <c r="E2064" s="139">
        <v>41426</v>
      </c>
    </row>
    <row r="2065" spans="3:5">
      <c r="C2065" s="90" t="s">
        <v>2972</v>
      </c>
      <c r="D2065" s="90" t="s">
        <v>155</v>
      </c>
      <c r="E2065" s="155">
        <v>41426</v>
      </c>
    </row>
    <row r="2066" spans="3:5">
      <c r="C2066" s="90" t="s">
        <v>2973</v>
      </c>
      <c r="D2066" s="90" t="s">
        <v>155</v>
      </c>
      <c r="E2066" s="139">
        <v>41426</v>
      </c>
    </row>
    <row r="2067" spans="3:5">
      <c r="C2067" s="90" t="s">
        <v>2974</v>
      </c>
      <c r="D2067" s="90" t="s">
        <v>155</v>
      </c>
      <c r="E2067" s="139">
        <v>41426</v>
      </c>
    </row>
    <row r="2068" spans="3:5">
      <c r="C2068" s="90" t="s">
        <v>3687</v>
      </c>
      <c r="D2068" s="90" t="s">
        <v>155</v>
      </c>
    </row>
    <row r="2069" spans="3:5">
      <c r="C2069" s="90" t="s">
        <v>2975</v>
      </c>
      <c r="D2069" s="90" t="s">
        <v>155</v>
      </c>
      <c r="E2069" s="139">
        <v>41426</v>
      </c>
    </row>
    <row r="2070" spans="3:5">
      <c r="C2070" s="90" t="s">
        <v>5600</v>
      </c>
      <c r="D2070" s="90" t="s">
        <v>155</v>
      </c>
    </row>
    <row r="2071" spans="3:5">
      <c r="C2071" s="90" t="s">
        <v>2976</v>
      </c>
      <c r="D2071" s="90" t="s">
        <v>155</v>
      </c>
      <c r="E2071" s="139">
        <v>41426</v>
      </c>
    </row>
    <row r="2072" spans="3:5">
      <c r="C2072" s="90" t="s">
        <v>3683</v>
      </c>
      <c r="D2072" s="90" t="s">
        <v>155</v>
      </c>
    </row>
    <row r="2073" spans="3:5">
      <c r="C2073" s="90" t="s">
        <v>2977</v>
      </c>
      <c r="D2073" s="90" t="s">
        <v>155</v>
      </c>
      <c r="E2073" s="139">
        <v>41426</v>
      </c>
    </row>
    <row r="2074" spans="3:5">
      <c r="C2074" s="90" t="s">
        <v>2978</v>
      </c>
      <c r="D2074" s="90" t="s">
        <v>155</v>
      </c>
      <c r="E2074" s="139"/>
    </row>
    <row r="2075" spans="3:5">
      <c r="C2075" s="90" t="s">
        <v>2979</v>
      </c>
      <c r="D2075" s="90" t="s">
        <v>155</v>
      </c>
      <c r="E2075" s="139">
        <v>41426</v>
      </c>
    </row>
    <row r="2076" spans="3:5">
      <c r="C2076" s="90" t="s">
        <v>2980</v>
      </c>
      <c r="D2076" s="90" t="s">
        <v>155</v>
      </c>
      <c r="E2076" s="139">
        <v>41426</v>
      </c>
    </row>
    <row r="2077" spans="3:5">
      <c r="C2077" s="90" t="s">
        <v>2981</v>
      </c>
      <c r="D2077" s="90" t="s">
        <v>155</v>
      </c>
      <c r="E2077" s="155">
        <v>41426</v>
      </c>
    </row>
    <row r="2078" spans="3:5">
      <c r="C2078" s="90" t="s">
        <v>2982</v>
      </c>
      <c r="D2078" s="90" t="s">
        <v>155</v>
      </c>
      <c r="E2078" s="155">
        <v>41426</v>
      </c>
    </row>
    <row r="2079" spans="3:5">
      <c r="C2079" s="90" t="s">
        <v>2983</v>
      </c>
      <c r="D2079" s="90" t="s">
        <v>155</v>
      </c>
      <c r="E2079" s="139">
        <v>41426</v>
      </c>
    </row>
    <row r="2080" spans="3:5">
      <c r="C2080" s="90" t="s">
        <v>2984</v>
      </c>
      <c r="D2080" s="90" t="s">
        <v>155</v>
      </c>
      <c r="E2080" s="155">
        <v>41426</v>
      </c>
    </row>
    <row r="2081" spans="3:5">
      <c r="C2081" s="90" t="s">
        <v>2985</v>
      </c>
      <c r="D2081" s="90" t="s">
        <v>155</v>
      </c>
      <c r="E2081" s="139">
        <v>41426</v>
      </c>
    </row>
    <row r="2082" spans="3:5">
      <c r="C2082" s="90" t="s">
        <v>2804</v>
      </c>
      <c r="D2082" s="90" t="s">
        <v>155</v>
      </c>
      <c r="E2082" s="139">
        <v>41426</v>
      </c>
    </row>
    <row r="2083" spans="3:5">
      <c r="C2083" s="90" t="s">
        <v>2986</v>
      </c>
      <c r="D2083" s="90" t="s">
        <v>155</v>
      </c>
      <c r="E2083" s="155">
        <v>41426</v>
      </c>
    </row>
    <row r="2084" spans="3:5">
      <c r="C2084" s="90" t="s">
        <v>2987</v>
      </c>
      <c r="D2084" s="90" t="s">
        <v>155</v>
      </c>
    </row>
    <row r="2085" spans="3:5">
      <c r="C2085" s="90" t="s">
        <v>3727</v>
      </c>
      <c r="D2085" s="90" t="s">
        <v>155</v>
      </c>
    </row>
    <row r="2086" spans="3:5">
      <c r="C2086" s="90" t="s">
        <v>3608</v>
      </c>
      <c r="D2086" s="90" t="s">
        <v>155</v>
      </c>
    </row>
    <row r="2087" spans="3:5">
      <c r="C2087" s="90" t="s">
        <v>2988</v>
      </c>
      <c r="D2087" s="90" t="s">
        <v>155</v>
      </c>
    </row>
    <row r="2088" spans="3:5">
      <c r="C2088" s="90" t="s">
        <v>2989</v>
      </c>
      <c r="D2088" s="90" t="s">
        <v>155</v>
      </c>
      <c r="E2088" s="139">
        <v>41426</v>
      </c>
    </row>
    <row r="2089" spans="3:5">
      <c r="C2089" s="90" t="s">
        <v>2990</v>
      </c>
      <c r="D2089" s="90" t="s">
        <v>155</v>
      </c>
      <c r="E2089" s="139">
        <v>41426</v>
      </c>
    </row>
    <row r="2090" spans="3:5">
      <c r="C2090" s="90" t="s">
        <v>3791</v>
      </c>
      <c r="D2090" s="90" t="s">
        <v>155</v>
      </c>
    </row>
    <row r="2091" spans="3:5">
      <c r="C2091" s="90" t="s">
        <v>2991</v>
      </c>
      <c r="D2091" s="90" t="s">
        <v>155</v>
      </c>
      <c r="E2091" s="139">
        <v>41426</v>
      </c>
    </row>
    <row r="2092" spans="3:5">
      <c r="C2092" s="90" t="s">
        <v>3267</v>
      </c>
      <c r="D2092" s="90" t="s">
        <v>155</v>
      </c>
    </row>
    <row r="2093" spans="3:5">
      <c r="C2093" s="90" t="s">
        <v>3686</v>
      </c>
      <c r="D2093" s="90" t="s">
        <v>155</v>
      </c>
    </row>
    <row r="2094" spans="3:5">
      <c r="C2094" s="90" t="s">
        <v>2992</v>
      </c>
      <c r="D2094" s="90" t="s">
        <v>155</v>
      </c>
      <c r="E2094" s="139">
        <v>41426</v>
      </c>
    </row>
    <row r="2095" spans="3:5">
      <c r="C2095" s="90" t="s">
        <v>5368</v>
      </c>
      <c r="D2095" s="90" t="s">
        <v>155</v>
      </c>
    </row>
    <row r="2096" spans="3:5">
      <c r="C2096" s="90" t="s">
        <v>2993</v>
      </c>
      <c r="D2096" s="90" t="s">
        <v>155</v>
      </c>
      <c r="E2096" s="139">
        <v>41426</v>
      </c>
    </row>
    <row r="2097" spans="3:5">
      <c r="C2097" s="90" t="s">
        <v>2994</v>
      </c>
      <c r="D2097" s="90" t="s">
        <v>155</v>
      </c>
    </row>
    <row r="2098" spans="3:5">
      <c r="C2098" s="90" t="s">
        <v>2995</v>
      </c>
      <c r="D2098" s="90" t="s">
        <v>155</v>
      </c>
      <c r="E2098" s="139">
        <v>41426</v>
      </c>
    </row>
    <row r="2099" spans="3:5">
      <c r="C2099" s="90" t="s">
        <v>2996</v>
      </c>
      <c r="D2099" s="90" t="s">
        <v>155</v>
      </c>
      <c r="E2099" s="139">
        <v>41426</v>
      </c>
    </row>
    <row r="2100" spans="3:5">
      <c r="C2100" s="90" t="s">
        <v>3443</v>
      </c>
      <c r="D2100" s="90" t="s">
        <v>155</v>
      </c>
      <c r="E2100" s="139">
        <v>41554.876689814817</v>
      </c>
    </row>
    <row r="2101" spans="3:5">
      <c r="C2101" s="90" t="s">
        <v>3616</v>
      </c>
      <c r="D2101" s="90" t="s">
        <v>155</v>
      </c>
    </row>
    <row r="2102" spans="3:5">
      <c r="C2102" s="90" t="s">
        <v>2997</v>
      </c>
      <c r="D2102" s="90" t="s">
        <v>155</v>
      </c>
      <c r="E2102" s="139">
        <v>41426</v>
      </c>
    </row>
    <row r="2103" spans="3:5">
      <c r="C2103" s="90" t="s">
        <v>2998</v>
      </c>
      <c r="D2103" s="90" t="s">
        <v>155</v>
      </c>
      <c r="E2103" s="139">
        <v>41426</v>
      </c>
    </row>
    <row r="2104" spans="3:5">
      <c r="C2104" s="90" t="s">
        <v>2999</v>
      </c>
      <c r="D2104" s="90" t="s">
        <v>155</v>
      </c>
      <c r="E2104" s="155">
        <v>41426</v>
      </c>
    </row>
    <row r="2105" spans="3:5">
      <c r="C2105" s="90" t="s">
        <v>3000</v>
      </c>
      <c r="D2105" s="90" t="s">
        <v>155</v>
      </c>
    </row>
    <row r="2106" spans="3:5">
      <c r="C2106" s="90" t="s">
        <v>3001</v>
      </c>
      <c r="D2106" s="90" t="s">
        <v>155</v>
      </c>
      <c r="E2106" s="155">
        <v>41426</v>
      </c>
    </row>
    <row r="2107" spans="3:5">
      <c r="C2107" s="90" t="s">
        <v>3002</v>
      </c>
      <c r="D2107" s="90" t="s">
        <v>155</v>
      </c>
      <c r="E2107" s="139">
        <v>41426</v>
      </c>
    </row>
    <row r="2108" spans="3:5">
      <c r="C2108" s="90" t="s">
        <v>3003</v>
      </c>
      <c r="D2108" s="90" t="s">
        <v>155</v>
      </c>
      <c r="E2108" s="139">
        <v>41426</v>
      </c>
    </row>
    <row r="2109" spans="3:5">
      <c r="C2109" s="90" t="s">
        <v>3771</v>
      </c>
      <c r="D2109" s="90" t="s">
        <v>155</v>
      </c>
    </row>
    <row r="2110" spans="3:5">
      <c r="C2110" s="90" t="s">
        <v>3618</v>
      </c>
      <c r="D2110" s="90" t="s">
        <v>155</v>
      </c>
    </row>
    <row r="2111" spans="3:5">
      <c r="C2111" s="90" t="s">
        <v>3004</v>
      </c>
      <c r="D2111" s="90" t="s">
        <v>155</v>
      </c>
      <c r="E2111" s="155">
        <v>41426</v>
      </c>
    </row>
    <row r="2112" spans="3:5">
      <c r="C2112" s="90" t="s">
        <v>3005</v>
      </c>
      <c r="D2112" s="90" t="s">
        <v>155</v>
      </c>
    </row>
    <row r="2113" spans="3:5">
      <c r="C2113" s="90" t="s">
        <v>3006</v>
      </c>
      <c r="D2113" s="90" t="s">
        <v>155</v>
      </c>
      <c r="E2113" s="139">
        <v>41426</v>
      </c>
    </row>
    <row r="2114" spans="3:5">
      <c r="C2114" s="90" t="s">
        <v>3007</v>
      </c>
      <c r="D2114" s="90" t="s">
        <v>155</v>
      </c>
      <c r="E2114" s="139">
        <v>41426</v>
      </c>
    </row>
    <row r="2115" spans="3:5">
      <c r="C2115" s="90" t="s">
        <v>3604</v>
      </c>
      <c r="D2115" s="90" t="s">
        <v>155</v>
      </c>
    </row>
    <row r="2116" spans="3:5">
      <c r="C2116" s="90" t="s">
        <v>3682</v>
      </c>
      <c r="D2116" s="90" t="s">
        <v>155</v>
      </c>
    </row>
    <row r="2117" spans="3:5">
      <c r="C2117" s="90" t="s">
        <v>3008</v>
      </c>
      <c r="D2117" s="90" t="s">
        <v>155</v>
      </c>
    </row>
    <row r="2118" spans="3:5">
      <c r="C2118" s="90" t="s">
        <v>3009</v>
      </c>
      <c r="D2118" s="90" t="s">
        <v>155</v>
      </c>
      <c r="E2118" s="139">
        <v>41426</v>
      </c>
    </row>
    <row r="2119" spans="3:5">
      <c r="C2119" s="90" t="s">
        <v>3558</v>
      </c>
      <c r="D2119" s="90" t="s">
        <v>155</v>
      </c>
    </row>
    <row r="2120" spans="3:5">
      <c r="C2120" s="90" t="s">
        <v>3010</v>
      </c>
      <c r="D2120" s="90" t="s">
        <v>155</v>
      </c>
      <c r="E2120" s="139">
        <v>41426</v>
      </c>
    </row>
    <row r="2121" spans="3:5">
      <c r="C2121" s="90" t="s">
        <v>3792</v>
      </c>
      <c r="D2121" s="90" t="s">
        <v>155</v>
      </c>
    </row>
    <row r="2122" spans="3:5">
      <c r="C2122" s="90" t="s">
        <v>3011</v>
      </c>
      <c r="D2122" s="90" t="s">
        <v>155</v>
      </c>
      <c r="E2122" s="139">
        <v>41426</v>
      </c>
    </row>
    <row r="2123" spans="3:5">
      <c r="C2123" s="90" t="s">
        <v>5371</v>
      </c>
      <c r="D2123" s="90" t="s">
        <v>155</v>
      </c>
    </row>
    <row r="2124" spans="3:5">
      <c r="C2124" s="90" t="s">
        <v>3012</v>
      </c>
      <c r="D2124" s="90" t="s">
        <v>155</v>
      </c>
    </row>
    <row r="2125" spans="3:5">
      <c r="C2125" s="90" t="s">
        <v>536</v>
      </c>
      <c r="D2125" s="90" t="s">
        <v>155</v>
      </c>
    </row>
    <row r="2126" spans="3:5">
      <c r="C2126" s="90" t="s">
        <v>3584</v>
      </c>
      <c r="D2126" s="90" t="s">
        <v>155</v>
      </c>
    </row>
    <row r="2127" spans="3:5">
      <c r="C2127" s="90" t="s">
        <v>3439</v>
      </c>
      <c r="D2127" s="90" t="s">
        <v>155</v>
      </c>
      <c r="E2127" s="155">
        <v>41554.694745370369</v>
      </c>
    </row>
    <row r="2128" spans="3:5">
      <c r="C2128" s="90" t="s">
        <v>3708</v>
      </c>
      <c r="D2128" s="90" t="s">
        <v>155</v>
      </c>
    </row>
    <row r="2129" spans="3:5">
      <c r="C2129" s="90" t="s">
        <v>3013</v>
      </c>
      <c r="D2129" s="90" t="s">
        <v>155</v>
      </c>
    </row>
    <row r="2130" spans="3:5">
      <c r="C2130" s="90" t="s">
        <v>3347</v>
      </c>
      <c r="D2130" s="90" t="s">
        <v>155</v>
      </c>
      <c r="E2130" s="155">
        <v>41511.867118055554</v>
      </c>
    </row>
    <row r="2131" spans="3:5">
      <c r="C2131" s="90" t="s">
        <v>3014</v>
      </c>
      <c r="D2131" s="90" t="s">
        <v>155</v>
      </c>
    </row>
    <row r="2132" spans="3:5">
      <c r="C2132" s="90" t="s">
        <v>3015</v>
      </c>
      <c r="D2132" s="90" t="s">
        <v>155</v>
      </c>
      <c r="E2132" s="139">
        <v>41426</v>
      </c>
    </row>
    <row r="2133" spans="3:5">
      <c r="C2133" s="90" t="s">
        <v>3016</v>
      </c>
      <c r="D2133" s="90" t="s">
        <v>155</v>
      </c>
    </row>
    <row r="2134" spans="3:5">
      <c r="C2134" s="90" t="s">
        <v>3017</v>
      </c>
      <c r="D2134" s="90" t="s">
        <v>155</v>
      </c>
      <c r="E2134" s="139">
        <v>41426</v>
      </c>
    </row>
    <row r="2135" spans="3:5">
      <c r="C2135" s="90" t="s">
        <v>3018</v>
      </c>
      <c r="D2135" s="90" t="s">
        <v>155</v>
      </c>
      <c r="E2135" s="139">
        <v>41426</v>
      </c>
    </row>
    <row r="2136" spans="3:5">
      <c r="C2136" s="90" t="s">
        <v>3019</v>
      </c>
      <c r="D2136" s="90" t="s">
        <v>155</v>
      </c>
      <c r="E2136" s="139">
        <v>41426</v>
      </c>
    </row>
    <row r="2137" spans="3:5">
      <c r="C2137" s="90" t="s">
        <v>3020</v>
      </c>
      <c r="D2137" s="90" t="s">
        <v>155</v>
      </c>
      <c r="E2137" s="139">
        <v>41426</v>
      </c>
    </row>
    <row r="2138" spans="3:5">
      <c r="C2138" s="90" t="s">
        <v>3021</v>
      </c>
      <c r="D2138" s="90" t="s">
        <v>155</v>
      </c>
      <c r="E2138" s="139">
        <v>41426</v>
      </c>
    </row>
    <row r="2139" spans="3:5">
      <c r="C2139" s="90" t="s">
        <v>3022</v>
      </c>
      <c r="D2139" s="90" t="s">
        <v>155</v>
      </c>
      <c r="E2139" s="139">
        <v>41426</v>
      </c>
    </row>
    <row r="2140" spans="3:5">
      <c r="C2140" s="90" t="s">
        <v>3023</v>
      </c>
      <c r="D2140" s="90" t="s">
        <v>155</v>
      </c>
      <c r="E2140" s="139">
        <v>41426</v>
      </c>
    </row>
    <row r="2141" spans="3:5">
      <c r="C2141" s="90" t="s">
        <v>3752</v>
      </c>
      <c r="D2141" s="90" t="s">
        <v>155</v>
      </c>
    </row>
    <row r="2142" spans="3:5">
      <c r="C2142" s="90" t="s">
        <v>3729</v>
      </c>
      <c r="D2142" s="90" t="s">
        <v>155</v>
      </c>
    </row>
    <row r="2143" spans="3:5">
      <c r="C2143" s="90" t="s">
        <v>3024</v>
      </c>
      <c r="D2143" s="90" t="s">
        <v>155</v>
      </c>
      <c r="E2143" s="139">
        <v>41426</v>
      </c>
    </row>
    <row r="2144" spans="3:5">
      <c r="C2144" s="90" t="s">
        <v>3244</v>
      </c>
      <c r="D2144" s="90" t="s">
        <v>155</v>
      </c>
    </row>
    <row r="2145" spans="3:5">
      <c r="C2145" s="90" t="s">
        <v>3025</v>
      </c>
      <c r="D2145" s="90" t="s">
        <v>155</v>
      </c>
    </row>
    <row r="2146" spans="3:5">
      <c r="C2146" s="90" t="s">
        <v>3026</v>
      </c>
      <c r="D2146" s="90" t="s">
        <v>155</v>
      </c>
      <c r="E2146" s="139">
        <v>41426</v>
      </c>
    </row>
    <row r="2147" spans="3:5">
      <c r="C2147" s="90" t="s">
        <v>3145</v>
      </c>
      <c r="D2147" s="90" t="s">
        <v>155</v>
      </c>
    </row>
    <row r="2148" spans="3:5">
      <c r="C2148" s="90" t="s">
        <v>3027</v>
      </c>
      <c r="D2148" s="90" t="s">
        <v>155</v>
      </c>
      <c r="E2148" s="139">
        <v>41426</v>
      </c>
    </row>
    <row r="2149" spans="3:5">
      <c r="C2149" s="90" t="s">
        <v>3028</v>
      </c>
      <c r="D2149" s="90" t="s">
        <v>155</v>
      </c>
      <c r="E2149" s="139">
        <v>41426</v>
      </c>
    </row>
    <row r="2150" spans="3:5">
      <c r="C2150" s="90" t="s">
        <v>3029</v>
      </c>
      <c r="D2150" s="90" t="s">
        <v>155</v>
      </c>
      <c r="E2150" s="155">
        <v>41426</v>
      </c>
    </row>
    <row r="2151" spans="3:5">
      <c r="C2151" s="90" t="s">
        <v>3030</v>
      </c>
      <c r="D2151" s="90" t="s">
        <v>155</v>
      </c>
      <c r="E2151" s="139">
        <v>41426</v>
      </c>
    </row>
    <row r="2152" spans="3:5">
      <c r="C2152" s="90" t="s">
        <v>3031</v>
      </c>
      <c r="D2152" s="90" t="s">
        <v>155</v>
      </c>
      <c r="E2152" s="155">
        <v>41426</v>
      </c>
    </row>
    <row r="2153" spans="3:5">
      <c r="C2153" s="90" t="s">
        <v>3032</v>
      </c>
      <c r="D2153" s="90" t="s">
        <v>155</v>
      </c>
      <c r="E2153" s="155">
        <v>41426</v>
      </c>
    </row>
    <row r="2154" spans="3:5">
      <c r="C2154" s="90" t="s">
        <v>3743</v>
      </c>
      <c r="D2154" s="90" t="s">
        <v>155</v>
      </c>
      <c r="E2154" s="155">
        <v>41770.665937500002</v>
      </c>
    </row>
    <row r="2155" spans="3:5">
      <c r="C2155" s="90" t="s">
        <v>3442</v>
      </c>
      <c r="D2155" s="90" t="s">
        <v>155</v>
      </c>
      <c r="E2155" s="155">
        <v>41554.87667824074</v>
      </c>
    </row>
    <row r="2156" spans="3:5">
      <c r="C2156" s="90" t="s">
        <v>3033</v>
      </c>
      <c r="D2156" s="90" t="s">
        <v>155</v>
      </c>
      <c r="E2156" s="139">
        <v>41426</v>
      </c>
    </row>
    <row r="2157" spans="3:5">
      <c r="C2157" s="90" t="s">
        <v>3034</v>
      </c>
      <c r="D2157" s="90" t="s">
        <v>155</v>
      </c>
      <c r="E2157" s="139">
        <v>41426</v>
      </c>
    </row>
    <row r="2158" spans="3:5">
      <c r="C2158" s="90" t="s">
        <v>1359</v>
      </c>
      <c r="D2158" s="90" t="s">
        <v>155</v>
      </c>
      <c r="E2158" s="139">
        <v>41426</v>
      </c>
    </row>
    <row r="2159" spans="3:5">
      <c r="C2159" s="90" t="s">
        <v>5582</v>
      </c>
      <c r="D2159" s="90" t="s">
        <v>155</v>
      </c>
    </row>
    <row r="2160" spans="3:5">
      <c r="C2160" s="90" t="s">
        <v>3035</v>
      </c>
      <c r="D2160" s="90" t="s">
        <v>155</v>
      </c>
      <c r="E2160" s="139">
        <v>41426</v>
      </c>
    </row>
    <row r="2161" spans="3:5">
      <c r="C2161" s="90" t="s">
        <v>3036</v>
      </c>
      <c r="D2161" s="90" t="s">
        <v>155</v>
      </c>
      <c r="E2161" s="139">
        <v>41426</v>
      </c>
    </row>
    <row r="2162" spans="3:5">
      <c r="C2162" s="90" t="s">
        <v>3037</v>
      </c>
      <c r="D2162" s="90" t="s">
        <v>155</v>
      </c>
    </row>
    <row r="2163" spans="3:5">
      <c r="C2163" s="90" t="s">
        <v>5375</v>
      </c>
      <c r="D2163" s="90" t="s">
        <v>155</v>
      </c>
    </row>
    <row r="2164" spans="3:5">
      <c r="C2164" s="90" t="s">
        <v>3038</v>
      </c>
      <c r="D2164" s="90" t="s">
        <v>155</v>
      </c>
    </row>
    <row r="2165" spans="3:5">
      <c r="C2165" s="90" t="s">
        <v>3760</v>
      </c>
      <c r="D2165" s="90" t="s">
        <v>155</v>
      </c>
    </row>
    <row r="2166" spans="3:5">
      <c r="C2166" s="90" t="s">
        <v>3681</v>
      </c>
      <c r="D2166" s="90" t="s">
        <v>155</v>
      </c>
    </row>
    <row r="2167" spans="3:5">
      <c r="C2167" s="90" t="s">
        <v>3039</v>
      </c>
      <c r="D2167" s="90" t="s">
        <v>155</v>
      </c>
      <c r="E2167" s="139">
        <v>41426</v>
      </c>
    </row>
    <row r="2168" spans="3:5">
      <c r="C2168" s="90" t="s">
        <v>3634</v>
      </c>
      <c r="D2168" s="90" t="s">
        <v>155</v>
      </c>
    </row>
    <row r="2169" spans="3:5">
      <c r="C2169" s="90" t="s">
        <v>3040</v>
      </c>
      <c r="D2169" s="90" t="s">
        <v>155</v>
      </c>
      <c r="E2169" s="139">
        <v>41426</v>
      </c>
    </row>
    <row r="2170" spans="3:5">
      <c r="C2170" s="90" t="s">
        <v>3041</v>
      </c>
      <c r="D2170" s="90" t="s">
        <v>155</v>
      </c>
    </row>
    <row r="2171" spans="3:5">
      <c r="C2171" s="90" t="s">
        <v>3042</v>
      </c>
      <c r="D2171" s="90" t="s">
        <v>155</v>
      </c>
    </row>
    <row r="2172" spans="3:5">
      <c r="C2172" s="90" t="s">
        <v>3043</v>
      </c>
      <c r="D2172" s="90" t="s">
        <v>155</v>
      </c>
      <c r="E2172" s="139">
        <v>41426</v>
      </c>
    </row>
    <row r="2173" spans="3:5">
      <c r="C2173" s="90" t="s">
        <v>3044</v>
      </c>
      <c r="D2173" s="90" t="s">
        <v>155</v>
      </c>
      <c r="E2173" s="155">
        <v>41426</v>
      </c>
    </row>
    <row r="2174" spans="3:5">
      <c r="C2174" s="90" t="s">
        <v>3202</v>
      </c>
      <c r="D2174" s="90" t="s">
        <v>155</v>
      </c>
    </row>
    <row r="2175" spans="3:5">
      <c r="C2175" s="90" t="s">
        <v>3754</v>
      </c>
      <c r="D2175" s="90" t="s">
        <v>155</v>
      </c>
    </row>
    <row r="2176" spans="3:5">
      <c r="C2176" s="90" t="s">
        <v>3045</v>
      </c>
      <c r="D2176" s="90" t="s">
        <v>155</v>
      </c>
      <c r="E2176" s="139">
        <v>41426</v>
      </c>
    </row>
    <row r="2177" spans="3:5">
      <c r="C2177" s="90" t="s">
        <v>5153</v>
      </c>
      <c r="D2177" s="90" t="s">
        <v>155</v>
      </c>
      <c r="E2177" s="155">
        <v>45118.529953703706</v>
      </c>
    </row>
    <row r="2178" spans="3:5">
      <c r="C2178" s="90" t="s">
        <v>3046</v>
      </c>
      <c r="D2178" s="90" t="s">
        <v>155</v>
      </c>
    </row>
    <row r="2179" spans="3:5">
      <c r="C2179" s="90" t="s">
        <v>3047</v>
      </c>
      <c r="D2179" s="90" t="s">
        <v>155</v>
      </c>
      <c r="E2179" s="139">
        <v>41426</v>
      </c>
    </row>
    <row r="2180" spans="3:5">
      <c r="C2180" s="90" t="s">
        <v>3669</v>
      </c>
      <c r="D2180" s="90" t="s">
        <v>155</v>
      </c>
    </row>
    <row r="2181" spans="3:5">
      <c r="C2181" s="90" t="s">
        <v>5377</v>
      </c>
      <c r="D2181" s="90" t="s">
        <v>155</v>
      </c>
    </row>
    <row r="2182" spans="3:5">
      <c r="C2182" s="90" t="s">
        <v>3048</v>
      </c>
      <c r="D2182" s="90" t="s">
        <v>155</v>
      </c>
      <c r="E2182" s="139">
        <v>41426</v>
      </c>
    </row>
    <row r="2183" spans="3:5">
      <c r="C2183" s="90" t="s">
        <v>3680</v>
      </c>
      <c r="D2183" s="90" t="s">
        <v>155</v>
      </c>
    </row>
    <row r="2184" spans="3:5">
      <c r="C2184" s="90" t="s">
        <v>3049</v>
      </c>
      <c r="D2184" s="90" t="s">
        <v>155</v>
      </c>
    </row>
    <row r="2185" spans="3:5">
      <c r="C2185" s="90" t="s">
        <v>3050</v>
      </c>
      <c r="D2185" s="90" t="s">
        <v>155</v>
      </c>
      <c r="E2185" s="139">
        <v>41426</v>
      </c>
    </row>
    <row r="2186" spans="3:5">
      <c r="C2186" s="90" t="s">
        <v>3755</v>
      </c>
      <c r="D2186" s="90" t="s">
        <v>155</v>
      </c>
    </row>
    <row r="2187" spans="3:5">
      <c r="C2187" s="90" t="s">
        <v>3051</v>
      </c>
      <c r="D2187" s="90" t="s">
        <v>155</v>
      </c>
      <c r="E2187" s="139">
        <v>41426</v>
      </c>
    </row>
    <row r="2188" spans="3:5">
      <c r="C2188" s="90" t="s">
        <v>3052</v>
      </c>
      <c r="D2188" s="90" t="s">
        <v>155</v>
      </c>
      <c r="E2188" s="139">
        <v>41426</v>
      </c>
    </row>
    <row r="2189" spans="3:5">
      <c r="C2189" s="90" t="s">
        <v>3053</v>
      </c>
      <c r="D2189" s="90" t="s">
        <v>155</v>
      </c>
      <c r="E2189" s="139">
        <v>41426</v>
      </c>
    </row>
    <row r="2190" spans="3:5">
      <c r="C2190" s="90" t="s">
        <v>3054</v>
      </c>
      <c r="D2190" s="90" t="s">
        <v>155</v>
      </c>
      <c r="E2190" s="139">
        <v>41426</v>
      </c>
    </row>
    <row r="2191" spans="3:5">
      <c r="C2191" s="90" t="s">
        <v>3055</v>
      </c>
      <c r="D2191" s="90" t="s">
        <v>155</v>
      </c>
      <c r="E2191" s="139">
        <v>41426</v>
      </c>
    </row>
    <row r="2192" spans="3:5">
      <c r="C2192" s="90" t="s">
        <v>3635</v>
      </c>
      <c r="D2192" s="90" t="s">
        <v>155</v>
      </c>
    </row>
    <row r="2193" spans="3:5">
      <c r="C2193" s="90" t="s">
        <v>3056</v>
      </c>
      <c r="D2193" s="90" t="s">
        <v>155</v>
      </c>
      <c r="E2193" s="139">
        <v>41426</v>
      </c>
    </row>
    <row r="2194" spans="3:5">
      <c r="C2194" s="90" t="s">
        <v>3057</v>
      </c>
      <c r="D2194" s="90" t="s">
        <v>155</v>
      </c>
      <c r="E2194" s="139">
        <v>41426</v>
      </c>
    </row>
    <row r="2195" spans="3:5">
      <c r="C2195" s="90" t="s">
        <v>3058</v>
      </c>
      <c r="D2195" s="90" t="s">
        <v>155</v>
      </c>
      <c r="E2195" s="155">
        <v>41426</v>
      </c>
    </row>
    <row r="2196" spans="3:5">
      <c r="C2196" s="90" t="s">
        <v>3059</v>
      </c>
      <c r="D2196" s="90" t="s">
        <v>155</v>
      </c>
      <c r="E2196" s="139">
        <v>41426</v>
      </c>
    </row>
    <row r="2197" spans="3:5">
      <c r="C2197" s="90" t="s">
        <v>3060</v>
      </c>
      <c r="D2197" s="90" t="s">
        <v>155</v>
      </c>
      <c r="E2197" s="139">
        <v>41426</v>
      </c>
    </row>
    <row r="2198" spans="3:5">
      <c r="C2198" s="90" t="s">
        <v>3611</v>
      </c>
      <c r="D2198" s="90" t="s">
        <v>155</v>
      </c>
    </row>
    <row r="2199" spans="3:5">
      <c r="C2199" s="90" t="s">
        <v>5378</v>
      </c>
      <c r="D2199" s="90" t="s">
        <v>155</v>
      </c>
    </row>
    <row r="2200" spans="3:5">
      <c r="C2200" s="90" t="s">
        <v>5154</v>
      </c>
      <c r="D2200" s="90" t="s">
        <v>155</v>
      </c>
    </row>
    <row r="2201" spans="3:5">
      <c r="C2201" s="90" t="s">
        <v>3061</v>
      </c>
      <c r="D2201" s="90" t="s">
        <v>155</v>
      </c>
      <c r="E2201" s="139">
        <v>41426</v>
      </c>
    </row>
    <row r="2202" spans="3:5">
      <c r="C2202" s="90" t="s">
        <v>3062</v>
      </c>
      <c r="D2202" s="90" t="s">
        <v>155</v>
      </c>
      <c r="E2202" s="155">
        <v>41426</v>
      </c>
    </row>
    <row r="2203" spans="3:5">
      <c r="C2203" s="90" t="s">
        <v>3063</v>
      </c>
      <c r="D2203" s="90" t="s">
        <v>155</v>
      </c>
      <c r="E2203" s="139">
        <v>41426</v>
      </c>
    </row>
    <row r="2204" spans="3:5">
      <c r="C2204" s="90" t="s">
        <v>3064</v>
      </c>
      <c r="D2204" s="90" t="s">
        <v>155</v>
      </c>
    </row>
    <row r="2205" spans="3:5">
      <c r="C2205" s="90" t="s">
        <v>3065</v>
      </c>
      <c r="D2205" s="90" t="s">
        <v>155</v>
      </c>
      <c r="E2205" s="139">
        <v>41426</v>
      </c>
    </row>
    <row r="2206" spans="3:5">
      <c r="C2206" s="90" t="s">
        <v>3066</v>
      </c>
      <c r="D2206" s="90" t="s">
        <v>155</v>
      </c>
      <c r="E2206" s="139">
        <v>41426</v>
      </c>
    </row>
    <row r="2207" spans="3:5">
      <c r="C2207" s="90" t="s">
        <v>3067</v>
      </c>
      <c r="D2207" s="90" t="s">
        <v>155</v>
      </c>
      <c r="E2207" s="139">
        <v>41426</v>
      </c>
    </row>
    <row r="2208" spans="3:5">
      <c r="C2208" s="90" t="s">
        <v>3068</v>
      </c>
      <c r="D2208" s="90" t="s">
        <v>155</v>
      </c>
      <c r="E2208" s="139">
        <v>41426</v>
      </c>
    </row>
    <row r="2209" spans="3:5">
      <c r="C2209" s="90" t="s">
        <v>3069</v>
      </c>
      <c r="D2209" s="90" t="s">
        <v>155</v>
      </c>
      <c r="E2209" s="139">
        <v>41426</v>
      </c>
    </row>
    <row r="2210" spans="3:5">
      <c r="C2210" s="90" t="s">
        <v>3070</v>
      </c>
      <c r="D2210" s="90" t="s">
        <v>155</v>
      </c>
      <c r="E2210" s="139">
        <v>41426</v>
      </c>
    </row>
    <row r="2211" spans="3:5">
      <c r="C2211" s="90" t="s">
        <v>3071</v>
      </c>
      <c r="D2211" s="90" t="s">
        <v>155</v>
      </c>
      <c r="E2211" s="139">
        <v>41426</v>
      </c>
    </row>
    <row r="2212" spans="3:5">
      <c r="C2212" s="90" t="s">
        <v>3072</v>
      </c>
      <c r="D2212" s="90" t="s">
        <v>155</v>
      </c>
      <c r="E2212" s="139">
        <v>41426</v>
      </c>
    </row>
    <row r="2213" spans="3:5">
      <c r="C2213" s="90" t="s">
        <v>3073</v>
      </c>
      <c r="D2213" s="90" t="s">
        <v>155</v>
      </c>
      <c r="E2213" s="139">
        <v>41426</v>
      </c>
    </row>
    <row r="2214" spans="3:5">
      <c r="C2214" s="90" t="s">
        <v>3074</v>
      </c>
      <c r="D2214" s="90" t="s">
        <v>155</v>
      </c>
      <c r="E2214" s="139">
        <v>41426</v>
      </c>
    </row>
    <row r="2215" spans="3:5">
      <c r="C2215" s="90" t="s">
        <v>3075</v>
      </c>
      <c r="D2215" s="90" t="s">
        <v>155</v>
      </c>
      <c r="E2215" s="139">
        <v>41426</v>
      </c>
    </row>
    <row r="2216" spans="3:5">
      <c r="C2216" s="90" t="s">
        <v>3591</v>
      </c>
      <c r="D2216" s="90" t="s">
        <v>155</v>
      </c>
    </row>
    <row r="2217" spans="3:5">
      <c r="C2217" s="90" t="s">
        <v>3076</v>
      </c>
      <c r="D2217" s="90" t="s">
        <v>155</v>
      </c>
      <c r="E2217" s="139">
        <v>41426</v>
      </c>
    </row>
    <row r="2218" spans="3:5">
      <c r="C2218" s="90" t="s">
        <v>3077</v>
      </c>
      <c r="D2218" s="90" t="s">
        <v>155</v>
      </c>
    </row>
    <row r="2219" spans="3:5">
      <c r="C2219" s="90" t="s">
        <v>3078</v>
      </c>
      <c r="D2219" s="90" t="s">
        <v>155</v>
      </c>
      <c r="E2219" s="155">
        <v>41426</v>
      </c>
    </row>
    <row r="2220" spans="3:5">
      <c r="C2220" s="90" t="s">
        <v>3875</v>
      </c>
      <c r="D2220" s="90" t="s">
        <v>155</v>
      </c>
      <c r="E2220" s="155">
        <v>42646.320925925924</v>
      </c>
    </row>
    <row r="2221" spans="3:5">
      <c r="C2221" s="90" t="s">
        <v>3876</v>
      </c>
      <c r="D2221" s="90" t="s">
        <v>155</v>
      </c>
      <c r="E2221" s="155">
        <v>42646.320937500001</v>
      </c>
    </row>
    <row r="2222" spans="3:5">
      <c r="C2222" s="90" t="s">
        <v>3079</v>
      </c>
      <c r="D2222" s="90" t="s">
        <v>155</v>
      </c>
      <c r="E2222" s="139">
        <v>41426</v>
      </c>
    </row>
    <row r="2223" spans="3:5">
      <c r="C2223" s="90" t="s">
        <v>3159</v>
      </c>
      <c r="D2223" s="90" t="s">
        <v>155</v>
      </c>
      <c r="E2223" s="155">
        <v>41507.778715277775</v>
      </c>
    </row>
    <row r="2224" spans="3:5">
      <c r="C2224" s="90" t="s">
        <v>3080</v>
      </c>
      <c r="D2224" s="90" t="s">
        <v>155</v>
      </c>
      <c r="E2224" s="139">
        <v>41426</v>
      </c>
    </row>
    <row r="2225" spans="3:5">
      <c r="C2225" s="90" t="s">
        <v>3081</v>
      </c>
      <c r="D2225" s="90" t="s">
        <v>155</v>
      </c>
      <c r="E2225" s="139">
        <v>41426</v>
      </c>
    </row>
    <row r="2226" spans="3:5">
      <c r="C2226" s="90" t="s">
        <v>187</v>
      </c>
      <c r="D2226" s="90" t="s">
        <v>155</v>
      </c>
      <c r="E2226" s="139">
        <v>41426</v>
      </c>
    </row>
    <row r="2227" spans="3:5">
      <c r="C2227" s="90" t="s">
        <v>3082</v>
      </c>
      <c r="D2227" s="90" t="s">
        <v>155</v>
      </c>
    </row>
    <row r="2228" spans="3:5">
      <c r="C2228" s="90" t="s">
        <v>3083</v>
      </c>
      <c r="D2228" s="90" t="s">
        <v>155</v>
      </c>
      <c r="E2228" s="139">
        <v>41426</v>
      </c>
    </row>
    <row r="2229" spans="3:5">
      <c r="C2229" s="90" t="s">
        <v>3084</v>
      </c>
      <c r="D2229" s="90" t="s">
        <v>155</v>
      </c>
      <c r="E2229" s="139">
        <v>41426</v>
      </c>
    </row>
    <row r="2230" spans="3:5">
      <c r="C2230" s="90" t="s">
        <v>3085</v>
      </c>
      <c r="D2230" s="90" t="s">
        <v>155</v>
      </c>
      <c r="E2230" s="139">
        <v>41426</v>
      </c>
    </row>
    <row r="2231" spans="3:5">
      <c r="C2231" s="90" t="s">
        <v>3665</v>
      </c>
      <c r="D2231" s="90" t="s">
        <v>155</v>
      </c>
    </row>
    <row r="2232" spans="3:5">
      <c r="C2232" s="90" t="s">
        <v>3087</v>
      </c>
      <c r="D2232" s="90" t="s">
        <v>155</v>
      </c>
      <c r="E2232" s="139">
        <v>41426</v>
      </c>
    </row>
    <row r="2233" spans="3:5">
      <c r="C2233" s="90" t="s">
        <v>3088</v>
      </c>
      <c r="D2233" s="90" t="s">
        <v>155</v>
      </c>
      <c r="E2233" s="139">
        <v>41426</v>
      </c>
    </row>
    <row r="2234" spans="3:5">
      <c r="C2234" s="90" t="s">
        <v>3089</v>
      </c>
      <c r="D2234" s="90" t="s">
        <v>155</v>
      </c>
      <c r="E2234" s="139">
        <v>41426</v>
      </c>
    </row>
    <row r="2235" spans="3:5">
      <c r="C2235" s="90" t="s">
        <v>3630</v>
      </c>
      <c r="D2235" s="90" t="s">
        <v>155</v>
      </c>
    </row>
    <row r="2236" spans="3:5">
      <c r="C2236" s="90" t="s">
        <v>3090</v>
      </c>
      <c r="D2236" s="90" t="s">
        <v>155</v>
      </c>
      <c r="E2236" s="155">
        <v>41426</v>
      </c>
    </row>
    <row r="2237" spans="3:5">
      <c r="C2237" s="90" t="s">
        <v>3091</v>
      </c>
      <c r="D2237" s="90" t="s">
        <v>155</v>
      </c>
      <c r="E2237" s="139">
        <v>41426</v>
      </c>
    </row>
    <row r="2238" spans="3:5">
      <c r="C2238" s="90" t="s">
        <v>3092</v>
      </c>
      <c r="D2238" s="90" t="s">
        <v>155</v>
      </c>
      <c r="E2238" s="139">
        <v>41426</v>
      </c>
    </row>
    <row r="2239" spans="3:5">
      <c r="C2239" s="90" t="s">
        <v>3093</v>
      </c>
      <c r="D2239" s="90" t="s">
        <v>155</v>
      </c>
      <c r="E2239" s="139">
        <v>41426</v>
      </c>
    </row>
    <row r="2240" spans="3:5">
      <c r="C2240" s="90" t="s">
        <v>3094</v>
      </c>
      <c r="D2240" s="90" t="s">
        <v>155</v>
      </c>
    </row>
    <row r="2241" spans="3:5">
      <c r="C2241" s="90" t="s">
        <v>3609</v>
      </c>
      <c r="D2241" s="90" t="s">
        <v>155</v>
      </c>
    </row>
    <row r="2242" spans="3:5">
      <c r="C2242" s="90" t="s">
        <v>3095</v>
      </c>
      <c r="D2242" s="90" t="s">
        <v>155</v>
      </c>
      <c r="E2242" s="139">
        <v>41426</v>
      </c>
    </row>
    <row r="2243" spans="3:5">
      <c r="C2243" s="90" t="s">
        <v>3096</v>
      </c>
      <c r="D2243" s="90" t="s">
        <v>155</v>
      </c>
      <c r="E2243" s="139">
        <v>41426</v>
      </c>
    </row>
    <row r="2244" spans="3:5">
      <c r="C2244" s="90" t="s">
        <v>3097</v>
      </c>
      <c r="D2244" s="90" t="s">
        <v>155</v>
      </c>
      <c r="E2244" s="139">
        <v>41426</v>
      </c>
    </row>
    <row r="2245" spans="3:5">
      <c r="C2245" s="90" t="s">
        <v>3098</v>
      </c>
      <c r="D2245" s="90" t="s">
        <v>155</v>
      </c>
      <c r="E2245" s="139">
        <v>41426</v>
      </c>
    </row>
    <row r="2246" spans="3:5">
      <c r="C2246" s="90" t="s">
        <v>3099</v>
      </c>
      <c r="D2246" s="90" t="s">
        <v>155</v>
      </c>
      <c r="E2246" s="139">
        <v>41426</v>
      </c>
    </row>
    <row r="2247" spans="3:5">
      <c r="C2247" s="90" t="s">
        <v>3100</v>
      </c>
      <c r="D2247" s="90" t="s">
        <v>155</v>
      </c>
      <c r="E2247" s="139">
        <v>41426</v>
      </c>
    </row>
    <row r="2248" spans="3:5">
      <c r="C2248" s="90" t="s">
        <v>3101</v>
      </c>
      <c r="D2248" s="90" t="s">
        <v>155</v>
      </c>
      <c r="E2248" s="139">
        <v>41426</v>
      </c>
    </row>
    <row r="2249" spans="3:5">
      <c r="C2249" s="90" t="s">
        <v>3102</v>
      </c>
      <c r="D2249" s="90" t="s">
        <v>155</v>
      </c>
      <c r="E2249" s="139">
        <v>41426</v>
      </c>
    </row>
    <row r="2250" spans="3:5">
      <c r="C2250" s="90" t="s">
        <v>3103</v>
      </c>
      <c r="D2250" s="90" t="s">
        <v>155</v>
      </c>
      <c r="E2250" s="139">
        <v>41426</v>
      </c>
    </row>
    <row r="2251" spans="3:5">
      <c r="C2251" s="90" t="s">
        <v>3104</v>
      </c>
      <c r="D2251" s="90" t="s">
        <v>155</v>
      </c>
      <c r="E2251" s="155">
        <v>41426</v>
      </c>
    </row>
    <row r="2252" spans="3:5">
      <c r="C2252" s="90" t="s">
        <v>5697</v>
      </c>
      <c r="D2252" s="90" t="s">
        <v>155</v>
      </c>
    </row>
    <row r="2253" spans="3:5">
      <c r="C2253" s="90" t="s">
        <v>3105</v>
      </c>
      <c r="D2253" s="90" t="s">
        <v>155</v>
      </c>
      <c r="E2253" s="139">
        <v>41426</v>
      </c>
    </row>
    <row r="2254" spans="3:5">
      <c r="C2254" s="90" t="s">
        <v>3106</v>
      </c>
      <c r="D2254" s="90" t="s">
        <v>155</v>
      </c>
      <c r="E2254" s="139">
        <v>41426</v>
      </c>
    </row>
    <row r="2255" spans="3:5">
      <c r="C2255" s="90" t="s">
        <v>3107</v>
      </c>
      <c r="D2255" s="90" t="s">
        <v>155</v>
      </c>
      <c r="E2255" s="139">
        <v>41426</v>
      </c>
    </row>
    <row r="2256" spans="3:5">
      <c r="C2256" s="90" t="s">
        <v>3610</v>
      </c>
      <c r="D2256" s="90" t="s">
        <v>155</v>
      </c>
    </row>
    <row r="2257" spans="3:5">
      <c r="C2257" s="90" t="s">
        <v>3685</v>
      </c>
      <c r="D2257" s="90" t="s">
        <v>155</v>
      </c>
    </row>
    <row r="2258" spans="3:5">
      <c r="C2258" s="90" t="s">
        <v>3108</v>
      </c>
      <c r="D2258" s="90" t="s">
        <v>155</v>
      </c>
    </row>
    <row r="2259" spans="3:5">
      <c r="C2259" s="90" t="s">
        <v>3737</v>
      </c>
      <c r="D2259" s="90" t="s">
        <v>155</v>
      </c>
    </row>
    <row r="2260" spans="3:5">
      <c r="C2260" s="90" t="s">
        <v>3109</v>
      </c>
      <c r="D2260" s="90" t="s">
        <v>155</v>
      </c>
    </row>
    <row r="2261" spans="3:5">
      <c r="C2261" s="90" t="s">
        <v>3142</v>
      </c>
      <c r="D2261" s="90" t="s">
        <v>155</v>
      </c>
      <c r="E2261" s="139">
        <v>41507.753333333334</v>
      </c>
    </row>
    <row r="2262" spans="3:5">
      <c r="C2262" s="90" t="s">
        <v>3110</v>
      </c>
      <c r="D2262" s="90" t="s">
        <v>155</v>
      </c>
      <c r="E2262" s="139">
        <v>41426</v>
      </c>
    </row>
    <row r="2263" spans="3:5">
      <c r="C2263" s="90" t="s">
        <v>3111</v>
      </c>
      <c r="D2263" s="90" t="s">
        <v>155</v>
      </c>
      <c r="E2263" s="139">
        <v>41426</v>
      </c>
    </row>
    <row r="2264" spans="3:5">
      <c r="C2264" s="90" t="s">
        <v>3782</v>
      </c>
      <c r="D2264" s="90" t="s">
        <v>155</v>
      </c>
    </row>
    <row r="2265" spans="3:5">
      <c r="C2265" s="90" t="s">
        <v>3112</v>
      </c>
      <c r="D2265" s="90" t="s">
        <v>155</v>
      </c>
      <c r="E2265" s="139">
        <v>41426</v>
      </c>
    </row>
    <row r="2266" spans="3:5">
      <c r="C2266" s="90" t="s">
        <v>188</v>
      </c>
      <c r="D2266" s="90" t="s">
        <v>155</v>
      </c>
    </row>
    <row r="2267" spans="3:5">
      <c r="C2267" s="90" t="s">
        <v>3113</v>
      </c>
      <c r="D2267" s="90" t="s">
        <v>155</v>
      </c>
      <c r="E2267" s="139">
        <v>41426</v>
      </c>
    </row>
    <row r="2268" spans="3:5">
      <c r="C2268" s="90" t="s">
        <v>3114</v>
      </c>
      <c r="D2268" s="90" t="s">
        <v>155</v>
      </c>
      <c r="E2268" s="139">
        <v>41426</v>
      </c>
    </row>
    <row r="2269" spans="3:5">
      <c r="C2269" s="90" t="s">
        <v>5572</v>
      </c>
      <c r="D2269" s="90" t="s">
        <v>155</v>
      </c>
    </row>
    <row r="2270" spans="3:5">
      <c r="C2270" s="90" t="s">
        <v>3115</v>
      </c>
      <c r="D2270" s="90" t="s">
        <v>155</v>
      </c>
      <c r="E2270" s="139">
        <v>41426</v>
      </c>
    </row>
    <row r="2271" spans="3:5">
      <c r="C2271" s="90" t="s">
        <v>3704</v>
      </c>
      <c r="D2271" s="90" t="s">
        <v>155</v>
      </c>
    </row>
    <row r="2272" spans="3:5">
      <c r="C2272" s="90" t="s">
        <v>3116</v>
      </c>
      <c r="D2272" s="90" t="s">
        <v>155</v>
      </c>
    </row>
    <row r="2273" spans="3:5">
      <c r="C2273" s="90" t="s">
        <v>3117</v>
      </c>
      <c r="D2273" s="90" t="s">
        <v>155</v>
      </c>
      <c r="E2273" s="139">
        <v>41426</v>
      </c>
    </row>
    <row r="2274" spans="3:5">
      <c r="C2274" s="90" t="s">
        <v>3118</v>
      </c>
      <c r="D2274" s="90" t="s">
        <v>155</v>
      </c>
      <c r="E2274" s="139">
        <v>41426</v>
      </c>
    </row>
    <row r="2275" spans="3:5">
      <c r="C2275" s="90" t="s">
        <v>3593</v>
      </c>
      <c r="D2275" s="90" t="s">
        <v>155</v>
      </c>
    </row>
    <row r="2276" spans="3:5">
      <c r="C2276" s="90" t="s">
        <v>3119</v>
      </c>
      <c r="D2276" s="90" t="s">
        <v>155</v>
      </c>
      <c r="E2276" s="139">
        <v>41426</v>
      </c>
    </row>
    <row r="2277" spans="3:5">
      <c r="C2277" s="90" t="s">
        <v>3877</v>
      </c>
      <c r="D2277" s="90" t="s">
        <v>155</v>
      </c>
      <c r="E2277" s="155">
        <v>42646.320949074077</v>
      </c>
    </row>
    <row r="2278" spans="3:5">
      <c r="C2278" s="90" t="s">
        <v>3120</v>
      </c>
      <c r="D2278" s="90" t="s">
        <v>155</v>
      </c>
      <c r="E2278" s="155">
        <v>41426</v>
      </c>
    </row>
    <row r="2279" spans="3:5">
      <c r="C2279" s="90" t="s">
        <v>3121</v>
      </c>
      <c r="D2279" s="90" t="s">
        <v>155</v>
      </c>
      <c r="E2279" s="155">
        <v>41426</v>
      </c>
    </row>
    <row r="2280" spans="3:5">
      <c r="C2280" s="90" t="s">
        <v>999</v>
      </c>
      <c r="D2280" s="90" t="s">
        <v>3157</v>
      </c>
      <c r="E2280" s="139">
        <v>41507.775381944448</v>
      </c>
    </row>
    <row r="2281" spans="3:5">
      <c r="C2281" s="90" t="s">
        <v>1024</v>
      </c>
      <c r="D2281" s="90" t="s">
        <v>3157</v>
      </c>
      <c r="E2281" s="155">
        <v>41507.77548611111</v>
      </c>
    </row>
    <row r="2282" spans="3:5">
      <c r="C2282" s="90" t="s">
        <v>1036</v>
      </c>
      <c r="D2282" s="90" t="s">
        <v>3157</v>
      </c>
      <c r="E2282" s="139">
        <v>41507.775578703702</v>
      </c>
    </row>
    <row r="2283" spans="3:5">
      <c r="C2283" s="90" t="s">
        <v>3212</v>
      </c>
      <c r="D2283" s="90" t="s">
        <v>3157</v>
      </c>
    </row>
    <row r="2284" spans="3:5">
      <c r="C2284" s="90" t="s">
        <v>3419</v>
      </c>
      <c r="D2284" s="90" t="s">
        <v>3157</v>
      </c>
      <c r="E2284" s="155">
        <v>41548.908333333333</v>
      </c>
    </row>
    <row r="2285" spans="3:5">
      <c r="C2285" s="90" t="s">
        <v>1107</v>
      </c>
      <c r="D2285" s="90" t="s">
        <v>3157</v>
      </c>
      <c r="E2285" s="139">
        <v>41507.775729166664</v>
      </c>
    </row>
    <row r="2286" spans="3:5">
      <c r="C2286" s="90" t="s">
        <v>851</v>
      </c>
      <c r="D2286" s="90" t="s">
        <v>3488</v>
      </c>
      <c r="E2286" s="139">
        <v>41770.674629629626</v>
      </c>
    </row>
    <row r="2287" spans="3:5">
      <c r="C2287" s="90" t="s">
        <v>909</v>
      </c>
      <c r="D2287" s="90" t="s">
        <v>3488</v>
      </c>
      <c r="E2287" s="155">
        <v>41770.67465277778</v>
      </c>
    </row>
    <row r="2288" spans="3:5">
      <c r="C2288" s="90" t="s">
        <v>2491</v>
      </c>
      <c r="D2288" s="90" t="s">
        <v>3488</v>
      </c>
      <c r="E2288" s="139">
        <v>41770.674756944441</v>
      </c>
    </row>
    <row r="2289" spans="3:5">
      <c r="C2289" s="90" t="s">
        <v>2890</v>
      </c>
      <c r="D2289" s="90" t="s">
        <v>3488</v>
      </c>
      <c r="E2289" s="139">
        <v>41770.674803240741</v>
      </c>
    </row>
    <row r="2290" spans="3:5">
      <c r="C2290" s="90" t="s">
        <v>2898</v>
      </c>
      <c r="D2290" s="90" t="s">
        <v>3488</v>
      </c>
      <c r="E2290" s="139">
        <v>41770.674826388888</v>
      </c>
    </row>
    <row r="2291" spans="3:5">
      <c r="C2291" s="90" t="s">
        <v>2842</v>
      </c>
      <c r="D2291" s="90" t="s">
        <v>3488</v>
      </c>
      <c r="E2291" s="139">
        <v>41770.674861111111</v>
      </c>
    </row>
    <row r="2292" spans="3:5">
      <c r="C2292" s="90" t="s">
        <v>3784</v>
      </c>
      <c r="D2292" s="90" t="s">
        <v>159</v>
      </c>
    </row>
    <row r="2293" spans="3:5">
      <c r="C2293" s="90" t="s">
        <v>3730</v>
      </c>
      <c r="D2293" s="90" t="s">
        <v>159</v>
      </c>
    </row>
    <row r="2294" spans="3:5">
      <c r="C2294" s="90" t="s">
        <v>2257</v>
      </c>
      <c r="D2294" s="90" t="s">
        <v>159</v>
      </c>
      <c r="E2294" s="155">
        <v>41426</v>
      </c>
    </row>
    <row r="2295" spans="3:5">
      <c r="C2295" s="90" t="s">
        <v>2258</v>
      </c>
      <c r="D2295" s="90" t="s">
        <v>159</v>
      </c>
      <c r="E2295" s="139">
        <v>41426</v>
      </c>
    </row>
    <row r="2296" spans="3:5">
      <c r="C2296" s="90" t="s">
        <v>2259</v>
      </c>
      <c r="D2296" s="90" t="s">
        <v>159</v>
      </c>
      <c r="E2296" s="139">
        <v>41426</v>
      </c>
    </row>
    <row r="2297" spans="3:5">
      <c r="C2297" s="90" t="s">
        <v>2260</v>
      </c>
      <c r="D2297" s="90" t="s">
        <v>159</v>
      </c>
      <c r="E2297" s="139">
        <v>41426</v>
      </c>
    </row>
    <row r="2298" spans="3:5">
      <c r="C2298" s="90" t="s">
        <v>2261</v>
      </c>
      <c r="D2298" s="90" t="s">
        <v>159</v>
      </c>
      <c r="E2298" s="139">
        <v>41426</v>
      </c>
    </row>
    <row r="2299" spans="3:5">
      <c r="C2299" s="90" t="s">
        <v>2262</v>
      </c>
      <c r="D2299" s="90" t="s">
        <v>159</v>
      </c>
      <c r="E2299" s="139">
        <v>41426</v>
      </c>
    </row>
    <row r="2300" spans="3:5">
      <c r="C2300" s="90" t="s">
        <v>3333</v>
      </c>
      <c r="D2300" s="90" t="s">
        <v>159</v>
      </c>
      <c r="E2300" s="139">
        <v>41511.856956018521</v>
      </c>
    </row>
    <row r="2301" spans="3:5">
      <c r="C2301" s="90" t="s">
        <v>2263</v>
      </c>
      <c r="D2301" s="90" t="s">
        <v>159</v>
      </c>
      <c r="E2301" s="139">
        <v>41426</v>
      </c>
    </row>
    <row r="2302" spans="3:5">
      <c r="C2302" s="90" t="s">
        <v>2264</v>
      </c>
      <c r="D2302" s="90" t="s">
        <v>159</v>
      </c>
      <c r="E2302" s="139">
        <v>41426</v>
      </c>
    </row>
    <row r="2303" spans="3:5">
      <c r="C2303" s="90" t="s">
        <v>2265</v>
      </c>
      <c r="D2303" s="90" t="s">
        <v>159</v>
      </c>
      <c r="E2303" s="139">
        <v>41426</v>
      </c>
    </row>
    <row r="2304" spans="3:5">
      <c r="C2304" s="90" t="s">
        <v>2266</v>
      </c>
      <c r="D2304" s="90" t="s">
        <v>159</v>
      </c>
      <c r="E2304" s="155">
        <v>41426</v>
      </c>
    </row>
    <row r="2305" spans="3:5">
      <c r="C2305" s="90" t="s">
        <v>3738</v>
      </c>
      <c r="D2305" s="90" t="s">
        <v>159</v>
      </c>
    </row>
    <row r="2306" spans="3:5">
      <c r="C2306" s="90" t="s">
        <v>3732</v>
      </c>
      <c r="D2306" s="90" t="s">
        <v>159</v>
      </c>
    </row>
    <row r="2307" spans="3:5">
      <c r="C2307" s="90" t="s">
        <v>2267</v>
      </c>
      <c r="D2307" s="90" t="s">
        <v>159</v>
      </c>
      <c r="E2307" s="139">
        <v>41426</v>
      </c>
    </row>
    <row r="2308" spans="3:5">
      <c r="C2308" s="90" t="s">
        <v>2268</v>
      </c>
      <c r="D2308" s="90" t="s">
        <v>159</v>
      </c>
    </row>
    <row r="2309" spans="3:5">
      <c r="C2309" s="90" t="s">
        <v>2269</v>
      </c>
      <c r="D2309" s="90" t="s">
        <v>159</v>
      </c>
      <c r="E2309" s="139">
        <v>41426</v>
      </c>
    </row>
    <row r="2310" spans="3:5">
      <c r="C2310" s="90" t="s">
        <v>3765</v>
      </c>
      <c r="D2310" s="90" t="s">
        <v>159</v>
      </c>
    </row>
    <row r="2311" spans="3:5">
      <c r="C2311" s="90" t="s">
        <v>2270</v>
      </c>
      <c r="D2311" s="90" t="s">
        <v>159</v>
      </c>
      <c r="E2311" s="139">
        <v>41426</v>
      </c>
    </row>
    <row r="2312" spans="3:5">
      <c r="C2312" s="90" t="s">
        <v>2271</v>
      </c>
      <c r="D2312" s="90" t="s">
        <v>159</v>
      </c>
      <c r="E2312" s="139">
        <v>41426</v>
      </c>
    </row>
    <row r="2313" spans="3:5">
      <c r="C2313" s="90" t="s">
        <v>2272</v>
      </c>
      <c r="D2313" s="90" t="s">
        <v>159</v>
      </c>
    </row>
    <row r="2314" spans="3:5">
      <c r="C2314" s="90" t="s">
        <v>2508</v>
      </c>
      <c r="D2314" s="90" t="s">
        <v>159</v>
      </c>
    </row>
    <row r="2315" spans="3:5">
      <c r="C2315" s="90" t="s">
        <v>2273</v>
      </c>
      <c r="D2315" s="90" t="s">
        <v>159</v>
      </c>
      <c r="E2315" s="139">
        <v>41426</v>
      </c>
    </row>
    <row r="2316" spans="3:5">
      <c r="C2316" s="90" t="s">
        <v>2274</v>
      </c>
      <c r="D2316" s="90" t="s">
        <v>159</v>
      </c>
      <c r="E2316" s="139">
        <v>41426</v>
      </c>
    </row>
    <row r="2317" spans="3:5">
      <c r="C2317" s="90" t="s">
        <v>2275</v>
      </c>
      <c r="D2317" s="90" t="s">
        <v>159</v>
      </c>
      <c r="E2317" s="139">
        <v>41426</v>
      </c>
    </row>
    <row r="2318" spans="3:5">
      <c r="C2318" s="90" t="s">
        <v>2276</v>
      </c>
      <c r="D2318" s="90" t="s">
        <v>159</v>
      </c>
      <c r="E2318" s="139">
        <v>41426</v>
      </c>
    </row>
    <row r="2319" spans="3:5">
      <c r="C2319" s="90" t="s">
        <v>2277</v>
      </c>
      <c r="D2319" s="90" t="s">
        <v>159</v>
      </c>
    </row>
    <row r="2320" spans="3:5">
      <c r="C2320" s="90" t="s">
        <v>2278</v>
      </c>
      <c r="D2320" s="90" t="s">
        <v>159</v>
      </c>
      <c r="E2320" s="139">
        <v>41426</v>
      </c>
    </row>
    <row r="2321" spans="3:5">
      <c r="C2321" s="90" t="s">
        <v>2914</v>
      </c>
      <c r="D2321" s="90" t="s">
        <v>159</v>
      </c>
      <c r="E2321" s="139">
        <v>41426</v>
      </c>
    </row>
    <row r="2322" spans="3:5">
      <c r="C2322" s="90" t="s">
        <v>2279</v>
      </c>
      <c r="D2322" s="90" t="s">
        <v>159</v>
      </c>
      <c r="E2322" s="155">
        <v>41426</v>
      </c>
    </row>
    <row r="2323" spans="3:5">
      <c r="C2323" s="90" t="s">
        <v>2280</v>
      </c>
      <c r="D2323" s="90" t="s">
        <v>159</v>
      </c>
    </row>
    <row r="2324" spans="3:5">
      <c r="C2324" s="90" t="s">
        <v>2281</v>
      </c>
      <c r="D2324" s="90" t="s">
        <v>159</v>
      </c>
      <c r="E2324" s="155">
        <v>41426</v>
      </c>
    </row>
    <row r="2325" spans="3:5">
      <c r="C2325" s="90" t="s">
        <v>2282</v>
      </c>
      <c r="D2325" s="90" t="s">
        <v>159</v>
      </c>
      <c r="E2325" s="139">
        <v>41426</v>
      </c>
    </row>
    <row r="2326" spans="3:5">
      <c r="C2326" s="90" t="s">
        <v>2283</v>
      </c>
      <c r="D2326" s="90" t="s">
        <v>159</v>
      </c>
      <c r="E2326" s="139">
        <v>41426</v>
      </c>
    </row>
    <row r="2327" spans="3:5">
      <c r="C2327" s="90" t="s">
        <v>2284</v>
      </c>
      <c r="D2327" s="90" t="s">
        <v>159</v>
      </c>
      <c r="E2327" s="139">
        <v>41426</v>
      </c>
    </row>
    <row r="2328" spans="3:5">
      <c r="C2328" s="90" t="s">
        <v>2285</v>
      </c>
      <c r="D2328" s="90" t="s">
        <v>159</v>
      </c>
      <c r="E2328" s="139">
        <v>41426</v>
      </c>
    </row>
    <row r="2329" spans="3:5">
      <c r="C2329" s="90" t="s">
        <v>2286</v>
      </c>
      <c r="D2329" s="90" t="s">
        <v>159</v>
      </c>
    </row>
    <row r="2330" spans="3:5">
      <c r="C2330" s="90" t="s">
        <v>2287</v>
      </c>
      <c r="D2330" s="90" t="s">
        <v>159</v>
      </c>
    </row>
    <row r="2331" spans="3:5">
      <c r="C2331" s="90" t="s">
        <v>2288</v>
      </c>
      <c r="D2331" s="90" t="s">
        <v>159</v>
      </c>
    </row>
    <row r="2332" spans="3:5">
      <c r="C2332" s="90" t="s">
        <v>2289</v>
      </c>
      <c r="D2332" s="90" t="s">
        <v>159</v>
      </c>
    </row>
    <row r="2333" spans="3:5">
      <c r="C2333" s="90" t="s">
        <v>5685</v>
      </c>
      <c r="D2333" s="90" t="s">
        <v>159</v>
      </c>
    </row>
    <row r="2334" spans="3:5">
      <c r="C2334" s="90" t="s">
        <v>3883</v>
      </c>
      <c r="D2334" s="90" t="s">
        <v>159</v>
      </c>
      <c r="E2334" s="155">
        <v>42646.321145833332</v>
      </c>
    </row>
    <row r="2335" spans="3:5">
      <c r="C2335" s="90" t="s">
        <v>3828</v>
      </c>
      <c r="D2335" s="90" t="s">
        <v>159</v>
      </c>
      <c r="E2335" s="155">
        <v>42646.32104166667</v>
      </c>
    </row>
    <row r="2336" spans="3:5">
      <c r="C2336" s="90" t="s">
        <v>2290</v>
      </c>
      <c r="D2336" s="90" t="s">
        <v>159</v>
      </c>
      <c r="E2336" s="139">
        <v>41426</v>
      </c>
    </row>
    <row r="2337" spans="3:5">
      <c r="C2337" s="90" t="s">
        <v>2291</v>
      </c>
      <c r="D2337" s="90" t="s">
        <v>159</v>
      </c>
    </row>
    <row r="2338" spans="3:5">
      <c r="C2338" s="90" t="s">
        <v>3880</v>
      </c>
      <c r="D2338" s="90" t="s">
        <v>159</v>
      </c>
      <c r="E2338" s="155">
        <v>42646.32099537037</v>
      </c>
    </row>
    <row r="2339" spans="3:5">
      <c r="C2339" s="90" t="s">
        <v>3178</v>
      </c>
      <c r="D2339" s="90" t="s">
        <v>159</v>
      </c>
    </row>
    <row r="2340" spans="3:5">
      <c r="C2340" s="90" t="s">
        <v>2292</v>
      </c>
      <c r="D2340" s="90" t="s">
        <v>159</v>
      </c>
    </row>
    <row r="2341" spans="3:5">
      <c r="C2341" s="90" t="s">
        <v>2931</v>
      </c>
      <c r="D2341" s="90" t="s">
        <v>159</v>
      </c>
      <c r="E2341" s="139">
        <v>41426</v>
      </c>
    </row>
    <row r="2342" spans="3:5">
      <c r="C2342" s="90" t="s">
        <v>2293</v>
      </c>
      <c r="D2342" s="90" t="s">
        <v>159</v>
      </c>
      <c r="E2342" s="155">
        <v>41426</v>
      </c>
    </row>
    <row r="2343" spans="3:5">
      <c r="C2343" s="90" t="s">
        <v>2294</v>
      </c>
      <c r="D2343" s="90" t="s">
        <v>159</v>
      </c>
      <c r="E2343" s="139">
        <v>41426</v>
      </c>
    </row>
    <row r="2344" spans="3:5">
      <c r="C2344" s="90" t="s">
        <v>2295</v>
      </c>
      <c r="D2344" s="90" t="s">
        <v>159</v>
      </c>
      <c r="E2344" s="139">
        <v>41426</v>
      </c>
    </row>
    <row r="2345" spans="3:5">
      <c r="C2345" s="90" t="s">
        <v>3207</v>
      </c>
      <c r="D2345" s="90" t="s">
        <v>159</v>
      </c>
    </row>
    <row r="2346" spans="3:5">
      <c r="C2346" s="90" t="s">
        <v>2908</v>
      </c>
      <c r="D2346" s="90" t="s">
        <v>159</v>
      </c>
      <c r="E2346" s="155">
        <v>41426</v>
      </c>
    </row>
    <row r="2347" spans="3:5">
      <c r="C2347" s="90" t="s">
        <v>2907</v>
      </c>
      <c r="D2347" s="90" t="s">
        <v>159</v>
      </c>
    </row>
    <row r="2348" spans="3:5">
      <c r="C2348" s="90" t="s">
        <v>2860</v>
      </c>
      <c r="D2348" s="90" t="s">
        <v>159</v>
      </c>
    </row>
    <row r="2349" spans="3:5">
      <c r="C2349" s="90" t="s">
        <v>2878</v>
      </c>
      <c r="D2349" s="90" t="s">
        <v>159</v>
      </c>
      <c r="E2349" s="139">
        <v>41426</v>
      </c>
    </row>
    <row r="2350" spans="3:5">
      <c r="C2350" s="90" t="s">
        <v>2296</v>
      </c>
      <c r="D2350" s="90" t="s">
        <v>159</v>
      </c>
      <c r="E2350" s="139">
        <v>41426</v>
      </c>
    </row>
    <row r="2351" spans="3:5">
      <c r="C2351" s="90" t="s">
        <v>3846</v>
      </c>
      <c r="D2351" s="90" t="s">
        <v>159</v>
      </c>
      <c r="E2351" s="155">
        <v>42646.316805555558</v>
      </c>
    </row>
    <row r="2352" spans="3:5">
      <c r="C2352" s="90" t="s">
        <v>2847</v>
      </c>
      <c r="D2352" s="90" t="s">
        <v>159</v>
      </c>
    </row>
    <row r="2353" spans="3:5">
      <c r="C2353" s="90" t="s">
        <v>2297</v>
      </c>
      <c r="D2353" s="90" t="s">
        <v>159</v>
      </c>
      <c r="E2353" s="139">
        <v>41426</v>
      </c>
    </row>
    <row r="2354" spans="3:5">
      <c r="C2354" s="90" t="s">
        <v>3697</v>
      </c>
      <c r="D2354" s="90" t="s">
        <v>159</v>
      </c>
    </row>
    <row r="2355" spans="3:5">
      <c r="C2355" s="90" t="s">
        <v>2298</v>
      </c>
      <c r="D2355" s="90" t="s">
        <v>159</v>
      </c>
      <c r="E2355" s="139">
        <v>41426</v>
      </c>
    </row>
    <row r="2356" spans="3:5">
      <c r="C2356" s="90" t="s">
        <v>2299</v>
      </c>
      <c r="D2356" s="90" t="s">
        <v>159</v>
      </c>
      <c r="E2356" s="139">
        <v>41426</v>
      </c>
    </row>
    <row r="2357" spans="3:5">
      <c r="C2357" s="90" t="s">
        <v>2300</v>
      </c>
      <c r="D2357" s="90" t="s">
        <v>159</v>
      </c>
      <c r="E2357" s="155">
        <v>41426</v>
      </c>
    </row>
    <row r="2358" spans="3:5">
      <c r="C2358" s="90" t="s">
        <v>2301</v>
      </c>
      <c r="D2358" s="90" t="s">
        <v>159</v>
      </c>
    </row>
    <row r="2359" spans="3:5">
      <c r="C2359" s="90" t="s">
        <v>2302</v>
      </c>
      <c r="D2359" s="90" t="s">
        <v>159</v>
      </c>
      <c r="E2359" s="139">
        <v>41426</v>
      </c>
    </row>
    <row r="2360" spans="3:5">
      <c r="C2360" s="90" t="s">
        <v>2303</v>
      </c>
      <c r="D2360" s="90" t="s">
        <v>159</v>
      </c>
    </row>
    <row r="2361" spans="3:5">
      <c r="C2361" s="90" t="s">
        <v>2304</v>
      </c>
      <c r="D2361" s="90" t="s">
        <v>159</v>
      </c>
      <c r="E2361" s="155">
        <v>41426</v>
      </c>
    </row>
    <row r="2362" spans="3:5">
      <c r="C2362" s="90" t="s">
        <v>2915</v>
      </c>
      <c r="D2362" s="90" t="s">
        <v>159</v>
      </c>
    </row>
    <row r="2363" spans="3:5">
      <c r="C2363" s="90" t="s">
        <v>2305</v>
      </c>
      <c r="D2363" s="90" t="s">
        <v>159</v>
      </c>
    </row>
    <row r="2364" spans="3:5">
      <c r="C2364" s="90" t="s">
        <v>2306</v>
      </c>
      <c r="D2364" s="90" t="s">
        <v>159</v>
      </c>
      <c r="E2364" s="139">
        <v>41426</v>
      </c>
    </row>
    <row r="2365" spans="3:5">
      <c r="C2365" s="90" t="s">
        <v>2307</v>
      </c>
      <c r="D2365" s="90" t="s">
        <v>159</v>
      </c>
      <c r="E2365" s="139">
        <v>41426</v>
      </c>
    </row>
    <row r="2366" spans="3:5">
      <c r="C2366" s="90" t="s">
        <v>2308</v>
      </c>
      <c r="D2366" s="90" t="s">
        <v>159</v>
      </c>
    </row>
    <row r="2367" spans="3:5">
      <c r="C2367" s="90" t="s">
        <v>3206</v>
      </c>
      <c r="D2367" s="90" t="s">
        <v>159</v>
      </c>
    </row>
    <row r="2368" spans="3:5">
      <c r="C2368" s="90" t="s">
        <v>2309</v>
      </c>
      <c r="D2368" s="90" t="s">
        <v>159</v>
      </c>
    </row>
    <row r="2369" spans="3:5">
      <c r="C2369" s="90" t="s">
        <v>2310</v>
      </c>
      <c r="D2369" s="90" t="s">
        <v>159</v>
      </c>
      <c r="E2369" s="139">
        <v>41426</v>
      </c>
    </row>
    <row r="2370" spans="3:5">
      <c r="C2370" s="90" t="s">
        <v>2311</v>
      </c>
      <c r="D2370" s="90" t="s">
        <v>159</v>
      </c>
      <c r="E2370" s="155">
        <v>41426</v>
      </c>
    </row>
    <row r="2371" spans="3:5">
      <c r="C2371" s="90" t="s">
        <v>3881</v>
      </c>
      <c r="D2371" s="90" t="s">
        <v>159</v>
      </c>
      <c r="E2371" s="155">
        <v>42646.321018518516</v>
      </c>
    </row>
    <row r="2372" spans="3:5">
      <c r="C2372" s="90" t="s">
        <v>2312</v>
      </c>
      <c r="D2372" s="90" t="s">
        <v>159</v>
      </c>
    </row>
    <row r="2373" spans="3:5">
      <c r="C2373" s="90" t="s">
        <v>3494</v>
      </c>
      <c r="D2373" s="90" t="s">
        <v>159</v>
      </c>
      <c r="E2373" s="155">
        <v>41570.210798611108</v>
      </c>
    </row>
    <row r="2374" spans="3:5">
      <c r="C2374" s="90" t="s">
        <v>3493</v>
      </c>
      <c r="D2374" s="90" t="s">
        <v>159</v>
      </c>
      <c r="E2374" s="155">
        <v>41570.210810185185</v>
      </c>
    </row>
    <row r="2375" spans="3:5">
      <c r="C2375" s="90" t="s">
        <v>2313</v>
      </c>
      <c r="D2375" s="90" t="s">
        <v>159</v>
      </c>
      <c r="E2375" s="139">
        <v>41426</v>
      </c>
    </row>
    <row r="2376" spans="3:5">
      <c r="C2376" s="90" t="s">
        <v>2314</v>
      </c>
      <c r="D2376" s="90" t="s">
        <v>159</v>
      </c>
    </row>
    <row r="2377" spans="3:5">
      <c r="C2377" s="90" t="s">
        <v>2315</v>
      </c>
      <c r="D2377" s="90" t="s">
        <v>159</v>
      </c>
      <c r="E2377" s="139">
        <v>41426</v>
      </c>
    </row>
    <row r="2378" spans="3:5">
      <c r="C2378" s="90" t="s">
        <v>2316</v>
      </c>
      <c r="D2378" s="90" t="s">
        <v>159</v>
      </c>
    </row>
    <row r="2379" spans="3:5">
      <c r="C2379" s="90" t="s">
        <v>2317</v>
      </c>
      <c r="D2379" s="90" t="s">
        <v>159</v>
      </c>
    </row>
    <row r="2380" spans="3:5">
      <c r="C2380" s="90" t="s">
        <v>2318</v>
      </c>
      <c r="D2380" s="90" t="s">
        <v>159</v>
      </c>
    </row>
    <row r="2381" spans="3:5">
      <c r="C2381" s="90" t="s">
        <v>2319</v>
      </c>
      <c r="D2381" s="90" t="s">
        <v>159</v>
      </c>
      <c r="E2381" s="139">
        <v>41426</v>
      </c>
    </row>
    <row r="2382" spans="3:5">
      <c r="C2382" s="90" t="s">
        <v>2320</v>
      </c>
      <c r="D2382" s="90" t="s">
        <v>159</v>
      </c>
      <c r="E2382" s="139">
        <v>41426</v>
      </c>
    </row>
    <row r="2383" spans="3:5">
      <c r="C2383" s="90" t="s">
        <v>2321</v>
      </c>
      <c r="D2383" s="90" t="s">
        <v>159</v>
      </c>
      <c r="E2383" s="139">
        <v>41426</v>
      </c>
    </row>
    <row r="2384" spans="3:5">
      <c r="C2384" s="90" t="s">
        <v>2322</v>
      </c>
      <c r="D2384" s="90" t="s">
        <v>159</v>
      </c>
      <c r="E2384" s="139">
        <v>41426</v>
      </c>
    </row>
    <row r="2385" spans="3:5">
      <c r="C2385" s="90" t="s">
        <v>2323</v>
      </c>
      <c r="D2385" s="90" t="s">
        <v>159</v>
      </c>
      <c r="E2385" s="155">
        <v>41426</v>
      </c>
    </row>
    <row r="2386" spans="3:5">
      <c r="C2386" s="90" t="s">
        <v>3726</v>
      </c>
      <c r="D2386" s="90" t="s">
        <v>159</v>
      </c>
    </row>
    <row r="2387" spans="3:5">
      <c r="C2387" s="90" t="s">
        <v>3745</v>
      </c>
      <c r="D2387" s="90" t="s">
        <v>159</v>
      </c>
    </row>
    <row r="2388" spans="3:5">
      <c r="C2388" s="90" t="s">
        <v>2324</v>
      </c>
      <c r="D2388" s="90" t="s">
        <v>159</v>
      </c>
    </row>
    <row r="2389" spans="3:5">
      <c r="C2389" s="90" t="s">
        <v>2325</v>
      </c>
      <c r="D2389" s="90" t="s">
        <v>159</v>
      </c>
      <c r="E2389" s="139">
        <v>41426</v>
      </c>
    </row>
    <row r="2390" spans="3:5">
      <c r="C2390" s="90" t="s">
        <v>3457</v>
      </c>
      <c r="D2390" s="90" t="s">
        <v>159</v>
      </c>
      <c r="E2390" s="155">
        <v>41554.877557870372</v>
      </c>
    </row>
    <row r="2391" spans="3:5">
      <c r="C2391" s="90" t="s">
        <v>2326</v>
      </c>
      <c r="D2391" s="90" t="s">
        <v>159</v>
      </c>
      <c r="E2391" s="139">
        <v>41426</v>
      </c>
    </row>
    <row r="2392" spans="3:5">
      <c r="C2392" s="90" t="s">
        <v>2327</v>
      </c>
      <c r="D2392" s="90" t="s">
        <v>159</v>
      </c>
      <c r="E2392" s="139">
        <v>41426</v>
      </c>
    </row>
    <row r="2393" spans="3:5">
      <c r="C2393" s="90" t="s">
        <v>2328</v>
      </c>
      <c r="D2393" s="90" t="s">
        <v>159</v>
      </c>
    </row>
    <row r="2394" spans="3:5">
      <c r="C2394" s="90" t="s">
        <v>2329</v>
      </c>
      <c r="D2394" s="90" t="s">
        <v>159</v>
      </c>
    </row>
    <row r="2395" spans="3:5">
      <c r="C2395" s="90" t="s">
        <v>5687</v>
      </c>
      <c r="D2395" s="90" t="s">
        <v>159</v>
      </c>
    </row>
    <row r="2396" spans="3:5">
      <c r="C2396" s="90" t="s">
        <v>2330</v>
      </c>
      <c r="D2396" s="90" t="s">
        <v>159</v>
      </c>
    </row>
    <row r="2397" spans="3:5">
      <c r="C2397" s="90" t="s">
        <v>2331</v>
      </c>
      <c r="D2397" s="90" t="s">
        <v>159</v>
      </c>
      <c r="E2397" s="139">
        <v>41426</v>
      </c>
    </row>
    <row r="2398" spans="3:5">
      <c r="C2398" s="90" t="s">
        <v>2332</v>
      </c>
      <c r="D2398" s="90" t="s">
        <v>159</v>
      </c>
      <c r="E2398" s="139">
        <v>41426</v>
      </c>
    </row>
    <row r="2399" spans="3:5">
      <c r="C2399" s="90" t="s">
        <v>2333</v>
      </c>
      <c r="D2399" s="90" t="s">
        <v>159</v>
      </c>
      <c r="E2399" s="155">
        <v>41426</v>
      </c>
    </row>
    <row r="2400" spans="3:5">
      <c r="C2400" s="90" t="s">
        <v>2334</v>
      </c>
      <c r="D2400" s="90" t="s">
        <v>159</v>
      </c>
      <c r="E2400" s="139">
        <v>41426</v>
      </c>
    </row>
    <row r="2401" spans="3:5">
      <c r="C2401" s="90" t="s">
        <v>2483</v>
      </c>
      <c r="D2401" s="90" t="s">
        <v>159</v>
      </c>
      <c r="E2401" s="155">
        <v>41426</v>
      </c>
    </row>
    <row r="2402" spans="3:5">
      <c r="C2402" s="90" t="s">
        <v>2484</v>
      </c>
      <c r="D2402" s="90" t="s">
        <v>159</v>
      </c>
      <c r="E2402" s="139">
        <v>41426</v>
      </c>
    </row>
    <row r="2403" spans="3:5">
      <c r="C2403" s="90" t="s">
        <v>2335</v>
      </c>
      <c r="D2403" s="90" t="s">
        <v>159</v>
      </c>
      <c r="E2403" s="139">
        <v>41426</v>
      </c>
    </row>
    <row r="2404" spans="3:5">
      <c r="C2404" s="90" t="s">
        <v>2336</v>
      </c>
      <c r="D2404" s="90" t="s">
        <v>159</v>
      </c>
      <c r="E2404" s="139">
        <v>41426</v>
      </c>
    </row>
    <row r="2405" spans="3:5">
      <c r="C2405" s="90" t="s">
        <v>3766</v>
      </c>
      <c r="D2405" s="90" t="s">
        <v>159</v>
      </c>
    </row>
    <row r="2406" spans="3:5">
      <c r="C2406" s="90" t="s">
        <v>2337</v>
      </c>
      <c r="D2406" s="90" t="s">
        <v>159</v>
      </c>
      <c r="E2406" s="139">
        <v>41426</v>
      </c>
    </row>
    <row r="2407" spans="3:5">
      <c r="C2407" s="90" t="s">
        <v>2338</v>
      </c>
      <c r="D2407" s="90" t="s">
        <v>159</v>
      </c>
      <c r="E2407" s="139">
        <v>41426</v>
      </c>
    </row>
    <row r="2408" spans="3:5">
      <c r="C2408" s="90" t="s">
        <v>2339</v>
      </c>
      <c r="D2408" s="90" t="s">
        <v>159</v>
      </c>
      <c r="E2408" s="139">
        <v>41426</v>
      </c>
    </row>
    <row r="2409" spans="3:5">
      <c r="C2409" s="90" t="s">
        <v>2340</v>
      </c>
      <c r="D2409" s="90" t="s">
        <v>159</v>
      </c>
      <c r="E2409" s="139">
        <v>41426</v>
      </c>
    </row>
    <row r="2410" spans="3:5">
      <c r="C2410" s="90" t="s">
        <v>2341</v>
      </c>
      <c r="D2410" s="90" t="s">
        <v>159</v>
      </c>
      <c r="E2410" s="139">
        <v>41426</v>
      </c>
    </row>
    <row r="2411" spans="3:5">
      <c r="C2411" s="90" t="s">
        <v>2868</v>
      </c>
      <c r="D2411" s="90" t="s">
        <v>159</v>
      </c>
      <c r="E2411" s="139">
        <v>41426</v>
      </c>
    </row>
    <row r="2412" spans="3:5">
      <c r="C2412" s="90" t="s">
        <v>2342</v>
      </c>
      <c r="D2412" s="90" t="s">
        <v>159</v>
      </c>
    </row>
    <row r="2413" spans="3:5">
      <c r="C2413" s="90" t="s">
        <v>2343</v>
      </c>
      <c r="D2413" s="90" t="s">
        <v>159</v>
      </c>
      <c r="E2413" s="155">
        <v>41426</v>
      </c>
    </row>
    <row r="2414" spans="3:5">
      <c r="C2414" s="90" t="s">
        <v>2344</v>
      </c>
      <c r="D2414" s="90" t="s">
        <v>159</v>
      </c>
      <c r="E2414" s="139">
        <v>41426</v>
      </c>
    </row>
    <row r="2415" spans="3:5">
      <c r="C2415" s="90" t="s">
        <v>5372</v>
      </c>
      <c r="D2415" s="90" t="s">
        <v>159</v>
      </c>
    </row>
    <row r="2416" spans="3:5">
      <c r="C2416" s="90" t="s">
        <v>3428</v>
      </c>
      <c r="D2416" s="90" t="s">
        <v>159</v>
      </c>
      <c r="E2416" s="155">
        <v>41554.694398148145</v>
      </c>
    </row>
    <row r="2417" spans="3:5">
      <c r="C2417" s="90" t="s">
        <v>3845</v>
      </c>
      <c r="D2417" s="90" t="s">
        <v>159</v>
      </c>
      <c r="E2417" s="155">
        <v>42646.316793981481</v>
      </c>
    </row>
    <row r="2418" spans="3:5">
      <c r="C2418" s="90" t="s">
        <v>2345</v>
      </c>
      <c r="D2418" s="90" t="s">
        <v>159</v>
      </c>
    </row>
    <row r="2419" spans="3:5">
      <c r="C2419" s="90" t="s">
        <v>2346</v>
      </c>
      <c r="D2419" s="90" t="s">
        <v>159</v>
      </c>
      <c r="E2419" s="139">
        <v>41426</v>
      </c>
    </row>
    <row r="2420" spans="3:5">
      <c r="C2420" s="90" t="s">
        <v>2347</v>
      </c>
      <c r="D2420" s="90" t="s">
        <v>159</v>
      </c>
    </row>
    <row r="2421" spans="3:5">
      <c r="C2421" s="90" t="s">
        <v>2348</v>
      </c>
      <c r="D2421" s="90" t="s">
        <v>159</v>
      </c>
      <c r="E2421" s="155">
        <v>41426</v>
      </c>
    </row>
    <row r="2422" spans="3:5">
      <c r="C2422" s="90" t="s">
        <v>3769</v>
      </c>
      <c r="D2422" s="90" t="s">
        <v>159</v>
      </c>
    </row>
    <row r="2423" spans="3:5">
      <c r="C2423" s="90" t="s">
        <v>2349</v>
      </c>
      <c r="D2423" s="90" t="s">
        <v>159</v>
      </c>
      <c r="E2423" s="139">
        <v>41426</v>
      </c>
    </row>
    <row r="2424" spans="3:5">
      <c r="C2424" s="90" t="s">
        <v>2350</v>
      </c>
      <c r="D2424" s="90" t="s">
        <v>159</v>
      </c>
      <c r="E2424" s="139">
        <v>41426</v>
      </c>
    </row>
    <row r="2425" spans="3:5">
      <c r="C2425" s="90" t="s">
        <v>2351</v>
      </c>
      <c r="D2425" s="90" t="s">
        <v>159</v>
      </c>
    </row>
    <row r="2426" spans="3:5">
      <c r="C2426" s="90" t="s">
        <v>2352</v>
      </c>
      <c r="D2426" s="90" t="s">
        <v>159</v>
      </c>
      <c r="E2426" s="139">
        <v>41426</v>
      </c>
    </row>
    <row r="2427" spans="3:5">
      <c r="C2427" s="90" t="s">
        <v>2353</v>
      </c>
      <c r="D2427" s="90" t="s">
        <v>159</v>
      </c>
    </row>
    <row r="2428" spans="3:5">
      <c r="C2428" s="90" t="s">
        <v>2354</v>
      </c>
      <c r="D2428" s="90" t="s">
        <v>159</v>
      </c>
      <c r="E2428" s="139">
        <v>41426</v>
      </c>
    </row>
    <row r="2429" spans="3:5">
      <c r="C2429" s="90" t="s">
        <v>2355</v>
      </c>
      <c r="D2429" s="90" t="s">
        <v>159</v>
      </c>
      <c r="E2429" s="155">
        <v>41426</v>
      </c>
    </row>
    <row r="2430" spans="3:5">
      <c r="C2430" s="90" t="s">
        <v>2356</v>
      </c>
      <c r="D2430" s="90" t="s">
        <v>159</v>
      </c>
      <c r="E2430" s="155">
        <v>41426</v>
      </c>
    </row>
    <row r="2431" spans="3:5">
      <c r="C2431" s="90" t="s">
        <v>2357</v>
      </c>
      <c r="D2431" s="90" t="s">
        <v>159</v>
      </c>
      <c r="E2431" s="139">
        <v>41426</v>
      </c>
    </row>
    <row r="2432" spans="3:5">
      <c r="C2432" s="90" t="s">
        <v>2358</v>
      </c>
      <c r="D2432" s="90" t="s">
        <v>159</v>
      </c>
      <c r="E2432" s="139">
        <v>41426</v>
      </c>
    </row>
    <row r="2433" spans="3:5">
      <c r="C2433" s="90" t="s">
        <v>2917</v>
      </c>
      <c r="D2433" s="90" t="s">
        <v>159</v>
      </c>
      <c r="E2433" s="139">
        <v>41426</v>
      </c>
    </row>
    <row r="2434" spans="3:5">
      <c r="C2434" s="90" t="s">
        <v>2359</v>
      </c>
      <c r="D2434" s="90" t="s">
        <v>159</v>
      </c>
      <c r="E2434" s="139">
        <v>41426</v>
      </c>
    </row>
    <row r="2435" spans="3:5">
      <c r="C2435" s="90" t="s">
        <v>2360</v>
      </c>
      <c r="D2435" s="90" t="s">
        <v>159</v>
      </c>
      <c r="E2435" s="139">
        <v>41426</v>
      </c>
    </row>
    <row r="2436" spans="3:5">
      <c r="C2436" s="90" t="s">
        <v>2361</v>
      </c>
      <c r="D2436" s="90" t="s">
        <v>159</v>
      </c>
      <c r="E2436" s="139">
        <v>41426</v>
      </c>
    </row>
    <row r="2437" spans="3:5">
      <c r="C2437" s="90" t="s">
        <v>2362</v>
      </c>
      <c r="D2437" s="90" t="s">
        <v>159</v>
      </c>
      <c r="E2437" s="139">
        <v>41426</v>
      </c>
    </row>
    <row r="2438" spans="3:5">
      <c r="C2438" s="90" t="s">
        <v>2363</v>
      </c>
      <c r="D2438" s="90" t="s">
        <v>159</v>
      </c>
      <c r="E2438" s="139">
        <v>41426</v>
      </c>
    </row>
    <row r="2439" spans="3:5">
      <c r="C2439" s="90" t="s">
        <v>2364</v>
      </c>
      <c r="D2439" s="90" t="s">
        <v>159</v>
      </c>
      <c r="E2439" s="139">
        <v>41426</v>
      </c>
    </row>
    <row r="2440" spans="3:5">
      <c r="C2440" s="90" t="s">
        <v>3600</v>
      </c>
      <c r="D2440" s="90" t="s">
        <v>159</v>
      </c>
    </row>
    <row r="2441" spans="3:5">
      <c r="C2441" s="90" t="s">
        <v>5671</v>
      </c>
      <c r="D2441" s="90" t="s">
        <v>159</v>
      </c>
      <c r="E2441" s="155">
        <v>45120.388032407405</v>
      </c>
    </row>
    <row r="2442" spans="3:5">
      <c r="C2442" s="90" t="s">
        <v>2365</v>
      </c>
      <c r="D2442" s="90" t="s">
        <v>159</v>
      </c>
      <c r="E2442" s="139">
        <v>41426</v>
      </c>
    </row>
    <row r="2443" spans="3:5">
      <c r="C2443" s="90" t="s">
        <v>2366</v>
      </c>
      <c r="D2443" s="90" t="s">
        <v>159</v>
      </c>
      <c r="E2443" s="139">
        <v>41426</v>
      </c>
    </row>
    <row r="2444" spans="3:5">
      <c r="C2444" s="90" t="s">
        <v>2367</v>
      </c>
      <c r="D2444" s="90" t="s">
        <v>159</v>
      </c>
      <c r="E2444" s="155">
        <v>41426</v>
      </c>
    </row>
    <row r="2445" spans="3:5">
      <c r="C2445" s="90" t="s">
        <v>2368</v>
      </c>
      <c r="D2445" s="90" t="s">
        <v>159</v>
      </c>
      <c r="E2445" s="139">
        <v>41426</v>
      </c>
    </row>
    <row r="2446" spans="3:5">
      <c r="C2446" s="90" t="s">
        <v>2369</v>
      </c>
      <c r="D2446" s="90" t="s">
        <v>159</v>
      </c>
      <c r="E2446" s="139">
        <v>41426</v>
      </c>
    </row>
    <row r="2447" spans="3:5">
      <c r="C2447" s="90" t="s">
        <v>2370</v>
      </c>
      <c r="D2447" s="90" t="s">
        <v>159</v>
      </c>
      <c r="E2447" s="139">
        <v>41426</v>
      </c>
    </row>
    <row r="2448" spans="3:5">
      <c r="C2448" s="90" t="s">
        <v>2371</v>
      </c>
      <c r="D2448" s="90" t="s">
        <v>159</v>
      </c>
      <c r="E2448" s="139">
        <v>41426</v>
      </c>
    </row>
    <row r="2449" spans="3:5">
      <c r="C2449" s="90" t="s">
        <v>5686</v>
      </c>
      <c r="D2449" s="90" t="s">
        <v>159</v>
      </c>
    </row>
    <row r="2450" spans="3:5">
      <c r="C2450" s="90" t="s">
        <v>2372</v>
      </c>
      <c r="D2450" s="90" t="s">
        <v>159</v>
      </c>
    </row>
    <row r="2451" spans="3:5">
      <c r="C2451" s="90" t="s">
        <v>2373</v>
      </c>
      <c r="D2451" s="90" t="s">
        <v>159</v>
      </c>
    </row>
    <row r="2452" spans="3:5">
      <c r="C2452" s="90" t="s">
        <v>2826</v>
      </c>
      <c r="D2452" s="90" t="s">
        <v>159</v>
      </c>
      <c r="E2452" s="155">
        <v>41426</v>
      </c>
    </row>
    <row r="2453" spans="3:5">
      <c r="C2453" s="90" t="s">
        <v>2374</v>
      </c>
      <c r="D2453" s="90" t="s">
        <v>159</v>
      </c>
    </row>
    <row r="2454" spans="3:5">
      <c r="C2454" s="90" t="s">
        <v>5373</v>
      </c>
      <c r="D2454" s="90" t="s">
        <v>159</v>
      </c>
    </row>
    <row r="2455" spans="3:5">
      <c r="C2455" s="90" t="s">
        <v>3400</v>
      </c>
      <c r="D2455" s="90" t="s">
        <v>159</v>
      </c>
      <c r="E2455" s="155">
        <v>41548.902812499997</v>
      </c>
    </row>
    <row r="2456" spans="3:5">
      <c r="C2456" s="90" t="s">
        <v>2375</v>
      </c>
      <c r="D2456" s="90" t="s">
        <v>159</v>
      </c>
    </row>
    <row r="2457" spans="3:5">
      <c r="C2457" s="90" t="s">
        <v>2376</v>
      </c>
      <c r="D2457" s="90" t="s">
        <v>159</v>
      </c>
    </row>
    <row r="2458" spans="3:5">
      <c r="C2458" s="90" t="s">
        <v>2377</v>
      </c>
      <c r="D2458" s="90" t="s">
        <v>159</v>
      </c>
    </row>
    <row r="2459" spans="3:5">
      <c r="C2459" s="90" t="s">
        <v>2378</v>
      </c>
      <c r="D2459" s="90" t="s">
        <v>159</v>
      </c>
      <c r="E2459" s="139">
        <v>41426</v>
      </c>
    </row>
    <row r="2460" spans="3:5">
      <c r="C2460" s="90" t="s">
        <v>2379</v>
      </c>
      <c r="D2460" s="90" t="s">
        <v>159</v>
      </c>
      <c r="E2460" s="139">
        <v>41426</v>
      </c>
    </row>
    <row r="2461" spans="3:5">
      <c r="C2461" s="90" t="s">
        <v>2380</v>
      </c>
      <c r="D2461" s="90" t="s">
        <v>159</v>
      </c>
      <c r="E2461" s="139">
        <v>41426</v>
      </c>
    </row>
    <row r="2462" spans="3:5">
      <c r="C2462" s="90" t="s">
        <v>2381</v>
      </c>
      <c r="D2462" s="90" t="s">
        <v>159</v>
      </c>
      <c r="E2462" s="139">
        <v>41426</v>
      </c>
    </row>
    <row r="2463" spans="3:5">
      <c r="C2463" s="90" t="s">
        <v>2382</v>
      </c>
      <c r="D2463" s="90" t="s">
        <v>159</v>
      </c>
      <c r="E2463" s="155">
        <v>41426</v>
      </c>
    </row>
    <row r="2464" spans="3:5">
      <c r="C2464" s="90" t="s">
        <v>2383</v>
      </c>
      <c r="D2464" s="90" t="s">
        <v>159</v>
      </c>
      <c r="E2464" s="139">
        <v>41426</v>
      </c>
    </row>
    <row r="2465" spans="3:5">
      <c r="C2465" s="90" t="s">
        <v>2384</v>
      </c>
      <c r="D2465" s="90" t="s">
        <v>159</v>
      </c>
      <c r="E2465" s="139">
        <v>41426</v>
      </c>
    </row>
    <row r="2466" spans="3:5">
      <c r="C2466" s="90" t="s">
        <v>2385</v>
      </c>
      <c r="D2466" s="90" t="s">
        <v>159</v>
      </c>
      <c r="E2466" s="139">
        <v>41426</v>
      </c>
    </row>
    <row r="2467" spans="3:5">
      <c r="C2467" s="90" t="s">
        <v>2386</v>
      </c>
      <c r="D2467" s="90" t="s">
        <v>159</v>
      </c>
    </row>
    <row r="2468" spans="3:5">
      <c r="C2468" s="90" t="s">
        <v>2387</v>
      </c>
      <c r="D2468" s="90" t="s">
        <v>159</v>
      </c>
      <c r="E2468" s="139">
        <v>41426</v>
      </c>
    </row>
    <row r="2469" spans="3:5">
      <c r="C2469" s="90" t="s">
        <v>2388</v>
      </c>
      <c r="D2469" s="90" t="s">
        <v>159</v>
      </c>
      <c r="E2469" s="139">
        <v>41426</v>
      </c>
    </row>
    <row r="2470" spans="3:5">
      <c r="C2470" s="90" t="s">
        <v>2389</v>
      </c>
      <c r="D2470" s="90" t="s">
        <v>159</v>
      </c>
      <c r="E2470" s="139">
        <v>41426</v>
      </c>
    </row>
    <row r="2471" spans="3:5">
      <c r="C2471" s="90" t="s">
        <v>2390</v>
      </c>
      <c r="D2471" s="90" t="s">
        <v>159</v>
      </c>
      <c r="E2471" s="139">
        <v>41426</v>
      </c>
    </row>
    <row r="2472" spans="3:5">
      <c r="C2472" s="90" t="s">
        <v>2391</v>
      </c>
      <c r="D2472" s="90" t="s">
        <v>159</v>
      </c>
    </row>
    <row r="2473" spans="3:5">
      <c r="C2473" s="90" t="s">
        <v>2392</v>
      </c>
      <c r="D2473" s="90" t="s">
        <v>159</v>
      </c>
      <c r="E2473" s="139">
        <v>41426</v>
      </c>
    </row>
    <row r="2474" spans="3:5">
      <c r="C2474" s="90" t="s">
        <v>2393</v>
      </c>
      <c r="D2474" s="90" t="s">
        <v>159</v>
      </c>
      <c r="E2474" s="139">
        <v>41426</v>
      </c>
    </row>
    <row r="2475" spans="3:5">
      <c r="C2475" s="90" t="s">
        <v>2394</v>
      </c>
      <c r="D2475" s="90" t="s">
        <v>159</v>
      </c>
    </row>
    <row r="2476" spans="3:5">
      <c r="C2476" s="90" t="s">
        <v>2395</v>
      </c>
      <c r="D2476" s="90" t="s">
        <v>159</v>
      </c>
      <c r="E2476" s="155">
        <v>41426</v>
      </c>
    </row>
    <row r="2477" spans="3:5">
      <c r="C2477" s="90" t="s">
        <v>2396</v>
      </c>
      <c r="D2477" s="90" t="s">
        <v>159</v>
      </c>
      <c r="E2477" s="139">
        <v>41426</v>
      </c>
    </row>
    <row r="2478" spans="3:5">
      <c r="C2478" s="90" t="s">
        <v>2397</v>
      </c>
      <c r="D2478" s="90" t="s">
        <v>159</v>
      </c>
      <c r="E2478" s="155">
        <v>41426</v>
      </c>
    </row>
    <row r="2479" spans="3:5">
      <c r="C2479" s="90" t="s">
        <v>2398</v>
      </c>
      <c r="D2479" s="90" t="s">
        <v>159</v>
      </c>
      <c r="E2479" s="139">
        <v>41426</v>
      </c>
    </row>
    <row r="2480" spans="3:5">
      <c r="C2480" s="90" t="s">
        <v>3712</v>
      </c>
      <c r="D2480" s="90" t="s">
        <v>159</v>
      </c>
    </row>
    <row r="2481" spans="3:5">
      <c r="C2481" s="90" t="s">
        <v>2792</v>
      </c>
      <c r="D2481" s="90" t="s">
        <v>159</v>
      </c>
      <c r="E2481" s="155">
        <v>41426</v>
      </c>
    </row>
    <row r="2482" spans="3:5">
      <c r="C2482" s="90" t="s">
        <v>3219</v>
      </c>
      <c r="D2482" s="90" t="s">
        <v>159</v>
      </c>
    </row>
    <row r="2483" spans="3:5">
      <c r="C2483" s="90" t="s">
        <v>3294</v>
      </c>
      <c r="D2483" s="90" t="s">
        <v>159</v>
      </c>
      <c r="E2483" s="155">
        <v>41511.743356481478</v>
      </c>
    </row>
    <row r="2484" spans="3:5">
      <c r="C2484" s="90" t="s">
        <v>3515</v>
      </c>
      <c r="D2484" s="90" t="s">
        <v>159</v>
      </c>
      <c r="E2484" s="155">
        <v>41570.211805555555</v>
      </c>
    </row>
    <row r="2485" spans="3:5">
      <c r="C2485" s="90" t="s">
        <v>3603</v>
      </c>
      <c r="D2485" s="90" t="s">
        <v>159</v>
      </c>
    </row>
    <row r="2486" spans="3:5">
      <c r="C2486" s="90" t="s">
        <v>2808</v>
      </c>
      <c r="D2486" s="90" t="s">
        <v>159</v>
      </c>
      <c r="E2486" s="139">
        <v>41426</v>
      </c>
    </row>
    <row r="2487" spans="3:5">
      <c r="C2487" s="90" t="s">
        <v>2399</v>
      </c>
      <c r="D2487" s="90" t="s">
        <v>159</v>
      </c>
      <c r="E2487" s="139">
        <v>41426</v>
      </c>
    </row>
    <row r="2488" spans="3:5">
      <c r="C2488" s="90" t="s">
        <v>2400</v>
      </c>
      <c r="D2488" s="90" t="s">
        <v>159</v>
      </c>
      <c r="E2488" s="139">
        <v>41426</v>
      </c>
    </row>
    <row r="2489" spans="3:5">
      <c r="C2489" s="90" t="s">
        <v>2401</v>
      </c>
      <c r="D2489" s="90" t="s">
        <v>159</v>
      </c>
      <c r="E2489" s="139">
        <v>41426</v>
      </c>
    </row>
    <row r="2490" spans="3:5">
      <c r="C2490" s="90" t="s">
        <v>2402</v>
      </c>
      <c r="D2490" s="90" t="s">
        <v>159</v>
      </c>
      <c r="E2490" s="155">
        <v>41426</v>
      </c>
    </row>
    <row r="2491" spans="3:5">
      <c r="C2491" s="90" t="s">
        <v>2403</v>
      </c>
      <c r="D2491" s="90" t="s">
        <v>159</v>
      </c>
      <c r="E2491" s="139">
        <v>41426</v>
      </c>
    </row>
    <row r="2492" spans="3:5">
      <c r="C2492" s="90" t="s">
        <v>2404</v>
      </c>
      <c r="D2492" s="90" t="s">
        <v>159</v>
      </c>
      <c r="E2492" s="155">
        <v>41426</v>
      </c>
    </row>
    <row r="2493" spans="3:5">
      <c r="C2493" s="90" t="s">
        <v>3588</v>
      </c>
      <c r="D2493" s="90" t="s">
        <v>159</v>
      </c>
    </row>
    <row r="2494" spans="3:5">
      <c r="C2494" s="90" t="s">
        <v>2405</v>
      </c>
      <c r="D2494" s="90" t="s">
        <v>159</v>
      </c>
      <c r="E2494" s="155">
        <v>41426</v>
      </c>
    </row>
    <row r="2495" spans="3:5">
      <c r="C2495" s="90" t="s">
        <v>2406</v>
      </c>
      <c r="D2495" s="90" t="s">
        <v>159</v>
      </c>
      <c r="E2495" s="139">
        <v>41426</v>
      </c>
    </row>
    <row r="2496" spans="3:5">
      <c r="C2496" s="90" t="s">
        <v>2407</v>
      </c>
      <c r="D2496" s="90" t="s">
        <v>159</v>
      </c>
      <c r="E2496" s="139">
        <v>41426</v>
      </c>
    </row>
    <row r="2497" spans="3:5">
      <c r="C2497" s="90" t="s">
        <v>2408</v>
      </c>
      <c r="D2497" s="90" t="s">
        <v>159</v>
      </c>
      <c r="E2497" s="139">
        <v>41426</v>
      </c>
    </row>
    <row r="2498" spans="3:5">
      <c r="C2498" s="90" t="s">
        <v>2409</v>
      </c>
      <c r="D2498" s="90" t="s">
        <v>159</v>
      </c>
      <c r="E2498" s="155">
        <v>41426</v>
      </c>
    </row>
    <row r="2499" spans="3:5">
      <c r="C2499" s="90" t="s">
        <v>3667</v>
      </c>
      <c r="D2499" s="90" t="s">
        <v>159</v>
      </c>
    </row>
    <row r="2500" spans="3:5">
      <c r="C2500" s="90" t="s">
        <v>2410</v>
      </c>
      <c r="D2500" s="90" t="s">
        <v>159</v>
      </c>
      <c r="E2500" s="139">
        <v>41426</v>
      </c>
    </row>
    <row r="2501" spans="3:5">
      <c r="C2501" s="90" t="s">
        <v>2411</v>
      </c>
      <c r="D2501" s="90" t="s">
        <v>159</v>
      </c>
      <c r="E2501" s="139">
        <v>41426</v>
      </c>
    </row>
    <row r="2502" spans="3:5">
      <c r="C2502" s="90" t="s">
        <v>2412</v>
      </c>
      <c r="D2502" s="90" t="s">
        <v>159</v>
      </c>
      <c r="E2502" s="139">
        <v>41426</v>
      </c>
    </row>
    <row r="2503" spans="3:5">
      <c r="C2503" s="90" t="s">
        <v>2413</v>
      </c>
      <c r="D2503" s="90" t="s">
        <v>159</v>
      </c>
      <c r="E2503" s="139">
        <v>41426</v>
      </c>
    </row>
    <row r="2504" spans="3:5">
      <c r="C2504" s="90" t="s">
        <v>3500</v>
      </c>
      <c r="D2504" s="90" t="s">
        <v>159</v>
      </c>
      <c r="E2504" s="155">
        <v>41570.211944444447</v>
      </c>
    </row>
    <row r="2505" spans="3:5">
      <c r="C2505" s="90" t="s">
        <v>2862</v>
      </c>
      <c r="D2505" s="90" t="s">
        <v>159</v>
      </c>
      <c r="E2505" s="139">
        <v>41426</v>
      </c>
    </row>
    <row r="2506" spans="3:5">
      <c r="C2506" s="90" t="s">
        <v>2414</v>
      </c>
      <c r="D2506" s="90" t="s">
        <v>159</v>
      </c>
      <c r="E2506" s="155">
        <v>41426</v>
      </c>
    </row>
    <row r="2507" spans="3:5">
      <c r="C2507" s="90" t="s">
        <v>5578</v>
      </c>
      <c r="D2507" s="90" t="s">
        <v>159</v>
      </c>
    </row>
    <row r="2508" spans="3:5">
      <c r="C2508" s="90" t="s">
        <v>2415</v>
      </c>
      <c r="D2508" s="90" t="s">
        <v>159</v>
      </c>
      <c r="E2508" s="139">
        <v>41426</v>
      </c>
    </row>
    <row r="2509" spans="3:5">
      <c r="C2509" s="90" t="s">
        <v>2416</v>
      </c>
      <c r="D2509" s="90" t="s">
        <v>159</v>
      </c>
      <c r="E2509" s="139">
        <v>41426</v>
      </c>
    </row>
    <row r="2510" spans="3:5">
      <c r="C2510" s="90" t="s">
        <v>2743</v>
      </c>
      <c r="D2510" s="90" t="s">
        <v>159</v>
      </c>
      <c r="E2510" s="139">
        <v>41426</v>
      </c>
    </row>
    <row r="2511" spans="3:5">
      <c r="C2511" s="90" t="s">
        <v>2742</v>
      </c>
      <c r="D2511" s="90" t="s">
        <v>159</v>
      </c>
      <c r="E2511" s="139">
        <v>41426</v>
      </c>
    </row>
    <row r="2512" spans="3:5">
      <c r="C2512" s="90" t="s">
        <v>2741</v>
      </c>
      <c r="D2512" s="90" t="s">
        <v>159</v>
      </c>
      <c r="E2512" s="155">
        <v>41426</v>
      </c>
    </row>
    <row r="2513" spans="3:5">
      <c r="C2513" s="90" t="s">
        <v>3675</v>
      </c>
      <c r="D2513" s="90" t="s">
        <v>159</v>
      </c>
    </row>
    <row r="2514" spans="3:5">
      <c r="C2514" s="90" t="s">
        <v>2417</v>
      </c>
      <c r="D2514" s="90" t="s">
        <v>159</v>
      </c>
      <c r="E2514" s="139">
        <v>41426</v>
      </c>
    </row>
    <row r="2515" spans="3:5">
      <c r="C2515" s="90" t="s">
        <v>2418</v>
      </c>
      <c r="D2515" s="90" t="s">
        <v>159</v>
      </c>
      <c r="E2515" s="139">
        <v>41426</v>
      </c>
    </row>
    <row r="2516" spans="3:5">
      <c r="C2516" s="90" t="s">
        <v>2859</v>
      </c>
      <c r="D2516" s="90" t="s">
        <v>159</v>
      </c>
      <c r="E2516" s="139">
        <v>41426</v>
      </c>
    </row>
    <row r="2517" spans="3:5">
      <c r="C2517" s="90" t="s">
        <v>3287</v>
      </c>
      <c r="D2517" s="90" t="s">
        <v>159</v>
      </c>
      <c r="E2517" s="155">
        <v>41511.742951388886</v>
      </c>
    </row>
    <row r="2518" spans="3:5">
      <c r="C2518" s="90" t="s">
        <v>3446</v>
      </c>
      <c r="D2518" s="90" t="s">
        <v>159</v>
      </c>
      <c r="E2518" s="155">
        <v>41554.876736111109</v>
      </c>
    </row>
    <row r="2519" spans="3:5">
      <c r="C2519" s="90" t="s">
        <v>2419</v>
      </c>
      <c r="D2519" s="90" t="s">
        <v>159</v>
      </c>
      <c r="E2519" s="139">
        <v>41426</v>
      </c>
    </row>
    <row r="2520" spans="3:5">
      <c r="C2520" s="90" t="s">
        <v>2420</v>
      </c>
      <c r="D2520" s="90" t="s">
        <v>159</v>
      </c>
      <c r="E2520" s="139">
        <v>41426</v>
      </c>
    </row>
    <row r="2521" spans="3:5">
      <c r="C2521" s="90" t="s">
        <v>2421</v>
      </c>
      <c r="D2521" s="90" t="s">
        <v>159</v>
      </c>
      <c r="E2521" s="139">
        <v>41426</v>
      </c>
    </row>
    <row r="2522" spans="3:5">
      <c r="C2522" s="90" t="s">
        <v>2422</v>
      </c>
      <c r="D2522" s="90" t="s">
        <v>159</v>
      </c>
      <c r="E2522" s="139">
        <v>41426</v>
      </c>
    </row>
    <row r="2523" spans="3:5">
      <c r="C2523" s="90" t="s">
        <v>2423</v>
      </c>
      <c r="D2523" s="90" t="s">
        <v>159</v>
      </c>
      <c r="E2523" s="139">
        <v>41426</v>
      </c>
    </row>
    <row r="2524" spans="3:5">
      <c r="C2524" s="90" t="s">
        <v>2424</v>
      </c>
      <c r="D2524" s="90" t="s">
        <v>159</v>
      </c>
      <c r="E2524" s="155">
        <v>41426</v>
      </c>
    </row>
    <row r="2525" spans="3:5">
      <c r="C2525" s="90" t="s">
        <v>5564</v>
      </c>
      <c r="D2525" s="90" t="s">
        <v>159</v>
      </c>
    </row>
    <row r="2526" spans="3:5">
      <c r="C2526" s="90" t="s">
        <v>2425</v>
      </c>
      <c r="D2526" s="90" t="s">
        <v>159</v>
      </c>
      <c r="E2526" s="139">
        <v>41426</v>
      </c>
    </row>
    <row r="2527" spans="3:5">
      <c r="C2527" s="90" t="s">
        <v>2426</v>
      </c>
      <c r="D2527" s="90" t="s">
        <v>159</v>
      </c>
      <c r="E2527" s="139">
        <v>41426</v>
      </c>
    </row>
    <row r="2528" spans="3:5">
      <c r="C2528" s="90" t="s">
        <v>2427</v>
      </c>
      <c r="D2528" s="90" t="s">
        <v>159</v>
      </c>
      <c r="E2528" s="139">
        <v>41426</v>
      </c>
    </row>
    <row r="2529" spans="3:5">
      <c r="C2529" s="90" t="s">
        <v>2428</v>
      </c>
      <c r="D2529" s="90" t="s">
        <v>159</v>
      </c>
      <c r="E2529" s="139">
        <v>41426</v>
      </c>
    </row>
    <row r="2530" spans="3:5">
      <c r="C2530" s="90" t="s">
        <v>2429</v>
      </c>
      <c r="D2530" s="90" t="s">
        <v>159</v>
      </c>
      <c r="E2530" s="139">
        <v>41426</v>
      </c>
    </row>
    <row r="2531" spans="3:5">
      <c r="C2531" s="90" t="s">
        <v>2430</v>
      </c>
      <c r="D2531" s="90" t="s">
        <v>159</v>
      </c>
      <c r="E2531" s="139">
        <v>41426</v>
      </c>
    </row>
    <row r="2532" spans="3:5">
      <c r="C2532" s="90" t="s">
        <v>2431</v>
      </c>
      <c r="D2532" s="90" t="s">
        <v>159</v>
      </c>
      <c r="E2532" s="139">
        <v>41426</v>
      </c>
    </row>
    <row r="2533" spans="3:5">
      <c r="C2533" s="90" t="s">
        <v>2432</v>
      </c>
      <c r="D2533" s="90" t="s">
        <v>159</v>
      </c>
    </row>
    <row r="2534" spans="3:5">
      <c r="C2534" s="90" t="s">
        <v>2433</v>
      </c>
      <c r="D2534" s="90" t="s">
        <v>159</v>
      </c>
      <c r="E2534" s="139">
        <v>41426</v>
      </c>
    </row>
    <row r="2535" spans="3:5">
      <c r="C2535" s="90" t="s">
        <v>2434</v>
      </c>
      <c r="D2535" s="90" t="s">
        <v>159</v>
      </c>
      <c r="E2535" s="139">
        <v>41426</v>
      </c>
    </row>
    <row r="2536" spans="3:5">
      <c r="C2536" s="90" t="s">
        <v>3367</v>
      </c>
      <c r="D2536" s="90" t="s">
        <v>159</v>
      </c>
      <c r="E2536" s="155">
        <v>41511.893819444442</v>
      </c>
    </row>
    <row r="2537" spans="3:5">
      <c r="C2537" s="90" t="s">
        <v>2435</v>
      </c>
      <c r="D2537" s="90" t="s">
        <v>159</v>
      </c>
      <c r="E2537" s="139">
        <v>41426</v>
      </c>
    </row>
    <row r="2538" spans="3:5">
      <c r="C2538" s="90" t="s">
        <v>3177</v>
      </c>
      <c r="D2538" s="90" t="s">
        <v>159</v>
      </c>
    </row>
    <row r="2539" spans="3:5">
      <c r="C2539" s="90" t="s">
        <v>2436</v>
      </c>
      <c r="D2539" s="90" t="s">
        <v>159</v>
      </c>
      <c r="E2539" s="139">
        <v>41426</v>
      </c>
    </row>
    <row r="2540" spans="3:5">
      <c r="C2540" s="90" t="s">
        <v>2437</v>
      </c>
      <c r="D2540" s="90" t="s">
        <v>159</v>
      </c>
      <c r="E2540" s="139">
        <v>41426</v>
      </c>
    </row>
    <row r="2541" spans="3:5">
      <c r="C2541" s="90" t="s">
        <v>2438</v>
      </c>
      <c r="D2541" s="90" t="s">
        <v>159</v>
      </c>
      <c r="E2541" s="139">
        <v>41426</v>
      </c>
    </row>
    <row r="2542" spans="3:5">
      <c r="C2542" s="90" t="s">
        <v>2439</v>
      </c>
      <c r="D2542" s="90" t="s">
        <v>159</v>
      </c>
      <c r="E2542" s="139">
        <v>41426</v>
      </c>
    </row>
    <row r="2543" spans="3:5">
      <c r="C2543" s="90" t="s">
        <v>2440</v>
      </c>
      <c r="D2543" s="90" t="s">
        <v>159</v>
      </c>
      <c r="E2543" s="139">
        <v>41426</v>
      </c>
    </row>
    <row r="2544" spans="3:5">
      <c r="C2544" s="90" t="s">
        <v>2441</v>
      </c>
      <c r="D2544" s="90" t="s">
        <v>159</v>
      </c>
      <c r="E2544" s="155">
        <v>41426</v>
      </c>
    </row>
    <row r="2545" spans="3:5">
      <c r="C2545" s="90" t="s">
        <v>2442</v>
      </c>
      <c r="D2545" s="90" t="s">
        <v>159</v>
      </c>
      <c r="E2545" s="139">
        <v>41426</v>
      </c>
    </row>
    <row r="2546" spans="3:5">
      <c r="C2546" s="90" t="s">
        <v>2443</v>
      </c>
      <c r="D2546" s="90" t="s">
        <v>159</v>
      </c>
      <c r="E2546" s="139">
        <v>41426</v>
      </c>
    </row>
    <row r="2547" spans="3:5">
      <c r="C2547" s="90" t="s">
        <v>2444</v>
      </c>
      <c r="D2547" s="90" t="s">
        <v>159</v>
      </c>
      <c r="E2547" s="139">
        <v>41426</v>
      </c>
    </row>
    <row r="2548" spans="3:5">
      <c r="C2548" s="90" t="s">
        <v>2445</v>
      </c>
      <c r="D2548" s="90" t="s">
        <v>159</v>
      </c>
      <c r="E2548" s="139">
        <v>41426</v>
      </c>
    </row>
    <row r="2549" spans="3:5">
      <c r="C2549" s="90" t="s">
        <v>3330</v>
      </c>
      <c r="D2549" s="90" t="s">
        <v>159</v>
      </c>
      <c r="E2549" s="155">
        <v>41511.765162037038</v>
      </c>
    </row>
    <row r="2550" spans="3:5">
      <c r="C2550" s="90" t="s">
        <v>2446</v>
      </c>
      <c r="D2550" s="90" t="s">
        <v>159</v>
      </c>
      <c r="E2550" s="139">
        <v>41426</v>
      </c>
    </row>
    <row r="2551" spans="3:5">
      <c r="C2551" s="90" t="s">
        <v>2447</v>
      </c>
      <c r="D2551" s="90" t="s">
        <v>159</v>
      </c>
      <c r="E2551" s="139">
        <v>41426</v>
      </c>
    </row>
    <row r="2552" spans="3:5">
      <c r="C2552" s="90" t="s">
        <v>1360</v>
      </c>
      <c r="D2552" s="90" t="s">
        <v>159</v>
      </c>
      <c r="E2552" s="139">
        <v>41426</v>
      </c>
    </row>
    <row r="2553" spans="3:5">
      <c r="C2553" s="90" t="s">
        <v>2448</v>
      </c>
      <c r="D2553" s="90" t="s">
        <v>159</v>
      </c>
      <c r="E2553" s="139">
        <v>41426</v>
      </c>
    </row>
    <row r="2554" spans="3:5">
      <c r="C2554" s="90" t="s">
        <v>2449</v>
      </c>
      <c r="D2554" s="90" t="s">
        <v>159</v>
      </c>
      <c r="E2554" s="139">
        <v>41426</v>
      </c>
    </row>
    <row r="2555" spans="3:5">
      <c r="C2555" s="90" t="s">
        <v>2450</v>
      </c>
      <c r="D2555" s="90" t="s">
        <v>159</v>
      </c>
      <c r="E2555" s="139">
        <v>41426</v>
      </c>
    </row>
    <row r="2556" spans="3:5">
      <c r="C2556" s="90" t="s">
        <v>2451</v>
      </c>
      <c r="D2556" s="90" t="s">
        <v>159</v>
      </c>
      <c r="E2556" s="155">
        <v>41426</v>
      </c>
    </row>
    <row r="2557" spans="3:5">
      <c r="C2557" s="90" t="s">
        <v>2452</v>
      </c>
      <c r="D2557" s="90" t="s">
        <v>159</v>
      </c>
      <c r="E2557" s="139">
        <v>41426</v>
      </c>
    </row>
    <row r="2558" spans="3:5">
      <c r="C2558" s="90" t="s">
        <v>3282</v>
      </c>
      <c r="D2558" s="90" t="s">
        <v>159</v>
      </c>
      <c r="E2558" s="155">
        <v>41511.742962962962</v>
      </c>
    </row>
    <row r="2559" spans="3:5">
      <c r="C2559" s="90" t="s">
        <v>3281</v>
      </c>
      <c r="D2559" s="90" t="s">
        <v>159</v>
      </c>
      <c r="E2559" s="155">
        <v>41511.738877314812</v>
      </c>
    </row>
    <row r="2560" spans="3:5">
      <c r="C2560" s="90" t="s">
        <v>2453</v>
      </c>
      <c r="D2560" s="90" t="s">
        <v>159</v>
      </c>
      <c r="E2560" s="139">
        <v>41426</v>
      </c>
    </row>
    <row r="2561" spans="3:5">
      <c r="C2561" s="90" t="s">
        <v>2454</v>
      </c>
      <c r="D2561" s="90" t="s">
        <v>159</v>
      </c>
      <c r="E2561" s="139">
        <v>41426</v>
      </c>
    </row>
    <row r="2562" spans="3:5">
      <c r="C2562" s="90" t="s">
        <v>2455</v>
      </c>
      <c r="D2562" s="90" t="s">
        <v>159</v>
      </c>
      <c r="E2562" s="139">
        <v>41426</v>
      </c>
    </row>
    <row r="2563" spans="3:5">
      <c r="C2563" s="90" t="s">
        <v>2456</v>
      </c>
      <c r="D2563" s="90" t="s">
        <v>159</v>
      </c>
      <c r="E2563" s="139">
        <v>41426</v>
      </c>
    </row>
    <row r="2564" spans="3:5">
      <c r="C2564" s="90" t="s">
        <v>5152</v>
      </c>
      <c r="D2564" s="90" t="s">
        <v>159</v>
      </c>
    </row>
    <row r="2565" spans="3:5">
      <c r="C2565" s="90" t="s">
        <v>3168</v>
      </c>
      <c r="D2565" s="90" t="s">
        <v>159</v>
      </c>
    </row>
    <row r="2566" spans="3:5">
      <c r="C2566" s="90" t="s">
        <v>3169</v>
      </c>
      <c r="D2566" s="90" t="s">
        <v>159</v>
      </c>
    </row>
    <row r="2567" spans="3:5">
      <c r="C2567" s="90" t="s">
        <v>3167</v>
      </c>
      <c r="D2567" s="90" t="s">
        <v>159</v>
      </c>
    </row>
    <row r="2568" spans="3:5">
      <c r="C2568" s="90" t="s">
        <v>3166</v>
      </c>
      <c r="D2568" s="90" t="s">
        <v>159</v>
      </c>
    </row>
    <row r="2569" spans="3:5">
      <c r="C2569" s="90" t="s">
        <v>3172</v>
      </c>
      <c r="D2569" s="90" t="s">
        <v>159</v>
      </c>
    </row>
    <row r="2570" spans="3:5">
      <c r="C2570" s="90" t="s">
        <v>3341</v>
      </c>
      <c r="D2570" s="90" t="s">
        <v>159</v>
      </c>
      <c r="E2570" s="155">
        <v>41511.863576388889</v>
      </c>
    </row>
    <row r="2571" spans="3:5">
      <c r="C2571" s="90" t="s">
        <v>3348</v>
      </c>
      <c r="D2571" s="90" t="s">
        <v>159</v>
      </c>
      <c r="E2571" s="155">
        <v>41511.867175925923</v>
      </c>
    </row>
    <row r="2572" spans="3:5">
      <c r="C2572" s="90" t="s">
        <v>2932</v>
      </c>
      <c r="D2572" s="90" t="s">
        <v>159</v>
      </c>
      <c r="E2572" s="139">
        <v>41426</v>
      </c>
    </row>
    <row r="2573" spans="3:5">
      <c r="C2573" s="90" t="s">
        <v>3637</v>
      </c>
      <c r="D2573" s="90" t="s">
        <v>159</v>
      </c>
    </row>
    <row r="2574" spans="3:5">
      <c r="C2574" s="90" t="s">
        <v>3412</v>
      </c>
      <c r="D2574" s="90" t="s">
        <v>159</v>
      </c>
      <c r="E2574" s="139">
        <v>41548.908171296294</v>
      </c>
    </row>
    <row r="2575" spans="3:5">
      <c r="C2575" s="90" t="s">
        <v>2825</v>
      </c>
      <c r="D2575" s="90" t="s">
        <v>159</v>
      </c>
      <c r="E2575" s="139">
        <v>41426</v>
      </c>
    </row>
    <row r="2576" spans="3:5">
      <c r="C2576" s="90" t="s">
        <v>3445</v>
      </c>
      <c r="D2576" s="90" t="s">
        <v>159</v>
      </c>
      <c r="E2576" s="155">
        <v>41554.876736111109</v>
      </c>
    </row>
    <row r="2577" spans="3:5">
      <c r="C2577" s="90" t="s">
        <v>3882</v>
      </c>
      <c r="D2577" s="90" t="s">
        <v>159</v>
      </c>
      <c r="E2577" s="155">
        <v>42646.321030092593</v>
      </c>
    </row>
    <row r="2578" spans="3:5">
      <c r="C2578" s="90" t="s">
        <v>3371</v>
      </c>
      <c r="D2578" s="90" t="s">
        <v>159</v>
      </c>
      <c r="E2578" s="155">
        <v>41511.894872685189</v>
      </c>
    </row>
    <row r="2579" spans="3:5">
      <c r="C2579" s="90" t="s">
        <v>4009</v>
      </c>
      <c r="D2579" s="90" t="s">
        <v>159</v>
      </c>
      <c r="E2579" s="155">
        <v>42646.332418981481</v>
      </c>
    </row>
    <row r="2580" spans="3:5">
      <c r="C2580" s="90" t="s">
        <v>3744</v>
      </c>
      <c r="D2580" s="90" t="s">
        <v>159</v>
      </c>
    </row>
    <row r="2581" spans="3:5">
      <c r="C2581" s="90" t="s">
        <v>3182</v>
      </c>
      <c r="D2581" s="90" t="s">
        <v>159</v>
      </c>
    </row>
    <row r="2582" spans="3:5">
      <c r="C2582" s="90" t="s">
        <v>3795</v>
      </c>
      <c r="D2582" s="90" t="s">
        <v>159</v>
      </c>
    </row>
    <row r="2583" spans="3:5">
      <c r="C2583" s="90" t="s">
        <v>5688</v>
      </c>
      <c r="D2583" s="90" t="s">
        <v>159</v>
      </c>
    </row>
    <row r="2584" spans="3:5">
      <c r="C2584" s="90" t="s">
        <v>3399</v>
      </c>
      <c r="D2584" s="90" t="s">
        <v>159</v>
      </c>
      <c r="E2584" s="155">
        <v>41548.902777777781</v>
      </c>
    </row>
    <row r="2585" spans="3:5">
      <c r="C2585" s="90" t="s">
        <v>3835</v>
      </c>
      <c r="D2585" s="90" t="s">
        <v>159</v>
      </c>
      <c r="E2585" s="139">
        <v>42646.311851851853</v>
      </c>
    </row>
    <row r="2586" spans="3:5">
      <c r="C2586" s="90" t="s">
        <v>3844</v>
      </c>
      <c r="D2586" s="90" t="s">
        <v>159</v>
      </c>
      <c r="E2586" s="155">
        <v>42646.316782407404</v>
      </c>
    </row>
    <row r="2587" spans="3:5">
      <c r="C2587" s="90" t="s">
        <v>3702</v>
      </c>
      <c r="D2587" s="90" t="s">
        <v>159</v>
      </c>
    </row>
    <row r="2588" spans="3:5">
      <c r="C2588" s="90" t="s">
        <v>3878</v>
      </c>
      <c r="D2588" s="90" t="s">
        <v>159</v>
      </c>
      <c r="E2588" s="155">
        <v>42646.320960648147</v>
      </c>
    </row>
    <row r="2589" spans="3:5">
      <c r="C2589" s="90" t="s">
        <v>3466</v>
      </c>
      <c r="D2589" s="90" t="s">
        <v>159</v>
      </c>
      <c r="E2589" s="155">
        <v>41554.877905092595</v>
      </c>
    </row>
    <row r="2590" spans="3:5">
      <c r="C2590" s="90" t="s">
        <v>3242</v>
      </c>
      <c r="D2590" s="90" t="s">
        <v>159</v>
      </c>
    </row>
    <row r="2591" spans="3:5">
      <c r="C2591" s="90" t="s">
        <v>3561</v>
      </c>
      <c r="D2591" s="90" t="s">
        <v>159</v>
      </c>
    </row>
    <row r="2592" spans="3:5">
      <c r="C2592" s="90" t="s">
        <v>3615</v>
      </c>
      <c r="D2592" s="90" t="s">
        <v>159</v>
      </c>
    </row>
    <row r="2593" spans="3:5">
      <c r="C2593" s="90" t="s">
        <v>3183</v>
      </c>
      <c r="D2593" s="90" t="s">
        <v>159</v>
      </c>
    </row>
    <row r="2594" spans="3:5">
      <c r="C2594" s="90" t="s">
        <v>2894</v>
      </c>
      <c r="D2594" s="90" t="s">
        <v>2141</v>
      </c>
      <c r="E2594" s="139">
        <v>41426</v>
      </c>
    </row>
    <row r="2595" spans="3:5">
      <c r="C2595" s="90" t="s">
        <v>3308</v>
      </c>
      <c r="D2595" s="90" t="s">
        <v>2141</v>
      </c>
    </row>
    <row r="2596" spans="3:5">
      <c r="C2596" s="90" t="s">
        <v>3309</v>
      </c>
      <c r="D2596" s="90" t="s">
        <v>2141</v>
      </c>
    </row>
    <row r="2597" spans="3:5">
      <c r="C2597" s="90" t="s">
        <v>3388</v>
      </c>
      <c r="D2597" s="90" t="s">
        <v>2141</v>
      </c>
      <c r="E2597" s="155">
        <v>41548.900659722225</v>
      </c>
    </row>
    <row r="2598" spans="3:5">
      <c r="C2598" s="90" t="s">
        <v>5573</v>
      </c>
      <c r="D2598" s="90" t="s">
        <v>2141</v>
      </c>
      <c r="E2598" s="155">
        <v>45120.401469907411</v>
      </c>
    </row>
    <row r="2599" spans="3:5">
      <c r="C2599" s="90" t="s">
        <v>3306</v>
      </c>
      <c r="D2599" s="90" t="s">
        <v>2141</v>
      </c>
    </row>
    <row r="2600" spans="3:5">
      <c r="C2600" s="90" t="s">
        <v>2855</v>
      </c>
      <c r="D2600" s="90" t="s">
        <v>2141</v>
      </c>
      <c r="E2600" s="139">
        <v>41426</v>
      </c>
    </row>
    <row r="2601" spans="3:5">
      <c r="C2601" s="90" t="s">
        <v>3519</v>
      </c>
      <c r="D2601" s="90" t="s">
        <v>2141</v>
      </c>
      <c r="E2601" s="155">
        <v>41570.211921296293</v>
      </c>
    </row>
    <row r="2602" spans="3:5">
      <c r="C2602" s="90" t="s">
        <v>3395</v>
      </c>
      <c r="D2602" s="90" t="s">
        <v>2141</v>
      </c>
      <c r="E2602" s="155">
        <v>41548.902662037035</v>
      </c>
    </row>
    <row r="2603" spans="3:5">
      <c r="C2603" s="90" t="s">
        <v>2460</v>
      </c>
      <c r="D2603" s="90" t="s">
        <v>2141</v>
      </c>
    </row>
    <row r="2604" spans="3:5">
      <c r="C2604" s="90" t="s">
        <v>3521</v>
      </c>
      <c r="D2604" s="90" t="s">
        <v>2141</v>
      </c>
      <c r="E2604" s="155">
        <v>41570.213263888887</v>
      </c>
    </row>
    <row r="2605" spans="3:5">
      <c r="C2605" s="90" t="s">
        <v>2461</v>
      </c>
      <c r="D2605" s="90" t="s">
        <v>2141</v>
      </c>
      <c r="E2605" s="139">
        <v>41426</v>
      </c>
    </row>
    <row r="2606" spans="3:5">
      <c r="C2606" s="90" t="s">
        <v>3245</v>
      </c>
      <c r="D2606" s="90" t="s">
        <v>2141</v>
      </c>
    </row>
    <row r="2607" spans="3:5">
      <c r="C2607" s="90" t="s">
        <v>3321</v>
      </c>
      <c r="D2607" s="90" t="s">
        <v>2141</v>
      </c>
    </row>
    <row r="2608" spans="3:5">
      <c r="C2608" s="90" t="s">
        <v>3230</v>
      </c>
      <c r="D2608" s="90" t="s">
        <v>2141</v>
      </c>
      <c r="E2608" s="155">
        <v>41508.221608796295</v>
      </c>
    </row>
    <row r="2609" spans="3:5">
      <c r="C2609" s="90" t="s">
        <v>3339</v>
      </c>
      <c r="D2609" s="90" t="s">
        <v>3537</v>
      </c>
      <c r="E2609" s="155">
        <v>41570.21292824074</v>
      </c>
    </row>
    <row r="2610" spans="3:5">
      <c r="C2610" s="90" t="s">
        <v>3510</v>
      </c>
      <c r="D2610" s="90" t="s">
        <v>3537</v>
      </c>
      <c r="E2610" s="155">
        <v>41570.213125000002</v>
      </c>
    </row>
    <row r="2611" spans="3:5">
      <c r="C2611" s="90" t="s">
        <v>2747</v>
      </c>
      <c r="D2611" s="90" t="s">
        <v>3537</v>
      </c>
      <c r="E2611" s="155">
        <v>41570.213078703702</v>
      </c>
    </row>
    <row r="2612" spans="3:5">
      <c r="C2612" s="90" t="s">
        <v>1527</v>
      </c>
      <c r="D2612" s="90" t="s">
        <v>3123</v>
      </c>
      <c r="E2612" s="155">
        <v>41507.757604166669</v>
      </c>
    </row>
    <row r="2613" spans="3:5">
      <c r="C2613" s="90" t="s">
        <v>2515</v>
      </c>
      <c r="D2613" s="90" t="s">
        <v>3123</v>
      </c>
    </row>
    <row r="2614" spans="3:5">
      <c r="C2614" s="90" t="s">
        <v>2516</v>
      </c>
      <c r="D2614" s="90" t="s">
        <v>3123</v>
      </c>
      <c r="E2614" s="139">
        <v>41426</v>
      </c>
    </row>
    <row r="2615" spans="3:5">
      <c r="C2615" s="90" t="s">
        <v>2517</v>
      </c>
      <c r="D2615" s="90" t="s">
        <v>3123</v>
      </c>
      <c r="E2615" s="139">
        <v>41426</v>
      </c>
    </row>
    <row r="2616" spans="3:5">
      <c r="C2616" s="90" t="s">
        <v>2569</v>
      </c>
      <c r="D2616" s="90" t="s">
        <v>3123</v>
      </c>
    </row>
    <row r="2617" spans="3:5">
      <c r="C2617" s="90" t="s">
        <v>2632</v>
      </c>
      <c r="D2617" s="90" t="s">
        <v>3123</v>
      </c>
    </row>
    <row r="2618" spans="3:5">
      <c r="C2618" s="90" t="s">
        <v>3124</v>
      </c>
      <c r="D2618" s="90" t="s">
        <v>3123</v>
      </c>
    </row>
    <row r="2619" spans="3:5">
      <c r="C2619" s="90" t="s">
        <v>3125</v>
      </c>
      <c r="D2619" s="90" t="s">
        <v>3123</v>
      </c>
      <c r="E2619" s="139">
        <v>41426</v>
      </c>
    </row>
    <row r="2620" spans="3:5">
      <c r="C2620" s="90" t="s">
        <v>3126</v>
      </c>
      <c r="D2620" s="90" t="s">
        <v>3123</v>
      </c>
      <c r="E2620" s="155">
        <v>41426</v>
      </c>
    </row>
    <row r="2621" spans="3:5">
      <c r="C2621" s="90" t="s">
        <v>2644</v>
      </c>
      <c r="D2621" s="90" t="s">
        <v>3123</v>
      </c>
      <c r="E2621" s="155">
        <v>41426</v>
      </c>
    </row>
    <row r="2622" spans="3:5">
      <c r="C2622" s="90" t="s">
        <v>3122</v>
      </c>
      <c r="D2622" s="90" t="s">
        <v>3123</v>
      </c>
      <c r="E2622" s="139">
        <v>41426</v>
      </c>
    </row>
    <row r="2623" spans="3:5">
      <c r="C2623" s="90" t="s">
        <v>5678</v>
      </c>
      <c r="D2623" s="90" t="s">
        <v>5635</v>
      </c>
    </row>
    <row r="2624" spans="3:5">
      <c r="C2624" s="90" t="s">
        <v>5680</v>
      </c>
      <c r="D2624" s="90" t="s">
        <v>5635</v>
      </c>
    </row>
    <row r="2625" spans="3:5">
      <c r="C2625" s="90" t="s">
        <v>5679</v>
      </c>
      <c r="D2625" s="90" t="s">
        <v>5635</v>
      </c>
    </row>
    <row r="2626" spans="3:5">
      <c r="C2626" s="90" t="s">
        <v>3449</v>
      </c>
      <c r="D2626" s="90" t="s">
        <v>3362</v>
      </c>
      <c r="E2626" s="155">
        <v>41554.876805555556</v>
      </c>
    </row>
    <row r="2627" spans="3:5">
      <c r="C2627" s="90" t="s">
        <v>3486</v>
      </c>
      <c r="D2627" s="90" t="s">
        <v>3362</v>
      </c>
      <c r="E2627" s="155">
        <v>41554.895787037036</v>
      </c>
    </row>
    <row r="2628" spans="3:5">
      <c r="C2628" s="90" t="s">
        <v>2549</v>
      </c>
      <c r="D2628" s="90" t="s">
        <v>3362</v>
      </c>
      <c r="E2628" s="139">
        <v>41511.891805555555</v>
      </c>
    </row>
    <row r="2629" spans="3:5">
      <c r="C2629" s="90" t="s">
        <v>913</v>
      </c>
      <c r="D2629" s="90" t="s">
        <v>3362</v>
      </c>
      <c r="E2629" s="139">
        <v>41554.692789351851</v>
      </c>
    </row>
    <row r="2630" spans="3:5">
      <c r="C2630" s="90" t="s">
        <v>3438</v>
      </c>
      <c r="D2630" s="90" t="s">
        <v>3362</v>
      </c>
      <c r="E2630" s="155">
        <v>41554.694722222222</v>
      </c>
    </row>
    <row r="2631" spans="3:5">
      <c r="C2631" s="90" t="s">
        <v>1053</v>
      </c>
      <c r="D2631" s="90" t="s">
        <v>3362</v>
      </c>
      <c r="E2631" s="155">
        <v>41527.287326388891</v>
      </c>
    </row>
    <row r="2632" spans="3:5">
      <c r="C2632" s="90" t="s">
        <v>1054</v>
      </c>
      <c r="D2632" s="90" t="s">
        <v>3362</v>
      </c>
      <c r="E2632" s="139">
        <v>41527.28733796296</v>
      </c>
    </row>
    <row r="2633" spans="3:5">
      <c r="C2633" s="90" t="s">
        <v>3382</v>
      </c>
      <c r="D2633" s="90" t="s">
        <v>3362</v>
      </c>
      <c r="E2633" s="155">
        <v>41527.287511574075</v>
      </c>
    </row>
    <row r="2634" spans="3:5">
      <c r="C2634" s="90" t="s">
        <v>1084</v>
      </c>
      <c r="D2634" s="90" t="s">
        <v>3362</v>
      </c>
      <c r="E2634" s="139">
        <v>41511.891932870371</v>
      </c>
    </row>
    <row r="2635" spans="3:5">
      <c r="C2635" s="90" t="s">
        <v>3548</v>
      </c>
      <c r="D2635" s="90" t="s">
        <v>153</v>
      </c>
    </row>
    <row r="2636" spans="3:5">
      <c r="C2636" s="90" t="s">
        <v>3455</v>
      </c>
      <c r="D2636" s="90" t="s">
        <v>153</v>
      </c>
      <c r="E2636" s="155">
        <v>41554.877199074072</v>
      </c>
    </row>
    <row r="2637" spans="3:5">
      <c r="C2637" s="90" t="s">
        <v>3739</v>
      </c>
      <c r="D2637" s="90" t="s">
        <v>153</v>
      </c>
    </row>
    <row r="2638" spans="3:5">
      <c r="C2638" s="90" t="s">
        <v>2935</v>
      </c>
      <c r="D2638" s="90" t="s">
        <v>153</v>
      </c>
      <c r="E2638" s="139">
        <v>41426</v>
      </c>
    </row>
    <row r="2639" spans="3:5">
      <c r="C2639" s="90" t="s">
        <v>3740</v>
      </c>
      <c r="D2639" s="90" t="s">
        <v>153</v>
      </c>
    </row>
    <row r="2640" spans="3:5">
      <c r="C2640" s="90" t="s">
        <v>5581</v>
      </c>
      <c r="D2640" s="90" t="s">
        <v>3127</v>
      </c>
    </row>
    <row r="2641" spans="3:5">
      <c r="C2641" s="90" t="s">
        <v>3535</v>
      </c>
      <c r="D2641" s="90" t="s">
        <v>3127</v>
      </c>
      <c r="E2641" s="155">
        <v>41570.210358796299</v>
      </c>
    </row>
    <row r="2642" spans="3:5">
      <c r="C2642" s="90" t="s">
        <v>2837</v>
      </c>
      <c r="D2642" s="90" t="s">
        <v>3127</v>
      </c>
      <c r="E2642" s="139">
        <v>41426</v>
      </c>
    </row>
    <row r="2643" spans="3:5">
      <c r="C2643" s="90" t="s">
        <v>2836</v>
      </c>
      <c r="D2643" s="90" t="s">
        <v>3127</v>
      </c>
      <c r="E2643" s="139">
        <v>41426</v>
      </c>
    </row>
    <row r="2644" spans="3:5">
      <c r="C2644" s="90" t="s">
        <v>2106</v>
      </c>
      <c r="D2644" s="90" t="s">
        <v>3127</v>
      </c>
      <c r="E2644" s="155">
        <v>41426</v>
      </c>
    </row>
    <row r="2645" spans="3:5">
      <c r="C2645" s="90" t="s">
        <v>2845</v>
      </c>
      <c r="D2645" s="90" t="s">
        <v>3127</v>
      </c>
      <c r="E2645" s="139">
        <v>41426</v>
      </c>
    </row>
    <row r="2646" spans="3:5">
      <c r="C2646" s="90" t="s">
        <v>2817</v>
      </c>
      <c r="D2646" s="90" t="s">
        <v>3127</v>
      </c>
      <c r="E2646" s="139">
        <v>41426</v>
      </c>
    </row>
    <row r="2647" spans="3:5">
      <c r="C2647" s="90" t="s">
        <v>3506</v>
      </c>
      <c r="D2647" s="90" t="s">
        <v>3127</v>
      </c>
      <c r="E2647" s="155">
        <v>41570.210462962961</v>
      </c>
    </row>
    <row r="2648" spans="3:5">
      <c r="C2648" s="90" t="s">
        <v>2475</v>
      </c>
      <c r="D2648" s="90" t="s">
        <v>3127</v>
      </c>
    </row>
    <row r="2649" spans="3:5">
      <c r="C2649" s="90" t="s">
        <v>3149</v>
      </c>
      <c r="D2649" s="90" t="s">
        <v>3127</v>
      </c>
    </row>
    <row r="2650" spans="3:5">
      <c r="C2650" s="90" t="s">
        <v>2870</v>
      </c>
      <c r="D2650" s="90" t="s">
        <v>3127</v>
      </c>
      <c r="E2650" s="139">
        <v>41426</v>
      </c>
    </row>
    <row r="2651" spans="3:5">
      <c r="C2651" s="90" t="s">
        <v>2179</v>
      </c>
      <c r="D2651" s="90" t="s">
        <v>3127</v>
      </c>
      <c r="E2651" s="139">
        <v>41426</v>
      </c>
    </row>
    <row r="2652" spans="3:5">
      <c r="C2652" s="90" t="s">
        <v>2180</v>
      </c>
      <c r="D2652" s="90" t="s">
        <v>3127</v>
      </c>
    </row>
    <row r="2653" spans="3:5">
      <c r="C2653" s="90" t="s">
        <v>2927</v>
      </c>
      <c r="D2653" s="90" t="s">
        <v>3127</v>
      </c>
      <c r="E2653" s="139">
        <v>41426</v>
      </c>
    </row>
    <row r="2654" spans="3:5">
      <c r="C2654" s="90" t="s">
        <v>2181</v>
      </c>
      <c r="D2654" s="90" t="s">
        <v>3127</v>
      </c>
      <c r="E2654" s="139">
        <v>41426</v>
      </c>
    </row>
    <row r="2655" spans="3:5">
      <c r="C2655" s="90" t="s">
        <v>3357</v>
      </c>
      <c r="D2655" s="90" t="s">
        <v>3127</v>
      </c>
      <c r="E2655" s="155">
        <v>41511.867395833331</v>
      </c>
    </row>
    <row r="2656" spans="3:5">
      <c r="C2656" s="90" t="s">
        <v>3524</v>
      </c>
      <c r="D2656" s="90" t="s">
        <v>3127</v>
      </c>
      <c r="E2656" s="155">
        <v>41570.210717592592</v>
      </c>
    </row>
    <row r="2657" spans="3:5">
      <c r="C2657" s="90" t="s">
        <v>2457</v>
      </c>
      <c r="D2657" s="90" t="s">
        <v>3127</v>
      </c>
      <c r="E2657" s="155">
        <v>41426</v>
      </c>
    </row>
    <row r="2658" spans="3:5">
      <c r="C2658" s="90" t="s">
        <v>2458</v>
      </c>
      <c r="D2658" s="90" t="s">
        <v>3127</v>
      </c>
      <c r="E2658" s="139">
        <v>41426</v>
      </c>
    </row>
    <row r="2659" spans="3:5">
      <c r="C2659" s="90" t="s">
        <v>3415</v>
      </c>
      <c r="D2659" s="90" t="s">
        <v>3127</v>
      </c>
      <c r="E2659" s="155">
        <v>41548.908252314817</v>
      </c>
    </row>
    <row r="2660" spans="3:5">
      <c r="C2660" s="90" t="s">
        <v>3283</v>
      </c>
      <c r="D2660" s="90" t="s">
        <v>3127</v>
      </c>
      <c r="E2660" s="155">
        <v>41511.742893518516</v>
      </c>
    </row>
    <row r="2661" spans="3:5">
      <c r="C2661" s="90" t="s">
        <v>2905</v>
      </c>
      <c r="D2661" s="90" t="s">
        <v>3127</v>
      </c>
      <c r="E2661" s="139">
        <v>41426</v>
      </c>
    </row>
    <row r="2662" spans="3:5">
      <c r="C2662" s="90" t="s">
        <v>2869</v>
      </c>
      <c r="D2662" s="90" t="s">
        <v>3127</v>
      </c>
      <c r="E2662" s="139">
        <v>41426</v>
      </c>
    </row>
    <row r="2663" spans="3:5">
      <c r="C2663" s="90" t="s">
        <v>3394</v>
      </c>
      <c r="D2663" s="90" t="s">
        <v>3127</v>
      </c>
      <c r="E2663" s="155">
        <v>41548.902349537035</v>
      </c>
    </row>
    <row r="2664" spans="3:5">
      <c r="C2664" s="90" t="s">
        <v>2838</v>
      </c>
      <c r="D2664" s="90" t="s">
        <v>3127</v>
      </c>
      <c r="E2664" s="139">
        <v>41426</v>
      </c>
    </row>
    <row r="2665" spans="3:5">
      <c r="C2665" s="90" t="s">
        <v>3501</v>
      </c>
      <c r="D2665" s="90" t="s">
        <v>3127</v>
      </c>
      <c r="E2665" s="155">
        <v>41570.211770833332</v>
      </c>
    </row>
    <row r="2666" spans="3:5">
      <c r="C2666" s="90" t="s">
        <v>2863</v>
      </c>
      <c r="D2666" s="90" t="s">
        <v>3127</v>
      </c>
      <c r="E2666" s="139">
        <v>41426</v>
      </c>
    </row>
    <row r="2667" spans="3:5">
      <c r="C2667" s="90" t="s">
        <v>2737</v>
      </c>
      <c r="D2667" s="90" t="s">
        <v>3127</v>
      </c>
      <c r="E2667" s="139">
        <v>41426</v>
      </c>
    </row>
    <row r="2668" spans="3:5">
      <c r="C2668" s="90" t="s">
        <v>3372</v>
      </c>
      <c r="D2668" s="90" t="s">
        <v>3127</v>
      </c>
      <c r="E2668" s="155">
        <v>41511.895254629628</v>
      </c>
    </row>
    <row r="2669" spans="3:5">
      <c r="C2669" s="90" t="s">
        <v>2107</v>
      </c>
      <c r="D2669" s="90" t="s">
        <v>3127</v>
      </c>
      <c r="E2669" s="139">
        <v>41426</v>
      </c>
    </row>
    <row r="2670" spans="3:5">
      <c r="C2670" s="90" t="s">
        <v>2182</v>
      </c>
      <c r="D2670" s="90" t="s">
        <v>3127</v>
      </c>
      <c r="E2670" s="139">
        <v>41426</v>
      </c>
    </row>
    <row r="2671" spans="3:5">
      <c r="C2671" s="90" t="s">
        <v>2479</v>
      </c>
      <c r="D2671" s="90" t="s">
        <v>3127</v>
      </c>
      <c r="E2671" s="139">
        <v>41426</v>
      </c>
    </row>
    <row r="2672" spans="3:5">
      <c r="C2672" s="90" t="s">
        <v>3323</v>
      </c>
      <c r="D2672" s="90" t="s">
        <v>3127</v>
      </c>
    </row>
    <row r="2673" spans="3:5">
      <c r="C2673" s="90" t="s">
        <v>2178</v>
      </c>
      <c r="D2673" s="90" t="s">
        <v>3127</v>
      </c>
      <c r="E2673" s="139">
        <v>41426</v>
      </c>
    </row>
    <row r="2674" spans="3:5">
      <c r="C2674" s="90" t="s">
        <v>2183</v>
      </c>
      <c r="D2674" s="90" t="s">
        <v>3127</v>
      </c>
      <c r="E2674" s="155">
        <v>41426</v>
      </c>
    </row>
    <row r="2675" spans="3:5">
      <c r="C2675" s="90" t="s">
        <v>3322</v>
      </c>
      <c r="D2675" s="90" t="s">
        <v>3127</v>
      </c>
    </row>
    <row r="2676" spans="3:5">
      <c r="C2676" s="90" t="s">
        <v>2184</v>
      </c>
      <c r="D2676" s="90" t="s">
        <v>3127</v>
      </c>
      <c r="E2676" s="139">
        <v>41426</v>
      </c>
    </row>
    <row r="2677" spans="3:5">
      <c r="C2677" s="90" t="s">
        <v>3523</v>
      </c>
      <c r="D2677" s="90" t="s">
        <v>3127</v>
      </c>
      <c r="E2677" s="155">
        <v>41570.212037037039</v>
      </c>
    </row>
    <row r="2678" spans="3:5">
      <c r="C2678" s="90" t="s">
        <v>3672</v>
      </c>
      <c r="D2678" s="90" t="s">
        <v>3127</v>
      </c>
      <c r="E2678" s="155">
        <v>41770.673715277779</v>
      </c>
    </row>
    <row r="2679" spans="3:5">
      <c r="C2679" s="90" t="s">
        <v>2906</v>
      </c>
      <c r="D2679" s="90" t="s">
        <v>3127</v>
      </c>
      <c r="E2679" s="139">
        <v>41426</v>
      </c>
    </row>
    <row r="2680" spans="3:5">
      <c r="C2680" s="90" t="s">
        <v>3286</v>
      </c>
      <c r="D2680" s="90" t="s">
        <v>3127</v>
      </c>
      <c r="E2680" s="155">
        <v>41511.742997685185</v>
      </c>
    </row>
    <row r="2681" spans="3:5">
      <c r="C2681" s="90" t="s">
        <v>2930</v>
      </c>
      <c r="D2681" s="90" t="s">
        <v>3127</v>
      </c>
      <c r="E2681" s="139">
        <v>41426</v>
      </c>
    </row>
    <row r="2682" spans="3:5">
      <c r="C2682" s="90" t="s">
        <v>2459</v>
      </c>
      <c r="D2682" s="90" t="s">
        <v>3127</v>
      </c>
      <c r="E2682" s="139">
        <v>41426</v>
      </c>
    </row>
    <row r="2683" spans="3:5">
      <c r="C2683" s="90" t="s">
        <v>3418</v>
      </c>
      <c r="D2683" s="90" t="s">
        <v>3127</v>
      </c>
      <c r="E2683" s="155">
        <v>41548.908310185187</v>
      </c>
    </row>
    <row r="2684" spans="3:5">
      <c r="C2684" s="90" t="s">
        <v>5567</v>
      </c>
      <c r="D2684" s="90" t="s">
        <v>3127</v>
      </c>
    </row>
    <row r="2685" spans="3:5">
      <c r="C2685" s="90" t="s">
        <v>3679</v>
      </c>
      <c r="D2685" s="90" t="s">
        <v>3127</v>
      </c>
      <c r="E2685" s="155">
        <v>41770.673784722225</v>
      </c>
    </row>
    <row r="2686" spans="3:5">
      <c r="C2686" s="90" t="s">
        <v>3345</v>
      </c>
      <c r="D2686" s="90" t="s">
        <v>3127</v>
      </c>
      <c r="E2686" s="155">
        <v>41511.863703703704</v>
      </c>
    </row>
    <row r="2687" spans="3:5">
      <c r="C2687" s="90" t="s">
        <v>3344</v>
      </c>
      <c r="D2687" s="90" t="s">
        <v>3127</v>
      </c>
      <c r="E2687" s="155">
        <v>41511.863680555558</v>
      </c>
    </row>
    <row r="2688" spans="3:5">
      <c r="C2688" s="90" t="s">
        <v>2729</v>
      </c>
      <c r="D2688" s="90" t="s">
        <v>3127</v>
      </c>
    </row>
    <row r="2689" spans="3:5">
      <c r="C2689" s="90" t="s">
        <v>2730</v>
      </c>
      <c r="D2689" s="90" t="s">
        <v>3127</v>
      </c>
      <c r="E2689" s="139">
        <v>41426</v>
      </c>
    </row>
    <row r="2690" spans="3:5">
      <c r="C2690" s="90" t="s">
        <v>3184</v>
      </c>
      <c r="D2690" s="90" t="s">
        <v>3127</v>
      </c>
    </row>
    <row r="2691" spans="3:5">
      <c r="C2691" s="90" t="s">
        <v>2902</v>
      </c>
      <c r="D2691" s="90" t="s">
        <v>3127</v>
      </c>
      <c r="E2691" s="139">
        <v>41426</v>
      </c>
    </row>
    <row r="2692" spans="3:5">
      <c r="C2692" s="90" t="s">
        <v>3261</v>
      </c>
      <c r="D2692" s="90" t="s">
        <v>3127</v>
      </c>
    </row>
    <row r="2693" spans="3:5">
      <c r="C2693" s="90" t="s">
        <v>3349</v>
      </c>
      <c r="D2693" s="90" t="s">
        <v>3127</v>
      </c>
      <c r="E2693" s="155">
        <v>41511.867199074077</v>
      </c>
    </row>
    <row r="2694" spans="3:5">
      <c r="C2694" s="90" t="s">
        <v>3592</v>
      </c>
      <c r="D2694" s="90" t="s">
        <v>3127</v>
      </c>
      <c r="E2694" s="155">
        <v>41770.673819444448</v>
      </c>
    </row>
    <row r="2695" spans="3:5">
      <c r="C2695" s="90" t="s">
        <v>3534</v>
      </c>
      <c r="D2695" s="90" t="s">
        <v>3127</v>
      </c>
      <c r="E2695" s="155">
        <v>41570.213356481479</v>
      </c>
    </row>
    <row r="2696" spans="3:5">
      <c r="C2696" s="90" t="s">
        <v>2125</v>
      </c>
      <c r="D2696" s="90" t="s">
        <v>3127</v>
      </c>
      <c r="E2696" s="139">
        <v>41426</v>
      </c>
    </row>
    <row r="2697" spans="3:5">
      <c r="C2697" s="90" t="s">
        <v>3285</v>
      </c>
      <c r="D2697" s="90" t="s">
        <v>3127</v>
      </c>
      <c r="E2697" s="155">
        <v>41511.743009259262</v>
      </c>
    </row>
    <row r="2698" spans="3:5">
      <c r="C2698" s="90" t="s">
        <v>2185</v>
      </c>
      <c r="D2698" s="90" t="s">
        <v>3127</v>
      </c>
      <c r="E2698" s="139">
        <v>41426</v>
      </c>
    </row>
    <row r="2699" spans="3:5">
      <c r="C2699" s="90" t="s">
        <v>2904</v>
      </c>
      <c r="D2699" s="90" t="s">
        <v>3127</v>
      </c>
      <c r="E2699" s="139">
        <v>41426</v>
      </c>
    </row>
    <row r="2700" spans="3:5">
      <c r="C2700" s="90" t="s">
        <v>2186</v>
      </c>
      <c r="D2700" s="90" t="s">
        <v>3127</v>
      </c>
      <c r="E2700" s="155">
        <v>41426</v>
      </c>
    </row>
    <row r="2701" spans="3:5">
      <c r="C2701" s="90" t="s">
        <v>5379</v>
      </c>
      <c r="D2701" s="90" t="s">
        <v>3127</v>
      </c>
    </row>
    <row r="2702" spans="3:5">
      <c r="C2702" s="90" t="s">
        <v>2187</v>
      </c>
      <c r="D2702" s="90" t="s">
        <v>3127</v>
      </c>
      <c r="E2702" s="139">
        <v>41426</v>
      </c>
    </row>
    <row r="2703" spans="3:5">
      <c r="C2703" s="90" t="s">
        <v>2188</v>
      </c>
      <c r="D2703" s="90" t="s">
        <v>3127</v>
      </c>
      <c r="E2703" s="139">
        <v>41426</v>
      </c>
    </row>
    <row r="2704" spans="3:5">
      <c r="C2704" s="90" t="s">
        <v>2189</v>
      </c>
      <c r="D2704" s="90" t="s">
        <v>3127</v>
      </c>
      <c r="E2704" s="139">
        <v>41426</v>
      </c>
    </row>
    <row r="2705" spans="3:5">
      <c r="C2705" s="90" t="s">
        <v>2190</v>
      </c>
      <c r="D2705" s="90" t="s">
        <v>3127</v>
      </c>
      <c r="E2705" s="139">
        <v>41426</v>
      </c>
    </row>
    <row r="2706" spans="3:5">
      <c r="C2706" s="90" t="s">
        <v>2191</v>
      </c>
      <c r="D2706" s="90" t="s">
        <v>3127</v>
      </c>
      <c r="E2706" s="155">
        <v>41426</v>
      </c>
    </row>
    <row r="2707" spans="3:5">
      <c r="C2707" s="90" t="s">
        <v>3164</v>
      </c>
      <c r="D2707" s="90" t="s">
        <v>3127</v>
      </c>
    </row>
    <row r="2708" spans="3:5">
      <c r="C2708" s="90" t="s">
        <v>3128</v>
      </c>
      <c r="D2708" s="90" t="s">
        <v>3127</v>
      </c>
      <c r="E2708" s="139">
        <v>41426</v>
      </c>
    </row>
    <row r="2709" spans="3:5">
      <c r="C2709" s="90" t="s">
        <v>5579</v>
      </c>
      <c r="D2709" s="90" t="s">
        <v>3127</v>
      </c>
    </row>
    <row r="2710" spans="3:5">
      <c r="C2710" s="90" t="s">
        <v>3638</v>
      </c>
      <c r="D2710" s="90" t="s">
        <v>507</v>
      </c>
    </row>
    <row r="2711" spans="3:5">
      <c r="C2711" s="90" t="s">
        <v>3639</v>
      </c>
      <c r="D2711" s="90" t="s">
        <v>507</v>
      </c>
    </row>
    <row r="2712" spans="3:5">
      <c r="C2712" s="90" t="s">
        <v>3636</v>
      </c>
      <c r="D2712" s="90" t="s">
        <v>507</v>
      </c>
    </row>
    <row r="2713" spans="3:5">
      <c r="C2713" s="90" t="s">
        <v>3228</v>
      </c>
      <c r="D2713" s="90" t="s">
        <v>507</v>
      </c>
      <c r="E2713" s="155">
        <v>41508.221539351849</v>
      </c>
    </row>
    <row r="2714" spans="3:5">
      <c r="C2714" s="90" t="s">
        <v>3198</v>
      </c>
      <c r="D2714" s="90" t="s">
        <v>507</v>
      </c>
    </row>
    <row r="2715" spans="3:5">
      <c r="C2715" s="90" t="s">
        <v>3574</v>
      </c>
      <c r="D2715" s="90" t="s">
        <v>507</v>
      </c>
    </row>
    <row r="2716" spans="3:5">
      <c r="C2716" s="90" t="s">
        <v>3576</v>
      </c>
      <c r="D2716" s="90" t="s">
        <v>507</v>
      </c>
    </row>
    <row r="2717" spans="3:5">
      <c r="C2717" s="90" t="s">
        <v>3129</v>
      </c>
      <c r="D2717" s="90" t="s">
        <v>507</v>
      </c>
    </row>
    <row r="2718" spans="3:5">
      <c r="C2718" s="90" t="s">
        <v>3227</v>
      </c>
      <c r="D2718" s="90" t="s">
        <v>507</v>
      </c>
      <c r="E2718" s="139">
        <v>41507.782523148147</v>
      </c>
    </row>
    <row r="2719" spans="3:5">
      <c r="C2719" s="90" t="s">
        <v>2884</v>
      </c>
      <c r="D2719" s="90" t="s">
        <v>507</v>
      </c>
    </row>
    <row r="2720" spans="3:5">
      <c r="C2720" s="90" t="s">
        <v>2885</v>
      </c>
      <c r="D2720" s="90" t="s">
        <v>507</v>
      </c>
      <c r="E2720" s="139">
        <v>41426</v>
      </c>
    </row>
    <row r="2721" spans="3:5">
      <c r="C2721" s="90" t="s">
        <v>3173</v>
      </c>
      <c r="D2721" s="90" t="s">
        <v>507</v>
      </c>
    </row>
    <row r="2722" spans="3:5">
      <c r="C2722" s="90" t="s">
        <v>3670</v>
      </c>
      <c r="D2722" s="90" t="s">
        <v>507</v>
      </c>
    </row>
    <row r="2723" spans="3:5">
      <c r="C2723" s="90" t="s">
        <v>2886</v>
      </c>
      <c r="D2723" s="90" t="s">
        <v>507</v>
      </c>
      <c r="E2723" s="139">
        <v>41426</v>
      </c>
    </row>
    <row r="2724" spans="3:5">
      <c r="C2724" s="90" t="s">
        <v>3575</v>
      </c>
      <c r="D2724" s="90" t="s">
        <v>507</v>
      </c>
    </row>
    <row r="2725" spans="3:5">
      <c r="C2725" s="90" t="s">
        <v>3268</v>
      </c>
      <c r="D2725" s="90" t="s">
        <v>507</v>
      </c>
    </row>
    <row r="2726" spans="3:5">
      <c r="C2726" s="90" t="s">
        <v>3269</v>
      </c>
      <c r="D2726" s="90" t="s">
        <v>507</v>
      </c>
    </row>
    <row r="2727" spans="3:5">
      <c r="C2727" s="90" t="s">
        <v>3241</v>
      </c>
      <c r="D2727" s="90" t="s">
        <v>507</v>
      </c>
    </row>
    <row r="2728" spans="3:5">
      <c r="C2728" s="90" t="s">
        <v>3293</v>
      </c>
      <c r="D2728" s="90" t="s">
        <v>507</v>
      </c>
      <c r="E2728" s="155">
        <v>41511.743206018517</v>
      </c>
    </row>
    <row r="2729" spans="3:5">
      <c r="C2729" s="90" t="s">
        <v>3243</v>
      </c>
      <c r="D2729" s="90" t="s">
        <v>507</v>
      </c>
    </row>
    <row r="2730" spans="3:5">
      <c r="C2730" s="90" t="s">
        <v>3197</v>
      </c>
      <c r="D2730" s="90" t="s">
        <v>507</v>
      </c>
    </row>
    <row r="2731" spans="3:5">
      <c r="C2731" s="90" t="s">
        <v>3292</v>
      </c>
      <c r="D2731" s="90" t="s">
        <v>507</v>
      </c>
      <c r="E2731" s="155">
        <v>41511.743194444447</v>
      </c>
    </row>
    <row r="2732" spans="3:5">
      <c r="C2732" s="90" t="s">
        <v>3160</v>
      </c>
      <c r="D2732" s="90" t="s">
        <v>507</v>
      </c>
    </row>
    <row r="2733" spans="3:5">
      <c r="C2733" s="90" t="s">
        <v>3270</v>
      </c>
      <c r="D2733" s="90" t="s">
        <v>507</v>
      </c>
    </row>
    <row r="2734" spans="3:5">
      <c r="C2734" s="90" t="s">
        <v>3139</v>
      </c>
      <c r="D2734" s="90" t="s">
        <v>549</v>
      </c>
    </row>
    <row r="2735" spans="3:5">
      <c r="C2735" s="90" t="s">
        <v>3140</v>
      </c>
      <c r="D2735" s="90" t="s">
        <v>549</v>
      </c>
    </row>
    <row r="2736" spans="3:5">
      <c r="C2736" s="90" t="s">
        <v>3417</v>
      </c>
      <c r="D2736" s="90" t="s">
        <v>164</v>
      </c>
      <c r="E2736" s="155">
        <v>41548.90828703704</v>
      </c>
    </row>
    <row r="2737" spans="3:5">
      <c r="C2737" s="90" t="s">
        <v>3481</v>
      </c>
      <c r="D2737" s="90" t="s">
        <v>164</v>
      </c>
      <c r="E2737" s="139">
        <v>41554.887928240743</v>
      </c>
    </row>
    <row r="2738" spans="3:5">
      <c r="C2738" s="90" t="s">
        <v>3458</v>
      </c>
      <c r="D2738" s="90" t="s">
        <v>164</v>
      </c>
      <c r="E2738" s="155">
        <v>41554.877581018518</v>
      </c>
    </row>
    <row r="2739" spans="3:5">
      <c r="C2739" s="90" t="s">
        <v>3416</v>
      </c>
      <c r="D2739" s="90" t="s">
        <v>164</v>
      </c>
      <c r="E2739" s="155">
        <v>41548.908275462964</v>
      </c>
    </row>
    <row r="2740" spans="3:5">
      <c r="C2740" s="90" t="s">
        <v>3463</v>
      </c>
      <c r="D2740" s="90" t="s">
        <v>164</v>
      </c>
      <c r="E2740" s="155">
        <v>41554.877835648149</v>
      </c>
    </row>
    <row r="2741" spans="3:5">
      <c r="C2741" s="90" t="s">
        <v>2802</v>
      </c>
      <c r="D2741" s="90" t="s">
        <v>164</v>
      </c>
      <c r="E2741" s="139">
        <v>41426</v>
      </c>
    </row>
    <row r="2742" spans="3:5">
      <c r="C2742" s="90" t="s">
        <v>2795</v>
      </c>
      <c r="D2742" s="90" t="s">
        <v>164</v>
      </c>
    </row>
    <row r="2743" spans="3:5">
      <c r="C2743" s="90" t="s">
        <v>2797</v>
      </c>
      <c r="D2743" s="90" t="s">
        <v>164</v>
      </c>
      <c r="E2743" s="139">
        <v>41426</v>
      </c>
    </row>
    <row r="2744" spans="3:5">
      <c r="C2744" s="90" t="s">
        <v>2799</v>
      </c>
      <c r="D2744" s="90" t="s">
        <v>164</v>
      </c>
      <c r="E2744" s="139">
        <v>41426</v>
      </c>
    </row>
    <row r="2745" spans="3:5">
      <c r="C2745" s="90" t="s">
        <v>2800</v>
      </c>
      <c r="D2745" s="90" t="s">
        <v>164</v>
      </c>
      <c r="E2745" s="139">
        <v>41426</v>
      </c>
    </row>
    <row r="2746" spans="3:5">
      <c r="C2746" s="90" t="s">
        <v>5570</v>
      </c>
      <c r="D2746" s="90" t="s">
        <v>164</v>
      </c>
      <c r="E2746" s="155">
        <v>45120.401076388887</v>
      </c>
    </row>
    <row r="2747" spans="3:5">
      <c r="C2747" s="90" t="s">
        <v>3499</v>
      </c>
      <c r="D2747" s="90" t="s">
        <v>164</v>
      </c>
      <c r="E2747" s="155">
        <v>41570.20989583333</v>
      </c>
    </row>
    <row r="2748" spans="3:5">
      <c r="C2748" s="90" t="s">
        <v>1361</v>
      </c>
      <c r="D2748" s="90" t="s">
        <v>164</v>
      </c>
      <c r="E2748" s="139">
        <v>41426</v>
      </c>
    </row>
    <row r="2749" spans="3:5">
      <c r="C2749" s="90" t="s">
        <v>3231</v>
      </c>
      <c r="D2749" s="90" t="s">
        <v>164</v>
      </c>
      <c r="E2749" s="155">
        <v>41508.221620370372</v>
      </c>
    </row>
    <row r="2750" spans="3:5">
      <c r="C2750" s="90" t="s">
        <v>3392</v>
      </c>
      <c r="D2750" s="90" t="s">
        <v>164</v>
      </c>
      <c r="E2750" s="155">
        <v>41548.900763888887</v>
      </c>
    </row>
    <row r="2751" spans="3:5">
      <c r="C2751" s="90" t="s">
        <v>1362</v>
      </c>
      <c r="D2751" s="90" t="s">
        <v>164</v>
      </c>
      <c r="E2751" s="139">
        <v>41426</v>
      </c>
    </row>
    <row r="2752" spans="3:5">
      <c r="C2752" s="90" t="s">
        <v>2768</v>
      </c>
      <c r="D2752" s="90" t="s">
        <v>164</v>
      </c>
    </row>
    <row r="2753" spans="3:5">
      <c r="C2753" s="90" t="s">
        <v>1363</v>
      </c>
      <c r="D2753" s="90" t="s">
        <v>164</v>
      </c>
    </row>
    <row r="2754" spans="3:5">
      <c r="C2754" s="90" t="s">
        <v>1364</v>
      </c>
      <c r="D2754" s="90" t="s">
        <v>164</v>
      </c>
    </row>
    <row r="2755" spans="3:5">
      <c r="C2755" s="90" t="s">
        <v>1365</v>
      </c>
      <c r="D2755" s="90" t="s">
        <v>164</v>
      </c>
    </row>
    <row r="2756" spans="3:5">
      <c r="C2756" s="90" t="s">
        <v>2750</v>
      </c>
      <c r="D2756" s="90" t="s">
        <v>164</v>
      </c>
    </row>
    <row r="2757" spans="3:5">
      <c r="C2757" s="90" t="s">
        <v>3689</v>
      </c>
      <c r="D2757" s="90" t="s">
        <v>164</v>
      </c>
    </row>
    <row r="2758" spans="3:5">
      <c r="C2758" s="90" t="s">
        <v>1366</v>
      </c>
      <c r="D2758" s="90" t="s">
        <v>164</v>
      </c>
    </row>
    <row r="2759" spans="3:5">
      <c r="C2759" s="90" t="s">
        <v>1367</v>
      </c>
      <c r="D2759" s="90" t="s">
        <v>164</v>
      </c>
    </row>
    <row r="2760" spans="3:5">
      <c r="C2760" s="90" t="s">
        <v>3432</v>
      </c>
      <c r="D2760" s="90" t="s">
        <v>164</v>
      </c>
      <c r="E2760" s="155">
        <v>41554.694490740738</v>
      </c>
    </row>
    <row r="2761" spans="3:5">
      <c r="C2761" s="90" t="s">
        <v>2848</v>
      </c>
      <c r="D2761" s="90" t="s">
        <v>164</v>
      </c>
    </row>
    <row r="2762" spans="3:5">
      <c r="C2762" s="90" t="s">
        <v>1368</v>
      </c>
      <c r="D2762" s="90" t="s">
        <v>164</v>
      </c>
    </row>
    <row r="2763" spans="3:5">
      <c r="C2763" s="90" t="s">
        <v>2801</v>
      </c>
      <c r="D2763" s="90" t="s">
        <v>164</v>
      </c>
    </row>
    <row r="2764" spans="3:5">
      <c r="C2764" s="90" t="s">
        <v>1369</v>
      </c>
      <c r="D2764" s="90" t="s">
        <v>164</v>
      </c>
    </row>
    <row r="2765" spans="3:5">
      <c r="C2765" s="90" t="s">
        <v>1429</v>
      </c>
      <c r="D2765" s="90" t="s">
        <v>164</v>
      </c>
    </row>
    <row r="2766" spans="3:5">
      <c r="C2766" s="90" t="s">
        <v>1370</v>
      </c>
      <c r="D2766" s="90" t="s">
        <v>164</v>
      </c>
    </row>
    <row r="2767" spans="3:5">
      <c r="C2767" s="90" t="s">
        <v>2503</v>
      </c>
      <c r="D2767" s="90" t="s">
        <v>164</v>
      </c>
    </row>
    <row r="2768" spans="3:5">
      <c r="C2768" s="90" t="s">
        <v>2798</v>
      </c>
      <c r="D2768" s="90" t="s">
        <v>164</v>
      </c>
    </row>
    <row r="2769" spans="3:5">
      <c r="C2769" s="90" t="s">
        <v>1371</v>
      </c>
      <c r="D2769" s="90" t="s">
        <v>164</v>
      </c>
    </row>
    <row r="2770" spans="3:5">
      <c r="C2770" s="90" t="s">
        <v>1372</v>
      </c>
      <c r="D2770" s="90" t="s">
        <v>164</v>
      </c>
    </row>
    <row r="2771" spans="3:5">
      <c r="C2771" s="90" t="s">
        <v>1373</v>
      </c>
      <c r="D2771" s="90" t="s">
        <v>164</v>
      </c>
    </row>
    <row r="2772" spans="3:5">
      <c r="C2772" s="90" t="s">
        <v>3848</v>
      </c>
      <c r="D2772" s="90" t="s">
        <v>164</v>
      </c>
      <c r="E2772" s="155">
        <v>42646.316851851851</v>
      </c>
    </row>
    <row r="2773" spans="3:5">
      <c r="C2773" s="90" t="s">
        <v>1374</v>
      </c>
      <c r="D2773" s="90" t="s">
        <v>164</v>
      </c>
    </row>
    <row r="2774" spans="3:5">
      <c r="C2774" s="90" t="s">
        <v>5156</v>
      </c>
      <c r="D2774" s="90" t="s">
        <v>164</v>
      </c>
      <c r="E2774" s="155">
        <v>45120.401087962964</v>
      </c>
    </row>
    <row r="2775" spans="3:5">
      <c r="C2775" s="90" t="s">
        <v>2496</v>
      </c>
      <c r="D2775" s="90" t="s">
        <v>164</v>
      </c>
    </row>
    <row r="2776" spans="3:5">
      <c r="C2776" s="90" t="s">
        <v>2497</v>
      </c>
      <c r="D2776" s="90" t="s">
        <v>164</v>
      </c>
    </row>
    <row r="2777" spans="3:5">
      <c r="C2777" s="90" t="s">
        <v>3144</v>
      </c>
      <c r="D2777" s="90" t="s">
        <v>164</v>
      </c>
    </row>
    <row r="2778" spans="3:5">
      <c r="C2778" s="90" t="s">
        <v>3377</v>
      </c>
      <c r="D2778" s="90" t="s">
        <v>164</v>
      </c>
      <c r="E2778" s="155">
        <v>41512.374363425923</v>
      </c>
    </row>
    <row r="2779" spans="3:5">
      <c r="C2779" s="90" t="s">
        <v>3851</v>
      </c>
      <c r="D2779" s="90" t="s">
        <v>164</v>
      </c>
      <c r="E2779" s="155">
        <v>42646.316990740743</v>
      </c>
    </row>
    <row r="2780" spans="3:5">
      <c r="C2780" s="90" t="s">
        <v>3676</v>
      </c>
      <c r="D2780" s="90" t="s">
        <v>164</v>
      </c>
    </row>
    <row r="2781" spans="3:5">
      <c r="C2781" s="90" t="s">
        <v>3143</v>
      </c>
      <c r="D2781" s="90" t="s">
        <v>164</v>
      </c>
    </row>
    <row r="2782" spans="3:5">
      <c r="C2782" s="90" t="s">
        <v>1375</v>
      </c>
      <c r="D2782" s="90" t="s">
        <v>164</v>
      </c>
    </row>
    <row r="2783" spans="3:5">
      <c r="C2783" s="90" t="s">
        <v>3302</v>
      </c>
      <c r="D2783" s="90" t="s">
        <v>164</v>
      </c>
    </row>
    <row r="2784" spans="3:5">
      <c r="C2784" s="90" t="s">
        <v>1376</v>
      </c>
      <c r="D2784" s="90" t="s">
        <v>164</v>
      </c>
    </row>
    <row r="2785" spans="3:5">
      <c r="C2785" s="90" t="s">
        <v>1377</v>
      </c>
      <c r="D2785" s="90" t="s">
        <v>164</v>
      </c>
    </row>
    <row r="2786" spans="3:5">
      <c r="C2786" s="90" t="s">
        <v>3298</v>
      </c>
      <c r="D2786" s="90" t="s">
        <v>164</v>
      </c>
    </row>
    <row r="2787" spans="3:5">
      <c r="C2787" s="90" t="s">
        <v>1378</v>
      </c>
      <c r="D2787" s="90" t="s">
        <v>164</v>
      </c>
    </row>
    <row r="2788" spans="3:5">
      <c r="C2788" s="90" t="s">
        <v>1379</v>
      </c>
      <c r="D2788" s="90" t="s">
        <v>164</v>
      </c>
    </row>
    <row r="2789" spans="3:5">
      <c r="C2789" s="90" t="s">
        <v>3354</v>
      </c>
      <c r="D2789" s="90" t="s">
        <v>164</v>
      </c>
      <c r="E2789" s="155">
        <v>41511.867291666669</v>
      </c>
    </row>
    <row r="2790" spans="3:5">
      <c r="C2790" s="90" t="s">
        <v>3346</v>
      </c>
      <c r="D2790" s="90" t="s">
        <v>164</v>
      </c>
      <c r="E2790" s="155">
        <v>41511.867106481484</v>
      </c>
    </row>
    <row r="2791" spans="3:5">
      <c r="C2791" s="90" t="s">
        <v>3770</v>
      </c>
      <c r="D2791" s="90" t="s">
        <v>164</v>
      </c>
    </row>
    <row r="2792" spans="3:5">
      <c r="C2792" s="90" t="s">
        <v>1380</v>
      </c>
      <c r="D2792" s="90" t="s">
        <v>164</v>
      </c>
    </row>
    <row r="2793" spans="3:5">
      <c r="C2793" s="90" t="s">
        <v>1381</v>
      </c>
      <c r="D2793" s="90" t="s">
        <v>164</v>
      </c>
    </row>
    <row r="2794" spans="3:5">
      <c r="C2794" s="90" t="s">
        <v>3130</v>
      </c>
      <c r="D2794" s="90" t="s">
        <v>164</v>
      </c>
    </row>
    <row r="2795" spans="3:5">
      <c r="C2795" s="90" t="s">
        <v>5157</v>
      </c>
      <c r="D2795" s="90" t="s">
        <v>164</v>
      </c>
      <c r="E2795" s="155">
        <v>45120.40111111111</v>
      </c>
    </row>
    <row r="2796" spans="3:5">
      <c r="C2796" s="90" t="s">
        <v>216</v>
      </c>
      <c r="D2796" s="90" t="s">
        <v>164</v>
      </c>
    </row>
    <row r="2797" spans="3:5">
      <c r="C2797" s="90" t="s">
        <v>1438</v>
      </c>
      <c r="D2797" s="90" t="s">
        <v>164</v>
      </c>
    </row>
    <row r="2798" spans="3:5">
      <c r="C2798" s="90" t="s">
        <v>2777</v>
      </c>
      <c r="D2798" s="90" t="s">
        <v>164</v>
      </c>
    </row>
    <row r="2799" spans="3:5">
      <c r="C2799" s="90" t="s">
        <v>2775</v>
      </c>
      <c r="D2799" s="90" t="s">
        <v>164</v>
      </c>
    </row>
    <row r="2800" spans="3:5">
      <c r="C2800" s="90" t="s">
        <v>2776</v>
      </c>
      <c r="D2800" s="90" t="s">
        <v>164</v>
      </c>
    </row>
    <row r="2801" spans="3:5">
      <c r="C2801" s="90" t="s">
        <v>1382</v>
      </c>
      <c r="D2801" s="90" t="s">
        <v>164</v>
      </c>
    </row>
    <row r="2802" spans="3:5">
      <c r="C2802" s="90" t="s">
        <v>1383</v>
      </c>
      <c r="D2802" s="90" t="s">
        <v>164</v>
      </c>
    </row>
    <row r="2803" spans="3:5">
      <c r="C2803" s="90" t="s">
        <v>5601</v>
      </c>
      <c r="D2803" s="90" t="s">
        <v>164</v>
      </c>
      <c r="E2803" s="155">
        <v>45120.401134259257</v>
      </c>
    </row>
    <row r="2804" spans="3:5">
      <c r="C2804" s="90" t="s">
        <v>1384</v>
      </c>
      <c r="D2804" s="90" t="s">
        <v>164</v>
      </c>
    </row>
    <row r="2805" spans="3:5">
      <c r="C2805" s="90" t="s">
        <v>3559</v>
      </c>
      <c r="D2805" s="90" t="s">
        <v>164</v>
      </c>
    </row>
    <row r="2806" spans="3:5">
      <c r="C2806" s="90" t="s">
        <v>1432</v>
      </c>
      <c r="D2806" s="90" t="s">
        <v>164</v>
      </c>
    </row>
    <row r="2807" spans="3:5">
      <c r="C2807" s="90" t="s">
        <v>3495</v>
      </c>
      <c r="D2807" s="90" t="s">
        <v>164</v>
      </c>
      <c r="E2807" s="155">
        <v>41570.212083333332</v>
      </c>
    </row>
    <row r="2808" spans="3:5">
      <c r="C2808" s="90" t="s">
        <v>3195</v>
      </c>
      <c r="D2808" s="90" t="s">
        <v>164</v>
      </c>
    </row>
    <row r="2809" spans="3:5">
      <c r="C2809" s="90" t="s">
        <v>1385</v>
      </c>
      <c r="D2809" s="90" t="s">
        <v>164</v>
      </c>
    </row>
    <row r="2810" spans="3:5">
      <c r="C2810" s="90" t="s">
        <v>1386</v>
      </c>
      <c r="D2810" s="90" t="s">
        <v>164</v>
      </c>
    </row>
    <row r="2811" spans="3:5">
      <c r="C2811" s="90" t="s">
        <v>3487</v>
      </c>
      <c r="D2811" s="90" t="s">
        <v>164</v>
      </c>
      <c r="E2811" s="139">
        <v>41554.929189814815</v>
      </c>
    </row>
    <row r="2812" spans="3:5">
      <c r="C2812" s="90" t="s">
        <v>3703</v>
      </c>
      <c r="D2812" s="90" t="s">
        <v>164</v>
      </c>
    </row>
    <row r="2813" spans="3:5">
      <c r="C2813" s="90" t="s">
        <v>3203</v>
      </c>
      <c r="D2813" s="90" t="s">
        <v>164</v>
      </c>
    </row>
    <row r="2814" spans="3:5">
      <c r="C2814" s="90" t="s">
        <v>1387</v>
      </c>
      <c r="D2814" s="90" t="s">
        <v>164</v>
      </c>
    </row>
    <row r="2815" spans="3:5">
      <c r="C2815" s="90" t="s">
        <v>1388</v>
      </c>
      <c r="D2815" s="90" t="s">
        <v>164</v>
      </c>
    </row>
    <row r="2816" spans="3:5">
      <c r="C2816" s="90" t="s">
        <v>1389</v>
      </c>
      <c r="D2816" s="90" t="s">
        <v>164</v>
      </c>
    </row>
    <row r="2817" spans="3:5">
      <c r="C2817" s="90" t="s">
        <v>1390</v>
      </c>
      <c r="D2817" s="90" t="s">
        <v>164</v>
      </c>
    </row>
    <row r="2818" spans="3:5">
      <c r="C2818" s="90" t="s">
        <v>2126</v>
      </c>
      <c r="D2818" s="90" t="s">
        <v>164</v>
      </c>
    </row>
    <row r="2819" spans="3:5">
      <c r="C2819" s="90" t="s">
        <v>2858</v>
      </c>
      <c r="D2819" s="90" t="s">
        <v>164</v>
      </c>
    </row>
    <row r="2820" spans="3:5">
      <c r="C2820" s="90" t="s">
        <v>1391</v>
      </c>
      <c r="D2820" s="90" t="s">
        <v>164</v>
      </c>
    </row>
    <row r="2821" spans="3:5">
      <c r="C2821" s="90" t="s">
        <v>1392</v>
      </c>
      <c r="D2821" s="90" t="s">
        <v>164</v>
      </c>
    </row>
    <row r="2822" spans="3:5">
      <c r="C2822" s="90" t="s">
        <v>1393</v>
      </c>
      <c r="D2822" s="90" t="s">
        <v>164</v>
      </c>
    </row>
    <row r="2823" spans="3:5">
      <c r="C2823" s="90" t="s">
        <v>1394</v>
      </c>
      <c r="D2823" s="90" t="s">
        <v>164</v>
      </c>
    </row>
    <row r="2824" spans="3:5">
      <c r="C2824" s="90" t="s">
        <v>3411</v>
      </c>
      <c r="D2824" s="90" t="s">
        <v>164</v>
      </c>
      <c r="E2824" s="155">
        <v>41548.908101851855</v>
      </c>
    </row>
    <row r="2825" spans="3:5">
      <c r="C2825" s="90" t="s">
        <v>3632</v>
      </c>
      <c r="D2825" s="90" t="s">
        <v>164</v>
      </c>
    </row>
    <row r="2826" spans="3:5">
      <c r="C2826" s="90" t="s">
        <v>3779</v>
      </c>
      <c r="D2826" s="90" t="s">
        <v>164</v>
      </c>
    </row>
    <row r="2827" spans="3:5">
      <c r="C2827" s="90" t="s">
        <v>1395</v>
      </c>
      <c r="D2827" s="90" t="s">
        <v>164</v>
      </c>
    </row>
    <row r="2828" spans="3:5">
      <c r="C2828" s="90" t="s">
        <v>1396</v>
      </c>
      <c r="D2828" s="90" t="s">
        <v>164</v>
      </c>
    </row>
    <row r="2829" spans="3:5">
      <c r="C2829" s="90" t="s">
        <v>1397</v>
      </c>
      <c r="D2829" s="90" t="s">
        <v>164</v>
      </c>
    </row>
    <row r="2830" spans="3:5">
      <c r="C2830" s="90" t="s">
        <v>1398</v>
      </c>
      <c r="D2830" s="90" t="s">
        <v>164</v>
      </c>
    </row>
    <row r="2831" spans="3:5">
      <c r="C2831" s="90" t="s">
        <v>1399</v>
      </c>
      <c r="D2831" s="90" t="s">
        <v>164</v>
      </c>
    </row>
    <row r="2832" spans="3:5">
      <c r="C2832" s="90" t="s">
        <v>2803</v>
      </c>
      <c r="D2832" s="90" t="s">
        <v>164</v>
      </c>
    </row>
    <row r="2833" spans="3:5">
      <c r="C2833" s="90" t="s">
        <v>2796</v>
      </c>
      <c r="D2833" s="90" t="s">
        <v>164</v>
      </c>
    </row>
    <row r="2834" spans="3:5">
      <c r="C2834" s="90" t="s">
        <v>1400</v>
      </c>
      <c r="D2834" s="90" t="s">
        <v>164</v>
      </c>
    </row>
    <row r="2835" spans="3:5">
      <c r="C2835" s="90" t="s">
        <v>1401</v>
      </c>
      <c r="D2835" s="90" t="s">
        <v>164</v>
      </c>
    </row>
    <row r="2836" spans="3:5">
      <c r="C2836" s="90" t="s">
        <v>1402</v>
      </c>
      <c r="D2836" s="90" t="s">
        <v>164</v>
      </c>
    </row>
    <row r="2837" spans="3:5">
      <c r="C2837" s="90" t="s">
        <v>1403</v>
      </c>
      <c r="D2837" s="90" t="s">
        <v>164</v>
      </c>
    </row>
    <row r="2838" spans="3:5">
      <c r="C2838" s="90" t="s">
        <v>2807</v>
      </c>
      <c r="D2838" s="90" t="s">
        <v>164</v>
      </c>
    </row>
    <row r="2839" spans="3:5">
      <c r="C2839" s="90" t="s">
        <v>783</v>
      </c>
      <c r="D2839" s="90" t="s">
        <v>164</v>
      </c>
    </row>
    <row r="2840" spans="3:5">
      <c r="C2840" s="90" t="s">
        <v>1404</v>
      </c>
      <c r="D2840" s="90" t="s">
        <v>164</v>
      </c>
    </row>
    <row r="2841" spans="3:5">
      <c r="C2841" s="90" t="s">
        <v>1405</v>
      </c>
      <c r="D2841" s="90" t="s">
        <v>164</v>
      </c>
    </row>
    <row r="2842" spans="3:5">
      <c r="C2842" s="90" t="s">
        <v>1406</v>
      </c>
      <c r="D2842" s="90" t="s">
        <v>164</v>
      </c>
    </row>
    <row r="2843" spans="3:5">
      <c r="C2843" s="90" t="s">
        <v>3314</v>
      </c>
      <c r="D2843" s="90" t="s">
        <v>164</v>
      </c>
    </row>
    <row r="2844" spans="3:5">
      <c r="C2844" s="90" t="s">
        <v>3199</v>
      </c>
      <c r="D2844" s="90" t="s">
        <v>164</v>
      </c>
    </row>
    <row r="2845" spans="3:5">
      <c r="C2845" s="90" t="s">
        <v>2794</v>
      </c>
      <c r="D2845" s="90" t="s">
        <v>164</v>
      </c>
    </row>
    <row r="2846" spans="3:5">
      <c r="C2846" s="90" t="s">
        <v>1407</v>
      </c>
      <c r="D2846" s="90" t="s">
        <v>164</v>
      </c>
    </row>
    <row r="2847" spans="3:5">
      <c r="C2847" s="90" t="s">
        <v>5672</v>
      </c>
      <c r="D2847" s="90" t="s">
        <v>164</v>
      </c>
      <c r="E2847" s="155">
        <v>45120.40115740741</v>
      </c>
    </row>
    <row r="2848" spans="3:5">
      <c r="C2848" s="90" t="s">
        <v>3464</v>
      </c>
      <c r="D2848" s="90" t="s">
        <v>164</v>
      </c>
      <c r="E2848" s="155">
        <v>41554.877847222226</v>
      </c>
    </row>
    <row r="2849" spans="3:5">
      <c r="C2849" s="90" t="s">
        <v>1408</v>
      </c>
      <c r="D2849" s="90" t="s">
        <v>164</v>
      </c>
    </row>
    <row r="2850" spans="3:5">
      <c r="C2850" s="90" t="s">
        <v>1409</v>
      </c>
      <c r="D2850" s="90" t="s">
        <v>164</v>
      </c>
    </row>
    <row r="2851" spans="3:5">
      <c r="C2851" s="90" t="s">
        <v>1410</v>
      </c>
      <c r="D2851" s="90" t="s">
        <v>164</v>
      </c>
    </row>
    <row r="2852" spans="3:5">
      <c r="C2852" s="90" t="s">
        <v>3847</v>
      </c>
      <c r="D2852" s="90" t="s">
        <v>164</v>
      </c>
      <c r="E2852" s="155">
        <v>42646.316828703704</v>
      </c>
    </row>
    <row r="2853" spans="3:5">
      <c r="C2853" s="90" t="s">
        <v>2488</v>
      </c>
      <c r="D2853" s="90" t="s">
        <v>164</v>
      </c>
    </row>
    <row r="2854" spans="3:5">
      <c r="C2854" s="90" t="s">
        <v>1411</v>
      </c>
      <c r="D2854" s="90" t="s">
        <v>164</v>
      </c>
    </row>
    <row r="2855" spans="3:5">
      <c r="C2855" s="90" t="s">
        <v>1412</v>
      </c>
      <c r="D2855" s="90" t="s">
        <v>164</v>
      </c>
    </row>
    <row r="2856" spans="3:5">
      <c r="C2856" s="90" t="s">
        <v>461</v>
      </c>
      <c r="D2856" s="90" t="s">
        <v>164</v>
      </c>
    </row>
    <row r="2857" spans="3:5">
      <c r="C2857" s="90" t="s">
        <v>1413</v>
      </c>
      <c r="D2857" s="90" t="s">
        <v>164</v>
      </c>
    </row>
    <row r="2858" spans="3:5">
      <c r="C2858" s="90" t="s">
        <v>3221</v>
      </c>
      <c r="D2858" s="90" t="s">
        <v>3132</v>
      </c>
    </row>
    <row r="2859" spans="3:5">
      <c r="C2859" s="90" t="s">
        <v>3131</v>
      </c>
      <c r="D2859" s="90" t="s">
        <v>3132</v>
      </c>
      <c r="E2859" s="139"/>
    </row>
    <row r="2860" spans="3:5">
      <c r="C2860" s="90" t="s">
        <v>1547</v>
      </c>
      <c r="D2860" s="90" t="s">
        <v>162</v>
      </c>
      <c r="E2860" s="139"/>
    </row>
    <row r="2861" spans="3:5">
      <c r="C2861" s="90" t="s">
        <v>1578</v>
      </c>
      <c r="D2861" s="90" t="s">
        <v>162</v>
      </c>
      <c r="E2861" s="155"/>
    </row>
    <row r="2862" spans="3:5">
      <c r="C2862" s="90" t="s">
        <v>1579</v>
      </c>
      <c r="D2862" s="90" t="s">
        <v>162</v>
      </c>
      <c r="E2862" s="155"/>
    </row>
    <row r="2863" spans="3:5">
      <c r="C2863" s="90" t="s">
        <v>1580</v>
      </c>
      <c r="D2863" s="90" t="s">
        <v>162</v>
      </c>
      <c r="E2863" s="139"/>
    </row>
    <row r="2864" spans="3:5">
      <c r="C2864" s="90" t="s">
        <v>1590</v>
      </c>
      <c r="D2864" s="90" t="s">
        <v>162</v>
      </c>
      <c r="E2864" s="139"/>
    </row>
    <row r="2865" spans="3:5">
      <c r="C2865" s="90" t="s">
        <v>1604</v>
      </c>
      <c r="D2865" s="90" t="s">
        <v>162</v>
      </c>
      <c r="E2865" s="139"/>
    </row>
    <row r="2866" spans="3:5">
      <c r="C2866" s="90" t="s">
        <v>1667</v>
      </c>
      <c r="D2866" s="90" t="s">
        <v>162</v>
      </c>
      <c r="E2866" s="139"/>
    </row>
    <row r="2867" spans="3:5">
      <c r="C2867" s="90" t="s">
        <v>1668</v>
      </c>
      <c r="D2867" s="90" t="s">
        <v>162</v>
      </c>
      <c r="E2867" s="139"/>
    </row>
    <row r="2868" spans="3:5">
      <c r="C2868" s="90" t="s">
        <v>1672</v>
      </c>
      <c r="D2868" s="90" t="s">
        <v>162</v>
      </c>
      <c r="E2868" s="139"/>
    </row>
    <row r="2869" spans="3:5">
      <c r="C2869" s="90" t="s">
        <v>1698</v>
      </c>
      <c r="D2869" s="90" t="s">
        <v>162</v>
      </c>
      <c r="E2869" s="139"/>
    </row>
    <row r="2870" spans="3:5">
      <c r="C2870" s="90" t="s">
        <v>1700</v>
      </c>
      <c r="D2870" s="90" t="s">
        <v>162</v>
      </c>
      <c r="E2870" s="139"/>
    </row>
    <row r="2871" spans="3:5">
      <c r="C2871" s="90" t="s">
        <v>1714</v>
      </c>
      <c r="D2871" s="90" t="s">
        <v>162</v>
      </c>
      <c r="E2871" s="139"/>
    </row>
    <row r="2872" spans="3:5">
      <c r="C2872" s="90" t="s">
        <v>1793</v>
      </c>
      <c r="D2872" s="90" t="s">
        <v>162</v>
      </c>
      <c r="E2872" s="139"/>
    </row>
    <row r="2873" spans="3:5">
      <c r="C2873" s="90" t="s">
        <v>1872</v>
      </c>
      <c r="D2873" s="90" t="s">
        <v>162</v>
      </c>
      <c r="E2873" s="139"/>
    </row>
    <row r="2874" spans="3:5">
      <c r="C2874" s="90" t="s">
        <v>1877</v>
      </c>
      <c r="D2874" s="90" t="s">
        <v>162</v>
      </c>
      <c r="E2874" s="139"/>
    </row>
    <row r="2875" spans="3:5">
      <c r="C2875" s="90" t="s">
        <v>1879</v>
      </c>
      <c r="D2875" s="90" t="s">
        <v>162</v>
      </c>
      <c r="E2875" s="139"/>
    </row>
    <row r="2876" spans="3:5">
      <c r="C2876" s="90" t="s">
        <v>1896</v>
      </c>
      <c r="D2876" s="90" t="s">
        <v>162</v>
      </c>
    </row>
    <row r="2877" spans="3:5">
      <c r="C2877" s="90" t="s">
        <v>1897</v>
      </c>
      <c r="D2877" s="90" t="s">
        <v>162</v>
      </c>
    </row>
    <row r="2878" spans="3:5">
      <c r="C2878" s="90" t="s">
        <v>1898</v>
      </c>
      <c r="D2878" s="90" t="s">
        <v>162</v>
      </c>
      <c r="E2878" s="139"/>
    </row>
    <row r="2879" spans="3:5">
      <c r="C2879" s="90" t="s">
        <v>1899</v>
      </c>
      <c r="D2879" s="90" t="s">
        <v>162</v>
      </c>
      <c r="E2879" s="139"/>
    </row>
    <row r="2880" spans="3:5">
      <c r="C2880" s="90" t="s">
        <v>1953</v>
      </c>
      <c r="D2880" s="90" t="s">
        <v>162</v>
      </c>
    </row>
    <row r="2881" spans="3:4">
      <c r="C2881" s="90" t="s">
        <v>1962</v>
      </c>
      <c r="D2881" s="90" t="s">
        <v>162</v>
      </c>
    </row>
    <row r="2882" spans="3:4">
      <c r="C2882" s="90" t="s">
        <v>2721</v>
      </c>
      <c r="D2882" s="90" t="s">
        <v>162</v>
      </c>
    </row>
    <row r="2883" spans="3:4">
      <c r="C2883" s="90" t="s">
        <v>1963</v>
      </c>
      <c r="D2883" s="90" t="s">
        <v>162</v>
      </c>
    </row>
    <row r="2884" spans="3:4">
      <c r="C2884" s="90" t="s">
        <v>3563</v>
      </c>
      <c r="D2884" s="90" t="s">
        <v>162</v>
      </c>
    </row>
    <row r="2885" spans="3:4">
      <c r="C2885" s="90" t="s">
        <v>1964</v>
      </c>
      <c r="D2885" s="90" t="s">
        <v>162</v>
      </c>
    </row>
    <row r="2886" spans="3:4">
      <c r="C2886" s="90" t="s">
        <v>3705</v>
      </c>
      <c r="D2886" s="90" t="s">
        <v>162</v>
      </c>
    </row>
    <row r="2887" spans="3:4">
      <c r="C2887" s="90" t="s">
        <v>2009</v>
      </c>
      <c r="D2887" s="90" t="s">
        <v>162</v>
      </c>
    </row>
    <row r="2888" spans="3:4">
      <c r="C2888" s="90" t="s">
        <v>3582</v>
      </c>
      <c r="D2888" s="90" t="s">
        <v>162</v>
      </c>
    </row>
    <row r="2889" spans="3:4">
      <c r="C2889" s="90" t="s">
        <v>2010</v>
      </c>
      <c r="D2889" s="90" t="s">
        <v>162</v>
      </c>
    </row>
    <row r="2890" spans="3:4">
      <c r="C2890" s="90" t="s">
        <v>1486</v>
      </c>
      <c r="D2890" s="90" t="s">
        <v>655</v>
      </c>
    </row>
    <row r="2891" spans="3:4">
      <c r="C2891" s="90" t="s">
        <v>3663</v>
      </c>
      <c r="D2891" s="90" t="s">
        <v>655</v>
      </c>
    </row>
    <row r="2892" spans="3:4">
      <c r="C2892" s="90" t="s">
        <v>1494</v>
      </c>
      <c r="D2892" s="90" t="s">
        <v>655</v>
      </c>
    </row>
    <row r="2893" spans="3:4">
      <c r="C2893" s="90" t="s">
        <v>1499</v>
      </c>
      <c r="D2893" s="90" t="s">
        <v>655</v>
      </c>
    </row>
    <row r="2894" spans="3:4">
      <c r="C2894" s="90" t="s">
        <v>1500</v>
      </c>
      <c r="D2894" s="90" t="s">
        <v>655</v>
      </c>
    </row>
    <row r="2895" spans="3:4">
      <c r="C2895" s="90" t="s">
        <v>1501</v>
      </c>
      <c r="D2895" s="90" t="s">
        <v>655</v>
      </c>
    </row>
    <row r="2896" spans="3:4">
      <c r="C2896" s="90" t="s">
        <v>1502</v>
      </c>
      <c r="D2896" s="90" t="s">
        <v>655</v>
      </c>
    </row>
    <row r="2897" spans="3:5">
      <c r="C2897" s="90" t="s">
        <v>1503</v>
      </c>
      <c r="D2897" s="90" t="s">
        <v>655</v>
      </c>
    </row>
    <row r="2898" spans="3:5">
      <c r="C2898" s="90" t="s">
        <v>1504</v>
      </c>
      <c r="D2898" s="90" t="s">
        <v>655</v>
      </c>
    </row>
    <row r="2899" spans="3:5">
      <c r="C2899" s="90" t="s">
        <v>1506</v>
      </c>
      <c r="D2899" s="90" t="s">
        <v>655</v>
      </c>
    </row>
    <row r="2900" spans="3:5">
      <c r="C2900" s="90" t="s">
        <v>1507</v>
      </c>
      <c r="D2900" s="90" t="s">
        <v>655</v>
      </c>
    </row>
    <row r="2901" spans="3:5">
      <c r="C2901" s="90" t="s">
        <v>3819</v>
      </c>
      <c r="D2901" s="90" t="s">
        <v>655</v>
      </c>
      <c r="E2901" s="155">
        <v>41913.438391203701</v>
      </c>
    </row>
    <row r="2902" spans="3:5">
      <c r="C2902" s="90" t="s">
        <v>1546</v>
      </c>
      <c r="D2902" s="90" t="s">
        <v>655</v>
      </c>
    </row>
    <row r="2903" spans="3:5">
      <c r="C2903" s="90" t="s">
        <v>1550</v>
      </c>
      <c r="D2903" s="90" t="s">
        <v>655</v>
      </c>
    </row>
    <row r="2904" spans="3:5">
      <c r="C2904" s="90" t="s">
        <v>3818</v>
      </c>
      <c r="D2904" s="90" t="s">
        <v>655</v>
      </c>
      <c r="E2904" s="155">
        <v>41913.438368055555</v>
      </c>
    </row>
    <row r="2905" spans="3:5">
      <c r="C2905" s="90" t="s">
        <v>2717</v>
      </c>
      <c r="D2905" s="90" t="s">
        <v>655</v>
      </c>
      <c r="E2905" s="139">
        <v>41507.758900462963</v>
      </c>
    </row>
    <row r="2906" spans="3:5">
      <c r="C2906" s="90" t="s">
        <v>1572</v>
      </c>
      <c r="D2906" s="90" t="s">
        <v>655</v>
      </c>
    </row>
    <row r="2907" spans="3:5">
      <c r="C2907" s="90" t="s">
        <v>1573</v>
      </c>
      <c r="D2907" s="90" t="s">
        <v>655</v>
      </c>
    </row>
    <row r="2908" spans="3:5">
      <c r="C2908" s="90" t="s">
        <v>1601</v>
      </c>
      <c r="D2908" s="90" t="s">
        <v>655</v>
      </c>
    </row>
    <row r="2909" spans="3:5">
      <c r="C2909" s="90" t="s">
        <v>1631</v>
      </c>
      <c r="D2909" s="90" t="s">
        <v>655</v>
      </c>
    </row>
    <row r="2910" spans="3:5">
      <c r="C2910" s="90" t="s">
        <v>1633</v>
      </c>
      <c r="D2910" s="90" t="s">
        <v>655</v>
      </c>
    </row>
    <row r="2911" spans="3:5">
      <c r="C2911" s="90" t="s">
        <v>1634</v>
      </c>
      <c r="D2911" s="90" t="s">
        <v>655</v>
      </c>
    </row>
    <row r="2912" spans="3:5">
      <c r="C2912" s="90" t="s">
        <v>1637</v>
      </c>
      <c r="D2912" s="90" t="s">
        <v>655</v>
      </c>
    </row>
    <row r="2913" spans="3:5">
      <c r="C2913" s="90" t="s">
        <v>1644</v>
      </c>
      <c r="D2913" s="90" t="s">
        <v>655</v>
      </c>
    </row>
    <row r="2914" spans="3:5">
      <c r="C2914" s="90" t="s">
        <v>1647</v>
      </c>
      <c r="D2914" s="90" t="s">
        <v>655</v>
      </c>
    </row>
    <row r="2915" spans="3:5">
      <c r="C2915" s="90" t="s">
        <v>1648</v>
      </c>
      <c r="D2915" s="90" t="s">
        <v>655</v>
      </c>
    </row>
    <row r="2916" spans="3:5">
      <c r="C2916" s="90" t="s">
        <v>1666</v>
      </c>
      <c r="D2916" s="90" t="s">
        <v>655</v>
      </c>
    </row>
    <row r="2917" spans="3:5">
      <c r="C2917" s="90" t="s">
        <v>1670</v>
      </c>
      <c r="D2917" s="90" t="s">
        <v>655</v>
      </c>
    </row>
    <row r="2918" spans="3:5">
      <c r="C2918" s="90" t="s">
        <v>1676</v>
      </c>
      <c r="D2918" s="90" t="s">
        <v>655</v>
      </c>
    </row>
    <row r="2919" spans="3:5">
      <c r="C2919" s="90" t="s">
        <v>1677</v>
      </c>
      <c r="D2919" s="90" t="s">
        <v>655</v>
      </c>
    </row>
    <row r="2920" spans="3:5">
      <c r="C2920" s="90" t="s">
        <v>1679</v>
      </c>
      <c r="D2920" s="90" t="s">
        <v>655</v>
      </c>
    </row>
    <row r="2921" spans="3:5">
      <c r="C2921" s="90" t="s">
        <v>3324</v>
      </c>
      <c r="D2921" s="90" t="s">
        <v>655</v>
      </c>
    </row>
    <row r="2922" spans="3:5">
      <c r="C2922" s="90" t="s">
        <v>1688</v>
      </c>
      <c r="D2922" s="90" t="s">
        <v>655</v>
      </c>
    </row>
    <row r="2923" spans="3:5">
      <c r="C2923" s="90" t="s">
        <v>1690</v>
      </c>
      <c r="D2923" s="90" t="s">
        <v>655</v>
      </c>
    </row>
    <row r="2924" spans="3:5">
      <c r="C2924" s="90" t="s">
        <v>1692</v>
      </c>
      <c r="D2924" s="90" t="s">
        <v>655</v>
      </c>
    </row>
    <row r="2925" spans="3:5">
      <c r="C2925" s="90" t="s">
        <v>1693</v>
      </c>
      <c r="D2925" s="90" t="s">
        <v>655</v>
      </c>
    </row>
    <row r="2926" spans="3:5">
      <c r="C2926" s="90" t="s">
        <v>1694</v>
      </c>
      <c r="D2926" s="90" t="s">
        <v>655</v>
      </c>
    </row>
    <row r="2927" spans="3:5">
      <c r="C2927" s="90" t="s">
        <v>1696</v>
      </c>
      <c r="D2927" s="90" t="s">
        <v>655</v>
      </c>
    </row>
    <row r="2928" spans="3:5">
      <c r="C2928" s="90" t="s">
        <v>3232</v>
      </c>
      <c r="D2928" s="90" t="s">
        <v>655</v>
      </c>
      <c r="E2928" s="155">
        <v>41508.221643518518</v>
      </c>
    </row>
    <row r="2929" spans="3:5">
      <c r="C2929" s="90" t="s">
        <v>1697</v>
      </c>
      <c r="D2929" s="90" t="s">
        <v>655</v>
      </c>
    </row>
    <row r="2930" spans="3:5">
      <c r="C2930" s="90" t="s">
        <v>1727</v>
      </c>
      <c r="D2930" s="90" t="s">
        <v>655</v>
      </c>
    </row>
    <row r="2931" spans="3:5">
      <c r="C2931" s="90" t="s">
        <v>1739</v>
      </c>
      <c r="D2931" s="90" t="s">
        <v>655</v>
      </c>
    </row>
    <row r="2932" spans="3:5">
      <c r="C2932" s="90" t="s">
        <v>1753</v>
      </c>
      <c r="D2932" s="90" t="s">
        <v>655</v>
      </c>
    </row>
    <row r="2933" spans="3:5">
      <c r="C2933" s="90" t="s">
        <v>1757</v>
      </c>
      <c r="D2933" s="90" t="s">
        <v>655</v>
      </c>
    </row>
    <row r="2934" spans="3:5">
      <c r="C2934" s="90" t="s">
        <v>1758</v>
      </c>
      <c r="D2934" s="90" t="s">
        <v>655</v>
      </c>
    </row>
    <row r="2935" spans="3:5">
      <c r="C2935" s="90" t="s">
        <v>3817</v>
      </c>
      <c r="D2935" s="90" t="s">
        <v>655</v>
      </c>
      <c r="E2935" s="155">
        <v>41913.438287037039</v>
      </c>
    </row>
    <row r="2936" spans="3:5">
      <c r="C2936" s="90" t="s">
        <v>1759</v>
      </c>
      <c r="D2936" s="90" t="s">
        <v>655</v>
      </c>
    </row>
    <row r="2937" spans="3:5">
      <c r="C2937" s="90" t="s">
        <v>1772</v>
      </c>
      <c r="D2937" s="90" t="s">
        <v>655</v>
      </c>
    </row>
    <row r="2938" spans="3:5">
      <c r="C2938" s="90" t="s">
        <v>1773</v>
      </c>
      <c r="D2938" s="90" t="s">
        <v>655</v>
      </c>
    </row>
    <row r="2939" spans="3:5">
      <c r="C2939" s="90" t="s">
        <v>1774</v>
      </c>
      <c r="D2939" s="90" t="s">
        <v>655</v>
      </c>
    </row>
    <row r="2940" spans="3:5">
      <c r="C2940" s="90" t="s">
        <v>1776</v>
      </c>
      <c r="D2940" s="90" t="s">
        <v>655</v>
      </c>
    </row>
    <row r="2941" spans="3:5">
      <c r="C2941" s="90" t="s">
        <v>1784</v>
      </c>
      <c r="D2941" s="90" t="s">
        <v>655</v>
      </c>
    </row>
    <row r="2942" spans="3:5">
      <c r="C2942" s="90" t="s">
        <v>1789</v>
      </c>
      <c r="D2942" s="90" t="s">
        <v>655</v>
      </c>
    </row>
    <row r="2943" spans="3:5">
      <c r="C2943" s="90" t="s">
        <v>1792</v>
      </c>
      <c r="D2943" s="90" t="s">
        <v>655</v>
      </c>
    </row>
    <row r="2944" spans="3:5">
      <c r="C2944" s="90" t="s">
        <v>1801</v>
      </c>
      <c r="D2944" s="90" t="s">
        <v>655</v>
      </c>
    </row>
    <row r="2945" spans="3:5">
      <c r="C2945" s="90" t="s">
        <v>3602</v>
      </c>
      <c r="D2945" s="90" t="s">
        <v>655</v>
      </c>
    </row>
    <row r="2946" spans="3:5">
      <c r="C2946" s="90" t="s">
        <v>1815</v>
      </c>
      <c r="D2946" s="90" t="s">
        <v>655</v>
      </c>
    </row>
    <row r="2947" spans="3:5">
      <c r="C2947" s="90" t="s">
        <v>1829</v>
      </c>
      <c r="D2947" s="90" t="s">
        <v>655</v>
      </c>
    </row>
    <row r="2948" spans="3:5">
      <c r="C2948" s="90" t="s">
        <v>1835</v>
      </c>
      <c r="D2948" s="90" t="s">
        <v>655</v>
      </c>
    </row>
    <row r="2949" spans="3:5">
      <c r="C2949" s="90" t="s">
        <v>1836</v>
      </c>
      <c r="D2949" s="90" t="s">
        <v>655</v>
      </c>
    </row>
    <row r="2950" spans="3:5">
      <c r="C2950" s="90" t="s">
        <v>3154</v>
      </c>
      <c r="D2950" s="90" t="s">
        <v>655</v>
      </c>
      <c r="E2950" s="155">
        <v>41507.759328703702</v>
      </c>
    </row>
    <row r="2951" spans="3:5">
      <c r="C2951" s="90" t="s">
        <v>2062</v>
      </c>
      <c r="D2951" s="90" t="s">
        <v>655</v>
      </c>
    </row>
    <row r="2952" spans="3:5">
      <c r="C2952" s="90" t="s">
        <v>1882</v>
      </c>
      <c r="D2952" s="90" t="s">
        <v>655</v>
      </c>
    </row>
    <row r="2953" spans="3:5">
      <c r="C2953" s="90" t="s">
        <v>3694</v>
      </c>
      <c r="D2953" s="90" t="s">
        <v>655</v>
      </c>
    </row>
    <row r="2954" spans="3:5">
      <c r="C2954" s="90" t="s">
        <v>1919</v>
      </c>
      <c r="D2954" s="90" t="s">
        <v>655</v>
      </c>
    </row>
    <row r="2955" spans="3:5">
      <c r="C2955" s="90" t="s">
        <v>1921</v>
      </c>
      <c r="D2955" s="90" t="s">
        <v>655</v>
      </c>
    </row>
    <row r="2956" spans="3:5">
      <c r="C2956" s="90" t="s">
        <v>1954</v>
      </c>
      <c r="D2956" s="90" t="s">
        <v>655</v>
      </c>
    </row>
    <row r="2957" spans="3:5">
      <c r="C2957" s="90" t="s">
        <v>3789</v>
      </c>
      <c r="D2957" s="90" t="s">
        <v>655</v>
      </c>
    </row>
    <row r="2958" spans="3:5">
      <c r="C2958" s="90" t="s">
        <v>1955</v>
      </c>
      <c r="D2958" s="90" t="s">
        <v>655</v>
      </c>
    </row>
    <row r="2959" spans="3:5">
      <c r="C2959" s="90" t="s">
        <v>1958</v>
      </c>
      <c r="D2959" s="90" t="s">
        <v>655</v>
      </c>
    </row>
    <row r="2960" spans="3:5">
      <c r="C2960" s="90" t="s">
        <v>1983</v>
      </c>
      <c r="D2960" s="90" t="s">
        <v>655</v>
      </c>
    </row>
    <row r="2961" spans="3:5">
      <c r="C2961" s="90" t="s">
        <v>1984</v>
      </c>
      <c r="D2961" s="90" t="s">
        <v>655</v>
      </c>
    </row>
    <row r="2962" spans="3:5">
      <c r="C2962" s="90" t="s">
        <v>3201</v>
      </c>
      <c r="D2962" s="90" t="s">
        <v>655</v>
      </c>
    </row>
    <row r="2963" spans="3:5">
      <c r="C2963" s="90" t="s">
        <v>1985</v>
      </c>
      <c r="D2963" s="90" t="s">
        <v>655</v>
      </c>
    </row>
    <row r="2964" spans="3:5">
      <c r="C2964" s="90" t="s">
        <v>1986</v>
      </c>
      <c r="D2964" s="90" t="s">
        <v>655</v>
      </c>
    </row>
    <row r="2965" spans="3:5">
      <c r="C2965" s="90" t="s">
        <v>3590</v>
      </c>
      <c r="D2965" s="90" t="s">
        <v>655</v>
      </c>
    </row>
    <row r="2966" spans="3:5">
      <c r="C2966" s="90" t="s">
        <v>1987</v>
      </c>
      <c r="D2966" s="90" t="s">
        <v>655</v>
      </c>
    </row>
    <row r="2967" spans="3:5">
      <c r="C2967" s="90" t="s">
        <v>1988</v>
      </c>
      <c r="D2967" s="90" t="s">
        <v>655</v>
      </c>
    </row>
    <row r="2968" spans="3:5">
      <c r="C2968" s="90" t="s">
        <v>1990</v>
      </c>
      <c r="D2968" s="90" t="s">
        <v>655</v>
      </c>
    </row>
    <row r="2969" spans="3:5">
      <c r="C2969" s="90" t="s">
        <v>2033</v>
      </c>
      <c r="D2969" s="90" t="s">
        <v>655</v>
      </c>
    </row>
    <row r="2970" spans="3:5">
      <c r="C2970" s="90" t="s">
        <v>1991</v>
      </c>
      <c r="D2970" s="90" t="s">
        <v>655</v>
      </c>
    </row>
    <row r="2971" spans="3:5">
      <c r="C2971" s="90" t="s">
        <v>1992</v>
      </c>
      <c r="D2971" s="90" t="s">
        <v>655</v>
      </c>
    </row>
    <row r="2972" spans="3:5">
      <c r="C2972" s="90" t="s">
        <v>1993</v>
      </c>
      <c r="D2972" s="90" t="s">
        <v>655</v>
      </c>
    </row>
    <row r="2973" spans="3:5">
      <c r="C2973" s="90" t="s">
        <v>3425</v>
      </c>
      <c r="D2973" s="90" t="s">
        <v>655</v>
      </c>
      <c r="E2973" s="139">
        <v>41548.916608796295</v>
      </c>
    </row>
    <row r="2974" spans="3:5">
      <c r="C2974" s="90" t="s">
        <v>2012</v>
      </c>
      <c r="D2974" s="90" t="s">
        <v>655</v>
      </c>
    </row>
    <row r="2975" spans="3:5">
      <c r="C2975" s="90" t="s">
        <v>2685</v>
      </c>
      <c r="D2975" s="90" t="s">
        <v>2467</v>
      </c>
    </row>
    <row r="2976" spans="3:5">
      <c r="C2976" s="90" t="s">
        <v>3571</v>
      </c>
      <c r="D2976" s="90" t="s">
        <v>2467</v>
      </c>
    </row>
    <row r="2977" spans="3:5">
      <c r="C2977" s="90" t="s">
        <v>3785</v>
      </c>
      <c r="D2977" s="90" t="s">
        <v>2467</v>
      </c>
    </row>
    <row r="2978" spans="3:5">
      <c r="C2978" s="90" t="s">
        <v>2255</v>
      </c>
      <c r="D2978" s="90" t="s">
        <v>2467</v>
      </c>
    </row>
    <row r="2979" spans="3:5">
      <c r="C2979" s="90" t="s">
        <v>2686</v>
      </c>
      <c r="D2979" s="90" t="s">
        <v>2467</v>
      </c>
    </row>
    <row r="2980" spans="3:5">
      <c r="C2980" s="90" t="s">
        <v>2687</v>
      </c>
      <c r="D2980" s="90" t="s">
        <v>2467</v>
      </c>
    </row>
    <row r="2981" spans="3:5">
      <c r="C2981" s="90" t="s">
        <v>2688</v>
      </c>
      <c r="D2981" s="90" t="s">
        <v>2467</v>
      </c>
    </row>
    <row r="2982" spans="3:5">
      <c r="C2982" s="90" t="s">
        <v>2689</v>
      </c>
      <c r="D2982" s="90" t="s">
        <v>2467</v>
      </c>
    </row>
    <row r="2983" spans="3:5">
      <c r="C2983" s="90" t="s">
        <v>2690</v>
      </c>
      <c r="D2983" s="90" t="s">
        <v>2467</v>
      </c>
    </row>
    <row r="2984" spans="3:5">
      <c r="C2984" s="90" t="s">
        <v>3174</v>
      </c>
      <c r="D2984" s="90" t="s">
        <v>2467</v>
      </c>
    </row>
    <row r="2985" spans="3:5">
      <c r="C2985" s="90" t="s">
        <v>2691</v>
      </c>
      <c r="D2985" s="90" t="s">
        <v>2467</v>
      </c>
    </row>
    <row r="2986" spans="3:5">
      <c r="C2986" s="90" t="s">
        <v>2692</v>
      </c>
      <c r="D2986" s="90" t="s">
        <v>2467</v>
      </c>
    </row>
    <row r="2987" spans="3:5">
      <c r="C2987" s="90" t="s">
        <v>2693</v>
      </c>
      <c r="D2987" s="90" t="s">
        <v>2467</v>
      </c>
    </row>
    <row r="2988" spans="3:5">
      <c r="C2988" s="90" t="s">
        <v>2694</v>
      </c>
      <c r="D2988" s="90" t="s">
        <v>2467</v>
      </c>
    </row>
    <row r="2989" spans="3:5">
      <c r="C2989" s="90" t="s">
        <v>191</v>
      </c>
      <c r="D2989" s="90" t="s">
        <v>2467</v>
      </c>
    </row>
    <row r="2990" spans="3:5">
      <c r="C2990" s="90" t="s">
        <v>3086</v>
      </c>
      <c r="D2990" s="90" t="s">
        <v>2467</v>
      </c>
      <c r="E2990" s="139">
        <v>41770.349722222221</v>
      </c>
    </row>
    <row r="2991" spans="3:5">
      <c r="C2991" s="90" t="s">
        <v>2695</v>
      </c>
      <c r="D2991" s="90" t="s">
        <v>2467</v>
      </c>
    </row>
    <row r="2992" spans="3:5">
      <c r="C2992" s="90" t="s">
        <v>2696</v>
      </c>
      <c r="D2992" s="90" t="s">
        <v>2467</v>
      </c>
    </row>
    <row r="2993" spans="3:5">
      <c r="C2993" s="90" t="s">
        <v>2697</v>
      </c>
      <c r="D2993" s="90" t="s">
        <v>2467</v>
      </c>
    </row>
    <row r="2994" spans="3:5">
      <c r="C2994" s="90" t="s">
        <v>3622</v>
      </c>
      <c r="D2994" s="90" t="s">
        <v>2467</v>
      </c>
    </row>
    <row r="2995" spans="3:5">
      <c r="C2995" s="90" t="s">
        <v>173</v>
      </c>
      <c r="D2995" s="90" t="s">
        <v>2467</v>
      </c>
    </row>
    <row r="2996" spans="3:5">
      <c r="C2996" s="90" t="s">
        <v>3621</v>
      </c>
      <c r="D2996" s="90" t="s">
        <v>193</v>
      </c>
    </row>
    <row r="2997" spans="3:5">
      <c r="C2997" s="90" t="s">
        <v>3215</v>
      </c>
      <c r="D2997" s="90" t="s">
        <v>193</v>
      </c>
    </row>
    <row r="2998" spans="3:5">
      <c r="C2998" s="90" t="s">
        <v>3218</v>
      </c>
      <c r="D2998" s="90" t="s">
        <v>193</v>
      </c>
    </row>
    <row r="2999" spans="3:5">
      <c r="C2999" s="90" t="s">
        <v>1551</v>
      </c>
      <c r="D2999" s="90" t="s">
        <v>193</v>
      </c>
    </row>
    <row r="3000" spans="3:5">
      <c r="C3000" s="90" t="s">
        <v>3234</v>
      </c>
      <c r="D3000" s="90" t="s">
        <v>193</v>
      </c>
      <c r="E3000" s="155">
        <v>41508.221724537034</v>
      </c>
    </row>
    <row r="3001" spans="3:5">
      <c r="C3001" s="90" t="s">
        <v>3763</v>
      </c>
      <c r="D3001" s="90" t="s">
        <v>193</v>
      </c>
    </row>
    <row r="3002" spans="3:5">
      <c r="C3002" s="90" t="s">
        <v>2881</v>
      </c>
      <c r="D3002" s="90" t="s">
        <v>193</v>
      </c>
    </row>
    <row r="3003" spans="3:5">
      <c r="C3003" s="90" t="s">
        <v>1606</v>
      </c>
      <c r="D3003" s="90" t="s">
        <v>193</v>
      </c>
    </row>
    <row r="3004" spans="3:5">
      <c r="C3004" s="90" t="s">
        <v>2128</v>
      </c>
      <c r="D3004" s="90" t="s">
        <v>193</v>
      </c>
    </row>
    <row r="3005" spans="3:5">
      <c r="C3005" s="90" t="s">
        <v>3258</v>
      </c>
      <c r="D3005" s="90" t="s">
        <v>193</v>
      </c>
    </row>
    <row r="3006" spans="3:5">
      <c r="C3006" s="90" t="s">
        <v>3290</v>
      </c>
      <c r="D3006" s="90" t="s">
        <v>193</v>
      </c>
      <c r="E3006" s="155">
        <v>41511.743078703701</v>
      </c>
    </row>
    <row r="3007" spans="3:5">
      <c r="C3007" s="90" t="s">
        <v>2127</v>
      </c>
      <c r="D3007" s="90" t="s">
        <v>193</v>
      </c>
    </row>
    <row r="3008" spans="3:5">
      <c r="C3008" s="90" t="s">
        <v>2896</v>
      </c>
      <c r="D3008" s="90" t="s">
        <v>193</v>
      </c>
    </row>
    <row r="3009" spans="3:5">
      <c r="C3009" s="90" t="s">
        <v>2478</v>
      </c>
      <c r="D3009" s="90" t="s">
        <v>193</v>
      </c>
    </row>
    <row r="3010" spans="3:5">
      <c r="C3010" s="90" t="s">
        <v>2137</v>
      </c>
      <c r="D3010" s="90" t="s">
        <v>193</v>
      </c>
    </row>
    <row r="3011" spans="3:5">
      <c r="C3011" s="90" t="s">
        <v>3217</v>
      </c>
      <c r="D3011" s="90" t="s">
        <v>193</v>
      </c>
    </row>
    <row r="3012" spans="3:5">
      <c r="C3012" s="90" t="s">
        <v>1725</v>
      </c>
      <c r="D3012" s="90" t="s">
        <v>193</v>
      </c>
    </row>
    <row r="3013" spans="3:5">
      <c r="C3013" s="90" t="s">
        <v>3251</v>
      </c>
      <c r="D3013" s="90" t="s">
        <v>193</v>
      </c>
    </row>
    <row r="3014" spans="3:5">
      <c r="C3014" s="90" t="s">
        <v>3250</v>
      </c>
      <c r="D3014" s="90" t="s">
        <v>193</v>
      </c>
    </row>
    <row r="3015" spans="3:5">
      <c r="C3015" s="90" t="s">
        <v>3165</v>
      </c>
      <c r="D3015" s="90" t="s">
        <v>193</v>
      </c>
    </row>
    <row r="3016" spans="3:5">
      <c r="C3016" s="90" t="s">
        <v>1844</v>
      </c>
      <c r="D3016" s="90" t="s">
        <v>193</v>
      </c>
      <c r="E3016" s="155">
        <v>41507.742430555554</v>
      </c>
    </row>
    <row r="3017" spans="3:5">
      <c r="C3017" s="90" t="s">
        <v>3216</v>
      </c>
      <c r="D3017" s="90" t="s">
        <v>193</v>
      </c>
    </row>
    <row r="3018" spans="3:5">
      <c r="C3018" s="90" t="s">
        <v>3631</v>
      </c>
      <c r="D3018" s="90" t="s">
        <v>193</v>
      </c>
    </row>
    <row r="3019" spans="3:5">
      <c r="C3019" s="90" t="s">
        <v>784</v>
      </c>
      <c r="D3019" s="90" t="s">
        <v>193</v>
      </c>
    </row>
    <row r="3020" spans="3:5">
      <c r="C3020" s="90" t="s">
        <v>3433</v>
      </c>
      <c r="D3020" s="90" t="s">
        <v>193</v>
      </c>
      <c r="E3020" s="155">
        <v>41554.694502314815</v>
      </c>
    </row>
    <row r="3021" spans="3:5">
      <c r="E3021" s="139">
        <v>41426</v>
      </c>
    </row>
  </sheetData>
  <sheetProtection algorithmName="SHA-512" hashValue="q/ZFoEinKCYZo4Z7IXGfcg3DhfE1FIflt21RcKgOZoTdWm7b9JB5VKPD7Z3vlMumvFLycWlmF9r+ik84gzuZIA==" saltValue="cBD4GXAkXbzVIzbyxktVhw==" spinCount="100000" sheet="1" objects="1" scenarios="1"/>
  <sortState xmlns:xlrd2="http://schemas.microsoft.com/office/spreadsheetml/2017/richdata2" ref="AD2:AD146">
    <sortCondition ref="AD2"/>
  </sortState>
  <dataValidations count="1">
    <dataValidation type="list" allowBlank="1" showInputMessage="1" showErrorMessage="1" sqref="P33 D505 D479 D500:D501 D512 D556 D564 D592:D593 D1082 D1045:D1049 D1056:D1057 P10 P880:P896 D1582:D1595 D1145 D1597:D1614 D1251 D1672:D1693 D1357 D1695:D1699 D1701:D1710 D1712:D1716 D414 D959:D967 D970:D973 D507 D1505 P236:P272 P274:P327 D775:D776 D778:D783 D772 D514:D519 D521:D522 D524:D528 D797:D803 D805:D807 D810:D817 D820:D822 D1440 D1325 D475 D1792:D1793 D448 D435 D1223 D461:D472 D456 D1800:D1808 D424:D432 D758:D761 D370 D1725:D1745 D379 D374 D367:D368 D385:D388 D600:D601 D603:D606 D608:D610 D1024:D1043 D1184 D1481:D1487 D2371 D242 D249:D253 D1810:D1811 D204:D208 D940 D238:D240 D245:D247 D210:D236 D1379:D1380 D914 D1398 D326:D337 D1214:D1216 D194:D202 D1979:D2001 D792:D795 D1943:D1944 D1946:D1947 D1949:D1954 D2008:D2016 D1768:D1790 D2045:D2047 D339:D347 D1749:D1766 D2018:D2020 D893 D2064:D2071 D2073:D2079 D2081:D2086 D2088:D2089 D1532:D1580 D2107:D2113 D704:D715 D2115:D2117 D2119:D2132 D829:D830 D2135:D2142 D2144:D2151 D2153:D2186 D1813:D1819 D1363:D1364 D2188:D2215 D2217 D2256:D2263 D2234:D2246 D2248:D2253 D21:D23 D18:D19 D2003:D2006 D1124:D1125 D2368 D1090 D1265 D1616:D1638 D994:D1022 D2292 D2310:D2311 D613:D652 D2317 D1462:D1463 D255:D256 D102:D119 D372 D2384 D258:D324 D929 D550:D551 D2447:D2454 D717:D738 D975:D992 D1640:D1662 D1664:D1670 D2487:D2502 D785:D790 D121:D130 D585:D586 D509 D740:D756 D2545:D2548 D2049:D2062 D1864:D1941 D15:D16 D25:D31 D33:D38 D40:D41 D654:D702 D1150:D1151 D2095:D2105 D2553:D2569 D1530 D2091:D2093 D1956:D1977 D2224:D2232 D2219:D2222 D2302 D11:D13 D132:D192 D2022:D2043 D349:D365 D2722 D2766 D2820 D2840 D2530:D2541 D1821:D1862 D9 D5:D7 D1718:D1723 D2:D3 D2895:D2932 D43:D100 D2940 D2954 D2996 D2709 D2885:D2889 D2571:D2682" xr:uid="{00000000-0002-0000-0600-000000000000}">
      <formula1>cat_wordlist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14466" r:id="rId4" name="Label1">
          <controlPr defaultSize="0" autoLine="0" r:id="rId5">
            <anchor moveWithCells="1">
              <from>
                <xdr:col>2</xdr:col>
                <xdr:colOff>1428750</xdr:colOff>
                <xdr:row>0</xdr:row>
                <xdr:rowOff>876300</xdr:rowOff>
              </from>
              <to>
                <xdr:col>2</xdr:col>
                <xdr:colOff>1524000</xdr:colOff>
                <xdr:row>0</xdr:row>
                <xdr:rowOff>962025</xdr:rowOff>
              </to>
            </anchor>
          </controlPr>
        </control>
      </mc:Choice>
      <mc:Fallback>
        <control shapeId="14466" r:id="rId4" name="Label1"/>
      </mc:Fallback>
    </mc:AlternateContent>
    <mc:AlternateContent xmlns:mc="http://schemas.openxmlformats.org/markup-compatibility/2006">
      <mc:Choice Requires="x14">
        <control shapeId="14464" r:id="rId6" name="Check Box 128">
          <controlPr defaultSize="0" autoFill="0" autoLine="0" autoPict="0" macro="[0]!Hide_tt_edit">
            <anchor moveWithCells="1">
              <from>
                <xdr:col>2</xdr:col>
                <xdr:colOff>1143000</xdr:colOff>
                <xdr:row>0</xdr:row>
                <xdr:rowOff>800100</xdr:rowOff>
              </from>
              <to>
                <xdr:col>2</xdr:col>
                <xdr:colOff>1819275</xdr:colOff>
                <xdr:row>0</xdr:row>
                <xdr:rowOff>1019175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theme="0" tint="-0.499984740745262"/>
  </sheetPr>
  <dimension ref="A1:H888"/>
  <sheetViews>
    <sheetView workbookViewId="0">
      <pane ySplit="1" topLeftCell="A300" activePane="bottomLeft" state="frozen"/>
      <selection pane="bottomLeft" activeCell="B1" sqref="B1:B1048576"/>
    </sheetView>
  </sheetViews>
  <sheetFormatPr defaultColWidth="9.140625" defaultRowHeight="15"/>
  <cols>
    <col min="1" max="1" width="25.42578125" customWidth="1"/>
    <col min="2" max="2" width="9.7109375" style="10" bestFit="1" customWidth="1"/>
    <col min="3" max="3" width="16" bestFit="1" customWidth="1"/>
    <col min="4" max="4" width="10.7109375" customWidth="1"/>
    <col min="5" max="5" width="23.85546875" bestFit="1" customWidth="1"/>
    <col min="8" max="8" width="10.7109375" bestFit="1" customWidth="1"/>
  </cols>
  <sheetData>
    <row r="1" spans="1:8">
      <c r="A1" t="s">
        <v>4012</v>
      </c>
      <c r="B1" s="10" t="s">
        <v>4677</v>
      </c>
      <c r="C1" t="s">
        <v>4678</v>
      </c>
      <c r="D1" t="s">
        <v>4688</v>
      </c>
      <c r="E1" t="s">
        <v>4689</v>
      </c>
      <c r="F1" t="s">
        <v>100</v>
      </c>
      <c r="G1" t="s">
        <v>4690</v>
      </c>
      <c r="H1" t="s">
        <v>4691</v>
      </c>
    </row>
    <row r="2" spans="1:8">
      <c r="A2" t="s">
        <v>4013</v>
      </c>
      <c r="B2" s="10">
        <v>45112</v>
      </c>
      <c r="C2" t="s">
        <v>4679</v>
      </c>
      <c r="D2">
        <v>1</v>
      </c>
      <c r="E2">
        <v>3</v>
      </c>
      <c r="F2">
        <v>1</v>
      </c>
      <c r="G2">
        <v>20000852</v>
      </c>
      <c r="H2">
        <v>419685</v>
      </c>
    </row>
    <row r="3" spans="1:8">
      <c r="A3" t="s">
        <v>4014</v>
      </c>
      <c r="B3" s="10">
        <v>45112</v>
      </c>
      <c r="C3" t="s">
        <v>4679</v>
      </c>
      <c r="D3">
        <v>1</v>
      </c>
      <c r="E3">
        <v>3</v>
      </c>
      <c r="F3">
        <v>5</v>
      </c>
      <c r="G3">
        <v>200673136</v>
      </c>
      <c r="H3">
        <v>419691</v>
      </c>
    </row>
    <row r="4" spans="1:8">
      <c r="A4" t="s">
        <v>5172</v>
      </c>
      <c r="B4" s="10">
        <v>45112</v>
      </c>
      <c r="C4" t="s">
        <v>4679</v>
      </c>
      <c r="D4">
        <v>3</v>
      </c>
      <c r="E4">
        <v>5</v>
      </c>
      <c r="F4">
        <v>3</v>
      </c>
      <c r="G4">
        <v>200673136</v>
      </c>
      <c r="H4">
        <v>419693</v>
      </c>
    </row>
    <row r="5" spans="1:8">
      <c r="A5" t="s">
        <v>4015</v>
      </c>
      <c r="B5" s="10">
        <v>45112</v>
      </c>
      <c r="C5" t="s">
        <v>4680</v>
      </c>
      <c r="D5">
        <v>1</v>
      </c>
      <c r="E5">
        <v>3</v>
      </c>
      <c r="F5">
        <v>1</v>
      </c>
      <c r="G5">
        <v>33000197</v>
      </c>
      <c r="H5">
        <v>419694</v>
      </c>
    </row>
    <row r="6" spans="1:8" ht="9.9499999999999993" customHeight="1">
      <c r="A6" t="s">
        <v>4016</v>
      </c>
      <c r="B6" s="10">
        <v>45112</v>
      </c>
      <c r="C6" t="s">
        <v>4680</v>
      </c>
      <c r="D6">
        <v>2</v>
      </c>
      <c r="E6">
        <v>1</v>
      </c>
      <c r="F6">
        <v>3</v>
      </c>
      <c r="G6">
        <v>33000197</v>
      </c>
      <c r="H6">
        <v>419695</v>
      </c>
    </row>
    <row r="7" spans="1:8">
      <c r="A7" t="s">
        <v>4017</v>
      </c>
      <c r="B7" s="10">
        <v>45112</v>
      </c>
      <c r="C7" t="s">
        <v>4680</v>
      </c>
      <c r="D7">
        <v>3</v>
      </c>
      <c r="E7">
        <v>5</v>
      </c>
      <c r="F7">
        <v>5</v>
      </c>
      <c r="G7">
        <v>33000198</v>
      </c>
      <c r="H7">
        <v>419696</v>
      </c>
    </row>
    <row r="8" spans="1:8">
      <c r="A8" t="s">
        <v>4018</v>
      </c>
      <c r="B8" s="10">
        <v>45112</v>
      </c>
      <c r="C8" t="s">
        <v>4680</v>
      </c>
      <c r="D8">
        <v>4</v>
      </c>
      <c r="E8">
        <v>4</v>
      </c>
      <c r="F8">
        <v>5</v>
      </c>
      <c r="G8">
        <v>40000281</v>
      </c>
      <c r="H8">
        <v>419699</v>
      </c>
    </row>
    <row r="9" spans="1:8">
      <c r="A9" t="s">
        <v>4019</v>
      </c>
      <c r="B9" s="10">
        <v>45112</v>
      </c>
      <c r="C9" t="s">
        <v>4680</v>
      </c>
      <c r="D9">
        <v>3</v>
      </c>
      <c r="E9">
        <v>4</v>
      </c>
      <c r="F9">
        <v>4</v>
      </c>
      <c r="G9">
        <v>40000384</v>
      </c>
      <c r="H9">
        <v>419704</v>
      </c>
    </row>
    <row r="10" spans="1:8">
      <c r="A10" t="s">
        <v>4020</v>
      </c>
      <c r="B10" s="10">
        <v>45112</v>
      </c>
      <c r="C10" t="s">
        <v>4679</v>
      </c>
      <c r="D10">
        <v>2</v>
      </c>
      <c r="E10">
        <v>4</v>
      </c>
      <c r="F10">
        <v>2</v>
      </c>
      <c r="G10">
        <v>71000273</v>
      </c>
      <c r="H10">
        <v>419706</v>
      </c>
    </row>
    <row r="11" spans="1:8">
      <c r="A11" t="s">
        <v>4021</v>
      </c>
      <c r="B11" s="10">
        <v>45112</v>
      </c>
      <c r="C11" t="s">
        <v>4681</v>
      </c>
      <c r="D11">
        <v>4</v>
      </c>
      <c r="E11">
        <v>2</v>
      </c>
      <c r="F11">
        <v>4</v>
      </c>
      <c r="G11">
        <v>72000058</v>
      </c>
      <c r="H11">
        <v>419707</v>
      </c>
    </row>
    <row r="12" spans="1:8">
      <c r="A12" t="s">
        <v>5173</v>
      </c>
      <c r="B12" s="10">
        <v>45112</v>
      </c>
      <c r="C12" t="s">
        <v>4681</v>
      </c>
      <c r="D12">
        <v>1</v>
      </c>
      <c r="E12">
        <v>1</v>
      </c>
      <c r="F12">
        <v>2</v>
      </c>
      <c r="G12">
        <v>72000058</v>
      </c>
      <c r="H12">
        <v>419708</v>
      </c>
    </row>
    <row r="13" spans="1:8">
      <c r="A13" t="s">
        <v>4022</v>
      </c>
      <c r="B13" s="10">
        <v>45112</v>
      </c>
      <c r="C13" t="s">
        <v>4679</v>
      </c>
      <c r="D13">
        <v>5</v>
      </c>
      <c r="E13">
        <v>4</v>
      </c>
      <c r="F13">
        <v>5</v>
      </c>
      <c r="G13">
        <v>72000066</v>
      </c>
      <c r="H13">
        <v>419710</v>
      </c>
    </row>
    <row r="14" spans="1:8">
      <c r="A14" t="s">
        <v>4023</v>
      </c>
      <c r="B14" s="10">
        <v>45112</v>
      </c>
      <c r="C14" t="s">
        <v>4679</v>
      </c>
      <c r="D14">
        <v>4</v>
      </c>
      <c r="E14">
        <v>5</v>
      </c>
      <c r="F14">
        <v>3</v>
      </c>
      <c r="G14">
        <v>72000070</v>
      </c>
      <c r="H14">
        <v>419711</v>
      </c>
    </row>
    <row r="15" spans="1:8">
      <c r="A15" t="s">
        <v>4024</v>
      </c>
      <c r="B15" s="10">
        <v>45112</v>
      </c>
      <c r="C15" t="s">
        <v>4679</v>
      </c>
      <c r="D15">
        <v>4</v>
      </c>
      <c r="E15">
        <v>4</v>
      </c>
      <c r="F15">
        <v>5</v>
      </c>
      <c r="G15">
        <v>72000070</v>
      </c>
      <c r="H15">
        <v>419715</v>
      </c>
    </row>
    <row r="16" spans="1:8">
      <c r="A16" t="s">
        <v>4025</v>
      </c>
      <c r="B16" s="10">
        <v>45113</v>
      </c>
      <c r="C16" t="s">
        <v>4679</v>
      </c>
      <c r="D16">
        <v>3</v>
      </c>
      <c r="E16">
        <v>4</v>
      </c>
      <c r="F16">
        <v>4</v>
      </c>
      <c r="G16">
        <v>20000849</v>
      </c>
      <c r="H16">
        <v>419718</v>
      </c>
    </row>
    <row r="17" spans="1:8">
      <c r="A17" t="s">
        <v>4026</v>
      </c>
      <c r="B17" s="10">
        <v>45113</v>
      </c>
      <c r="C17" t="s">
        <v>4680</v>
      </c>
      <c r="D17">
        <v>1</v>
      </c>
      <c r="E17">
        <v>1</v>
      </c>
      <c r="F17">
        <v>3</v>
      </c>
      <c r="G17">
        <v>40000388</v>
      </c>
      <c r="H17">
        <v>419724</v>
      </c>
    </row>
    <row r="18" spans="1:8">
      <c r="A18" t="s">
        <v>4027</v>
      </c>
      <c r="B18" s="10">
        <v>45113</v>
      </c>
      <c r="C18" t="s">
        <v>4679</v>
      </c>
      <c r="D18">
        <v>5</v>
      </c>
      <c r="E18">
        <v>4</v>
      </c>
      <c r="F18">
        <v>5</v>
      </c>
      <c r="G18">
        <v>71000273</v>
      </c>
      <c r="H18">
        <v>419729</v>
      </c>
    </row>
    <row r="19" spans="1:8">
      <c r="A19" t="s">
        <v>4028</v>
      </c>
      <c r="B19" s="10">
        <v>45113</v>
      </c>
      <c r="C19" t="s">
        <v>4679</v>
      </c>
      <c r="D19">
        <v>5</v>
      </c>
      <c r="E19">
        <v>4</v>
      </c>
      <c r="F19">
        <v>5</v>
      </c>
      <c r="G19">
        <v>72000070</v>
      </c>
      <c r="H19">
        <v>419730</v>
      </c>
    </row>
    <row r="20" spans="1:8">
      <c r="A20" t="s">
        <v>4029</v>
      </c>
      <c r="B20" s="10">
        <v>45113</v>
      </c>
      <c r="C20" t="s">
        <v>4679</v>
      </c>
      <c r="D20">
        <v>5</v>
      </c>
      <c r="E20">
        <v>4</v>
      </c>
      <c r="F20">
        <v>5</v>
      </c>
      <c r="G20">
        <v>72000070</v>
      </c>
      <c r="H20">
        <v>419731</v>
      </c>
    </row>
    <row r="21" spans="1:8">
      <c r="A21" t="s">
        <v>4030</v>
      </c>
      <c r="B21" s="10">
        <v>45113</v>
      </c>
      <c r="C21" t="s">
        <v>4679</v>
      </c>
      <c r="D21">
        <v>5</v>
      </c>
      <c r="E21">
        <v>4</v>
      </c>
      <c r="F21">
        <v>5</v>
      </c>
      <c r="G21">
        <v>72000094</v>
      </c>
      <c r="H21">
        <v>419732</v>
      </c>
    </row>
    <row r="22" spans="1:8">
      <c r="A22" t="s">
        <v>4031</v>
      </c>
      <c r="B22" s="10">
        <v>45113</v>
      </c>
      <c r="C22" t="s">
        <v>4682</v>
      </c>
      <c r="D22">
        <v>1</v>
      </c>
      <c r="E22">
        <v>3</v>
      </c>
      <c r="F22">
        <v>3</v>
      </c>
      <c r="G22">
        <v>114377880</v>
      </c>
      <c r="H22">
        <v>419736</v>
      </c>
    </row>
    <row r="23" spans="1:8">
      <c r="A23" t="s">
        <v>5174</v>
      </c>
      <c r="B23" s="10">
        <v>45113</v>
      </c>
      <c r="C23" t="s">
        <v>4679</v>
      </c>
      <c r="D23">
        <v>5</v>
      </c>
      <c r="E23">
        <v>4</v>
      </c>
      <c r="F23">
        <v>5</v>
      </c>
      <c r="G23">
        <v>11721</v>
      </c>
      <c r="H23">
        <v>419739</v>
      </c>
    </row>
    <row r="24" spans="1:8">
      <c r="A24" t="s">
        <v>4032</v>
      </c>
      <c r="B24" s="10">
        <v>45113</v>
      </c>
      <c r="C24" t="s">
        <v>4680</v>
      </c>
      <c r="D24">
        <v>5</v>
      </c>
      <c r="E24">
        <v>2</v>
      </c>
      <c r="F24">
        <v>5</v>
      </c>
      <c r="G24">
        <v>136293685</v>
      </c>
      <c r="H24">
        <v>419745</v>
      </c>
    </row>
    <row r="25" spans="1:8">
      <c r="A25" t="s">
        <v>5175</v>
      </c>
      <c r="B25" s="10">
        <v>45113</v>
      </c>
      <c r="C25" t="s">
        <v>4681</v>
      </c>
      <c r="D25">
        <v>1</v>
      </c>
      <c r="E25">
        <v>3</v>
      </c>
      <c r="F25">
        <v>3</v>
      </c>
      <c r="G25">
        <v>20000695</v>
      </c>
      <c r="H25">
        <v>419746</v>
      </c>
    </row>
    <row r="26" spans="1:8">
      <c r="A26" t="s">
        <v>4033</v>
      </c>
      <c r="B26" s="10">
        <v>45113</v>
      </c>
      <c r="C26" t="s">
        <v>4679</v>
      </c>
      <c r="D26">
        <v>4</v>
      </c>
      <c r="E26">
        <v>4</v>
      </c>
      <c r="F26">
        <v>5</v>
      </c>
      <c r="G26">
        <v>20000763</v>
      </c>
      <c r="H26">
        <v>419748</v>
      </c>
    </row>
    <row r="27" spans="1:8">
      <c r="A27" t="s">
        <v>4034</v>
      </c>
      <c r="B27" s="10">
        <v>45113</v>
      </c>
      <c r="C27" t="s">
        <v>4679</v>
      </c>
      <c r="D27">
        <v>4</v>
      </c>
      <c r="E27">
        <v>4</v>
      </c>
      <c r="F27">
        <v>5</v>
      </c>
      <c r="G27">
        <v>200465920</v>
      </c>
      <c r="H27">
        <v>419752</v>
      </c>
    </row>
    <row r="28" spans="1:8">
      <c r="A28" t="s">
        <v>4035</v>
      </c>
      <c r="B28" s="10">
        <v>45113</v>
      </c>
      <c r="C28" t="s">
        <v>4679</v>
      </c>
      <c r="D28">
        <v>1</v>
      </c>
      <c r="E28">
        <v>2</v>
      </c>
      <c r="F28">
        <v>4</v>
      </c>
      <c r="G28">
        <v>200802953</v>
      </c>
      <c r="H28">
        <v>419754</v>
      </c>
    </row>
    <row r="29" spans="1:8">
      <c r="A29" t="s">
        <v>5176</v>
      </c>
      <c r="B29" s="10">
        <v>45113</v>
      </c>
      <c r="C29" t="s">
        <v>4680</v>
      </c>
      <c r="D29">
        <v>1</v>
      </c>
      <c r="E29">
        <v>3</v>
      </c>
      <c r="F29">
        <v>2</v>
      </c>
      <c r="G29">
        <v>40000350</v>
      </c>
      <c r="H29">
        <v>419758</v>
      </c>
    </row>
    <row r="30" spans="1:8">
      <c r="A30" t="s">
        <v>4036</v>
      </c>
      <c r="B30" s="10">
        <v>45113</v>
      </c>
      <c r="C30" t="s">
        <v>4680</v>
      </c>
      <c r="D30">
        <v>2</v>
      </c>
      <c r="E30">
        <v>3</v>
      </c>
      <c r="F30">
        <v>5</v>
      </c>
      <c r="G30">
        <v>40000392</v>
      </c>
      <c r="H30">
        <v>419762</v>
      </c>
    </row>
    <row r="31" spans="1:8">
      <c r="A31" t="s">
        <v>4037</v>
      </c>
      <c r="B31" s="10">
        <v>45113</v>
      </c>
      <c r="C31" t="s">
        <v>4679</v>
      </c>
      <c r="D31">
        <v>1</v>
      </c>
      <c r="E31">
        <v>1</v>
      </c>
      <c r="F31">
        <v>1</v>
      </c>
      <c r="G31">
        <v>40000395</v>
      </c>
      <c r="H31">
        <v>419764</v>
      </c>
    </row>
    <row r="32" spans="1:8">
      <c r="A32" t="s">
        <v>4038</v>
      </c>
      <c r="B32" s="10">
        <v>45113</v>
      </c>
      <c r="C32" t="s">
        <v>4679</v>
      </c>
      <c r="D32">
        <v>4</v>
      </c>
      <c r="E32">
        <v>4</v>
      </c>
      <c r="F32">
        <v>3</v>
      </c>
      <c r="G32">
        <v>40000396</v>
      </c>
      <c r="H32">
        <v>419765</v>
      </c>
    </row>
    <row r="33" spans="1:8">
      <c r="A33" t="s">
        <v>5177</v>
      </c>
      <c r="B33" s="10">
        <v>45113</v>
      </c>
      <c r="C33" t="s">
        <v>4679</v>
      </c>
      <c r="D33">
        <v>3</v>
      </c>
      <c r="E33">
        <v>4</v>
      </c>
      <c r="F33">
        <v>4</v>
      </c>
      <c r="G33">
        <v>40000401</v>
      </c>
      <c r="H33">
        <v>419768</v>
      </c>
    </row>
    <row r="34" spans="1:8">
      <c r="A34" t="s">
        <v>4039</v>
      </c>
      <c r="B34" s="10">
        <v>45113</v>
      </c>
      <c r="C34" t="s">
        <v>4679</v>
      </c>
      <c r="D34">
        <v>5</v>
      </c>
      <c r="E34">
        <v>4</v>
      </c>
      <c r="F34">
        <v>5</v>
      </c>
      <c r="G34">
        <v>72000139</v>
      </c>
      <c r="H34">
        <v>419775</v>
      </c>
    </row>
    <row r="35" spans="1:8">
      <c r="A35" t="s">
        <v>4040</v>
      </c>
      <c r="B35" s="10">
        <v>45116</v>
      </c>
      <c r="C35" t="s">
        <v>4679</v>
      </c>
      <c r="D35">
        <v>5</v>
      </c>
      <c r="E35">
        <v>4</v>
      </c>
      <c r="F35">
        <v>5</v>
      </c>
      <c r="G35">
        <v>11583</v>
      </c>
      <c r="H35">
        <v>420105</v>
      </c>
    </row>
    <row r="36" spans="1:8">
      <c r="A36" t="s">
        <v>4041</v>
      </c>
      <c r="B36" s="10">
        <v>45116</v>
      </c>
      <c r="C36" t="s">
        <v>4679</v>
      </c>
      <c r="D36">
        <v>1</v>
      </c>
      <c r="E36">
        <v>1</v>
      </c>
      <c r="F36">
        <v>1</v>
      </c>
      <c r="G36">
        <v>104590112</v>
      </c>
      <c r="H36">
        <v>420108</v>
      </c>
    </row>
    <row r="37" spans="1:8">
      <c r="A37" t="s">
        <v>4042</v>
      </c>
      <c r="B37" s="10">
        <v>45116</v>
      </c>
      <c r="C37" t="s">
        <v>4683</v>
      </c>
      <c r="D37">
        <v>4</v>
      </c>
      <c r="E37">
        <v>4</v>
      </c>
      <c r="F37">
        <v>4</v>
      </c>
      <c r="G37">
        <v>11180270</v>
      </c>
      <c r="H37">
        <v>420109</v>
      </c>
    </row>
    <row r="38" spans="1:8">
      <c r="A38" t="s">
        <v>4043</v>
      </c>
      <c r="B38" s="10">
        <v>45116</v>
      </c>
      <c r="C38" t="s">
        <v>4684</v>
      </c>
      <c r="D38">
        <v>5</v>
      </c>
      <c r="E38">
        <v>1</v>
      </c>
      <c r="F38">
        <v>5</v>
      </c>
      <c r="G38">
        <v>11190071</v>
      </c>
      <c r="H38">
        <v>420110</v>
      </c>
    </row>
    <row r="39" spans="1:8">
      <c r="A39" t="s">
        <v>4044</v>
      </c>
      <c r="B39" s="10">
        <v>45116</v>
      </c>
      <c r="C39" t="s">
        <v>4685</v>
      </c>
      <c r="D39">
        <v>5</v>
      </c>
      <c r="E39">
        <v>4</v>
      </c>
      <c r="F39">
        <v>5</v>
      </c>
      <c r="G39">
        <v>11270654</v>
      </c>
      <c r="H39">
        <v>420111</v>
      </c>
    </row>
    <row r="40" spans="1:8">
      <c r="A40" t="s">
        <v>4045</v>
      </c>
      <c r="B40" s="10">
        <v>45114</v>
      </c>
      <c r="C40" t="s">
        <v>4679</v>
      </c>
      <c r="D40">
        <v>5</v>
      </c>
      <c r="E40">
        <v>4</v>
      </c>
      <c r="F40">
        <v>5</v>
      </c>
      <c r="G40">
        <v>11515</v>
      </c>
      <c r="H40">
        <v>419778</v>
      </c>
    </row>
    <row r="41" spans="1:8">
      <c r="A41" t="s">
        <v>5178</v>
      </c>
      <c r="B41" s="10">
        <v>45114</v>
      </c>
      <c r="C41" t="s">
        <v>4679</v>
      </c>
      <c r="D41">
        <v>3</v>
      </c>
      <c r="E41">
        <v>2</v>
      </c>
      <c r="F41">
        <v>4</v>
      </c>
      <c r="G41">
        <v>11712</v>
      </c>
      <c r="H41">
        <v>419780</v>
      </c>
    </row>
    <row r="42" spans="1:8">
      <c r="A42" t="s">
        <v>5639</v>
      </c>
      <c r="B42" s="10">
        <v>45114</v>
      </c>
      <c r="C42" t="s">
        <v>4679</v>
      </c>
      <c r="D42">
        <v>4</v>
      </c>
      <c r="E42">
        <v>4</v>
      </c>
      <c r="F42">
        <v>5</v>
      </c>
      <c r="G42">
        <v>11712</v>
      </c>
      <c r="H42">
        <v>419781</v>
      </c>
    </row>
    <row r="43" spans="1:8">
      <c r="A43" t="s">
        <v>4046</v>
      </c>
      <c r="B43" s="10">
        <v>45114</v>
      </c>
      <c r="C43" t="s">
        <v>4679</v>
      </c>
      <c r="D43">
        <v>1</v>
      </c>
      <c r="E43">
        <v>2</v>
      </c>
      <c r="F43">
        <v>3</v>
      </c>
      <c r="G43">
        <v>11717</v>
      </c>
      <c r="H43">
        <v>419782</v>
      </c>
    </row>
    <row r="44" spans="1:8">
      <c r="A44" t="s">
        <v>4047</v>
      </c>
      <c r="B44" s="10">
        <v>45114</v>
      </c>
      <c r="C44" t="s">
        <v>4679</v>
      </c>
      <c r="D44">
        <v>1</v>
      </c>
      <c r="E44">
        <v>2</v>
      </c>
      <c r="F44">
        <v>1</v>
      </c>
      <c r="G44">
        <v>11717</v>
      </c>
      <c r="H44">
        <v>419783</v>
      </c>
    </row>
    <row r="45" spans="1:8">
      <c r="A45" t="s">
        <v>4048</v>
      </c>
      <c r="B45" s="10">
        <v>45114</v>
      </c>
      <c r="C45" t="s">
        <v>4679</v>
      </c>
      <c r="D45">
        <v>1</v>
      </c>
      <c r="E45">
        <v>5</v>
      </c>
      <c r="F45">
        <v>5</v>
      </c>
      <c r="G45">
        <v>11721</v>
      </c>
      <c r="H45">
        <v>419784</v>
      </c>
    </row>
    <row r="46" spans="1:8">
      <c r="A46" t="s">
        <v>4049</v>
      </c>
      <c r="B46" s="10">
        <v>45114</v>
      </c>
      <c r="C46" t="s">
        <v>4679</v>
      </c>
      <c r="D46">
        <v>5</v>
      </c>
      <c r="E46">
        <v>5</v>
      </c>
      <c r="F46">
        <v>4</v>
      </c>
      <c r="G46">
        <v>11721</v>
      </c>
      <c r="H46">
        <v>419785</v>
      </c>
    </row>
    <row r="47" spans="1:8">
      <c r="A47" t="s">
        <v>4050</v>
      </c>
      <c r="B47" s="10">
        <v>45114</v>
      </c>
      <c r="C47" t="s">
        <v>4679</v>
      </c>
      <c r="D47">
        <v>1</v>
      </c>
      <c r="E47">
        <v>2</v>
      </c>
      <c r="F47">
        <v>3</v>
      </c>
      <c r="G47">
        <v>104590112</v>
      </c>
      <c r="H47">
        <v>419787</v>
      </c>
    </row>
    <row r="48" spans="1:8">
      <c r="A48" t="s">
        <v>4051</v>
      </c>
      <c r="B48" s="10">
        <v>45114</v>
      </c>
      <c r="C48" t="s">
        <v>4679</v>
      </c>
      <c r="D48">
        <v>5</v>
      </c>
      <c r="E48">
        <v>5</v>
      </c>
      <c r="F48">
        <v>4</v>
      </c>
      <c r="G48">
        <v>104590112</v>
      </c>
      <c r="H48">
        <v>419788</v>
      </c>
    </row>
    <row r="49" spans="1:8">
      <c r="A49" t="s">
        <v>4052</v>
      </c>
      <c r="B49" s="10">
        <v>45114</v>
      </c>
      <c r="C49" t="s">
        <v>4682</v>
      </c>
      <c r="D49">
        <v>4</v>
      </c>
      <c r="E49">
        <v>4</v>
      </c>
      <c r="F49">
        <v>5</v>
      </c>
      <c r="G49">
        <v>114377880</v>
      </c>
      <c r="H49">
        <v>419789</v>
      </c>
    </row>
    <row r="50" spans="1:8">
      <c r="A50" t="s">
        <v>4053</v>
      </c>
      <c r="B50" s="10">
        <v>45114</v>
      </c>
      <c r="C50" t="s">
        <v>4680</v>
      </c>
      <c r="D50">
        <v>1</v>
      </c>
      <c r="E50">
        <v>5</v>
      </c>
      <c r="F50">
        <v>2</v>
      </c>
      <c r="G50">
        <v>126954395</v>
      </c>
      <c r="H50">
        <v>419793</v>
      </c>
    </row>
    <row r="51" spans="1:8">
      <c r="A51" t="s">
        <v>4054</v>
      </c>
      <c r="B51" s="10">
        <v>45114</v>
      </c>
      <c r="C51" t="s">
        <v>4680</v>
      </c>
      <c r="D51">
        <v>1</v>
      </c>
      <c r="E51">
        <v>4</v>
      </c>
      <c r="F51">
        <v>1</v>
      </c>
      <c r="G51">
        <v>129293916</v>
      </c>
      <c r="H51">
        <v>419794</v>
      </c>
    </row>
    <row r="52" spans="1:8">
      <c r="A52" t="s">
        <v>4055</v>
      </c>
      <c r="B52" s="10">
        <v>45114</v>
      </c>
      <c r="C52" t="s">
        <v>4679</v>
      </c>
      <c r="D52">
        <v>3</v>
      </c>
      <c r="E52">
        <v>3</v>
      </c>
      <c r="F52">
        <v>3</v>
      </c>
      <c r="G52">
        <v>130042856</v>
      </c>
      <c r="H52">
        <v>419797</v>
      </c>
    </row>
    <row r="53" spans="1:8">
      <c r="A53" t="s">
        <v>4056</v>
      </c>
      <c r="B53" s="10">
        <v>45114</v>
      </c>
      <c r="C53" t="s">
        <v>4686</v>
      </c>
      <c r="D53">
        <v>2</v>
      </c>
      <c r="E53">
        <v>2</v>
      </c>
      <c r="F53">
        <v>3</v>
      </c>
      <c r="G53">
        <v>130692379</v>
      </c>
      <c r="H53">
        <v>419798</v>
      </c>
    </row>
    <row r="54" spans="1:8">
      <c r="A54" t="s">
        <v>5179</v>
      </c>
      <c r="B54" s="10">
        <v>45114</v>
      </c>
      <c r="C54" t="s">
        <v>4679</v>
      </c>
      <c r="D54">
        <v>4</v>
      </c>
      <c r="E54">
        <v>4</v>
      </c>
      <c r="F54">
        <v>3</v>
      </c>
      <c r="G54">
        <v>133171769</v>
      </c>
      <c r="H54">
        <v>419800</v>
      </c>
    </row>
    <row r="55" spans="1:8">
      <c r="A55" t="s">
        <v>4057</v>
      </c>
      <c r="B55" s="10">
        <v>45114</v>
      </c>
      <c r="C55" t="s">
        <v>4679</v>
      </c>
      <c r="D55">
        <v>4</v>
      </c>
      <c r="E55">
        <v>5</v>
      </c>
      <c r="F55">
        <v>5</v>
      </c>
      <c r="G55">
        <v>133171769</v>
      </c>
      <c r="H55">
        <v>419802</v>
      </c>
    </row>
    <row r="56" spans="1:8">
      <c r="A56" t="s">
        <v>4058</v>
      </c>
      <c r="B56" s="10">
        <v>45114</v>
      </c>
      <c r="C56" t="s">
        <v>4679</v>
      </c>
      <c r="D56">
        <v>2</v>
      </c>
      <c r="E56">
        <v>3</v>
      </c>
      <c r="F56">
        <v>4</v>
      </c>
      <c r="G56">
        <v>138853098</v>
      </c>
      <c r="H56">
        <v>419806</v>
      </c>
    </row>
    <row r="57" spans="1:8">
      <c r="A57" t="s">
        <v>4059</v>
      </c>
      <c r="B57" s="10">
        <v>45114</v>
      </c>
      <c r="C57" t="s">
        <v>4679</v>
      </c>
      <c r="D57">
        <v>4</v>
      </c>
      <c r="E57">
        <v>3</v>
      </c>
      <c r="F57">
        <v>4</v>
      </c>
      <c r="G57">
        <v>20000849</v>
      </c>
      <c r="H57">
        <v>419814</v>
      </c>
    </row>
    <row r="58" spans="1:8">
      <c r="A58" t="s">
        <v>4060</v>
      </c>
      <c r="B58" s="10">
        <v>45114</v>
      </c>
      <c r="C58" t="s">
        <v>4679</v>
      </c>
      <c r="D58">
        <v>5</v>
      </c>
      <c r="E58">
        <v>4</v>
      </c>
      <c r="F58">
        <v>5</v>
      </c>
      <c r="G58">
        <v>20000852</v>
      </c>
      <c r="H58">
        <v>419816</v>
      </c>
    </row>
    <row r="59" spans="1:8">
      <c r="A59" t="s">
        <v>5180</v>
      </c>
      <c r="B59" s="10">
        <v>45114</v>
      </c>
      <c r="C59" t="s">
        <v>4679</v>
      </c>
      <c r="D59">
        <v>2</v>
      </c>
      <c r="E59">
        <v>3</v>
      </c>
      <c r="F59">
        <v>4</v>
      </c>
      <c r="G59">
        <v>20000852</v>
      </c>
      <c r="H59">
        <v>419817</v>
      </c>
    </row>
    <row r="60" spans="1:8">
      <c r="A60" t="s">
        <v>4061</v>
      </c>
      <c r="B60" s="10">
        <v>45114</v>
      </c>
      <c r="C60" t="s">
        <v>4680</v>
      </c>
      <c r="D60">
        <v>1</v>
      </c>
      <c r="E60">
        <v>2</v>
      </c>
      <c r="F60">
        <v>1</v>
      </c>
      <c r="G60">
        <v>200033657</v>
      </c>
      <c r="H60">
        <v>419818</v>
      </c>
    </row>
    <row r="61" spans="1:8">
      <c r="A61" t="s">
        <v>5181</v>
      </c>
      <c r="B61" s="10">
        <v>45114</v>
      </c>
      <c r="C61" t="s">
        <v>4680</v>
      </c>
      <c r="D61">
        <v>1</v>
      </c>
      <c r="E61">
        <v>1</v>
      </c>
      <c r="F61">
        <v>1</v>
      </c>
      <c r="G61">
        <v>200059678</v>
      </c>
      <c r="H61">
        <v>419820</v>
      </c>
    </row>
    <row r="62" spans="1:8">
      <c r="A62" t="s">
        <v>4062</v>
      </c>
      <c r="B62" s="10">
        <v>45114</v>
      </c>
      <c r="C62" t="s">
        <v>4682</v>
      </c>
      <c r="D62">
        <v>2</v>
      </c>
      <c r="E62">
        <v>3</v>
      </c>
      <c r="F62">
        <v>3</v>
      </c>
      <c r="G62">
        <v>200268175</v>
      </c>
      <c r="H62">
        <v>419821</v>
      </c>
    </row>
    <row r="63" spans="1:8">
      <c r="A63" t="s">
        <v>4063</v>
      </c>
      <c r="B63" s="10">
        <v>45114</v>
      </c>
      <c r="C63" t="s">
        <v>4679</v>
      </c>
      <c r="D63">
        <v>1</v>
      </c>
      <c r="E63">
        <v>3</v>
      </c>
      <c r="F63">
        <v>1</v>
      </c>
      <c r="G63">
        <v>200673140</v>
      </c>
      <c r="H63">
        <v>419823</v>
      </c>
    </row>
    <row r="64" spans="1:8">
      <c r="A64" t="s">
        <v>4064</v>
      </c>
      <c r="B64" s="10">
        <v>45114</v>
      </c>
      <c r="C64" t="s">
        <v>4679</v>
      </c>
      <c r="D64">
        <v>1</v>
      </c>
      <c r="E64">
        <v>4</v>
      </c>
      <c r="F64">
        <v>2</v>
      </c>
      <c r="G64">
        <v>200826917</v>
      </c>
      <c r="H64">
        <v>419827</v>
      </c>
    </row>
    <row r="65" spans="1:8">
      <c r="A65" t="s">
        <v>4065</v>
      </c>
      <c r="B65" s="10">
        <v>45114</v>
      </c>
      <c r="C65" t="s">
        <v>4679</v>
      </c>
      <c r="D65">
        <v>2</v>
      </c>
      <c r="E65">
        <v>3</v>
      </c>
      <c r="F65">
        <v>4</v>
      </c>
      <c r="G65">
        <v>200883492</v>
      </c>
      <c r="H65">
        <v>419829</v>
      </c>
    </row>
    <row r="66" spans="1:8">
      <c r="A66" t="s">
        <v>4066</v>
      </c>
      <c r="B66" s="10">
        <v>45114</v>
      </c>
      <c r="C66" t="s">
        <v>4680</v>
      </c>
      <c r="D66">
        <v>5</v>
      </c>
      <c r="E66">
        <v>4</v>
      </c>
      <c r="F66">
        <v>5</v>
      </c>
      <c r="G66">
        <v>33000197</v>
      </c>
      <c r="H66">
        <v>419831</v>
      </c>
    </row>
    <row r="67" spans="1:8">
      <c r="A67" t="s">
        <v>5182</v>
      </c>
      <c r="B67" s="10">
        <v>45114</v>
      </c>
      <c r="C67" t="s">
        <v>4680</v>
      </c>
      <c r="D67">
        <v>1</v>
      </c>
      <c r="E67">
        <v>1</v>
      </c>
      <c r="F67">
        <v>1</v>
      </c>
      <c r="G67">
        <v>33000198</v>
      </c>
      <c r="H67">
        <v>419832</v>
      </c>
    </row>
    <row r="68" spans="1:8">
      <c r="A68" t="s">
        <v>4067</v>
      </c>
      <c r="B68" s="10">
        <v>45114</v>
      </c>
      <c r="C68" t="s">
        <v>4680</v>
      </c>
      <c r="D68">
        <v>4</v>
      </c>
      <c r="E68">
        <v>5</v>
      </c>
      <c r="F68">
        <v>2</v>
      </c>
      <c r="G68">
        <v>33000209</v>
      </c>
      <c r="H68">
        <v>419833</v>
      </c>
    </row>
    <row r="69" spans="1:8">
      <c r="A69" t="s">
        <v>4068</v>
      </c>
      <c r="B69" s="10">
        <v>45114</v>
      </c>
      <c r="C69" t="s">
        <v>4679</v>
      </c>
      <c r="D69">
        <v>3</v>
      </c>
      <c r="E69">
        <v>3</v>
      </c>
      <c r="F69">
        <v>3</v>
      </c>
      <c r="G69">
        <v>40000158</v>
      </c>
      <c r="H69">
        <v>419835</v>
      </c>
    </row>
    <row r="70" spans="1:8">
      <c r="A70" t="s">
        <v>4069</v>
      </c>
      <c r="B70" s="10">
        <v>45114</v>
      </c>
      <c r="C70" t="s">
        <v>4679</v>
      </c>
      <c r="D70">
        <v>1</v>
      </c>
      <c r="E70">
        <v>3</v>
      </c>
      <c r="F70">
        <v>1</v>
      </c>
      <c r="G70">
        <v>40000210</v>
      </c>
      <c r="H70">
        <v>419836</v>
      </c>
    </row>
    <row r="71" spans="1:8">
      <c r="A71" t="s">
        <v>4070</v>
      </c>
      <c r="B71" s="10">
        <v>45114</v>
      </c>
      <c r="C71" t="s">
        <v>4680</v>
      </c>
      <c r="D71">
        <v>5</v>
      </c>
      <c r="E71">
        <v>3</v>
      </c>
      <c r="F71">
        <v>4</v>
      </c>
      <c r="G71">
        <v>40000264</v>
      </c>
      <c r="H71">
        <v>419838</v>
      </c>
    </row>
    <row r="72" spans="1:8">
      <c r="A72" t="s">
        <v>5183</v>
      </c>
      <c r="B72" s="10">
        <v>45114</v>
      </c>
      <c r="C72" t="s">
        <v>4680</v>
      </c>
      <c r="D72">
        <v>1</v>
      </c>
      <c r="E72">
        <v>1</v>
      </c>
      <c r="F72">
        <v>2</v>
      </c>
      <c r="G72">
        <v>40000346</v>
      </c>
      <c r="H72">
        <v>419840</v>
      </c>
    </row>
    <row r="73" spans="1:8">
      <c r="A73" t="s">
        <v>5184</v>
      </c>
      <c r="B73" s="10">
        <v>45114</v>
      </c>
      <c r="C73" t="s">
        <v>4680</v>
      </c>
      <c r="D73">
        <v>1</v>
      </c>
      <c r="E73">
        <v>3</v>
      </c>
      <c r="F73">
        <v>2</v>
      </c>
      <c r="G73">
        <v>40000388</v>
      </c>
      <c r="H73">
        <v>419845</v>
      </c>
    </row>
    <row r="74" spans="1:8">
      <c r="A74" t="s">
        <v>4071</v>
      </c>
      <c r="B74" s="10">
        <v>45114</v>
      </c>
      <c r="C74" t="s">
        <v>4679</v>
      </c>
      <c r="D74">
        <v>2</v>
      </c>
      <c r="E74">
        <v>3</v>
      </c>
      <c r="F74">
        <v>5</v>
      </c>
      <c r="G74">
        <v>40000399</v>
      </c>
      <c r="H74">
        <v>419853</v>
      </c>
    </row>
    <row r="75" spans="1:8">
      <c r="A75" t="s">
        <v>4072</v>
      </c>
      <c r="B75" s="10">
        <v>45114</v>
      </c>
      <c r="C75" t="s">
        <v>4679</v>
      </c>
      <c r="D75">
        <v>4</v>
      </c>
      <c r="E75">
        <v>4</v>
      </c>
      <c r="F75">
        <v>5</v>
      </c>
      <c r="G75">
        <v>40000401</v>
      </c>
      <c r="H75">
        <v>419857</v>
      </c>
    </row>
    <row r="76" spans="1:8">
      <c r="A76" t="s">
        <v>5185</v>
      </c>
      <c r="B76" s="10">
        <v>45114</v>
      </c>
      <c r="C76" t="s">
        <v>4680</v>
      </c>
      <c r="D76">
        <v>1</v>
      </c>
      <c r="E76">
        <v>2</v>
      </c>
      <c r="F76">
        <v>2</v>
      </c>
      <c r="G76">
        <v>61000092</v>
      </c>
      <c r="H76">
        <v>419859</v>
      </c>
    </row>
    <row r="77" spans="1:8">
      <c r="A77" t="s">
        <v>4073</v>
      </c>
      <c r="B77" s="10">
        <v>45114</v>
      </c>
      <c r="C77" t="s">
        <v>4680</v>
      </c>
      <c r="D77">
        <v>4</v>
      </c>
      <c r="E77">
        <v>5</v>
      </c>
      <c r="F77">
        <v>3</v>
      </c>
      <c r="G77">
        <v>61000092</v>
      </c>
      <c r="H77">
        <v>419860</v>
      </c>
    </row>
    <row r="78" spans="1:8">
      <c r="A78" t="s">
        <v>4074</v>
      </c>
      <c r="B78" s="10">
        <v>45114</v>
      </c>
      <c r="C78" t="s">
        <v>4679</v>
      </c>
      <c r="D78">
        <v>1</v>
      </c>
      <c r="E78">
        <v>4</v>
      </c>
      <c r="F78">
        <v>3</v>
      </c>
      <c r="G78">
        <v>61000115</v>
      </c>
      <c r="H78">
        <v>419864</v>
      </c>
    </row>
    <row r="79" spans="1:8">
      <c r="A79" t="s">
        <v>4075</v>
      </c>
      <c r="B79" s="10">
        <v>45114</v>
      </c>
      <c r="C79" t="s">
        <v>4679</v>
      </c>
      <c r="D79">
        <v>3</v>
      </c>
      <c r="E79">
        <v>3</v>
      </c>
      <c r="F79">
        <v>4</v>
      </c>
      <c r="G79">
        <v>61000122</v>
      </c>
      <c r="H79">
        <v>419866</v>
      </c>
    </row>
    <row r="80" spans="1:8">
      <c r="A80" t="s">
        <v>4076</v>
      </c>
      <c r="B80" s="10">
        <v>45114</v>
      </c>
      <c r="C80" t="s">
        <v>4679</v>
      </c>
      <c r="D80">
        <v>5</v>
      </c>
      <c r="E80">
        <v>4</v>
      </c>
      <c r="F80">
        <v>4</v>
      </c>
      <c r="G80">
        <v>71000093</v>
      </c>
      <c r="H80">
        <v>419867</v>
      </c>
    </row>
    <row r="81" spans="1:8">
      <c r="A81" t="s">
        <v>5640</v>
      </c>
      <c r="B81" s="10">
        <v>45114</v>
      </c>
      <c r="C81" t="s">
        <v>4679</v>
      </c>
      <c r="D81">
        <v>5</v>
      </c>
      <c r="E81">
        <v>4</v>
      </c>
      <c r="F81">
        <v>5</v>
      </c>
      <c r="G81">
        <v>72000000</v>
      </c>
      <c r="H81">
        <v>419870</v>
      </c>
    </row>
    <row r="82" spans="1:8">
      <c r="A82" t="s">
        <v>4077</v>
      </c>
      <c r="B82" s="10">
        <v>45114</v>
      </c>
      <c r="C82" t="s">
        <v>4679</v>
      </c>
      <c r="D82">
        <v>2</v>
      </c>
      <c r="E82">
        <v>3</v>
      </c>
      <c r="F82">
        <v>3</v>
      </c>
      <c r="G82">
        <v>72000010</v>
      </c>
      <c r="H82">
        <v>419871</v>
      </c>
    </row>
    <row r="83" spans="1:8">
      <c r="A83" t="s">
        <v>4078</v>
      </c>
      <c r="B83" s="10">
        <v>45114</v>
      </c>
      <c r="C83" t="s">
        <v>4679</v>
      </c>
      <c r="D83">
        <v>4</v>
      </c>
      <c r="E83">
        <v>4</v>
      </c>
      <c r="F83">
        <v>4</v>
      </c>
      <c r="G83">
        <v>72000033</v>
      </c>
      <c r="H83">
        <v>419875</v>
      </c>
    </row>
    <row r="84" spans="1:8">
      <c r="A84" t="s">
        <v>4079</v>
      </c>
      <c r="B84" s="10">
        <v>45114</v>
      </c>
      <c r="C84" t="s">
        <v>4681</v>
      </c>
      <c r="D84">
        <v>5</v>
      </c>
      <c r="E84">
        <v>4</v>
      </c>
      <c r="F84">
        <v>5</v>
      </c>
      <c r="G84">
        <v>72000108</v>
      </c>
      <c r="H84">
        <v>419879</v>
      </c>
    </row>
    <row r="85" spans="1:8">
      <c r="A85" t="s">
        <v>4080</v>
      </c>
      <c r="B85" s="10">
        <v>45114</v>
      </c>
      <c r="C85" t="s">
        <v>4681</v>
      </c>
      <c r="D85">
        <v>2</v>
      </c>
      <c r="E85">
        <v>5</v>
      </c>
      <c r="F85">
        <v>4</v>
      </c>
      <c r="G85">
        <v>72000108</v>
      </c>
      <c r="H85">
        <v>419880</v>
      </c>
    </row>
    <row r="86" spans="1:8">
      <c r="A86" t="s">
        <v>5186</v>
      </c>
      <c r="B86" s="10">
        <v>45114</v>
      </c>
      <c r="C86" t="s">
        <v>4680</v>
      </c>
      <c r="D86">
        <v>1</v>
      </c>
      <c r="E86">
        <v>4</v>
      </c>
      <c r="F86">
        <v>2</v>
      </c>
      <c r="G86">
        <v>72000180</v>
      </c>
      <c r="H86">
        <v>419885</v>
      </c>
    </row>
    <row r="87" spans="1:8">
      <c r="A87" t="s">
        <v>4081</v>
      </c>
      <c r="B87" s="10">
        <v>45114</v>
      </c>
      <c r="C87" t="s">
        <v>4680</v>
      </c>
      <c r="D87">
        <v>4</v>
      </c>
      <c r="E87">
        <v>3</v>
      </c>
      <c r="F87">
        <v>5</v>
      </c>
      <c r="G87">
        <v>72000180</v>
      </c>
      <c r="H87">
        <v>419886</v>
      </c>
    </row>
    <row r="88" spans="1:8">
      <c r="A88" t="s">
        <v>5187</v>
      </c>
      <c r="B88" s="10">
        <v>45114</v>
      </c>
      <c r="C88" t="s">
        <v>4680</v>
      </c>
      <c r="D88">
        <v>1</v>
      </c>
      <c r="E88">
        <v>1</v>
      </c>
      <c r="F88">
        <v>1</v>
      </c>
      <c r="G88">
        <v>72000180</v>
      </c>
      <c r="H88">
        <v>419887</v>
      </c>
    </row>
    <row r="89" spans="1:8">
      <c r="A89" t="s">
        <v>4082</v>
      </c>
      <c r="B89" s="10">
        <v>45114</v>
      </c>
      <c r="C89" t="s">
        <v>4680</v>
      </c>
      <c r="D89">
        <v>4</v>
      </c>
      <c r="E89">
        <v>3</v>
      </c>
      <c r="F89">
        <v>4</v>
      </c>
      <c r="G89">
        <v>72000180</v>
      </c>
      <c r="H89">
        <v>419888</v>
      </c>
    </row>
    <row r="90" spans="1:8">
      <c r="A90" t="s">
        <v>4083</v>
      </c>
      <c r="B90" s="10">
        <v>45114</v>
      </c>
      <c r="C90" t="s">
        <v>4680</v>
      </c>
      <c r="D90">
        <v>1</v>
      </c>
      <c r="E90">
        <v>1</v>
      </c>
      <c r="F90">
        <v>1</v>
      </c>
      <c r="G90">
        <v>72000180</v>
      </c>
      <c r="H90">
        <v>419889</v>
      </c>
    </row>
    <row r="91" spans="1:8">
      <c r="A91" t="s">
        <v>4084</v>
      </c>
      <c r="B91" s="10">
        <v>45114</v>
      </c>
      <c r="C91" t="s">
        <v>4679</v>
      </c>
      <c r="D91">
        <v>3</v>
      </c>
      <c r="E91">
        <v>4</v>
      </c>
      <c r="F91">
        <v>5</v>
      </c>
      <c r="G91">
        <v>99999972</v>
      </c>
      <c r="H91">
        <v>419891</v>
      </c>
    </row>
    <row r="92" spans="1:8">
      <c r="A92" t="s">
        <v>4085</v>
      </c>
      <c r="B92" s="10">
        <v>45114</v>
      </c>
      <c r="C92" t="s">
        <v>4679</v>
      </c>
      <c r="D92">
        <v>4</v>
      </c>
      <c r="E92">
        <v>4</v>
      </c>
      <c r="F92">
        <v>5</v>
      </c>
      <c r="G92">
        <v>99999972</v>
      </c>
      <c r="H92">
        <v>419892</v>
      </c>
    </row>
    <row r="93" spans="1:8">
      <c r="A93" t="s">
        <v>4086</v>
      </c>
      <c r="B93" s="10">
        <v>45114</v>
      </c>
      <c r="C93" t="s">
        <v>4686</v>
      </c>
      <c r="D93">
        <v>4</v>
      </c>
      <c r="E93">
        <v>5</v>
      </c>
      <c r="F93">
        <v>5</v>
      </c>
      <c r="G93">
        <v>101286581</v>
      </c>
      <c r="H93">
        <v>419897</v>
      </c>
    </row>
    <row r="94" spans="1:8">
      <c r="A94" t="s">
        <v>5188</v>
      </c>
      <c r="B94" s="10">
        <v>45114</v>
      </c>
      <c r="C94" t="s">
        <v>4680</v>
      </c>
      <c r="D94">
        <v>2</v>
      </c>
      <c r="E94">
        <v>3</v>
      </c>
      <c r="F94">
        <v>1</v>
      </c>
      <c r="G94">
        <v>117756403</v>
      </c>
      <c r="H94">
        <v>419898</v>
      </c>
    </row>
    <row r="95" spans="1:8">
      <c r="A95" t="s">
        <v>4087</v>
      </c>
      <c r="B95" s="10">
        <v>45114</v>
      </c>
      <c r="C95" t="s">
        <v>4680</v>
      </c>
      <c r="D95">
        <v>1</v>
      </c>
      <c r="E95">
        <v>3</v>
      </c>
      <c r="F95">
        <v>2</v>
      </c>
      <c r="G95">
        <v>117757674</v>
      </c>
      <c r="H95">
        <v>419901</v>
      </c>
    </row>
    <row r="96" spans="1:8">
      <c r="A96" t="s">
        <v>4088</v>
      </c>
      <c r="B96" s="10">
        <v>45114</v>
      </c>
      <c r="C96" t="s">
        <v>4682</v>
      </c>
      <c r="D96">
        <v>1</v>
      </c>
      <c r="E96">
        <v>3</v>
      </c>
      <c r="F96">
        <v>2</v>
      </c>
      <c r="G96">
        <v>118513878</v>
      </c>
      <c r="H96">
        <v>419905</v>
      </c>
    </row>
    <row r="97" spans="1:8">
      <c r="A97" t="s">
        <v>4089</v>
      </c>
      <c r="B97" s="10">
        <v>45114</v>
      </c>
      <c r="C97" t="s">
        <v>4687</v>
      </c>
      <c r="D97">
        <v>3</v>
      </c>
      <c r="E97">
        <v>4</v>
      </c>
      <c r="F97">
        <v>4</v>
      </c>
      <c r="G97">
        <v>118960707</v>
      </c>
      <c r="H97">
        <v>419906</v>
      </c>
    </row>
    <row r="98" spans="1:8">
      <c r="A98" t="s">
        <v>4090</v>
      </c>
      <c r="B98" s="10">
        <v>45114</v>
      </c>
      <c r="C98" t="s">
        <v>4680</v>
      </c>
      <c r="D98">
        <v>4</v>
      </c>
      <c r="E98">
        <v>3</v>
      </c>
      <c r="F98">
        <v>4</v>
      </c>
      <c r="G98">
        <v>119250454</v>
      </c>
      <c r="H98">
        <v>419907</v>
      </c>
    </row>
    <row r="99" spans="1:8">
      <c r="A99" t="s">
        <v>4091</v>
      </c>
      <c r="B99" s="10">
        <v>45114</v>
      </c>
      <c r="C99" t="s">
        <v>4686</v>
      </c>
      <c r="D99">
        <v>2</v>
      </c>
      <c r="E99">
        <v>3</v>
      </c>
      <c r="F99">
        <v>3</v>
      </c>
      <c r="G99">
        <v>131131393</v>
      </c>
      <c r="H99">
        <v>419910</v>
      </c>
    </row>
    <row r="100" spans="1:8">
      <c r="A100" t="s">
        <v>4092</v>
      </c>
      <c r="B100" s="10">
        <v>45114</v>
      </c>
      <c r="C100" t="s">
        <v>4686</v>
      </c>
      <c r="D100">
        <v>2</v>
      </c>
      <c r="E100">
        <v>3</v>
      </c>
      <c r="F100">
        <v>2</v>
      </c>
      <c r="G100">
        <v>135300259</v>
      </c>
      <c r="H100">
        <v>419917</v>
      </c>
    </row>
    <row r="101" spans="1:8">
      <c r="A101" t="s">
        <v>4093</v>
      </c>
      <c r="B101" s="10">
        <v>45114</v>
      </c>
      <c r="C101" t="s">
        <v>4680</v>
      </c>
      <c r="D101">
        <v>4</v>
      </c>
      <c r="E101">
        <v>2</v>
      </c>
      <c r="F101">
        <v>5</v>
      </c>
      <c r="G101">
        <v>135430445</v>
      </c>
      <c r="H101">
        <v>419919</v>
      </c>
    </row>
    <row r="102" spans="1:8">
      <c r="A102" t="s">
        <v>4094</v>
      </c>
      <c r="B102" s="10">
        <v>45114</v>
      </c>
      <c r="C102" t="s">
        <v>4682</v>
      </c>
      <c r="D102">
        <v>4</v>
      </c>
      <c r="E102">
        <v>5</v>
      </c>
      <c r="F102">
        <v>5</v>
      </c>
      <c r="G102">
        <v>200439349</v>
      </c>
      <c r="H102">
        <v>419922</v>
      </c>
    </row>
    <row r="103" spans="1:8">
      <c r="A103" t="s">
        <v>5189</v>
      </c>
      <c r="B103" s="10">
        <v>45114</v>
      </c>
      <c r="C103" t="s">
        <v>4682</v>
      </c>
      <c r="D103">
        <v>2</v>
      </c>
      <c r="E103">
        <v>1</v>
      </c>
      <c r="F103">
        <v>2</v>
      </c>
      <c r="G103">
        <v>200541490</v>
      </c>
      <c r="H103">
        <v>419924</v>
      </c>
    </row>
    <row r="104" spans="1:8">
      <c r="A104" t="s">
        <v>4095</v>
      </c>
      <c r="B104" s="10">
        <v>45114</v>
      </c>
      <c r="C104" t="s">
        <v>4679</v>
      </c>
      <c r="D104">
        <v>1</v>
      </c>
      <c r="E104">
        <v>3</v>
      </c>
      <c r="F104">
        <v>1</v>
      </c>
      <c r="G104">
        <v>33000157</v>
      </c>
      <c r="H104">
        <v>419932</v>
      </c>
    </row>
    <row r="105" spans="1:8">
      <c r="A105" t="s">
        <v>4096</v>
      </c>
      <c r="B105" s="10">
        <v>45115</v>
      </c>
      <c r="C105" t="s">
        <v>4679</v>
      </c>
      <c r="D105">
        <v>3</v>
      </c>
      <c r="E105">
        <v>5</v>
      </c>
      <c r="F105">
        <v>5</v>
      </c>
      <c r="G105">
        <v>11503</v>
      </c>
      <c r="H105">
        <v>419941</v>
      </c>
    </row>
    <row r="106" spans="1:8">
      <c r="A106" t="s">
        <v>4097</v>
      </c>
      <c r="B106" s="10">
        <v>45115</v>
      </c>
      <c r="C106" t="s">
        <v>4679</v>
      </c>
      <c r="D106">
        <v>4</v>
      </c>
      <c r="E106">
        <v>4</v>
      </c>
      <c r="F106">
        <v>4</v>
      </c>
      <c r="G106">
        <v>11563</v>
      </c>
      <c r="H106">
        <v>419943</v>
      </c>
    </row>
    <row r="107" spans="1:8">
      <c r="A107" t="s">
        <v>4098</v>
      </c>
      <c r="B107" s="10">
        <v>45115</v>
      </c>
      <c r="C107" t="s">
        <v>4679</v>
      </c>
      <c r="D107">
        <v>2</v>
      </c>
      <c r="E107">
        <v>2</v>
      </c>
      <c r="F107">
        <v>3</v>
      </c>
      <c r="G107">
        <v>11732</v>
      </c>
      <c r="H107">
        <v>419944</v>
      </c>
    </row>
    <row r="108" spans="1:8">
      <c r="A108" t="s">
        <v>4099</v>
      </c>
      <c r="B108" s="10">
        <v>45115</v>
      </c>
      <c r="C108" t="s">
        <v>4679</v>
      </c>
      <c r="D108">
        <v>1</v>
      </c>
      <c r="E108">
        <v>2</v>
      </c>
      <c r="F108">
        <v>2</v>
      </c>
      <c r="G108">
        <v>11737</v>
      </c>
      <c r="H108">
        <v>419947</v>
      </c>
    </row>
    <row r="109" spans="1:8">
      <c r="A109" t="s">
        <v>4100</v>
      </c>
      <c r="B109" s="10">
        <v>45115</v>
      </c>
      <c r="C109" t="s">
        <v>4679</v>
      </c>
      <c r="D109">
        <v>5</v>
      </c>
      <c r="E109">
        <v>4</v>
      </c>
      <c r="F109">
        <v>5</v>
      </c>
      <c r="G109">
        <v>11737</v>
      </c>
      <c r="H109">
        <v>419948</v>
      </c>
    </row>
    <row r="110" spans="1:8">
      <c r="A110" t="s">
        <v>4101</v>
      </c>
      <c r="B110" s="10">
        <v>45115</v>
      </c>
      <c r="C110" t="s">
        <v>4681</v>
      </c>
      <c r="D110">
        <v>4</v>
      </c>
      <c r="E110">
        <v>5</v>
      </c>
      <c r="F110">
        <v>5</v>
      </c>
      <c r="G110">
        <v>118388040</v>
      </c>
      <c r="H110">
        <v>419953</v>
      </c>
    </row>
    <row r="111" spans="1:8">
      <c r="A111" t="s">
        <v>4102</v>
      </c>
      <c r="B111" s="10">
        <v>45115</v>
      </c>
      <c r="C111" t="s">
        <v>4680</v>
      </c>
      <c r="D111">
        <v>5</v>
      </c>
      <c r="E111">
        <v>4</v>
      </c>
      <c r="F111">
        <v>5</v>
      </c>
      <c r="G111">
        <v>126954395</v>
      </c>
      <c r="H111">
        <v>419960</v>
      </c>
    </row>
    <row r="112" spans="1:8">
      <c r="A112" t="s">
        <v>4103</v>
      </c>
      <c r="B112" s="10">
        <v>45115</v>
      </c>
      <c r="C112" t="s">
        <v>4679</v>
      </c>
      <c r="D112">
        <v>4</v>
      </c>
      <c r="E112">
        <v>5</v>
      </c>
      <c r="F112">
        <v>5</v>
      </c>
      <c r="G112">
        <v>127259299</v>
      </c>
      <c r="H112">
        <v>419962</v>
      </c>
    </row>
    <row r="113" spans="1:8">
      <c r="A113" t="s">
        <v>4104</v>
      </c>
      <c r="B113" s="10">
        <v>45115</v>
      </c>
      <c r="C113" t="s">
        <v>4686</v>
      </c>
      <c r="D113">
        <v>1</v>
      </c>
      <c r="E113">
        <v>1</v>
      </c>
      <c r="F113">
        <v>2</v>
      </c>
      <c r="G113">
        <v>130914195</v>
      </c>
      <c r="H113">
        <v>419964</v>
      </c>
    </row>
    <row r="114" spans="1:8">
      <c r="A114" t="s">
        <v>4105</v>
      </c>
      <c r="B114" s="10">
        <v>45115</v>
      </c>
      <c r="C114" t="s">
        <v>4680</v>
      </c>
      <c r="D114">
        <v>2</v>
      </c>
      <c r="E114">
        <v>4</v>
      </c>
      <c r="F114">
        <v>2</v>
      </c>
      <c r="G114">
        <v>130949266</v>
      </c>
      <c r="H114">
        <v>419965</v>
      </c>
    </row>
    <row r="115" spans="1:8">
      <c r="A115" t="s">
        <v>4106</v>
      </c>
      <c r="B115" s="10">
        <v>45115</v>
      </c>
      <c r="C115" t="s">
        <v>4679</v>
      </c>
      <c r="D115">
        <v>4</v>
      </c>
      <c r="E115">
        <v>3</v>
      </c>
      <c r="F115">
        <v>5</v>
      </c>
      <c r="G115">
        <v>131104622</v>
      </c>
      <c r="H115">
        <v>419966</v>
      </c>
    </row>
    <row r="116" spans="1:8">
      <c r="A116" t="s">
        <v>4107</v>
      </c>
      <c r="B116" s="10">
        <v>45115</v>
      </c>
      <c r="C116" t="s">
        <v>4680</v>
      </c>
      <c r="D116">
        <v>3</v>
      </c>
      <c r="E116">
        <v>3</v>
      </c>
      <c r="F116">
        <v>2</v>
      </c>
      <c r="G116">
        <v>132027517</v>
      </c>
      <c r="H116">
        <v>419969</v>
      </c>
    </row>
    <row r="117" spans="1:8">
      <c r="A117" t="s">
        <v>4108</v>
      </c>
      <c r="B117" s="10">
        <v>45115</v>
      </c>
      <c r="C117" t="s">
        <v>4679</v>
      </c>
      <c r="D117">
        <v>1</v>
      </c>
      <c r="E117">
        <v>3</v>
      </c>
      <c r="F117">
        <v>1</v>
      </c>
      <c r="G117">
        <v>132071242</v>
      </c>
      <c r="H117">
        <v>419971</v>
      </c>
    </row>
    <row r="118" spans="1:8">
      <c r="A118" t="s">
        <v>4109</v>
      </c>
      <c r="B118" s="10">
        <v>45115</v>
      </c>
      <c r="C118" t="s">
        <v>4682</v>
      </c>
      <c r="D118">
        <v>3</v>
      </c>
      <c r="E118">
        <v>5</v>
      </c>
      <c r="F118">
        <v>4</v>
      </c>
      <c r="G118">
        <v>134290907</v>
      </c>
      <c r="H118">
        <v>419972</v>
      </c>
    </row>
    <row r="119" spans="1:8">
      <c r="A119" t="s">
        <v>5641</v>
      </c>
      <c r="B119" s="10">
        <v>45115</v>
      </c>
      <c r="C119" t="s">
        <v>4682</v>
      </c>
      <c r="D119">
        <v>1</v>
      </c>
      <c r="E119">
        <v>2</v>
      </c>
      <c r="F119">
        <v>3</v>
      </c>
      <c r="G119">
        <v>134290907</v>
      </c>
      <c r="H119">
        <v>419973</v>
      </c>
    </row>
    <row r="120" spans="1:8">
      <c r="A120" t="s">
        <v>5190</v>
      </c>
      <c r="B120" s="10">
        <v>45115</v>
      </c>
      <c r="C120" t="s">
        <v>4687</v>
      </c>
      <c r="D120">
        <v>1</v>
      </c>
      <c r="E120">
        <v>4</v>
      </c>
      <c r="F120">
        <v>4</v>
      </c>
      <c r="G120">
        <v>134879709</v>
      </c>
      <c r="H120">
        <v>419974</v>
      </c>
    </row>
    <row r="121" spans="1:8">
      <c r="A121" t="s">
        <v>5191</v>
      </c>
      <c r="B121" s="10">
        <v>45115</v>
      </c>
      <c r="C121" t="s">
        <v>4680</v>
      </c>
      <c r="D121">
        <v>1</v>
      </c>
      <c r="E121">
        <v>2</v>
      </c>
      <c r="F121">
        <v>1</v>
      </c>
      <c r="G121">
        <v>200633758</v>
      </c>
      <c r="H121">
        <v>419989</v>
      </c>
    </row>
    <row r="122" spans="1:8">
      <c r="A122" t="s">
        <v>4110</v>
      </c>
      <c r="B122" s="10">
        <v>45111</v>
      </c>
      <c r="C122" t="s">
        <v>4679</v>
      </c>
      <c r="D122">
        <v>3</v>
      </c>
      <c r="E122">
        <v>4</v>
      </c>
      <c r="F122">
        <v>5</v>
      </c>
      <c r="G122">
        <v>11737</v>
      </c>
      <c r="H122">
        <v>419379</v>
      </c>
    </row>
    <row r="123" spans="1:8">
      <c r="A123" t="s">
        <v>4111</v>
      </c>
      <c r="B123" s="10">
        <v>45111</v>
      </c>
      <c r="C123" t="s">
        <v>4686</v>
      </c>
      <c r="D123">
        <v>4</v>
      </c>
      <c r="E123">
        <v>4</v>
      </c>
      <c r="F123">
        <v>5</v>
      </c>
      <c r="G123">
        <v>101286581</v>
      </c>
      <c r="H123">
        <v>419381</v>
      </c>
    </row>
    <row r="124" spans="1:8">
      <c r="A124" t="s">
        <v>5642</v>
      </c>
      <c r="B124" s="10">
        <v>45111</v>
      </c>
      <c r="C124" t="s">
        <v>4682</v>
      </c>
      <c r="D124">
        <v>1</v>
      </c>
      <c r="E124">
        <v>4</v>
      </c>
      <c r="F124">
        <v>3</v>
      </c>
      <c r="G124">
        <v>104039144</v>
      </c>
      <c r="H124">
        <v>419385</v>
      </c>
    </row>
    <row r="125" spans="1:8">
      <c r="A125" t="s">
        <v>4112</v>
      </c>
      <c r="B125" s="10">
        <v>45111</v>
      </c>
      <c r="C125" t="s">
        <v>4682</v>
      </c>
      <c r="D125">
        <v>1</v>
      </c>
      <c r="E125">
        <v>1</v>
      </c>
      <c r="F125">
        <v>1</v>
      </c>
      <c r="G125">
        <v>114377880</v>
      </c>
      <c r="H125">
        <v>419388</v>
      </c>
    </row>
    <row r="126" spans="1:8">
      <c r="A126" t="s">
        <v>4113</v>
      </c>
      <c r="B126" s="10">
        <v>45111</v>
      </c>
      <c r="C126" t="s">
        <v>4679</v>
      </c>
      <c r="D126">
        <v>1</v>
      </c>
      <c r="E126">
        <v>2</v>
      </c>
      <c r="F126">
        <v>5</v>
      </c>
      <c r="G126">
        <v>116242546</v>
      </c>
      <c r="H126">
        <v>419397</v>
      </c>
    </row>
    <row r="127" spans="1:8">
      <c r="A127" t="s">
        <v>4114</v>
      </c>
      <c r="B127" s="10">
        <v>45111</v>
      </c>
      <c r="C127" t="s">
        <v>4679</v>
      </c>
      <c r="D127">
        <v>1</v>
      </c>
      <c r="E127">
        <v>1</v>
      </c>
      <c r="F127">
        <v>2</v>
      </c>
      <c r="G127">
        <v>116242546</v>
      </c>
      <c r="H127">
        <v>419398</v>
      </c>
    </row>
    <row r="128" spans="1:8">
      <c r="A128" t="s">
        <v>5192</v>
      </c>
      <c r="B128" s="10">
        <v>45111</v>
      </c>
      <c r="C128" t="s">
        <v>4679</v>
      </c>
      <c r="D128">
        <v>1</v>
      </c>
      <c r="E128">
        <v>2</v>
      </c>
      <c r="F128">
        <v>1</v>
      </c>
      <c r="G128">
        <v>117232538</v>
      </c>
      <c r="H128">
        <v>419400</v>
      </c>
    </row>
    <row r="129" spans="1:8">
      <c r="A129" t="s">
        <v>4115</v>
      </c>
      <c r="B129" s="10">
        <v>45111</v>
      </c>
      <c r="C129" t="s">
        <v>4680</v>
      </c>
      <c r="D129">
        <v>4</v>
      </c>
      <c r="E129">
        <v>4</v>
      </c>
      <c r="F129">
        <v>4</v>
      </c>
      <c r="G129">
        <v>117757674</v>
      </c>
      <c r="H129">
        <v>419405</v>
      </c>
    </row>
    <row r="130" spans="1:8">
      <c r="A130" t="s">
        <v>4116</v>
      </c>
      <c r="B130" s="10">
        <v>45111</v>
      </c>
      <c r="C130" t="s">
        <v>4680</v>
      </c>
      <c r="D130">
        <v>4</v>
      </c>
      <c r="E130">
        <v>5</v>
      </c>
      <c r="F130">
        <v>4</v>
      </c>
      <c r="G130">
        <v>117808816</v>
      </c>
      <c r="H130">
        <v>419407</v>
      </c>
    </row>
    <row r="131" spans="1:8">
      <c r="A131" t="s">
        <v>4117</v>
      </c>
      <c r="B131" s="10">
        <v>45111</v>
      </c>
      <c r="C131" t="s">
        <v>4682</v>
      </c>
      <c r="D131">
        <v>1</v>
      </c>
      <c r="E131">
        <v>1</v>
      </c>
      <c r="F131">
        <v>1</v>
      </c>
      <c r="G131">
        <v>118143809</v>
      </c>
      <c r="H131">
        <v>419408</v>
      </c>
    </row>
    <row r="132" spans="1:8">
      <c r="A132" t="s">
        <v>5193</v>
      </c>
      <c r="B132" s="10">
        <v>45111</v>
      </c>
      <c r="C132" t="s">
        <v>4680</v>
      </c>
      <c r="D132">
        <v>1</v>
      </c>
      <c r="E132">
        <v>1</v>
      </c>
      <c r="F132">
        <v>2</v>
      </c>
      <c r="G132">
        <v>126954395</v>
      </c>
      <c r="H132">
        <v>419409</v>
      </c>
    </row>
    <row r="133" spans="1:8">
      <c r="A133" t="s">
        <v>4118</v>
      </c>
      <c r="B133" s="10">
        <v>45111</v>
      </c>
      <c r="C133" t="s">
        <v>4679</v>
      </c>
      <c r="D133">
        <v>3</v>
      </c>
      <c r="E133">
        <v>3</v>
      </c>
      <c r="F133">
        <v>5</v>
      </c>
      <c r="G133">
        <v>127088466</v>
      </c>
      <c r="H133">
        <v>419410</v>
      </c>
    </row>
    <row r="134" spans="1:8">
      <c r="A134" t="s">
        <v>4119</v>
      </c>
      <c r="B134" s="10">
        <v>45111</v>
      </c>
      <c r="C134" t="s">
        <v>4679</v>
      </c>
      <c r="D134">
        <v>1</v>
      </c>
      <c r="E134">
        <v>3</v>
      </c>
      <c r="F134">
        <v>3</v>
      </c>
      <c r="G134">
        <v>127259299</v>
      </c>
      <c r="H134">
        <v>419411</v>
      </c>
    </row>
    <row r="135" spans="1:8">
      <c r="A135" t="s">
        <v>5194</v>
      </c>
      <c r="B135" s="10">
        <v>45111</v>
      </c>
      <c r="C135" t="s">
        <v>4680</v>
      </c>
      <c r="D135">
        <v>2</v>
      </c>
      <c r="E135">
        <v>1</v>
      </c>
      <c r="F135">
        <v>1</v>
      </c>
      <c r="G135">
        <v>129293916</v>
      </c>
      <c r="H135">
        <v>419413</v>
      </c>
    </row>
    <row r="136" spans="1:8">
      <c r="A136" t="s">
        <v>4120</v>
      </c>
      <c r="B136" s="10">
        <v>45111</v>
      </c>
      <c r="C136" t="s">
        <v>4679</v>
      </c>
      <c r="D136">
        <v>4</v>
      </c>
      <c r="E136">
        <v>3</v>
      </c>
      <c r="F136">
        <v>4</v>
      </c>
      <c r="G136">
        <v>129334397</v>
      </c>
      <c r="H136">
        <v>419414</v>
      </c>
    </row>
    <row r="137" spans="1:8">
      <c r="A137" t="s">
        <v>5195</v>
      </c>
      <c r="B137" s="10">
        <v>45111</v>
      </c>
      <c r="C137" t="s">
        <v>4679</v>
      </c>
      <c r="D137">
        <v>4</v>
      </c>
      <c r="E137">
        <v>5</v>
      </c>
      <c r="F137">
        <v>3</v>
      </c>
      <c r="G137">
        <v>129833331</v>
      </c>
      <c r="H137">
        <v>419415</v>
      </c>
    </row>
    <row r="138" spans="1:8">
      <c r="A138" t="s">
        <v>4121</v>
      </c>
      <c r="B138" s="10">
        <v>45111</v>
      </c>
      <c r="C138" t="s">
        <v>4686</v>
      </c>
      <c r="D138">
        <v>1</v>
      </c>
      <c r="E138">
        <v>3</v>
      </c>
      <c r="F138">
        <v>3</v>
      </c>
      <c r="G138">
        <v>130245814</v>
      </c>
      <c r="H138">
        <v>419418</v>
      </c>
    </row>
    <row r="139" spans="1:8">
      <c r="A139" t="s">
        <v>4122</v>
      </c>
      <c r="B139" s="10">
        <v>45111</v>
      </c>
      <c r="C139" t="s">
        <v>4682</v>
      </c>
      <c r="D139">
        <v>1</v>
      </c>
      <c r="E139">
        <v>2</v>
      </c>
      <c r="F139">
        <v>1</v>
      </c>
      <c r="G139">
        <v>130695273</v>
      </c>
      <c r="H139">
        <v>419419</v>
      </c>
    </row>
    <row r="140" spans="1:8">
      <c r="A140" t="s">
        <v>4123</v>
      </c>
      <c r="B140" s="10">
        <v>45111</v>
      </c>
      <c r="C140" t="s">
        <v>4682</v>
      </c>
      <c r="D140">
        <v>1</v>
      </c>
      <c r="E140">
        <v>1</v>
      </c>
      <c r="F140">
        <v>1</v>
      </c>
      <c r="G140">
        <v>130695273</v>
      </c>
      <c r="H140">
        <v>419420</v>
      </c>
    </row>
    <row r="141" spans="1:8">
      <c r="A141" t="s">
        <v>4124</v>
      </c>
      <c r="B141" s="10">
        <v>45111</v>
      </c>
      <c r="C141" t="s">
        <v>4686</v>
      </c>
      <c r="D141">
        <v>1</v>
      </c>
      <c r="E141">
        <v>1</v>
      </c>
      <c r="F141">
        <v>3</v>
      </c>
      <c r="G141">
        <v>130914195</v>
      </c>
      <c r="H141">
        <v>419422</v>
      </c>
    </row>
    <row r="142" spans="1:8">
      <c r="A142" t="s">
        <v>4125</v>
      </c>
      <c r="B142" s="10">
        <v>45111</v>
      </c>
      <c r="C142" t="s">
        <v>4680</v>
      </c>
      <c r="D142">
        <v>2</v>
      </c>
      <c r="E142">
        <v>5</v>
      </c>
      <c r="F142">
        <v>2</v>
      </c>
      <c r="G142">
        <v>130949266</v>
      </c>
      <c r="H142">
        <v>419423</v>
      </c>
    </row>
    <row r="143" spans="1:8">
      <c r="A143" t="s">
        <v>4126</v>
      </c>
      <c r="B143" s="10">
        <v>45111</v>
      </c>
      <c r="C143" t="s">
        <v>4680</v>
      </c>
      <c r="D143">
        <v>1</v>
      </c>
      <c r="E143">
        <v>1</v>
      </c>
      <c r="F143">
        <v>1</v>
      </c>
      <c r="G143">
        <v>130949266</v>
      </c>
      <c r="H143">
        <v>419424</v>
      </c>
    </row>
    <row r="144" spans="1:8">
      <c r="A144" t="s">
        <v>5643</v>
      </c>
      <c r="B144" s="10">
        <v>45111</v>
      </c>
      <c r="C144" t="s">
        <v>4679</v>
      </c>
      <c r="D144">
        <v>3</v>
      </c>
      <c r="E144">
        <v>4</v>
      </c>
      <c r="F144">
        <v>3</v>
      </c>
      <c r="G144">
        <v>132071242</v>
      </c>
      <c r="H144">
        <v>419426</v>
      </c>
    </row>
    <row r="145" spans="1:8">
      <c r="A145" t="s">
        <v>4127</v>
      </c>
      <c r="B145" s="10">
        <v>45111</v>
      </c>
      <c r="C145" t="s">
        <v>4680</v>
      </c>
      <c r="D145">
        <v>1</v>
      </c>
      <c r="E145">
        <v>2</v>
      </c>
      <c r="F145">
        <v>4</v>
      </c>
      <c r="G145">
        <v>132098948</v>
      </c>
      <c r="H145">
        <v>419428</v>
      </c>
    </row>
    <row r="146" spans="1:8">
      <c r="A146" t="s">
        <v>5196</v>
      </c>
      <c r="B146" s="10">
        <v>45111</v>
      </c>
      <c r="C146" t="s">
        <v>4680</v>
      </c>
      <c r="D146">
        <v>1</v>
      </c>
      <c r="E146">
        <v>1</v>
      </c>
      <c r="F146">
        <v>1</v>
      </c>
      <c r="G146">
        <v>132098948</v>
      </c>
      <c r="H146">
        <v>419429</v>
      </c>
    </row>
    <row r="147" spans="1:8">
      <c r="A147" t="s">
        <v>4128</v>
      </c>
      <c r="B147" s="10">
        <v>45111</v>
      </c>
      <c r="C147" t="s">
        <v>4680</v>
      </c>
      <c r="D147">
        <v>1</v>
      </c>
      <c r="E147">
        <v>3</v>
      </c>
      <c r="F147">
        <v>2</v>
      </c>
      <c r="G147">
        <v>133300764</v>
      </c>
      <c r="H147">
        <v>419431</v>
      </c>
    </row>
    <row r="148" spans="1:8">
      <c r="A148" t="s">
        <v>4129</v>
      </c>
      <c r="B148" s="10">
        <v>45111</v>
      </c>
      <c r="C148" t="s">
        <v>4680</v>
      </c>
      <c r="D148">
        <v>5</v>
      </c>
      <c r="E148">
        <v>3</v>
      </c>
      <c r="F148">
        <v>4</v>
      </c>
      <c r="G148">
        <v>133465047</v>
      </c>
      <c r="H148">
        <v>419432</v>
      </c>
    </row>
    <row r="149" spans="1:8">
      <c r="A149" t="s">
        <v>5197</v>
      </c>
      <c r="B149" s="10">
        <v>45111</v>
      </c>
      <c r="C149" t="s">
        <v>4682</v>
      </c>
      <c r="D149">
        <v>1</v>
      </c>
      <c r="E149">
        <v>2</v>
      </c>
      <c r="F149">
        <v>1</v>
      </c>
      <c r="G149">
        <v>134297274</v>
      </c>
      <c r="H149">
        <v>419433</v>
      </c>
    </row>
    <row r="150" spans="1:8">
      <c r="A150" t="s">
        <v>4130</v>
      </c>
      <c r="B150" s="10">
        <v>45111</v>
      </c>
      <c r="C150" t="s">
        <v>4686</v>
      </c>
      <c r="D150">
        <v>1</v>
      </c>
      <c r="E150">
        <v>2</v>
      </c>
      <c r="F150">
        <v>2</v>
      </c>
      <c r="G150">
        <v>134397447</v>
      </c>
      <c r="H150">
        <v>419434</v>
      </c>
    </row>
    <row r="151" spans="1:8">
      <c r="A151" t="s">
        <v>4131</v>
      </c>
      <c r="B151" s="10">
        <v>45111</v>
      </c>
      <c r="C151" t="s">
        <v>4682</v>
      </c>
      <c r="D151">
        <v>1</v>
      </c>
      <c r="E151">
        <v>1</v>
      </c>
      <c r="F151">
        <v>1</v>
      </c>
      <c r="G151">
        <v>134420405</v>
      </c>
      <c r="H151">
        <v>419435</v>
      </c>
    </row>
    <row r="152" spans="1:8">
      <c r="A152" t="s">
        <v>5198</v>
      </c>
      <c r="B152" s="10">
        <v>45111</v>
      </c>
      <c r="C152" t="s">
        <v>4686</v>
      </c>
      <c r="D152">
        <v>1</v>
      </c>
      <c r="E152">
        <v>2</v>
      </c>
      <c r="F152">
        <v>3</v>
      </c>
      <c r="G152">
        <v>135300259</v>
      </c>
      <c r="H152">
        <v>419436</v>
      </c>
    </row>
    <row r="153" spans="1:8">
      <c r="A153" t="s">
        <v>4132</v>
      </c>
      <c r="B153" s="10">
        <v>45111</v>
      </c>
      <c r="C153" t="s">
        <v>4686</v>
      </c>
      <c r="D153">
        <v>1</v>
      </c>
      <c r="E153">
        <v>1</v>
      </c>
      <c r="F153">
        <v>5</v>
      </c>
      <c r="G153">
        <v>135300259</v>
      </c>
      <c r="H153">
        <v>419437</v>
      </c>
    </row>
    <row r="154" spans="1:8">
      <c r="A154" t="s">
        <v>4133</v>
      </c>
      <c r="B154" s="10">
        <v>45111</v>
      </c>
      <c r="C154" t="s">
        <v>4686</v>
      </c>
      <c r="D154">
        <v>4</v>
      </c>
      <c r="E154">
        <v>5</v>
      </c>
      <c r="F154">
        <v>5</v>
      </c>
      <c r="G154">
        <v>137282414</v>
      </c>
      <c r="H154">
        <v>419441</v>
      </c>
    </row>
    <row r="155" spans="1:8">
      <c r="A155" t="s">
        <v>4134</v>
      </c>
      <c r="B155" s="10">
        <v>45111</v>
      </c>
      <c r="C155" t="s">
        <v>4680</v>
      </c>
      <c r="D155">
        <v>4</v>
      </c>
      <c r="E155">
        <v>2</v>
      </c>
      <c r="F155">
        <v>4</v>
      </c>
      <c r="G155">
        <v>137591673</v>
      </c>
      <c r="H155">
        <v>419442</v>
      </c>
    </row>
    <row r="156" spans="1:8">
      <c r="A156" t="s">
        <v>5199</v>
      </c>
      <c r="B156" s="10">
        <v>45111</v>
      </c>
      <c r="C156" t="s">
        <v>4681</v>
      </c>
      <c r="D156">
        <v>1</v>
      </c>
      <c r="E156">
        <v>2</v>
      </c>
      <c r="F156">
        <v>3</v>
      </c>
      <c r="G156">
        <v>20000769</v>
      </c>
      <c r="H156">
        <v>419449</v>
      </c>
    </row>
    <row r="157" spans="1:8">
      <c r="A157" t="s">
        <v>4135</v>
      </c>
      <c r="B157" s="10">
        <v>45111</v>
      </c>
      <c r="C157" t="s">
        <v>4679</v>
      </c>
      <c r="D157">
        <v>1</v>
      </c>
      <c r="E157">
        <v>5</v>
      </c>
      <c r="F157">
        <v>5</v>
      </c>
      <c r="G157">
        <v>20000780</v>
      </c>
      <c r="H157">
        <v>419451</v>
      </c>
    </row>
    <row r="158" spans="1:8">
      <c r="A158" t="s">
        <v>4136</v>
      </c>
      <c r="B158" s="10">
        <v>45111</v>
      </c>
      <c r="C158" t="s">
        <v>4679</v>
      </c>
      <c r="D158">
        <v>4</v>
      </c>
      <c r="E158">
        <v>5</v>
      </c>
      <c r="F158">
        <v>4</v>
      </c>
      <c r="G158">
        <v>20000849</v>
      </c>
      <c r="H158">
        <v>419453</v>
      </c>
    </row>
    <row r="159" spans="1:8">
      <c r="A159" t="s">
        <v>4137</v>
      </c>
      <c r="B159" s="10">
        <v>45111</v>
      </c>
      <c r="C159" t="s">
        <v>4679</v>
      </c>
      <c r="D159">
        <v>2</v>
      </c>
      <c r="E159">
        <v>4</v>
      </c>
      <c r="F159">
        <v>3</v>
      </c>
      <c r="G159">
        <v>20000852</v>
      </c>
      <c r="H159">
        <v>419457</v>
      </c>
    </row>
    <row r="160" spans="1:8">
      <c r="A160" t="s">
        <v>5200</v>
      </c>
      <c r="B160" s="10">
        <v>45111</v>
      </c>
      <c r="C160" t="s">
        <v>4679</v>
      </c>
      <c r="D160">
        <v>4</v>
      </c>
      <c r="E160">
        <v>5</v>
      </c>
      <c r="F160">
        <v>5</v>
      </c>
      <c r="G160">
        <v>20000855</v>
      </c>
      <c r="H160">
        <v>419458</v>
      </c>
    </row>
    <row r="161" spans="1:8">
      <c r="A161" t="s">
        <v>4138</v>
      </c>
      <c r="B161" s="10">
        <v>45111</v>
      </c>
      <c r="C161" t="s">
        <v>4680</v>
      </c>
      <c r="D161">
        <v>1</v>
      </c>
      <c r="E161">
        <v>1</v>
      </c>
      <c r="F161">
        <v>1</v>
      </c>
      <c r="G161">
        <v>200033657</v>
      </c>
      <c r="H161">
        <v>419459</v>
      </c>
    </row>
    <row r="162" spans="1:8">
      <c r="A162" t="s">
        <v>4139</v>
      </c>
      <c r="B162" s="10">
        <v>45111</v>
      </c>
      <c r="C162" t="s">
        <v>4680</v>
      </c>
      <c r="D162">
        <v>1</v>
      </c>
      <c r="E162">
        <v>3</v>
      </c>
      <c r="F162">
        <v>3</v>
      </c>
      <c r="G162">
        <v>200033657</v>
      </c>
      <c r="H162">
        <v>419460</v>
      </c>
    </row>
    <row r="163" spans="1:8">
      <c r="A163" t="s">
        <v>4140</v>
      </c>
      <c r="B163" s="10">
        <v>45111</v>
      </c>
      <c r="C163" t="s">
        <v>4680</v>
      </c>
      <c r="D163">
        <v>2</v>
      </c>
      <c r="E163">
        <v>5</v>
      </c>
      <c r="F163">
        <v>5</v>
      </c>
      <c r="G163">
        <v>200059678</v>
      </c>
      <c r="H163">
        <v>419464</v>
      </c>
    </row>
    <row r="164" spans="1:8">
      <c r="A164" t="s">
        <v>4141</v>
      </c>
      <c r="B164" s="10">
        <v>45111</v>
      </c>
      <c r="C164" t="s">
        <v>4681</v>
      </c>
      <c r="D164">
        <v>5</v>
      </c>
      <c r="E164">
        <v>4</v>
      </c>
      <c r="F164">
        <v>5</v>
      </c>
      <c r="G164">
        <v>200563487</v>
      </c>
      <c r="H164">
        <v>419468</v>
      </c>
    </row>
    <row r="165" spans="1:8">
      <c r="A165" t="s">
        <v>4142</v>
      </c>
      <c r="B165" s="10">
        <v>45111</v>
      </c>
      <c r="C165" t="s">
        <v>4680</v>
      </c>
      <c r="D165">
        <v>3</v>
      </c>
      <c r="E165">
        <v>5</v>
      </c>
      <c r="F165">
        <v>5</v>
      </c>
      <c r="G165">
        <v>200633758</v>
      </c>
      <c r="H165">
        <v>419469</v>
      </c>
    </row>
    <row r="166" spans="1:8">
      <c r="A166" t="s">
        <v>5201</v>
      </c>
      <c r="B166" s="10">
        <v>45111</v>
      </c>
      <c r="C166" t="s">
        <v>4680</v>
      </c>
      <c r="D166">
        <v>1</v>
      </c>
      <c r="E166">
        <v>3</v>
      </c>
      <c r="F166">
        <v>2</v>
      </c>
      <c r="G166">
        <v>200633758</v>
      </c>
      <c r="H166">
        <v>419470</v>
      </c>
    </row>
    <row r="167" spans="1:8">
      <c r="A167" t="s">
        <v>4143</v>
      </c>
      <c r="B167" s="10">
        <v>45111</v>
      </c>
      <c r="C167" t="s">
        <v>4679</v>
      </c>
      <c r="D167">
        <v>1</v>
      </c>
      <c r="E167">
        <v>3</v>
      </c>
      <c r="F167">
        <v>1</v>
      </c>
      <c r="G167">
        <v>200802953</v>
      </c>
      <c r="H167">
        <v>419478</v>
      </c>
    </row>
    <row r="168" spans="1:8">
      <c r="A168" t="s">
        <v>5644</v>
      </c>
      <c r="B168" s="10">
        <v>45111</v>
      </c>
      <c r="C168" t="s">
        <v>4679</v>
      </c>
      <c r="D168">
        <v>5</v>
      </c>
      <c r="E168">
        <v>4</v>
      </c>
      <c r="F168">
        <v>5</v>
      </c>
      <c r="G168">
        <v>200802956</v>
      </c>
      <c r="H168">
        <v>419480</v>
      </c>
    </row>
    <row r="169" spans="1:8">
      <c r="A169" t="s">
        <v>4144</v>
      </c>
      <c r="B169" s="10">
        <v>45111</v>
      </c>
      <c r="C169" t="s">
        <v>4679</v>
      </c>
      <c r="D169">
        <v>4</v>
      </c>
      <c r="E169">
        <v>5</v>
      </c>
      <c r="F169">
        <v>4</v>
      </c>
      <c r="G169">
        <v>200802959</v>
      </c>
      <c r="H169">
        <v>419482</v>
      </c>
    </row>
    <row r="170" spans="1:8">
      <c r="A170" t="s">
        <v>4145</v>
      </c>
      <c r="B170" s="10">
        <v>45111</v>
      </c>
      <c r="C170" t="s">
        <v>4679</v>
      </c>
      <c r="D170">
        <v>4</v>
      </c>
      <c r="E170">
        <v>4</v>
      </c>
      <c r="F170">
        <v>5</v>
      </c>
      <c r="G170">
        <v>200802959</v>
      </c>
      <c r="H170">
        <v>419483</v>
      </c>
    </row>
    <row r="171" spans="1:8">
      <c r="A171" t="s">
        <v>4146</v>
      </c>
      <c r="B171" s="10">
        <v>45111</v>
      </c>
      <c r="C171" t="s">
        <v>4680</v>
      </c>
      <c r="D171">
        <v>4</v>
      </c>
      <c r="E171">
        <v>4</v>
      </c>
      <c r="F171">
        <v>4</v>
      </c>
      <c r="G171">
        <v>33000156</v>
      </c>
      <c r="H171">
        <v>419484</v>
      </c>
    </row>
    <row r="172" spans="1:8">
      <c r="A172" t="s">
        <v>5645</v>
      </c>
      <c r="B172" s="10">
        <v>45111</v>
      </c>
      <c r="C172" t="s">
        <v>4680</v>
      </c>
      <c r="D172">
        <v>4</v>
      </c>
      <c r="E172">
        <v>3</v>
      </c>
      <c r="F172">
        <v>5</v>
      </c>
      <c r="G172">
        <v>33000198</v>
      </c>
      <c r="H172">
        <v>419489</v>
      </c>
    </row>
    <row r="173" spans="1:8">
      <c r="A173" t="s">
        <v>5202</v>
      </c>
      <c r="B173" s="10">
        <v>45111</v>
      </c>
      <c r="C173" t="s">
        <v>4681</v>
      </c>
      <c r="D173">
        <v>1</v>
      </c>
      <c r="E173">
        <v>2</v>
      </c>
      <c r="F173">
        <v>2</v>
      </c>
      <c r="G173">
        <v>40000243</v>
      </c>
      <c r="H173">
        <v>419493</v>
      </c>
    </row>
    <row r="174" spans="1:8">
      <c r="A174" t="s">
        <v>4147</v>
      </c>
      <c r="B174" s="10">
        <v>45111</v>
      </c>
      <c r="C174" t="s">
        <v>4679</v>
      </c>
      <c r="D174">
        <v>5</v>
      </c>
      <c r="E174">
        <v>4</v>
      </c>
      <c r="F174">
        <v>5</v>
      </c>
      <c r="G174">
        <v>40000251</v>
      </c>
      <c r="H174">
        <v>419495</v>
      </c>
    </row>
    <row r="175" spans="1:8">
      <c r="A175" t="s">
        <v>4148</v>
      </c>
      <c r="B175" s="10">
        <v>45111</v>
      </c>
      <c r="C175" t="s">
        <v>4679</v>
      </c>
      <c r="D175">
        <v>2</v>
      </c>
      <c r="E175">
        <v>4</v>
      </c>
      <c r="F175">
        <v>3</v>
      </c>
      <c r="G175">
        <v>40000251</v>
      </c>
      <c r="H175">
        <v>419497</v>
      </c>
    </row>
    <row r="176" spans="1:8">
      <c r="A176" t="s">
        <v>5203</v>
      </c>
      <c r="B176" s="10">
        <v>45111</v>
      </c>
      <c r="C176" t="s">
        <v>4680</v>
      </c>
      <c r="D176">
        <v>3</v>
      </c>
      <c r="E176">
        <v>4</v>
      </c>
      <c r="F176">
        <v>3</v>
      </c>
      <c r="G176">
        <v>40000300</v>
      </c>
      <c r="H176">
        <v>419501</v>
      </c>
    </row>
    <row r="177" spans="1:8">
      <c r="A177" t="s">
        <v>4149</v>
      </c>
      <c r="B177" s="10">
        <v>45111</v>
      </c>
      <c r="C177" t="s">
        <v>4680</v>
      </c>
      <c r="D177">
        <v>1</v>
      </c>
      <c r="E177">
        <v>2</v>
      </c>
      <c r="F177">
        <v>5</v>
      </c>
      <c r="G177">
        <v>40000383</v>
      </c>
      <c r="H177">
        <v>419504</v>
      </c>
    </row>
    <row r="178" spans="1:8">
      <c r="A178" t="s">
        <v>5204</v>
      </c>
      <c r="B178" s="10">
        <v>45111</v>
      </c>
      <c r="C178" t="s">
        <v>4680</v>
      </c>
      <c r="D178">
        <v>1</v>
      </c>
      <c r="E178">
        <v>1</v>
      </c>
      <c r="F178">
        <v>1</v>
      </c>
      <c r="G178">
        <v>40000383</v>
      </c>
      <c r="H178">
        <v>419505</v>
      </c>
    </row>
    <row r="179" spans="1:8">
      <c r="A179" t="s">
        <v>4150</v>
      </c>
      <c r="B179" s="10">
        <v>45111</v>
      </c>
      <c r="C179" t="s">
        <v>4680</v>
      </c>
      <c r="D179">
        <v>3</v>
      </c>
      <c r="E179">
        <v>2</v>
      </c>
      <c r="F179">
        <v>3</v>
      </c>
      <c r="G179">
        <v>40000383</v>
      </c>
      <c r="H179">
        <v>419506</v>
      </c>
    </row>
    <row r="180" spans="1:8">
      <c r="A180" t="s">
        <v>4151</v>
      </c>
      <c r="B180" s="10">
        <v>45111</v>
      </c>
      <c r="C180" t="s">
        <v>4680</v>
      </c>
      <c r="D180">
        <v>3</v>
      </c>
      <c r="E180">
        <v>2</v>
      </c>
      <c r="F180">
        <v>3</v>
      </c>
      <c r="G180">
        <v>40000383</v>
      </c>
      <c r="H180">
        <v>419507</v>
      </c>
    </row>
    <row r="181" spans="1:8">
      <c r="A181" t="s">
        <v>5646</v>
      </c>
      <c r="B181" s="10">
        <v>45111</v>
      </c>
      <c r="C181" t="s">
        <v>4680</v>
      </c>
      <c r="D181">
        <v>1</v>
      </c>
      <c r="E181">
        <v>1</v>
      </c>
      <c r="F181">
        <v>1</v>
      </c>
      <c r="G181">
        <v>40000383</v>
      </c>
      <c r="H181">
        <v>419509</v>
      </c>
    </row>
    <row r="182" spans="1:8">
      <c r="A182" t="s">
        <v>5205</v>
      </c>
      <c r="B182" s="10">
        <v>45111</v>
      </c>
      <c r="C182" t="s">
        <v>4680</v>
      </c>
      <c r="D182">
        <v>1</v>
      </c>
      <c r="E182">
        <v>1</v>
      </c>
      <c r="F182">
        <v>1</v>
      </c>
      <c r="G182">
        <v>40000385</v>
      </c>
      <c r="H182">
        <v>419510</v>
      </c>
    </row>
    <row r="183" spans="1:8">
      <c r="A183" t="s">
        <v>4152</v>
      </c>
      <c r="B183" s="10">
        <v>45111</v>
      </c>
      <c r="C183" t="s">
        <v>4679</v>
      </c>
      <c r="D183">
        <v>5</v>
      </c>
      <c r="E183">
        <v>4</v>
      </c>
      <c r="F183">
        <v>5</v>
      </c>
      <c r="G183">
        <v>40000396</v>
      </c>
      <c r="H183">
        <v>419511</v>
      </c>
    </row>
    <row r="184" spans="1:8">
      <c r="A184" t="s">
        <v>4153</v>
      </c>
      <c r="B184" s="10">
        <v>45109</v>
      </c>
      <c r="C184" t="s">
        <v>4679</v>
      </c>
      <c r="D184">
        <v>4</v>
      </c>
      <c r="E184">
        <v>5</v>
      </c>
      <c r="F184">
        <v>4</v>
      </c>
      <c r="G184">
        <v>11515</v>
      </c>
      <c r="H184">
        <v>418831</v>
      </c>
    </row>
    <row r="185" spans="1:8">
      <c r="A185" t="s">
        <v>4154</v>
      </c>
      <c r="B185" s="10">
        <v>45109</v>
      </c>
      <c r="C185" t="s">
        <v>4679</v>
      </c>
      <c r="D185">
        <v>5</v>
      </c>
      <c r="E185">
        <v>1</v>
      </c>
      <c r="F185">
        <v>5</v>
      </c>
      <c r="G185">
        <v>11583</v>
      </c>
      <c r="H185">
        <v>418835</v>
      </c>
    </row>
    <row r="186" spans="1:8">
      <c r="A186" t="s">
        <v>4155</v>
      </c>
      <c r="B186" s="10">
        <v>45109</v>
      </c>
      <c r="C186" t="s">
        <v>4679</v>
      </c>
      <c r="D186">
        <v>4</v>
      </c>
      <c r="E186">
        <v>5</v>
      </c>
      <c r="F186">
        <v>5</v>
      </c>
      <c r="G186">
        <v>11712</v>
      </c>
      <c r="H186">
        <v>418837</v>
      </c>
    </row>
    <row r="187" spans="1:8">
      <c r="A187" t="s">
        <v>4156</v>
      </c>
      <c r="B187" s="10">
        <v>45109</v>
      </c>
      <c r="C187" t="s">
        <v>4679</v>
      </c>
      <c r="D187">
        <v>3</v>
      </c>
      <c r="E187">
        <v>4</v>
      </c>
      <c r="F187">
        <v>5</v>
      </c>
      <c r="G187">
        <v>11717</v>
      </c>
      <c r="H187">
        <v>418841</v>
      </c>
    </row>
    <row r="188" spans="1:8">
      <c r="A188" t="s">
        <v>4157</v>
      </c>
      <c r="B188" s="10">
        <v>45108</v>
      </c>
      <c r="C188" t="s">
        <v>4679</v>
      </c>
      <c r="D188">
        <v>5</v>
      </c>
      <c r="E188">
        <v>4</v>
      </c>
      <c r="F188">
        <v>5</v>
      </c>
      <c r="G188">
        <v>11732</v>
      </c>
      <c r="H188">
        <v>418585</v>
      </c>
    </row>
    <row r="189" spans="1:8">
      <c r="A189" t="s">
        <v>4158</v>
      </c>
      <c r="B189" s="10">
        <v>45108</v>
      </c>
      <c r="C189" t="s">
        <v>4679</v>
      </c>
      <c r="D189">
        <v>2</v>
      </c>
      <c r="E189">
        <v>2</v>
      </c>
      <c r="F189">
        <v>3</v>
      </c>
      <c r="G189">
        <v>104038377</v>
      </c>
      <c r="H189">
        <v>418586</v>
      </c>
    </row>
    <row r="190" spans="1:8">
      <c r="A190" t="s">
        <v>4159</v>
      </c>
      <c r="B190" s="10">
        <v>45108</v>
      </c>
      <c r="C190" t="s">
        <v>4680</v>
      </c>
      <c r="D190">
        <v>4</v>
      </c>
      <c r="E190">
        <v>5</v>
      </c>
      <c r="F190">
        <v>5</v>
      </c>
      <c r="G190">
        <v>126954395</v>
      </c>
      <c r="H190">
        <v>418590</v>
      </c>
    </row>
    <row r="191" spans="1:8">
      <c r="A191" t="s">
        <v>4160</v>
      </c>
      <c r="B191" s="10">
        <v>45108</v>
      </c>
      <c r="C191" t="s">
        <v>4680</v>
      </c>
      <c r="D191">
        <v>2</v>
      </c>
      <c r="E191">
        <v>2</v>
      </c>
      <c r="F191">
        <v>4</v>
      </c>
      <c r="G191">
        <v>129293916</v>
      </c>
      <c r="H191">
        <v>418592</v>
      </c>
    </row>
    <row r="192" spans="1:8">
      <c r="A192" t="s">
        <v>4161</v>
      </c>
      <c r="B192" s="10">
        <v>45108</v>
      </c>
      <c r="C192" t="s">
        <v>4679</v>
      </c>
      <c r="D192">
        <v>3</v>
      </c>
      <c r="E192">
        <v>5</v>
      </c>
      <c r="F192">
        <v>4</v>
      </c>
      <c r="G192">
        <v>129698809</v>
      </c>
      <c r="H192">
        <v>418593</v>
      </c>
    </row>
    <row r="193" spans="1:8">
      <c r="A193" t="s">
        <v>5647</v>
      </c>
      <c r="B193" s="10">
        <v>45108</v>
      </c>
      <c r="C193" t="s">
        <v>4679</v>
      </c>
      <c r="D193">
        <v>5</v>
      </c>
      <c r="E193">
        <v>4</v>
      </c>
      <c r="F193">
        <v>5</v>
      </c>
      <c r="G193">
        <v>129833331</v>
      </c>
      <c r="H193">
        <v>418595</v>
      </c>
    </row>
    <row r="194" spans="1:8">
      <c r="A194" t="s">
        <v>4162</v>
      </c>
      <c r="B194" s="10">
        <v>45108</v>
      </c>
      <c r="C194" t="s">
        <v>4682</v>
      </c>
      <c r="D194">
        <v>1</v>
      </c>
      <c r="E194">
        <v>5</v>
      </c>
      <c r="F194">
        <v>3</v>
      </c>
      <c r="G194">
        <v>130695273</v>
      </c>
      <c r="H194">
        <v>418598</v>
      </c>
    </row>
    <row r="195" spans="1:8">
      <c r="A195" t="s">
        <v>4163</v>
      </c>
      <c r="B195" s="10">
        <v>45108</v>
      </c>
      <c r="C195" t="s">
        <v>4680</v>
      </c>
      <c r="D195">
        <v>1</v>
      </c>
      <c r="E195">
        <v>4</v>
      </c>
      <c r="F195">
        <v>2</v>
      </c>
      <c r="G195">
        <v>130767387</v>
      </c>
      <c r="H195">
        <v>418599</v>
      </c>
    </row>
    <row r="196" spans="1:8">
      <c r="A196" t="s">
        <v>4164</v>
      </c>
      <c r="B196" s="10">
        <v>45108</v>
      </c>
      <c r="C196" t="s">
        <v>4680</v>
      </c>
      <c r="D196">
        <v>2</v>
      </c>
      <c r="E196">
        <v>3</v>
      </c>
      <c r="F196">
        <v>4</v>
      </c>
      <c r="G196">
        <v>130949266</v>
      </c>
      <c r="H196">
        <v>418600</v>
      </c>
    </row>
    <row r="197" spans="1:8">
      <c r="A197" t="s">
        <v>5206</v>
      </c>
      <c r="B197" s="10">
        <v>45108</v>
      </c>
      <c r="C197" t="s">
        <v>4680</v>
      </c>
      <c r="D197">
        <v>3</v>
      </c>
      <c r="E197">
        <v>2</v>
      </c>
      <c r="F197">
        <v>5</v>
      </c>
      <c r="G197">
        <v>130949266</v>
      </c>
      <c r="H197">
        <v>418601</v>
      </c>
    </row>
    <row r="198" spans="1:8">
      <c r="A198" t="s">
        <v>5207</v>
      </c>
      <c r="B198" s="10">
        <v>45108</v>
      </c>
      <c r="C198" t="s">
        <v>4679</v>
      </c>
      <c r="D198">
        <v>1</v>
      </c>
      <c r="E198">
        <v>3</v>
      </c>
      <c r="F198">
        <v>2</v>
      </c>
      <c r="G198">
        <v>131106049</v>
      </c>
      <c r="H198">
        <v>418602</v>
      </c>
    </row>
    <row r="199" spans="1:8">
      <c r="A199" t="s">
        <v>4165</v>
      </c>
      <c r="B199" s="10">
        <v>45108</v>
      </c>
      <c r="C199" t="s">
        <v>4679</v>
      </c>
      <c r="D199">
        <v>5</v>
      </c>
      <c r="E199">
        <v>4</v>
      </c>
      <c r="F199">
        <v>5</v>
      </c>
      <c r="G199">
        <v>131543530</v>
      </c>
      <c r="H199">
        <v>418606</v>
      </c>
    </row>
    <row r="200" spans="1:8">
      <c r="A200" t="s">
        <v>4166</v>
      </c>
      <c r="B200" s="10">
        <v>45108</v>
      </c>
      <c r="C200" t="s">
        <v>4686</v>
      </c>
      <c r="D200">
        <v>1</v>
      </c>
      <c r="E200">
        <v>1</v>
      </c>
      <c r="F200">
        <v>1</v>
      </c>
      <c r="G200">
        <v>131710089</v>
      </c>
      <c r="H200">
        <v>418607</v>
      </c>
    </row>
    <row r="201" spans="1:8">
      <c r="A201" t="s">
        <v>4167</v>
      </c>
      <c r="B201" s="10">
        <v>45108</v>
      </c>
      <c r="C201" t="s">
        <v>4680</v>
      </c>
      <c r="D201">
        <v>5</v>
      </c>
      <c r="E201">
        <v>1</v>
      </c>
      <c r="F201">
        <v>1</v>
      </c>
      <c r="G201">
        <v>131758997</v>
      </c>
      <c r="H201">
        <v>418608</v>
      </c>
    </row>
    <row r="202" spans="1:8">
      <c r="A202" t="s">
        <v>4168</v>
      </c>
      <c r="B202" s="10">
        <v>45108</v>
      </c>
      <c r="C202" t="s">
        <v>4680</v>
      </c>
      <c r="D202">
        <v>3</v>
      </c>
      <c r="E202">
        <v>4</v>
      </c>
      <c r="F202">
        <v>3</v>
      </c>
      <c r="G202">
        <v>132027517</v>
      </c>
      <c r="H202">
        <v>418609</v>
      </c>
    </row>
    <row r="203" spans="1:8">
      <c r="A203" t="s">
        <v>4169</v>
      </c>
      <c r="B203" s="10">
        <v>45108</v>
      </c>
      <c r="C203" t="s">
        <v>4679</v>
      </c>
      <c r="D203">
        <v>2</v>
      </c>
      <c r="E203">
        <v>4</v>
      </c>
      <c r="F203">
        <v>4</v>
      </c>
      <c r="G203">
        <v>132027533</v>
      </c>
      <c r="H203">
        <v>418610</v>
      </c>
    </row>
    <row r="204" spans="1:8">
      <c r="A204" t="s">
        <v>4170</v>
      </c>
      <c r="B204" s="10">
        <v>45108</v>
      </c>
      <c r="C204" t="s">
        <v>4680</v>
      </c>
      <c r="D204">
        <v>4</v>
      </c>
      <c r="E204">
        <v>4</v>
      </c>
      <c r="F204">
        <v>3</v>
      </c>
      <c r="G204">
        <v>132098948</v>
      </c>
      <c r="H204">
        <v>418612</v>
      </c>
    </row>
    <row r="205" spans="1:8">
      <c r="A205" t="s">
        <v>5208</v>
      </c>
      <c r="B205" s="10">
        <v>45108</v>
      </c>
      <c r="C205" t="s">
        <v>4680</v>
      </c>
      <c r="D205">
        <v>1</v>
      </c>
      <c r="E205">
        <v>1</v>
      </c>
      <c r="F205">
        <v>1</v>
      </c>
      <c r="G205">
        <v>132098948</v>
      </c>
      <c r="H205">
        <v>418613</v>
      </c>
    </row>
    <row r="206" spans="1:8">
      <c r="A206" t="s">
        <v>4171</v>
      </c>
      <c r="B206" s="10">
        <v>45108</v>
      </c>
      <c r="C206" t="s">
        <v>4680</v>
      </c>
      <c r="D206">
        <v>1</v>
      </c>
      <c r="E206">
        <v>3</v>
      </c>
      <c r="F206">
        <v>2</v>
      </c>
      <c r="G206">
        <v>132098948</v>
      </c>
      <c r="H206">
        <v>418614</v>
      </c>
    </row>
    <row r="207" spans="1:8">
      <c r="A207" t="s">
        <v>4172</v>
      </c>
      <c r="B207" s="10">
        <v>45108</v>
      </c>
      <c r="C207" t="s">
        <v>4680</v>
      </c>
      <c r="D207">
        <v>1</v>
      </c>
      <c r="E207">
        <v>3</v>
      </c>
      <c r="F207">
        <v>1</v>
      </c>
      <c r="G207">
        <v>132098948</v>
      </c>
      <c r="H207">
        <v>418615</v>
      </c>
    </row>
    <row r="208" spans="1:8">
      <c r="A208" t="s">
        <v>4173</v>
      </c>
      <c r="B208" s="10">
        <v>45108</v>
      </c>
      <c r="C208" t="s">
        <v>4680</v>
      </c>
      <c r="D208">
        <v>5</v>
      </c>
      <c r="E208">
        <v>3</v>
      </c>
      <c r="F208">
        <v>5</v>
      </c>
      <c r="G208">
        <v>135825446</v>
      </c>
      <c r="H208">
        <v>418619</v>
      </c>
    </row>
    <row r="209" spans="1:8">
      <c r="A209" t="s">
        <v>4174</v>
      </c>
      <c r="B209" s="10">
        <v>45108</v>
      </c>
      <c r="C209" t="s">
        <v>4680</v>
      </c>
      <c r="D209">
        <v>4</v>
      </c>
      <c r="E209">
        <v>4</v>
      </c>
      <c r="F209">
        <v>4</v>
      </c>
      <c r="G209">
        <v>136293685</v>
      </c>
      <c r="H209">
        <v>418620</v>
      </c>
    </row>
    <row r="210" spans="1:8">
      <c r="A210" t="s">
        <v>4175</v>
      </c>
      <c r="B210" s="10">
        <v>45108</v>
      </c>
      <c r="C210" t="s">
        <v>4680</v>
      </c>
      <c r="D210">
        <v>4</v>
      </c>
      <c r="E210">
        <v>4</v>
      </c>
      <c r="F210">
        <v>5</v>
      </c>
      <c r="G210">
        <v>136293685</v>
      </c>
      <c r="H210">
        <v>418621</v>
      </c>
    </row>
    <row r="211" spans="1:8">
      <c r="A211" t="s">
        <v>5209</v>
      </c>
      <c r="B211" s="10">
        <v>45108</v>
      </c>
      <c r="C211" t="s">
        <v>4681</v>
      </c>
      <c r="D211">
        <v>1</v>
      </c>
      <c r="E211">
        <v>1</v>
      </c>
      <c r="F211">
        <v>1</v>
      </c>
      <c r="G211">
        <v>20000655</v>
      </c>
      <c r="H211">
        <v>418632</v>
      </c>
    </row>
    <row r="212" spans="1:8">
      <c r="A212" t="s">
        <v>4176</v>
      </c>
      <c r="B212" s="10">
        <v>45118</v>
      </c>
      <c r="C212" t="s">
        <v>4680</v>
      </c>
      <c r="D212">
        <v>5</v>
      </c>
      <c r="E212">
        <v>4</v>
      </c>
      <c r="F212">
        <v>5</v>
      </c>
      <c r="G212">
        <v>130949266</v>
      </c>
      <c r="H212">
        <v>420561</v>
      </c>
    </row>
    <row r="213" spans="1:8">
      <c r="A213" t="s">
        <v>4177</v>
      </c>
      <c r="B213" s="10">
        <v>45118</v>
      </c>
      <c r="C213" t="s">
        <v>4682</v>
      </c>
      <c r="D213">
        <v>5</v>
      </c>
      <c r="E213">
        <v>4</v>
      </c>
      <c r="F213">
        <v>5</v>
      </c>
      <c r="G213">
        <v>132595455</v>
      </c>
      <c r="H213">
        <v>420566</v>
      </c>
    </row>
    <row r="214" spans="1:8">
      <c r="A214" t="s">
        <v>5210</v>
      </c>
      <c r="B214" s="10">
        <v>45118</v>
      </c>
      <c r="C214" t="s">
        <v>4679</v>
      </c>
      <c r="D214">
        <v>5</v>
      </c>
      <c r="E214">
        <v>3</v>
      </c>
      <c r="F214">
        <v>5</v>
      </c>
      <c r="G214">
        <v>133171769</v>
      </c>
      <c r="H214">
        <v>420567</v>
      </c>
    </row>
    <row r="215" spans="1:8">
      <c r="A215" t="s">
        <v>4178</v>
      </c>
      <c r="B215" s="10">
        <v>45118</v>
      </c>
      <c r="C215" t="s">
        <v>4682</v>
      </c>
      <c r="D215">
        <v>3</v>
      </c>
      <c r="E215">
        <v>3</v>
      </c>
      <c r="F215">
        <v>2</v>
      </c>
      <c r="G215">
        <v>133297747</v>
      </c>
      <c r="H215">
        <v>420568</v>
      </c>
    </row>
    <row r="216" spans="1:8">
      <c r="A216" t="s">
        <v>4179</v>
      </c>
      <c r="B216" s="10">
        <v>45118</v>
      </c>
      <c r="C216" t="s">
        <v>4686</v>
      </c>
      <c r="D216">
        <v>4</v>
      </c>
      <c r="E216">
        <v>5</v>
      </c>
      <c r="F216">
        <v>4</v>
      </c>
      <c r="G216">
        <v>135523553</v>
      </c>
      <c r="H216">
        <v>420569</v>
      </c>
    </row>
    <row r="217" spans="1:8">
      <c r="A217" t="s">
        <v>4180</v>
      </c>
      <c r="B217" s="10">
        <v>45118</v>
      </c>
      <c r="C217" t="s">
        <v>4681</v>
      </c>
      <c r="D217">
        <v>1</v>
      </c>
      <c r="E217">
        <v>1</v>
      </c>
      <c r="F217">
        <v>1</v>
      </c>
      <c r="G217">
        <v>135674760</v>
      </c>
      <c r="H217">
        <v>420570</v>
      </c>
    </row>
    <row r="218" spans="1:8">
      <c r="A218" t="s">
        <v>4181</v>
      </c>
      <c r="B218" s="10">
        <v>45118</v>
      </c>
      <c r="C218" t="s">
        <v>4680</v>
      </c>
      <c r="D218">
        <v>5</v>
      </c>
      <c r="E218">
        <v>4</v>
      </c>
      <c r="F218">
        <v>5</v>
      </c>
      <c r="G218">
        <v>136293685</v>
      </c>
      <c r="H218">
        <v>420571</v>
      </c>
    </row>
    <row r="219" spans="1:8">
      <c r="A219" t="s">
        <v>4182</v>
      </c>
      <c r="B219" s="10">
        <v>45118</v>
      </c>
      <c r="C219" t="s">
        <v>4680</v>
      </c>
      <c r="D219">
        <v>1</v>
      </c>
      <c r="E219">
        <v>1</v>
      </c>
      <c r="F219">
        <v>1</v>
      </c>
      <c r="G219">
        <v>136293685</v>
      </c>
      <c r="H219">
        <v>420572</v>
      </c>
    </row>
    <row r="220" spans="1:8">
      <c r="A220" t="s">
        <v>4183</v>
      </c>
      <c r="B220" s="10">
        <v>45118</v>
      </c>
      <c r="C220" t="s">
        <v>4680</v>
      </c>
      <c r="D220">
        <v>1</v>
      </c>
      <c r="E220">
        <v>1</v>
      </c>
      <c r="F220">
        <v>1</v>
      </c>
      <c r="G220">
        <v>136293685</v>
      </c>
      <c r="H220">
        <v>420573</v>
      </c>
    </row>
    <row r="221" spans="1:8">
      <c r="A221" t="s">
        <v>4184</v>
      </c>
      <c r="B221" s="10">
        <v>45118</v>
      </c>
      <c r="C221" t="s">
        <v>4680</v>
      </c>
      <c r="D221">
        <v>3</v>
      </c>
      <c r="E221">
        <v>3</v>
      </c>
      <c r="F221">
        <v>3</v>
      </c>
      <c r="G221">
        <v>136293685</v>
      </c>
      <c r="H221">
        <v>420574</v>
      </c>
    </row>
    <row r="222" spans="1:8">
      <c r="A222" t="s">
        <v>4185</v>
      </c>
      <c r="B222" s="10">
        <v>45118</v>
      </c>
      <c r="C222" t="s">
        <v>4680</v>
      </c>
      <c r="D222">
        <v>5</v>
      </c>
      <c r="E222">
        <v>3</v>
      </c>
      <c r="F222">
        <v>5</v>
      </c>
      <c r="G222">
        <v>136638244</v>
      </c>
      <c r="H222">
        <v>420576</v>
      </c>
    </row>
    <row r="223" spans="1:8">
      <c r="A223" t="s">
        <v>4186</v>
      </c>
      <c r="B223" s="10">
        <v>45118</v>
      </c>
      <c r="C223" t="s">
        <v>4687</v>
      </c>
      <c r="D223">
        <v>2</v>
      </c>
      <c r="E223">
        <v>3</v>
      </c>
      <c r="F223">
        <v>5</v>
      </c>
      <c r="G223">
        <v>200006729</v>
      </c>
      <c r="H223">
        <v>420592</v>
      </c>
    </row>
    <row r="224" spans="1:8">
      <c r="A224" t="s">
        <v>5211</v>
      </c>
      <c r="B224" s="10">
        <v>45118</v>
      </c>
      <c r="C224" t="s">
        <v>4679</v>
      </c>
      <c r="D224">
        <v>2</v>
      </c>
      <c r="E224">
        <v>5</v>
      </c>
      <c r="F224">
        <v>5</v>
      </c>
      <c r="G224">
        <v>20000712</v>
      </c>
      <c r="H224">
        <v>420594</v>
      </c>
    </row>
    <row r="225" spans="1:8">
      <c r="A225" t="s">
        <v>4187</v>
      </c>
      <c r="B225" s="10">
        <v>45118</v>
      </c>
      <c r="C225" t="s">
        <v>4679</v>
      </c>
      <c r="D225">
        <v>1</v>
      </c>
      <c r="E225">
        <v>4</v>
      </c>
      <c r="F225">
        <v>3</v>
      </c>
      <c r="G225">
        <v>20000849</v>
      </c>
      <c r="H225">
        <v>420595</v>
      </c>
    </row>
    <row r="226" spans="1:8">
      <c r="A226" t="s">
        <v>4188</v>
      </c>
      <c r="B226" s="10">
        <v>45118</v>
      </c>
      <c r="C226" t="s">
        <v>4679</v>
      </c>
      <c r="D226">
        <v>1</v>
      </c>
      <c r="E226">
        <v>3</v>
      </c>
      <c r="F226">
        <v>1</v>
      </c>
      <c r="G226">
        <v>20000852</v>
      </c>
      <c r="H226">
        <v>420599</v>
      </c>
    </row>
    <row r="227" spans="1:8">
      <c r="A227" t="s">
        <v>4189</v>
      </c>
      <c r="B227" s="10">
        <v>45118</v>
      </c>
      <c r="C227" t="s">
        <v>4679</v>
      </c>
      <c r="D227">
        <v>1</v>
      </c>
      <c r="E227">
        <v>3</v>
      </c>
      <c r="F227">
        <v>1</v>
      </c>
      <c r="G227">
        <v>20000852</v>
      </c>
      <c r="H227">
        <v>420600</v>
      </c>
    </row>
    <row r="228" spans="1:8">
      <c r="A228" t="s">
        <v>5212</v>
      </c>
      <c r="B228" s="10">
        <v>45118</v>
      </c>
      <c r="C228" t="s">
        <v>4682</v>
      </c>
      <c r="D228">
        <v>1</v>
      </c>
      <c r="E228">
        <v>1</v>
      </c>
      <c r="F228">
        <v>1</v>
      </c>
      <c r="G228">
        <v>200541490</v>
      </c>
      <c r="H228">
        <v>420606</v>
      </c>
    </row>
    <row r="229" spans="1:8">
      <c r="A229" t="s">
        <v>4190</v>
      </c>
      <c r="B229" s="10">
        <v>45118</v>
      </c>
      <c r="C229" t="s">
        <v>4681</v>
      </c>
      <c r="D229">
        <v>1</v>
      </c>
      <c r="E229">
        <v>2</v>
      </c>
      <c r="F229">
        <v>1</v>
      </c>
      <c r="G229">
        <v>200563487</v>
      </c>
      <c r="H229">
        <v>420609</v>
      </c>
    </row>
    <row r="230" spans="1:8">
      <c r="A230" t="s">
        <v>5213</v>
      </c>
      <c r="B230" s="10">
        <v>45118</v>
      </c>
      <c r="C230" t="s">
        <v>4679</v>
      </c>
      <c r="D230">
        <v>1</v>
      </c>
      <c r="E230">
        <v>4</v>
      </c>
      <c r="F230">
        <v>1</v>
      </c>
      <c r="G230">
        <v>200802953</v>
      </c>
      <c r="H230">
        <v>420611</v>
      </c>
    </row>
    <row r="231" spans="1:8">
      <c r="A231" t="s">
        <v>4191</v>
      </c>
      <c r="B231" s="10">
        <v>45118</v>
      </c>
      <c r="C231" t="s">
        <v>4679</v>
      </c>
      <c r="D231">
        <v>5</v>
      </c>
      <c r="E231">
        <v>5</v>
      </c>
      <c r="F231">
        <v>4</v>
      </c>
      <c r="G231">
        <v>200802956</v>
      </c>
      <c r="H231">
        <v>420612</v>
      </c>
    </row>
    <row r="232" spans="1:8">
      <c r="A232" t="s">
        <v>4192</v>
      </c>
      <c r="B232" s="10">
        <v>45118</v>
      </c>
      <c r="C232" t="s">
        <v>4679</v>
      </c>
      <c r="D232">
        <v>1</v>
      </c>
      <c r="E232">
        <v>2</v>
      </c>
      <c r="F232">
        <v>2</v>
      </c>
      <c r="G232">
        <v>200802959</v>
      </c>
      <c r="H232">
        <v>420613</v>
      </c>
    </row>
    <row r="233" spans="1:8">
      <c r="A233" t="s">
        <v>4193</v>
      </c>
      <c r="B233" s="10">
        <v>45118</v>
      </c>
      <c r="C233" t="s">
        <v>4679</v>
      </c>
      <c r="D233">
        <v>4</v>
      </c>
      <c r="E233">
        <v>5</v>
      </c>
      <c r="F233">
        <v>5</v>
      </c>
      <c r="G233">
        <v>200802959</v>
      </c>
      <c r="H233">
        <v>420614</v>
      </c>
    </row>
    <row r="234" spans="1:8">
      <c r="A234" t="s">
        <v>4194</v>
      </c>
      <c r="B234" s="10">
        <v>45118</v>
      </c>
      <c r="C234" t="s">
        <v>4679</v>
      </c>
      <c r="D234">
        <v>5</v>
      </c>
      <c r="E234">
        <v>4</v>
      </c>
      <c r="F234">
        <v>5</v>
      </c>
      <c r="G234">
        <v>200827237</v>
      </c>
      <c r="H234">
        <v>420617</v>
      </c>
    </row>
    <row r="235" spans="1:8">
      <c r="A235" t="s">
        <v>4195</v>
      </c>
      <c r="B235" s="10">
        <v>45118</v>
      </c>
      <c r="C235" t="s">
        <v>4679</v>
      </c>
      <c r="D235">
        <v>5</v>
      </c>
      <c r="E235">
        <v>3</v>
      </c>
      <c r="F235">
        <v>3</v>
      </c>
      <c r="G235">
        <v>40000382</v>
      </c>
      <c r="H235">
        <v>420624</v>
      </c>
    </row>
    <row r="236" spans="1:8">
      <c r="A236" t="s">
        <v>4196</v>
      </c>
      <c r="B236" s="10">
        <v>45118</v>
      </c>
      <c r="C236" t="s">
        <v>4680</v>
      </c>
      <c r="D236">
        <v>4</v>
      </c>
      <c r="E236">
        <v>3</v>
      </c>
      <c r="F236">
        <v>3</v>
      </c>
      <c r="G236">
        <v>40000392</v>
      </c>
      <c r="H236">
        <v>420625</v>
      </c>
    </row>
    <row r="237" spans="1:8">
      <c r="A237" t="s">
        <v>4197</v>
      </c>
      <c r="B237" s="10">
        <v>45118</v>
      </c>
      <c r="C237" t="s">
        <v>4679</v>
      </c>
      <c r="D237">
        <v>4</v>
      </c>
      <c r="E237">
        <v>5</v>
      </c>
      <c r="F237">
        <v>5</v>
      </c>
      <c r="G237">
        <v>60000035</v>
      </c>
      <c r="H237">
        <v>420629</v>
      </c>
    </row>
    <row r="238" spans="1:8">
      <c r="A238" t="s">
        <v>4198</v>
      </c>
      <c r="B238" s="10">
        <v>45118</v>
      </c>
      <c r="C238" t="s">
        <v>4679</v>
      </c>
      <c r="D238">
        <v>5</v>
      </c>
      <c r="E238">
        <v>4</v>
      </c>
      <c r="F238">
        <v>5</v>
      </c>
      <c r="G238">
        <v>60000075</v>
      </c>
      <c r="H238">
        <v>420631</v>
      </c>
    </row>
    <row r="239" spans="1:8">
      <c r="A239" t="s">
        <v>5214</v>
      </c>
      <c r="B239" s="10">
        <v>45118</v>
      </c>
      <c r="C239" t="s">
        <v>4681</v>
      </c>
      <c r="D239">
        <v>1</v>
      </c>
      <c r="E239">
        <v>1</v>
      </c>
      <c r="F239">
        <v>2</v>
      </c>
      <c r="G239">
        <v>61000015</v>
      </c>
      <c r="H239">
        <v>420633</v>
      </c>
    </row>
    <row r="240" spans="1:8">
      <c r="A240" t="s">
        <v>4199</v>
      </c>
      <c r="B240" s="10">
        <v>45118</v>
      </c>
      <c r="C240" t="s">
        <v>4679</v>
      </c>
      <c r="D240">
        <v>4</v>
      </c>
      <c r="E240">
        <v>5</v>
      </c>
      <c r="F240">
        <v>5</v>
      </c>
      <c r="G240">
        <v>61000028</v>
      </c>
      <c r="H240">
        <v>420634</v>
      </c>
    </row>
    <row r="241" spans="1:8">
      <c r="A241" t="s">
        <v>4200</v>
      </c>
      <c r="B241" s="10">
        <v>45118</v>
      </c>
      <c r="C241" t="s">
        <v>4680</v>
      </c>
      <c r="D241">
        <v>2</v>
      </c>
      <c r="E241">
        <v>3</v>
      </c>
      <c r="F241">
        <v>3</v>
      </c>
      <c r="G241">
        <v>71000349</v>
      </c>
      <c r="H241">
        <v>420646</v>
      </c>
    </row>
    <row r="242" spans="1:8">
      <c r="A242" t="s">
        <v>4201</v>
      </c>
      <c r="B242" s="10">
        <v>45118</v>
      </c>
      <c r="C242" t="s">
        <v>4679</v>
      </c>
      <c r="D242">
        <v>5</v>
      </c>
      <c r="E242">
        <v>4</v>
      </c>
      <c r="F242">
        <v>5</v>
      </c>
      <c r="G242">
        <v>72000000</v>
      </c>
      <c r="H242">
        <v>420651</v>
      </c>
    </row>
    <row r="243" spans="1:8">
      <c r="A243" t="s">
        <v>4202</v>
      </c>
      <c r="B243" s="10">
        <v>45118</v>
      </c>
      <c r="C243" t="s">
        <v>4679</v>
      </c>
      <c r="D243">
        <v>5</v>
      </c>
      <c r="E243">
        <v>4</v>
      </c>
      <c r="F243">
        <v>5</v>
      </c>
      <c r="G243">
        <v>72000000</v>
      </c>
      <c r="H243">
        <v>420652</v>
      </c>
    </row>
    <row r="244" spans="1:8">
      <c r="A244" t="s">
        <v>4203</v>
      </c>
      <c r="B244" s="10">
        <v>45118</v>
      </c>
      <c r="C244" t="s">
        <v>4679</v>
      </c>
      <c r="D244">
        <v>1</v>
      </c>
      <c r="E244">
        <v>3</v>
      </c>
      <c r="F244">
        <v>3</v>
      </c>
      <c r="G244">
        <v>72000070</v>
      </c>
      <c r="H244">
        <v>420656</v>
      </c>
    </row>
    <row r="245" spans="1:8">
      <c r="A245" t="s">
        <v>5215</v>
      </c>
      <c r="B245" s="10">
        <v>45118</v>
      </c>
      <c r="C245" t="s">
        <v>4680</v>
      </c>
      <c r="D245">
        <v>5</v>
      </c>
      <c r="E245">
        <v>3</v>
      </c>
      <c r="F245">
        <v>4</v>
      </c>
      <c r="G245">
        <v>72000180</v>
      </c>
      <c r="H245">
        <v>420659</v>
      </c>
    </row>
    <row r="246" spans="1:8">
      <c r="A246" t="s">
        <v>4204</v>
      </c>
      <c r="B246" s="10">
        <v>45118</v>
      </c>
      <c r="C246" t="s">
        <v>4680</v>
      </c>
      <c r="D246">
        <v>1</v>
      </c>
      <c r="E246">
        <v>3</v>
      </c>
      <c r="F246">
        <v>4</v>
      </c>
      <c r="G246">
        <v>72000182</v>
      </c>
      <c r="H246">
        <v>420661</v>
      </c>
    </row>
    <row r="247" spans="1:8">
      <c r="A247" t="s">
        <v>5216</v>
      </c>
      <c r="B247" s="10">
        <v>45118</v>
      </c>
      <c r="C247" t="s">
        <v>4679</v>
      </c>
      <c r="D247">
        <v>1</v>
      </c>
      <c r="E247">
        <v>1</v>
      </c>
      <c r="F247">
        <v>2</v>
      </c>
      <c r="G247">
        <v>11712</v>
      </c>
      <c r="H247">
        <v>420667</v>
      </c>
    </row>
    <row r="248" spans="1:8">
      <c r="A248" t="s">
        <v>4205</v>
      </c>
      <c r="B248" s="10">
        <v>45118</v>
      </c>
      <c r="C248" t="s">
        <v>4679</v>
      </c>
      <c r="D248">
        <v>3</v>
      </c>
      <c r="E248">
        <v>5</v>
      </c>
      <c r="F248">
        <v>4</v>
      </c>
      <c r="G248">
        <v>11721</v>
      </c>
      <c r="H248">
        <v>420671</v>
      </c>
    </row>
    <row r="249" spans="1:8">
      <c r="A249" t="s">
        <v>4206</v>
      </c>
      <c r="B249" s="10">
        <v>45118</v>
      </c>
      <c r="C249" t="s">
        <v>4679</v>
      </c>
      <c r="D249">
        <v>5</v>
      </c>
      <c r="E249">
        <v>4</v>
      </c>
      <c r="F249">
        <v>5</v>
      </c>
      <c r="G249">
        <v>104050760</v>
      </c>
      <c r="H249">
        <v>420673</v>
      </c>
    </row>
    <row r="250" spans="1:8">
      <c r="A250" t="s">
        <v>4207</v>
      </c>
      <c r="B250" s="10">
        <v>45118</v>
      </c>
      <c r="C250" t="s">
        <v>4679</v>
      </c>
      <c r="D250">
        <v>4</v>
      </c>
      <c r="E250">
        <v>4</v>
      </c>
      <c r="F250">
        <v>5</v>
      </c>
      <c r="G250">
        <v>104590112</v>
      </c>
      <c r="H250">
        <v>420674</v>
      </c>
    </row>
    <row r="251" spans="1:8">
      <c r="A251" t="s">
        <v>5217</v>
      </c>
      <c r="B251" s="10">
        <v>45118</v>
      </c>
      <c r="C251" t="s">
        <v>4679</v>
      </c>
      <c r="D251">
        <v>1</v>
      </c>
      <c r="E251">
        <v>3</v>
      </c>
      <c r="F251">
        <v>1</v>
      </c>
      <c r="G251">
        <v>104590112</v>
      </c>
      <c r="H251">
        <v>420676</v>
      </c>
    </row>
    <row r="252" spans="1:8">
      <c r="A252" t="s">
        <v>4208</v>
      </c>
      <c r="B252" s="10">
        <v>45118</v>
      </c>
      <c r="C252" t="s">
        <v>4685</v>
      </c>
      <c r="D252">
        <v>1</v>
      </c>
      <c r="E252">
        <v>2</v>
      </c>
      <c r="F252">
        <v>2</v>
      </c>
      <c r="G252">
        <v>11179580</v>
      </c>
      <c r="H252">
        <v>420678</v>
      </c>
    </row>
    <row r="253" spans="1:8">
      <c r="A253" t="s">
        <v>4209</v>
      </c>
      <c r="B253" s="10">
        <v>45118</v>
      </c>
      <c r="C253" t="s">
        <v>4680</v>
      </c>
      <c r="D253">
        <v>2</v>
      </c>
      <c r="E253">
        <v>4</v>
      </c>
      <c r="F253">
        <v>5</v>
      </c>
      <c r="G253">
        <v>117757674</v>
      </c>
      <c r="H253">
        <v>420690</v>
      </c>
    </row>
    <row r="254" spans="1:8">
      <c r="A254" t="s">
        <v>4210</v>
      </c>
      <c r="B254" s="10">
        <v>45118</v>
      </c>
      <c r="C254" t="s">
        <v>4680</v>
      </c>
      <c r="D254">
        <v>3</v>
      </c>
      <c r="E254">
        <v>1</v>
      </c>
      <c r="F254">
        <v>3</v>
      </c>
      <c r="G254">
        <v>117756403</v>
      </c>
      <c r="H254">
        <v>420691</v>
      </c>
    </row>
    <row r="255" spans="1:8">
      <c r="A255" t="s">
        <v>4211</v>
      </c>
      <c r="B255" s="10">
        <v>45118</v>
      </c>
      <c r="C255" t="s">
        <v>4680</v>
      </c>
      <c r="D255">
        <v>1</v>
      </c>
      <c r="E255">
        <v>2</v>
      </c>
      <c r="F255">
        <v>4</v>
      </c>
      <c r="G255">
        <v>117756403</v>
      </c>
      <c r="H255">
        <v>420692</v>
      </c>
    </row>
    <row r="256" spans="1:8">
      <c r="A256" t="s">
        <v>5648</v>
      </c>
      <c r="B256" s="10">
        <v>45118</v>
      </c>
      <c r="C256" t="s">
        <v>4680</v>
      </c>
      <c r="D256">
        <v>1</v>
      </c>
      <c r="E256">
        <v>3</v>
      </c>
      <c r="F256">
        <v>4</v>
      </c>
      <c r="G256">
        <v>117757674</v>
      </c>
      <c r="H256">
        <v>420694</v>
      </c>
    </row>
    <row r="257" spans="1:8">
      <c r="A257" t="s">
        <v>4212</v>
      </c>
      <c r="B257" s="10">
        <v>45118</v>
      </c>
      <c r="C257" t="s">
        <v>4680</v>
      </c>
      <c r="D257">
        <v>1</v>
      </c>
      <c r="E257">
        <v>4</v>
      </c>
      <c r="F257">
        <v>2</v>
      </c>
      <c r="G257">
        <v>117808816</v>
      </c>
      <c r="H257">
        <v>420695</v>
      </c>
    </row>
    <row r="258" spans="1:8">
      <c r="A258" t="s">
        <v>5218</v>
      </c>
      <c r="B258" s="10">
        <v>45118</v>
      </c>
      <c r="C258" t="s">
        <v>4680</v>
      </c>
      <c r="D258">
        <v>5</v>
      </c>
      <c r="E258">
        <v>1</v>
      </c>
      <c r="F258">
        <v>5</v>
      </c>
      <c r="G258">
        <v>117808816</v>
      </c>
      <c r="H258">
        <v>420696</v>
      </c>
    </row>
    <row r="259" spans="1:8">
      <c r="A259" t="s">
        <v>4213</v>
      </c>
      <c r="B259" s="10">
        <v>45118</v>
      </c>
      <c r="C259" t="s">
        <v>4682</v>
      </c>
      <c r="D259">
        <v>3</v>
      </c>
      <c r="E259">
        <v>3</v>
      </c>
      <c r="F259">
        <v>4</v>
      </c>
      <c r="G259">
        <v>118143809</v>
      </c>
      <c r="H259">
        <v>420697</v>
      </c>
    </row>
    <row r="260" spans="1:8">
      <c r="A260" t="s">
        <v>5219</v>
      </c>
      <c r="B260" s="10">
        <v>45118</v>
      </c>
      <c r="C260" t="s">
        <v>4679</v>
      </c>
      <c r="D260">
        <v>2</v>
      </c>
      <c r="E260">
        <v>3</v>
      </c>
      <c r="F260">
        <v>2</v>
      </c>
      <c r="G260">
        <v>118351329</v>
      </c>
      <c r="H260">
        <v>420699</v>
      </c>
    </row>
    <row r="261" spans="1:8">
      <c r="A261" t="s">
        <v>4214</v>
      </c>
      <c r="B261" s="10">
        <v>45118</v>
      </c>
      <c r="C261" t="s">
        <v>4679</v>
      </c>
      <c r="D261">
        <v>1</v>
      </c>
      <c r="E261">
        <v>4</v>
      </c>
      <c r="F261">
        <v>5</v>
      </c>
      <c r="G261">
        <v>118351329</v>
      </c>
      <c r="H261">
        <v>420700</v>
      </c>
    </row>
    <row r="262" spans="1:8">
      <c r="A262" t="s">
        <v>5220</v>
      </c>
      <c r="B262" s="10">
        <v>45118</v>
      </c>
      <c r="C262" t="s">
        <v>4682</v>
      </c>
      <c r="D262">
        <v>1</v>
      </c>
      <c r="E262">
        <v>1</v>
      </c>
      <c r="F262">
        <v>1</v>
      </c>
      <c r="G262">
        <v>127719516</v>
      </c>
      <c r="H262">
        <v>420707</v>
      </c>
    </row>
    <row r="263" spans="1:8">
      <c r="A263" t="s">
        <v>4215</v>
      </c>
      <c r="B263" s="10">
        <v>45118</v>
      </c>
      <c r="C263" t="s">
        <v>4680</v>
      </c>
      <c r="D263">
        <v>1</v>
      </c>
      <c r="E263">
        <v>4</v>
      </c>
      <c r="F263">
        <v>2</v>
      </c>
      <c r="G263">
        <v>129293916</v>
      </c>
      <c r="H263">
        <v>420708</v>
      </c>
    </row>
    <row r="264" spans="1:8">
      <c r="A264" t="s">
        <v>4216</v>
      </c>
      <c r="B264" s="10">
        <v>45118</v>
      </c>
      <c r="C264" t="s">
        <v>4679</v>
      </c>
      <c r="D264">
        <v>3</v>
      </c>
      <c r="E264">
        <v>4</v>
      </c>
      <c r="F264">
        <v>3</v>
      </c>
      <c r="G264">
        <v>131104622</v>
      </c>
      <c r="H264">
        <v>420711</v>
      </c>
    </row>
    <row r="265" spans="1:8">
      <c r="A265" t="s">
        <v>4217</v>
      </c>
      <c r="B265" s="10">
        <v>45118</v>
      </c>
      <c r="C265" t="s">
        <v>4679</v>
      </c>
      <c r="D265">
        <v>5</v>
      </c>
      <c r="E265">
        <v>4</v>
      </c>
      <c r="F265">
        <v>5</v>
      </c>
      <c r="G265">
        <v>131106049</v>
      </c>
      <c r="H265">
        <v>420713</v>
      </c>
    </row>
    <row r="266" spans="1:8">
      <c r="A266" t="s">
        <v>4218</v>
      </c>
      <c r="B266" s="10">
        <v>45108</v>
      </c>
      <c r="C266" t="s">
        <v>4679</v>
      </c>
      <c r="D266">
        <v>4</v>
      </c>
      <c r="E266">
        <v>5</v>
      </c>
      <c r="F266">
        <v>4</v>
      </c>
      <c r="G266">
        <v>20000849</v>
      </c>
      <c r="H266">
        <v>418639</v>
      </c>
    </row>
    <row r="267" spans="1:8">
      <c r="A267" t="s">
        <v>5221</v>
      </c>
      <c r="B267" s="10">
        <v>45108</v>
      </c>
      <c r="C267" t="s">
        <v>4679</v>
      </c>
      <c r="D267">
        <v>4</v>
      </c>
      <c r="E267">
        <v>5</v>
      </c>
      <c r="F267">
        <v>5</v>
      </c>
      <c r="G267">
        <v>200395946</v>
      </c>
      <c r="H267">
        <v>418644</v>
      </c>
    </row>
    <row r="268" spans="1:8">
      <c r="A268" t="s">
        <v>4219</v>
      </c>
      <c r="B268" s="10">
        <v>45108</v>
      </c>
      <c r="C268" t="s">
        <v>4679</v>
      </c>
      <c r="D268">
        <v>1</v>
      </c>
      <c r="E268">
        <v>3</v>
      </c>
      <c r="F268">
        <v>3</v>
      </c>
      <c r="G268">
        <v>200395946</v>
      </c>
      <c r="H268">
        <v>418645</v>
      </c>
    </row>
    <row r="269" spans="1:8">
      <c r="A269" t="s">
        <v>4220</v>
      </c>
      <c r="B269" s="10">
        <v>45108</v>
      </c>
      <c r="C269" t="s">
        <v>4679</v>
      </c>
      <c r="D269">
        <v>1</v>
      </c>
      <c r="E269">
        <v>3</v>
      </c>
      <c r="F269">
        <v>3</v>
      </c>
      <c r="G269">
        <v>200395946</v>
      </c>
      <c r="H269">
        <v>418646</v>
      </c>
    </row>
    <row r="270" spans="1:8">
      <c r="A270" t="s">
        <v>4221</v>
      </c>
      <c r="B270" s="10">
        <v>45108</v>
      </c>
      <c r="C270" t="s">
        <v>4679</v>
      </c>
      <c r="D270">
        <v>1</v>
      </c>
      <c r="E270">
        <v>3</v>
      </c>
      <c r="F270">
        <v>1</v>
      </c>
      <c r="G270">
        <v>200802953</v>
      </c>
      <c r="H270">
        <v>418648</v>
      </c>
    </row>
    <row r="271" spans="1:8">
      <c r="A271" t="s">
        <v>5222</v>
      </c>
      <c r="B271" s="10">
        <v>45108</v>
      </c>
      <c r="C271" t="s">
        <v>4679</v>
      </c>
      <c r="D271">
        <v>1</v>
      </c>
      <c r="E271">
        <v>4</v>
      </c>
      <c r="F271">
        <v>3</v>
      </c>
      <c r="G271">
        <v>200802956</v>
      </c>
      <c r="H271">
        <v>418649</v>
      </c>
    </row>
    <row r="272" spans="1:8">
      <c r="A272" t="s">
        <v>4222</v>
      </c>
      <c r="B272" s="10">
        <v>45108</v>
      </c>
      <c r="C272" t="s">
        <v>4679</v>
      </c>
      <c r="D272">
        <v>5</v>
      </c>
      <c r="E272">
        <v>4</v>
      </c>
      <c r="F272">
        <v>5</v>
      </c>
      <c r="G272">
        <v>200802956</v>
      </c>
      <c r="H272">
        <v>418650</v>
      </c>
    </row>
    <row r="273" spans="1:8">
      <c r="A273" t="s">
        <v>4223</v>
      </c>
      <c r="B273" s="10">
        <v>45108</v>
      </c>
      <c r="C273" t="s">
        <v>4686</v>
      </c>
      <c r="D273">
        <v>1</v>
      </c>
      <c r="E273">
        <v>1</v>
      </c>
      <c r="F273">
        <v>1</v>
      </c>
      <c r="G273">
        <v>200816842</v>
      </c>
      <c r="H273">
        <v>418652</v>
      </c>
    </row>
    <row r="274" spans="1:8">
      <c r="A274" t="s">
        <v>5649</v>
      </c>
      <c r="B274" s="10">
        <v>45108</v>
      </c>
      <c r="C274" t="s">
        <v>4679</v>
      </c>
      <c r="D274">
        <v>3</v>
      </c>
      <c r="E274">
        <v>3</v>
      </c>
      <c r="F274">
        <v>3</v>
      </c>
      <c r="G274">
        <v>200826917</v>
      </c>
      <c r="H274">
        <v>418653</v>
      </c>
    </row>
    <row r="275" spans="1:8">
      <c r="A275" t="s">
        <v>4224</v>
      </c>
      <c r="B275" s="10">
        <v>45108</v>
      </c>
      <c r="C275" t="s">
        <v>4679</v>
      </c>
      <c r="D275">
        <v>4</v>
      </c>
      <c r="E275">
        <v>4</v>
      </c>
      <c r="F275">
        <v>5</v>
      </c>
      <c r="G275">
        <v>200828450</v>
      </c>
      <c r="H275">
        <v>418656</v>
      </c>
    </row>
    <row r="276" spans="1:8">
      <c r="A276" t="s">
        <v>4225</v>
      </c>
      <c r="B276" s="10">
        <v>45108</v>
      </c>
      <c r="C276" t="s">
        <v>4679</v>
      </c>
      <c r="D276">
        <v>1</v>
      </c>
      <c r="E276">
        <v>3</v>
      </c>
      <c r="F276">
        <v>5</v>
      </c>
      <c r="G276">
        <v>200883492</v>
      </c>
      <c r="H276">
        <v>418657</v>
      </c>
    </row>
    <row r="277" spans="1:8">
      <c r="A277" t="s">
        <v>4226</v>
      </c>
      <c r="B277" s="10">
        <v>45108</v>
      </c>
      <c r="C277" t="s">
        <v>4680</v>
      </c>
      <c r="D277">
        <v>1</v>
      </c>
      <c r="E277">
        <v>3</v>
      </c>
      <c r="F277">
        <v>1</v>
      </c>
      <c r="G277">
        <v>33000198</v>
      </c>
      <c r="H277">
        <v>418659</v>
      </c>
    </row>
    <row r="278" spans="1:8">
      <c r="A278" t="s">
        <v>4227</v>
      </c>
      <c r="B278" s="10">
        <v>45108</v>
      </c>
      <c r="C278" t="s">
        <v>4680</v>
      </c>
      <c r="D278">
        <v>1</v>
      </c>
      <c r="E278">
        <v>3</v>
      </c>
      <c r="F278">
        <v>1</v>
      </c>
      <c r="G278">
        <v>33000209</v>
      </c>
      <c r="H278">
        <v>418660</v>
      </c>
    </row>
    <row r="279" spans="1:8">
      <c r="A279" t="s">
        <v>4228</v>
      </c>
      <c r="B279" s="10">
        <v>45108</v>
      </c>
      <c r="C279" t="s">
        <v>4680</v>
      </c>
      <c r="D279">
        <v>5</v>
      </c>
      <c r="E279">
        <v>1</v>
      </c>
      <c r="F279">
        <v>1</v>
      </c>
      <c r="G279">
        <v>33000209</v>
      </c>
      <c r="H279">
        <v>418661</v>
      </c>
    </row>
    <row r="280" spans="1:8">
      <c r="A280" t="s">
        <v>4229</v>
      </c>
      <c r="B280" s="10">
        <v>45108</v>
      </c>
      <c r="C280" t="s">
        <v>4680</v>
      </c>
      <c r="D280">
        <v>3</v>
      </c>
      <c r="E280">
        <v>3</v>
      </c>
      <c r="F280">
        <v>3</v>
      </c>
      <c r="G280">
        <v>33000222</v>
      </c>
      <c r="H280">
        <v>418662</v>
      </c>
    </row>
    <row r="281" spans="1:8">
      <c r="A281" t="s">
        <v>4230</v>
      </c>
      <c r="B281" s="10">
        <v>45108</v>
      </c>
      <c r="C281" t="s">
        <v>4679</v>
      </c>
      <c r="D281">
        <v>1</v>
      </c>
      <c r="E281">
        <v>3</v>
      </c>
      <c r="F281">
        <v>1</v>
      </c>
      <c r="G281">
        <v>40000210</v>
      </c>
      <c r="H281">
        <v>418665</v>
      </c>
    </row>
    <row r="282" spans="1:8">
      <c r="A282" t="s">
        <v>4231</v>
      </c>
      <c r="B282" s="10">
        <v>45108</v>
      </c>
      <c r="C282" t="s">
        <v>4679</v>
      </c>
      <c r="D282">
        <v>2</v>
      </c>
      <c r="E282">
        <v>4</v>
      </c>
      <c r="F282">
        <v>2</v>
      </c>
      <c r="G282">
        <v>40000210</v>
      </c>
      <c r="H282">
        <v>418666</v>
      </c>
    </row>
    <row r="283" spans="1:8">
      <c r="A283" t="s">
        <v>4232</v>
      </c>
      <c r="B283" s="10">
        <v>45108</v>
      </c>
      <c r="C283" t="s">
        <v>4680</v>
      </c>
      <c r="D283">
        <v>4</v>
      </c>
      <c r="E283">
        <v>1</v>
      </c>
      <c r="F283">
        <v>5</v>
      </c>
      <c r="G283">
        <v>40000392</v>
      </c>
      <c r="H283">
        <v>418671</v>
      </c>
    </row>
    <row r="284" spans="1:8">
      <c r="A284" t="s">
        <v>4233</v>
      </c>
      <c r="B284" s="10">
        <v>45108</v>
      </c>
      <c r="C284" t="s">
        <v>4680</v>
      </c>
      <c r="D284">
        <v>2</v>
      </c>
      <c r="E284">
        <v>2</v>
      </c>
      <c r="F284">
        <v>3</v>
      </c>
      <c r="G284">
        <v>40000394</v>
      </c>
      <c r="H284">
        <v>418676</v>
      </c>
    </row>
    <row r="285" spans="1:8">
      <c r="A285" t="s">
        <v>4234</v>
      </c>
      <c r="B285" s="10">
        <v>45108</v>
      </c>
      <c r="C285" t="s">
        <v>4679</v>
      </c>
      <c r="D285">
        <v>2</v>
      </c>
      <c r="E285">
        <v>4</v>
      </c>
      <c r="F285">
        <v>2</v>
      </c>
      <c r="G285">
        <v>40000395</v>
      </c>
      <c r="H285">
        <v>418678</v>
      </c>
    </row>
    <row r="286" spans="1:8">
      <c r="A286" t="s">
        <v>5223</v>
      </c>
      <c r="B286" s="10">
        <v>45108</v>
      </c>
      <c r="C286" t="s">
        <v>4679</v>
      </c>
      <c r="D286">
        <v>4</v>
      </c>
      <c r="E286">
        <v>3</v>
      </c>
      <c r="F286">
        <v>4</v>
      </c>
      <c r="G286">
        <v>40000397</v>
      </c>
      <c r="H286">
        <v>418680</v>
      </c>
    </row>
    <row r="287" spans="1:8">
      <c r="A287" t="s">
        <v>4235</v>
      </c>
      <c r="B287" s="10">
        <v>45108</v>
      </c>
      <c r="C287" t="s">
        <v>4679</v>
      </c>
      <c r="D287">
        <v>5</v>
      </c>
      <c r="E287">
        <v>3</v>
      </c>
      <c r="F287">
        <v>5</v>
      </c>
      <c r="G287">
        <v>60000035</v>
      </c>
      <c r="H287">
        <v>418682</v>
      </c>
    </row>
    <row r="288" spans="1:8">
      <c r="A288" t="s">
        <v>4236</v>
      </c>
      <c r="B288" s="10">
        <v>45108</v>
      </c>
      <c r="C288" t="s">
        <v>4679</v>
      </c>
      <c r="D288">
        <v>3</v>
      </c>
      <c r="E288">
        <v>3</v>
      </c>
      <c r="F288">
        <v>4</v>
      </c>
      <c r="G288">
        <v>61000028</v>
      </c>
      <c r="H288">
        <v>418687</v>
      </c>
    </row>
    <row r="289" spans="1:8">
      <c r="A289" t="s">
        <v>4237</v>
      </c>
      <c r="B289" s="10">
        <v>45108</v>
      </c>
      <c r="C289" t="s">
        <v>4679</v>
      </c>
      <c r="D289">
        <v>1</v>
      </c>
      <c r="E289">
        <v>1</v>
      </c>
      <c r="F289">
        <v>1</v>
      </c>
      <c r="G289">
        <v>71000093</v>
      </c>
      <c r="H289">
        <v>418694</v>
      </c>
    </row>
    <row r="290" spans="1:8">
      <c r="A290" t="s">
        <v>4238</v>
      </c>
      <c r="B290" s="10">
        <v>45108</v>
      </c>
      <c r="C290" t="s">
        <v>4679</v>
      </c>
      <c r="D290">
        <v>5</v>
      </c>
      <c r="E290">
        <v>4</v>
      </c>
      <c r="F290">
        <v>4</v>
      </c>
      <c r="G290">
        <v>72000094</v>
      </c>
      <c r="H290">
        <v>418707</v>
      </c>
    </row>
    <row r="291" spans="1:8">
      <c r="A291" t="s">
        <v>4239</v>
      </c>
      <c r="B291" s="10">
        <v>45108</v>
      </c>
      <c r="C291" t="s">
        <v>4679</v>
      </c>
      <c r="D291">
        <v>2</v>
      </c>
      <c r="E291">
        <v>4</v>
      </c>
      <c r="F291">
        <v>2</v>
      </c>
      <c r="G291">
        <v>72000131</v>
      </c>
      <c r="H291">
        <v>418713</v>
      </c>
    </row>
    <row r="292" spans="1:8">
      <c r="A292" t="s">
        <v>4240</v>
      </c>
      <c r="B292" s="10">
        <v>45108</v>
      </c>
      <c r="C292" t="s">
        <v>4679</v>
      </c>
      <c r="D292">
        <v>2</v>
      </c>
      <c r="E292">
        <v>4</v>
      </c>
      <c r="F292">
        <v>3</v>
      </c>
      <c r="G292">
        <v>11712</v>
      </c>
      <c r="H292">
        <v>418716</v>
      </c>
    </row>
    <row r="293" spans="1:8">
      <c r="A293" t="s">
        <v>4241</v>
      </c>
      <c r="B293" s="10">
        <v>45108</v>
      </c>
      <c r="C293" t="s">
        <v>4679</v>
      </c>
      <c r="D293">
        <v>4</v>
      </c>
      <c r="E293">
        <v>4</v>
      </c>
      <c r="F293">
        <v>4</v>
      </c>
      <c r="G293">
        <v>11721</v>
      </c>
      <c r="H293">
        <v>418721</v>
      </c>
    </row>
    <row r="294" spans="1:8">
      <c r="A294" t="s">
        <v>5224</v>
      </c>
      <c r="B294" s="10">
        <v>45108</v>
      </c>
      <c r="C294" t="s">
        <v>4679</v>
      </c>
      <c r="D294">
        <v>2</v>
      </c>
      <c r="E294">
        <v>4</v>
      </c>
      <c r="F294">
        <v>3</v>
      </c>
      <c r="G294">
        <v>11721</v>
      </c>
      <c r="H294">
        <v>418722</v>
      </c>
    </row>
    <row r="295" spans="1:8">
      <c r="A295" t="s">
        <v>4242</v>
      </c>
      <c r="B295" s="10">
        <v>45108</v>
      </c>
      <c r="C295" t="s">
        <v>4686</v>
      </c>
      <c r="D295">
        <v>1</v>
      </c>
      <c r="E295">
        <v>1</v>
      </c>
      <c r="F295">
        <v>1</v>
      </c>
      <c r="G295">
        <v>112720701</v>
      </c>
      <c r="H295">
        <v>418725</v>
      </c>
    </row>
    <row r="296" spans="1:8">
      <c r="A296" t="s">
        <v>4243</v>
      </c>
      <c r="B296" s="10">
        <v>45108</v>
      </c>
      <c r="C296" t="s">
        <v>4679</v>
      </c>
      <c r="D296">
        <v>3</v>
      </c>
      <c r="E296">
        <v>3</v>
      </c>
      <c r="F296">
        <v>3</v>
      </c>
      <c r="G296">
        <v>115199838</v>
      </c>
      <c r="H296">
        <v>418729</v>
      </c>
    </row>
    <row r="297" spans="1:8">
      <c r="A297" t="s">
        <v>4244</v>
      </c>
      <c r="B297" s="10">
        <v>45108</v>
      </c>
      <c r="C297" t="s">
        <v>4686</v>
      </c>
      <c r="D297">
        <v>3</v>
      </c>
      <c r="E297">
        <v>1</v>
      </c>
      <c r="F297">
        <v>5</v>
      </c>
      <c r="G297">
        <v>115271421</v>
      </c>
      <c r="H297">
        <v>418730</v>
      </c>
    </row>
    <row r="298" spans="1:8">
      <c r="A298" t="s">
        <v>4245</v>
      </c>
      <c r="B298" s="10">
        <v>45108</v>
      </c>
      <c r="C298" t="s">
        <v>4679</v>
      </c>
      <c r="D298">
        <v>2</v>
      </c>
      <c r="E298">
        <v>5</v>
      </c>
      <c r="F298">
        <v>3</v>
      </c>
      <c r="G298">
        <v>115998528</v>
      </c>
      <c r="H298">
        <v>418733</v>
      </c>
    </row>
    <row r="299" spans="1:8">
      <c r="A299" t="s">
        <v>5225</v>
      </c>
      <c r="B299" s="10">
        <v>45108</v>
      </c>
      <c r="C299" t="s">
        <v>4679</v>
      </c>
      <c r="D299">
        <v>1</v>
      </c>
      <c r="E299">
        <v>1</v>
      </c>
      <c r="F299">
        <v>1</v>
      </c>
      <c r="G299">
        <v>116003369</v>
      </c>
      <c r="H299">
        <v>418734</v>
      </c>
    </row>
    <row r="300" spans="1:8">
      <c r="A300" t="s">
        <v>5226</v>
      </c>
      <c r="B300" s="10">
        <v>45108</v>
      </c>
      <c r="C300" t="s">
        <v>4679</v>
      </c>
      <c r="D300">
        <v>4</v>
      </c>
      <c r="E300">
        <v>5</v>
      </c>
      <c r="F300">
        <v>5</v>
      </c>
      <c r="G300">
        <v>116242546</v>
      </c>
      <c r="H300">
        <v>418736</v>
      </c>
    </row>
    <row r="301" spans="1:8">
      <c r="A301" t="s">
        <v>4246</v>
      </c>
      <c r="B301" s="10">
        <v>45108</v>
      </c>
      <c r="C301" t="s">
        <v>4679</v>
      </c>
      <c r="D301">
        <v>5</v>
      </c>
      <c r="E301">
        <v>4</v>
      </c>
      <c r="F301">
        <v>5</v>
      </c>
      <c r="G301">
        <v>117232538</v>
      </c>
      <c r="H301">
        <v>418737</v>
      </c>
    </row>
    <row r="302" spans="1:8">
      <c r="A302" t="s">
        <v>5227</v>
      </c>
      <c r="B302" s="10">
        <v>45108</v>
      </c>
      <c r="C302" t="s">
        <v>4680</v>
      </c>
      <c r="D302">
        <v>1</v>
      </c>
      <c r="E302">
        <v>1</v>
      </c>
      <c r="F302">
        <v>1</v>
      </c>
      <c r="G302">
        <v>117434118</v>
      </c>
      <c r="H302">
        <v>418739</v>
      </c>
    </row>
    <row r="303" spans="1:8">
      <c r="A303" t="s">
        <v>4247</v>
      </c>
      <c r="B303" s="10">
        <v>45108</v>
      </c>
      <c r="C303" t="s">
        <v>4680</v>
      </c>
      <c r="D303">
        <v>1</v>
      </c>
      <c r="E303">
        <v>2</v>
      </c>
      <c r="F303">
        <v>2</v>
      </c>
      <c r="G303">
        <v>117756403</v>
      </c>
      <c r="H303">
        <v>418740</v>
      </c>
    </row>
    <row r="304" spans="1:8">
      <c r="A304" t="s">
        <v>4248</v>
      </c>
      <c r="B304" s="10">
        <v>45108</v>
      </c>
      <c r="C304" t="s">
        <v>4681</v>
      </c>
      <c r="D304">
        <v>2</v>
      </c>
      <c r="E304">
        <v>4</v>
      </c>
      <c r="F304">
        <v>3</v>
      </c>
      <c r="G304">
        <v>118388040</v>
      </c>
      <c r="H304">
        <v>418741</v>
      </c>
    </row>
    <row r="305" spans="1:8">
      <c r="A305" t="s">
        <v>4249</v>
      </c>
      <c r="B305" s="10">
        <v>45108</v>
      </c>
      <c r="C305" t="s">
        <v>4682</v>
      </c>
      <c r="D305">
        <v>1</v>
      </c>
      <c r="E305">
        <v>1</v>
      </c>
      <c r="F305">
        <v>3</v>
      </c>
      <c r="G305">
        <v>118513878</v>
      </c>
      <c r="H305">
        <v>418742</v>
      </c>
    </row>
    <row r="306" spans="1:8">
      <c r="A306" t="s">
        <v>4250</v>
      </c>
      <c r="B306" s="10">
        <v>45108</v>
      </c>
      <c r="C306" t="s">
        <v>4680</v>
      </c>
      <c r="D306">
        <v>3</v>
      </c>
      <c r="E306">
        <v>2</v>
      </c>
      <c r="F306">
        <v>3</v>
      </c>
      <c r="G306">
        <v>119250454</v>
      </c>
      <c r="H306">
        <v>418743</v>
      </c>
    </row>
    <row r="307" spans="1:8">
      <c r="A307" t="s">
        <v>4251</v>
      </c>
      <c r="B307" s="10">
        <v>45108</v>
      </c>
      <c r="C307" t="s">
        <v>4681</v>
      </c>
      <c r="D307">
        <v>1</v>
      </c>
      <c r="E307">
        <v>1</v>
      </c>
      <c r="F307">
        <v>1</v>
      </c>
      <c r="G307">
        <v>121455422</v>
      </c>
      <c r="H307">
        <v>418745</v>
      </c>
    </row>
    <row r="308" spans="1:8">
      <c r="A308" t="s">
        <v>4252</v>
      </c>
      <c r="B308" s="10">
        <v>45108</v>
      </c>
      <c r="C308" t="s">
        <v>4679</v>
      </c>
      <c r="D308">
        <v>1</v>
      </c>
      <c r="E308">
        <v>3</v>
      </c>
      <c r="F308">
        <v>2</v>
      </c>
      <c r="G308">
        <v>134001122</v>
      </c>
      <c r="H308">
        <v>418749</v>
      </c>
    </row>
    <row r="309" spans="1:8">
      <c r="A309" t="s">
        <v>4253</v>
      </c>
      <c r="B309" s="10">
        <v>45108</v>
      </c>
      <c r="C309" t="s">
        <v>4682</v>
      </c>
      <c r="D309">
        <v>1</v>
      </c>
      <c r="E309">
        <v>3</v>
      </c>
      <c r="F309">
        <v>2</v>
      </c>
      <c r="G309">
        <v>134290907</v>
      </c>
      <c r="H309">
        <v>418750</v>
      </c>
    </row>
    <row r="310" spans="1:8">
      <c r="A310" t="s">
        <v>4254</v>
      </c>
      <c r="B310" s="10">
        <v>45108</v>
      </c>
      <c r="C310" t="s">
        <v>4679</v>
      </c>
      <c r="D310">
        <v>1</v>
      </c>
      <c r="E310">
        <v>4</v>
      </c>
      <c r="F310">
        <v>5</v>
      </c>
      <c r="G310">
        <v>20000712</v>
      </c>
      <c r="H310">
        <v>418762</v>
      </c>
    </row>
    <row r="311" spans="1:8">
      <c r="A311" t="s">
        <v>5228</v>
      </c>
      <c r="B311" s="10">
        <v>45108</v>
      </c>
      <c r="C311" t="s">
        <v>4679</v>
      </c>
      <c r="D311">
        <v>3</v>
      </c>
      <c r="E311">
        <v>5</v>
      </c>
      <c r="F311">
        <v>5</v>
      </c>
      <c r="G311">
        <v>136742533</v>
      </c>
      <c r="H311">
        <v>418751</v>
      </c>
    </row>
    <row r="312" spans="1:8">
      <c r="A312" t="s">
        <v>4255</v>
      </c>
      <c r="B312" s="10">
        <v>45108</v>
      </c>
      <c r="C312" t="s">
        <v>4682</v>
      </c>
      <c r="D312">
        <v>1</v>
      </c>
      <c r="E312">
        <v>5</v>
      </c>
      <c r="F312">
        <v>1</v>
      </c>
      <c r="G312">
        <v>136997038</v>
      </c>
      <c r="H312">
        <v>418753</v>
      </c>
    </row>
    <row r="313" spans="1:8">
      <c r="A313" t="s">
        <v>5229</v>
      </c>
      <c r="B313" s="10">
        <v>45108</v>
      </c>
      <c r="C313" t="s">
        <v>4679</v>
      </c>
      <c r="D313">
        <v>2</v>
      </c>
      <c r="E313">
        <v>2</v>
      </c>
      <c r="F313">
        <v>5</v>
      </c>
      <c r="G313">
        <v>137355764</v>
      </c>
      <c r="H313">
        <v>418754</v>
      </c>
    </row>
    <row r="314" spans="1:8">
      <c r="A314" t="s">
        <v>4256</v>
      </c>
      <c r="B314" s="10">
        <v>45108</v>
      </c>
      <c r="C314" t="s">
        <v>4680</v>
      </c>
      <c r="D314">
        <v>2</v>
      </c>
      <c r="E314">
        <v>2</v>
      </c>
      <c r="F314">
        <v>4</v>
      </c>
      <c r="G314">
        <v>20000669</v>
      </c>
      <c r="H314">
        <v>418757</v>
      </c>
    </row>
    <row r="315" spans="1:8">
      <c r="A315" t="s">
        <v>4031</v>
      </c>
      <c r="B315" s="10">
        <v>45108</v>
      </c>
      <c r="C315" t="s">
        <v>4680</v>
      </c>
      <c r="D315">
        <v>1</v>
      </c>
      <c r="E315">
        <v>3</v>
      </c>
      <c r="F315">
        <v>3</v>
      </c>
      <c r="G315">
        <v>20000669</v>
      </c>
      <c r="H315">
        <v>418758</v>
      </c>
    </row>
    <row r="316" spans="1:8">
      <c r="A316" t="s">
        <v>4257</v>
      </c>
      <c r="B316" s="10">
        <v>45108</v>
      </c>
      <c r="C316" t="s">
        <v>4679</v>
      </c>
      <c r="D316">
        <v>5</v>
      </c>
      <c r="E316">
        <v>3</v>
      </c>
      <c r="F316">
        <v>5</v>
      </c>
      <c r="G316">
        <v>20000712</v>
      </c>
      <c r="H316">
        <v>418760</v>
      </c>
    </row>
    <row r="317" spans="1:8">
      <c r="A317" t="s">
        <v>4258</v>
      </c>
      <c r="B317" s="10">
        <v>45109</v>
      </c>
      <c r="C317" t="s">
        <v>4679</v>
      </c>
      <c r="D317">
        <v>5</v>
      </c>
      <c r="E317">
        <v>5</v>
      </c>
      <c r="F317">
        <v>4</v>
      </c>
      <c r="G317">
        <v>40000382</v>
      </c>
      <c r="H317">
        <v>418933</v>
      </c>
    </row>
    <row r="318" spans="1:8">
      <c r="A318" t="s">
        <v>4259</v>
      </c>
      <c r="B318" s="10">
        <v>45108</v>
      </c>
      <c r="C318" t="s">
        <v>4679</v>
      </c>
      <c r="D318">
        <v>1</v>
      </c>
      <c r="E318">
        <v>3</v>
      </c>
      <c r="F318">
        <v>2</v>
      </c>
      <c r="G318">
        <v>20000852</v>
      </c>
      <c r="H318">
        <v>418764</v>
      </c>
    </row>
    <row r="319" spans="1:8">
      <c r="A319" t="s">
        <v>4260</v>
      </c>
      <c r="B319" s="10">
        <v>45108</v>
      </c>
      <c r="C319" t="s">
        <v>4679</v>
      </c>
      <c r="D319">
        <v>4</v>
      </c>
      <c r="E319">
        <v>4</v>
      </c>
      <c r="F319">
        <v>5</v>
      </c>
      <c r="G319">
        <v>20000855</v>
      </c>
      <c r="H319">
        <v>418767</v>
      </c>
    </row>
    <row r="320" spans="1:8">
      <c r="A320" t="s">
        <v>5230</v>
      </c>
      <c r="B320" s="10">
        <v>45108</v>
      </c>
      <c r="C320" t="s">
        <v>4680</v>
      </c>
      <c r="D320">
        <v>5</v>
      </c>
      <c r="E320">
        <v>3</v>
      </c>
      <c r="F320">
        <v>5</v>
      </c>
      <c r="G320">
        <v>200033657</v>
      </c>
      <c r="H320">
        <v>418769</v>
      </c>
    </row>
    <row r="321" spans="1:8">
      <c r="A321" t="s">
        <v>5231</v>
      </c>
      <c r="B321" s="10">
        <v>45108</v>
      </c>
      <c r="C321" t="s">
        <v>4682</v>
      </c>
      <c r="D321">
        <v>3</v>
      </c>
      <c r="E321">
        <v>4</v>
      </c>
      <c r="F321">
        <v>5</v>
      </c>
      <c r="G321">
        <v>200268175</v>
      </c>
      <c r="H321">
        <v>418771</v>
      </c>
    </row>
    <row r="322" spans="1:8">
      <c r="A322" t="s">
        <v>4261</v>
      </c>
      <c r="B322" s="10">
        <v>45108</v>
      </c>
      <c r="C322" t="s">
        <v>4682</v>
      </c>
      <c r="D322">
        <v>1</v>
      </c>
      <c r="E322">
        <v>3</v>
      </c>
      <c r="F322">
        <v>3</v>
      </c>
      <c r="G322">
        <v>200270258</v>
      </c>
      <c r="H322">
        <v>418772</v>
      </c>
    </row>
    <row r="323" spans="1:8">
      <c r="A323" t="s">
        <v>5232</v>
      </c>
      <c r="B323" s="10">
        <v>45108</v>
      </c>
      <c r="C323" t="s">
        <v>4680</v>
      </c>
      <c r="D323">
        <v>1</v>
      </c>
      <c r="E323">
        <v>1</v>
      </c>
      <c r="F323">
        <v>3</v>
      </c>
      <c r="G323">
        <v>200633758</v>
      </c>
      <c r="H323">
        <v>418773</v>
      </c>
    </row>
    <row r="324" spans="1:8">
      <c r="A324" t="s">
        <v>5233</v>
      </c>
      <c r="B324" s="10">
        <v>45108</v>
      </c>
      <c r="C324" t="s">
        <v>4679</v>
      </c>
      <c r="D324">
        <v>1</v>
      </c>
      <c r="E324">
        <v>3</v>
      </c>
      <c r="F324">
        <v>1</v>
      </c>
      <c r="G324">
        <v>200673140</v>
      </c>
      <c r="H324">
        <v>418775</v>
      </c>
    </row>
    <row r="325" spans="1:8">
      <c r="A325" t="s">
        <v>4262</v>
      </c>
      <c r="B325" s="10">
        <v>45108</v>
      </c>
      <c r="C325" t="s">
        <v>4679</v>
      </c>
      <c r="D325">
        <v>4</v>
      </c>
      <c r="E325">
        <v>4</v>
      </c>
      <c r="F325">
        <v>4</v>
      </c>
      <c r="G325">
        <v>200884070</v>
      </c>
      <c r="H325">
        <v>418779</v>
      </c>
    </row>
    <row r="326" spans="1:8">
      <c r="A326" t="s">
        <v>4263</v>
      </c>
      <c r="B326" s="10">
        <v>45108</v>
      </c>
      <c r="C326" t="s">
        <v>4679</v>
      </c>
      <c r="D326">
        <v>1</v>
      </c>
      <c r="E326">
        <v>5</v>
      </c>
      <c r="F326">
        <v>5</v>
      </c>
      <c r="G326">
        <v>200884070</v>
      </c>
      <c r="H326">
        <v>418780</v>
      </c>
    </row>
    <row r="327" spans="1:8">
      <c r="A327" t="s">
        <v>4264</v>
      </c>
      <c r="B327" s="10">
        <v>45118</v>
      </c>
      <c r="C327" t="s">
        <v>4682</v>
      </c>
      <c r="D327">
        <v>5</v>
      </c>
      <c r="E327">
        <v>2</v>
      </c>
      <c r="F327">
        <v>5</v>
      </c>
      <c r="G327">
        <v>130695273</v>
      </c>
      <c r="H327">
        <v>420559</v>
      </c>
    </row>
    <row r="328" spans="1:8">
      <c r="A328" t="s">
        <v>5234</v>
      </c>
      <c r="B328" s="10">
        <v>45110</v>
      </c>
      <c r="C328" t="s">
        <v>4680</v>
      </c>
      <c r="D328">
        <v>1</v>
      </c>
      <c r="E328">
        <v>5</v>
      </c>
      <c r="F328">
        <v>3</v>
      </c>
      <c r="G328">
        <v>130949266</v>
      </c>
      <c r="H328">
        <v>419091</v>
      </c>
    </row>
    <row r="329" spans="1:8">
      <c r="A329" t="s">
        <v>4265</v>
      </c>
      <c r="B329" s="10">
        <v>45110</v>
      </c>
      <c r="C329" t="s">
        <v>4680</v>
      </c>
      <c r="D329">
        <v>3</v>
      </c>
      <c r="E329">
        <v>4</v>
      </c>
      <c r="F329">
        <v>5</v>
      </c>
      <c r="G329">
        <v>132098948</v>
      </c>
      <c r="H329">
        <v>419093</v>
      </c>
    </row>
    <row r="330" spans="1:8">
      <c r="A330" t="s">
        <v>4266</v>
      </c>
      <c r="B330" s="10">
        <v>45110</v>
      </c>
      <c r="C330" t="s">
        <v>4682</v>
      </c>
      <c r="D330">
        <v>1</v>
      </c>
      <c r="E330">
        <v>1</v>
      </c>
      <c r="F330">
        <v>3</v>
      </c>
      <c r="G330">
        <v>133297747</v>
      </c>
      <c r="H330">
        <v>419099</v>
      </c>
    </row>
    <row r="331" spans="1:8">
      <c r="A331" t="s">
        <v>4267</v>
      </c>
      <c r="B331" s="10">
        <v>45110</v>
      </c>
      <c r="C331" t="s">
        <v>4680</v>
      </c>
      <c r="D331">
        <v>2</v>
      </c>
      <c r="E331">
        <v>3</v>
      </c>
      <c r="F331">
        <v>2</v>
      </c>
      <c r="G331">
        <v>135825446</v>
      </c>
      <c r="H331">
        <v>419100</v>
      </c>
    </row>
    <row r="332" spans="1:8">
      <c r="A332" t="s">
        <v>5235</v>
      </c>
      <c r="B332" s="10">
        <v>45110</v>
      </c>
      <c r="C332" t="s">
        <v>4680</v>
      </c>
      <c r="D332">
        <v>1</v>
      </c>
      <c r="E332">
        <v>2</v>
      </c>
      <c r="F332">
        <v>1</v>
      </c>
      <c r="G332">
        <v>136293685</v>
      </c>
      <c r="H332">
        <v>419102</v>
      </c>
    </row>
    <row r="333" spans="1:8">
      <c r="A333" t="s">
        <v>5236</v>
      </c>
      <c r="B333" s="10">
        <v>45110</v>
      </c>
      <c r="C333" t="s">
        <v>4682</v>
      </c>
      <c r="D333">
        <v>5</v>
      </c>
      <c r="E333">
        <v>4</v>
      </c>
      <c r="F333">
        <v>5</v>
      </c>
      <c r="G333">
        <v>136895935</v>
      </c>
      <c r="H333">
        <v>419104</v>
      </c>
    </row>
    <row r="334" spans="1:8">
      <c r="A334" t="s">
        <v>5237</v>
      </c>
      <c r="B334" s="10">
        <v>45110</v>
      </c>
      <c r="C334" t="s">
        <v>4681</v>
      </c>
      <c r="D334">
        <v>1</v>
      </c>
      <c r="E334">
        <v>2</v>
      </c>
      <c r="F334">
        <v>1</v>
      </c>
      <c r="G334">
        <v>20000695</v>
      </c>
      <c r="H334">
        <v>419107</v>
      </c>
    </row>
    <row r="335" spans="1:8">
      <c r="A335" t="s">
        <v>5238</v>
      </c>
      <c r="B335" s="10">
        <v>45110</v>
      </c>
      <c r="C335" t="s">
        <v>4679</v>
      </c>
      <c r="D335">
        <v>1</v>
      </c>
      <c r="E335">
        <v>4</v>
      </c>
      <c r="F335">
        <v>4</v>
      </c>
      <c r="G335">
        <v>20000855</v>
      </c>
      <c r="H335">
        <v>419113</v>
      </c>
    </row>
    <row r="336" spans="1:8">
      <c r="A336" t="s">
        <v>4268</v>
      </c>
      <c r="B336" s="10">
        <v>45110</v>
      </c>
      <c r="C336" t="s">
        <v>4686</v>
      </c>
      <c r="D336">
        <v>3</v>
      </c>
      <c r="E336">
        <v>3</v>
      </c>
      <c r="F336">
        <v>5</v>
      </c>
      <c r="G336">
        <v>200015595</v>
      </c>
      <c r="H336">
        <v>419114</v>
      </c>
    </row>
    <row r="337" spans="1:8">
      <c r="A337" t="s">
        <v>4269</v>
      </c>
      <c r="B337" s="10">
        <v>45110</v>
      </c>
      <c r="C337" t="s">
        <v>4682</v>
      </c>
      <c r="D337">
        <v>4</v>
      </c>
      <c r="E337">
        <v>4</v>
      </c>
      <c r="F337">
        <v>4</v>
      </c>
      <c r="G337">
        <v>200439349</v>
      </c>
      <c r="H337">
        <v>419115</v>
      </c>
    </row>
    <row r="338" spans="1:8">
      <c r="A338" t="s">
        <v>4270</v>
      </c>
      <c r="B338" s="10">
        <v>45110</v>
      </c>
      <c r="C338" t="s">
        <v>4679</v>
      </c>
      <c r="D338">
        <v>1</v>
      </c>
      <c r="E338">
        <v>2</v>
      </c>
      <c r="F338">
        <v>1</v>
      </c>
      <c r="G338">
        <v>200465920</v>
      </c>
      <c r="H338">
        <v>419117</v>
      </c>
    </row>
    <row r="339" spans="1:8">
      <c r="A339" t="s">
        <v>4271</v>
      </c>
      <c r="B339" s="10">
        <v>45110</v>
      </c>
      <c r="C339" t="s">
        <v>4679</v>
      </c>
      <c r="D339">
        <v>5</v>
      </c>
      <c r="E339">
        <v>4</v>
      </c>
      <c r="F339">
        <v>5</v>
      </c>
      <c r="G339">
        <v>200560517</v>
      </c>
      <c r="H339">
        <v>419120</v>
      </c>
    </row>
    <row r="340" spans="1:8">
      <c r="A340" t="s">
        <v>5239</v>
      </c>
      <c r="B340" s="10">
        <v>45110</v>
      </c>
      <c r="C340" t="s">
        <v>4680</v>
      </c>
      <c r="D340">
        <v>3</v>
      </c>
      <c r="E340">
        <v>5</v>
      </c>
      <c r="F340">
        <v>3</v>
      </c>
      <c r="G340">
        <v>200633758</v>
      </c>
      <c r="H340">
        <v>419122</v>
      </c>
    </row>
    <row r="341" spans="1:8">
      <c r="A341" t="s">
        <v>4272</v>
      </c>
      <c r="B341" s="10">
        <v>45110</v>
      </c>
      <c r="C341" t="s">
        <v>4680</v>
      </c>
      <c r="D341">
        <v>1</v>
      </c>
      <c r="E341">
        <v>4</v>
      </c>
      <c r="F341">
        <v>5</v>
      </c>
      <c r="G341">
        <v>200633758</v>
      </c>
      <c r="H341">
        <v>419123</v>
      </c>
    </row>
    <row r="342" spans="1:8">
      <c r="A342" t="s">
        <v>5240</v>
      </c>
      <c r="B342" s="10">
        <v>45110</v>
      </c>
      <c r="C342" t="s">
        <v>4680</v>
      </c>
      <c r="D342">
        <v>3</v>
      </c>
      <c r="E342">
        <v>5</v>
      </c>
      <c r="F342">
        <v>2</v>
      </c>
      <c r="G342">
        <v>33000209</v>
      </c>
      <c r="H342">
        <v>419128</v>
      </c>
    </row>
    <row r="343" spans="1:8">
      <c r="A343" t="s">
        <v>4273</v>
      </c>
      <c r="B343" s="10">
        <v>45110</v>
      </c>
      <c r="C343" t="s">
        <v>4680</v>
      </c>
      <c r="D343">
        <v>1</v>
      </c>
      <c r="E343">
        <v>3</v>
      </c>
      <c r="F343">
        <v>3</v>
      </c>
      <c r="G343">
        <v>33000215</v>
      </c>
      <c r="H343">
        <v>419131</v>
      </c>
    </row>
    <row r="344" spans="1:8">
      <c r="A344" t="s">
        <v>5241</v>
      </c>
      <c r="B344" s="10">
        <v>45110</v>
      </c>
      <c r="C344" t="s">
        <v>4680</v>
      </c>
      <c r="D344">
        <v>2</v>
      </c>
      <c r="E344">
        <v>3</v>
      </c>
      <c r="F344">
        <v>5</v>
      </c>
      <c r="G344">
        <v>33000215</v>
      </c>
      <c r="H344">
        <v>419132</v>
      </c>
    </row>
    <row r="345" spans="1:8">
      <c r="A345" t="s">
        <v>4274</v>
      </c>
      <c r="B345" s="10">
        <v>45110</v>
      </c>
      <c r="C345" t="s">
        <v>4680</v>
      </c>
      <c r="D345">
        <v>3</v>
      </c>
      <c r="E345">
        <v>1</v>
      </c>
      <c r="F345">
        <v>5</v>
      </c>
      <c r="G345">
        <v>33000215</v>
      </c>
      <c r="H345">
        <v>419133</v>
      </c>
    </row>
    <row r="346" spans="1:8">
      <c r="A346" t="s">
        <v>5242</v>
      </c>
      <c r="B346" s="10">
        <v>45110</v>
      </c>
      <c r="C346" t="s">
        <v>4679</v>
      </c>
      <c r="D346">
        <v>5</v>
      </c>
      <c r="E346">
        <v>4</v>
      </c>
      <c r="F346">
        <v>5</v>
      </c>
      <c r="G346">
        <v>40000154</v>
      </c>
      <c r="H346">
        <v>419134</v>
      </c>
    </row>
    <row r="347" spans="1:8">
      <c r="A347" t="s">
        <v>4275</v>
      </c>
      <c r="B347" s="10">
        <v>45110</v>
      </c>
      <c r="C347" t="s">
        <v>4679</v>
      </c>
      <c r="D347">
        <v>1</v>
      </c>
      <c r="E347">
        <v>2</v>
      </c>
      <c r="F347">
        <v>1</v>
      </c>
      <c r="G347">
        <v>40000210</v>
      </c>
      <c r="H347">
        <v>419136</v>
      </c>
    </row>
    <row r="348" spans="1:8">
      <c r="A348" t="s">
        <v>5243</v>
      </c>
      <c r="B348" s="10">
        <v>45110</v>
      </c>
      <c r="C348" t="s">
        <v>4679</v>
      </c>
      <c r="D348">
        <v>1</v>
      </c>
      <c r="E348">
        <v>1</v>
      </c>
      <c r="F348">
        <v>1</v>
      </c>
      <c r="G348">
        <v>40000210</v>
      </c>
      <c r="H348">
        <v>419137</v>
      </c>
    </row>
    <row r="349" spans="1:8">
      <c r="A349" t="s">
        <v>5244</v>
      </c>
      <c r="B349" s="10">
        <v>45110</v>
      </c>
      <c r="C349" t="s">
        <v>4679</v>
      </c>
      <c r="D349">
        <v>2</v>
      </c>
      <c r="E349">
        <v>3</v>
      </c>
      <c r="F349">
        <v>3</v>
      </c>
      <c r="G349">
        <v>40000210</v>
      </c>
      <c r="H349">
        <v>419138</v>
      </c>
    </row>
    <row r="350" spans="1:8">
      <c r="A350" t="s">
        <v>4276</v>
      </c>
      <c r="B350" s="10">
        <v>45110</v>
      </c>
      <c r="C350" t="s">
        <v>4679</v>
      </c>
      <c r="D350">
        <v>4</v>
      </c>
      <c r="E350">
        <v>5</v>
      </c>
      <c r="F350">
        <v>5</v>
      </c>
      <c r="G350">
        <v>138853098</v>
      </c>
      <c r="H350">
        <v>419217</v>
      </c>
    </row>
    <row r="351" spans="1:8">
      <c r="A351" t="s">
        <v>5650</v>
      </c>
      <c r="B351" s="10">
        <v>45110</v>
      </c>
      <c r="C351" t="s">
        <v>4679</v>
      </c>
      <c r="D351">
        <v>2</v>
      </c>
      <c r="E351">
        <v>3</v>
      </c>
      <c r="F351">
        <v>3</v>
      </c>
      <c r="G351">
        <v>40000210</v>
      </c>
      <c r="H351">
        <v>419139</v>
      </c>
    </row>
    <row r="352" spans="1:8">
      <c r="A352" t="s">
        <v>4277</v>
      </c>
      <c r="B352" s="10">
        <v>45110</v>
      </c>
      <c r="C352" t="s">
        <v>4680</v>
      </c>
      <c r="D352">
        <v>3</v>
      </c>
      <c r="E352">
        <v>3</v>
      </c>
      <c r="F352">
        <v>4</v>
      </c>
      <c r="G352">
        <v>40000392</v>
      </c>
      <c r="H352">
        <v>419143</v>
      </c>
    </row>
    <row r="353" spans="1:8">
      <c r="A353" t="s">
        <v>4278</v>
      </c>
      <c r="B353" s="10">
        <v>45110</v>
      </c>
      <c r="C353" t="s">
        <v>4680</v>
      </c>
      <c r="D353">
        <v>1</v>
      </c>
      <c r="E353">
        <v>1</v>
      </c>
      <c r="F353">
        <v>1</v>
      </c>
      <c r="G353">
        <v>40000392</v>
      </c>
      <c r="H353">
        <v>419144</v>
      </c>
    </row>
    <row r="354" spans="1:8">
      <c r="A354" t="s">
        <v>4279</v>
      </c>
      <c r="B354" s="10">
        <v>45110</v>
      </c>
      <c r="C354" t="s">
        <v>4679</v>
      </c>
      <c r="D354">
        <v>5</v>
      </c>
      <c r="E354">
        <v>5</v>
      </c>
      <c r="F354">
        <v>4</v>
      </c>
      <c r="G354">
        <v>60000072</v>
      </c>
      <c r="H354">
        <v>419153</v>
      </c>
    </row>
    <row r="355" spans="1:8">
      <c r="A355" t="s">
        <v>4280</v>
      </c>
      <c r="B355" s="10">
        <v>45110</v>
      </c>
      <c r="C355" t="s">
        <v>4679</v>
      </c>
      <c r="D355">
        <v>4</v>
      </c>
      <c r="E355">
        <v>4</v>
      </c>
      <c r="F355">
        <v>3</v>
      </c>
      <c r="G355">
        <v>61000122</v>
      </c>
      <c r="H355">
        <v>419164</v>
      </c>
    </row>
    <row r="356" spans="1:8">
      <c r="A356" t="s">
        <v>4281</v>
      </c>
      <c r="B356" s="10">
        <v>45110</v>
      </c>
      <c r="C356" t="s">
        <v>4679</v>
      </c>
      <c r="D356">
        <v>5</v>
      </c>
      <c r="E356">
        <v>4</v>
      </c>
      <c r="F356">
        <v>5</v>
      </c>
      <c r="G356">
        <v>61000122</v>
      </c>
      <c r="H356">
        <v>419165</v>
      </c>
    </row>
    <row r="357" spans="1:8">
      <c r="A357" t="s">
        <v>4282</v>
      </c>
      <c r="B357" s="10">
        <v>45110</v>
      </c>
      <c r="C357" t="s">
        <v>4679</v>
      </c>
      <c r="D357">
        <v>5</v>
      </c>
      <c r="E357">
        <v>4</v>
      </c>
      <c r="F357">
        <v>5</v>
      </c>
      <c r="G357">
        <v>71000195</v>
      </c>
      <c r="H357">
        <v>419167</v>
      </c>
    </row>
    <row r="358" spans="1:8">
      <c r="A358" t="s">
        <v>4283</v>
      </c>
      <c r="B358" s="10">
        <v>45110</v>
      </c>
      <c r="C358" t="s">
        <v>4679</v>
      </c>
      <c r="D358">
        <v>3</v>
      </c>
      <c r="E358">
        <v>4</v>
      </c>
      <c r="F358">
        <v>2</v>
      </c>
      <c r="G358">
        <v>72000010</v>
      </c>
      <c r="H358">
        <v>419172</v>
      </c>
    </row>
    <row r="359" spans="1:8">
      <c r="A359" t="s">
        <v>4284</v>
      </c>
      <c r="B359" s="10">
        <v>45110</v>
      </c>
      <c r="C359" t="s">
        <v>4679</v>
      </c>
      <c r="D359">
        <v>2</v>
      </c>
      <c r="E359">
        <v>5</v>
      </c>
      <c r="F359">
        <v>5</v>
      </c>
      <c r="G359">
        <v>72000010</v>
      </c>
      <c r="H359">
        <v>419173</v>
      </c>
    </row>
    <row r="360" spans="1:8">
      <c r="A360" t="s">
        <v>5245</v>
      </c>
      <c r="B360" s="10">
        <v>45110</v>
      </c>
      <c r="C360" t="s">
        <v>4679</v>
      </c>
      <c r="D360">
        <v>1</v>
      </c>
      <c r="E360">
        <v>1</v>
      </c>
      <c r="F360">
        <v>1</v>
      </c>
      <c r="G360">
        <v>72000031</v>
      </c>
      <c r="H360">
        <v>419174</v>
      </c>
    </row>
    <row r="361" spans="1:8">
      <c r="A361" t="s">
        <v>5246</v>
      </c>
      <c r="B361" s="10">
        <v>45110</v>
      </c>
      <c r="C361" t="s">
        <v>4679</v>
      </c>
      <c r="D361">
        <v>3</v>
      </c>
      <c r="E361">
        <v>5</v>
      </c>
      <c r="F361">
        <v>5</v>
      </c>
      <c r="G361">
        <v>72000094</v>
      </c>
      <c r="H361">
        <v>419176</v>
      </c>
    </row>
    <row r="362" spans="1:8">
      <c r="A362" t="s">
        <v>4285</v>
      </c>
      <c r="B362" s="10">
        <v>45110</v>
      </c>
      <c r="C362" t="s">
        <v>4680</v>
      </c>
      <c r="D362">
        <v>1</v>
      </c>
      <c r="E362">
        <v>2</v>
      </c>
      <c r="F362">
        <v>1</v>
      </c>
      <c r="G362">
        <v>72000180</v>
      </c>
      <c r="H362">
        <v>419178</v>
      </c>
    </row>
    <row r="363" spans="1:8">
      <c r="A363" t="s">
        <v>4286</v>
      </c>
      <c r="B363" s="10">
        <v>45110</v>
      </c>
      <c r="C363" t="s">
        <v>4680</v>
      </c>
      <c r="D363">
        <v>2</v>
      </c>
      <c r="E363">
        <v>3</v>
      </c>
      <c r="F363">
        <v>3</v>
      </c>
      <c r="G363">
        <v>72000182</v>
      </c>
      <c r="H363">
        <v>419179</v>
      </c>
    </row>
    <row r="364" spans="1:8">
      <c r="A364" t="s">
        <v>4287</v>
      </c>
      <c r="B364" s="10">
        <v>45110</v>
      </c>
      <c r="C364" t="s">
        <v>4679</v>
      </c>
      <c r="D364">
        <v>3</v>
      </c>
      <c r="E364">
        <v>5</v>
      </c>
      <c r="F364">
        <v>5</v>
      </c>
      <c r="G364">
        <v>99999972</v>
      </c>
      <c r="H364">
        <v>419183</v>
      </c>
    </row>
    <row r="365" spans="1:8">
      <c r="A365" t="s">
        <v>4288</v>
      </c>
      <c r="B365" s="10">
        <v>45110</v>
      </c>
      <c r="C365" t="s">
        <v>4679</v>
      </c>
      <c r="D365">
        <v>4</v>
      </c>
      <c r="E365">
        <v>4</v>
      </c>
      <c r="F365">
        <v>4</v>
      </c>
      <c r="G365">
        <v>104050760</v>
      </c>
      <c r="H365">
        <v>419190</v>
      </c>
    </row>
    <row r="366" spans="1:8">
      <c r="A366" t="s">
        <v>5247</v>
      </c>
      <c r="B366" s="10">
        <v>45110</v>
      </c>
      <c r="C366" t="s">
        <v>4679</v>
      </c>
      <c r="D366">
        <v>5</v>
      </c>
      <c r="E366">
        <v>3</v>
      </c>
      <c r="F366">
        <v>5</v>
      </c>
      <c r="G366">
        <v>104590112</v>
      </c>
      <c r="H366">
        <v>419191</v>
      </c>
    </row>
    <row r="367" spans="1:8">
      <c r="A367" t="s">
        <v>4289</v>
      </c>
      <c r="B367" s="10">
        <v>45110</v>
      </c>
      <c r="C367" t="s">
        <v>4683</v>
      </c>
      <c r="D367">
        <v>2</v>
      </c>
      <c r="E367">
        <v>3</v>
      </c>
      <c r="F367">
        <v>3</v>
      </c>
      <c r="G367">
        <v>11169337</v>
      </c>
      <c r="H367">
        <v>419192</v>
      </c>
    </row>
    <row r="368" spans="1:8">
      <c r="A368" t="s">
        <v>5248</v>
      </c>
      <c r="B368" s="10">
        <v>45110</v>
      </c>
      <c r="C368" t="s">
        <v>4680</v>
      </c>
      <c r="D368">
        <v>2</v>
      </c>
      <c r="E368">
        <v>3</v>
      </c>
      <c r="F368">
        <v>3</v>
      </c>
      <c r="G368">
        <v>117757674</v>
      </c>
      <c r="H368">
        <v>419199</v>
      </c>
    </row>
    <row r="369" spans="1:8">
      <c r="A369" t="s">
        <v>5249</v>
      </c>
      <c r="B369" s="10">
        <v>45110</v>
      </c>
      <c r="C369" t="s">
        <v>4681</v>
      </c>
      <c r="D369">
        <v>1</v>
      </c>
      <c r="E369">
        <v>1</v>
      </c>
      <c r="F369">
        <v>1</v>
      </c>
      <c r="G369">
        <v>118388040</v>
      </c>
      <c r="H369">
        <v>419200</v>
      </c>
    </row>
    <row r="370" spans="1:8">
      <c r="A370" t="s">
        <v>4290</v>
      </c>
      <c r="B370" s="10">
        <v>45110</v>
      </c>
      <c r="C370" t="s">
        <v>4687</v>
      </c>
      <c r="D370">
        <v>3</v>
      </c>
      <c r="E370">
        <v>4</v>
      </c>
      <c r="F370">
        <v>4</v>
      </c>
      <c r="G370">
        <v>118960707</v>
      </c>
      <c r="H370">
        <v>419201</v>
      </c>
    </row>
    <row r="371" spans="1:8">
      <c r="A371" t="s">
        <v>5250</v>
      </c>
      <c r="B371" s="10">
        <v>45110</v>
      </c>
      <c r="C371" t="s">
        <v>4679</v>
      </c>
      <c r="D371">
        <v>1</v>
      </c>
      <c r="E371">
        <v>1</v>
      </c>
      <c r="F371">
        <v>1</v>
      </c>
      <c r="G371">
        <v>127259299</v>
      </c>
      <c r="H371">
        <v>419203</v>
      </c>
    </row>
    <row r="372" spans="1:8">
      <c r="A372" t="s">
        <v>4291</v>
      </c>
      <c r="B372" s="10">
        <v>45110</v>
      </c>
      <c r="C372" t="s">
        <v>4682</v>
      </c>
      <c r="D372">
        <v>3</v>
      </c>
      <c r="E372">
        <v>4</v>
      </c>
      <c r="F372">
        <v>3</v>
      </c>
      <c r="G372">
        <v>127719516</v>
      </c>
      <c r="H372">
        <v>419205</v>
      </c>
    </row>
    <row r="373" spans="1:8">
      <c r="A373" t="s">
        <v>4292</v>
      </c>
      <c r="B373" s="10">
        <v>45110</v>
      </c>
      <c r="C373" t="s">
        <v>4680</v>
      </c>
      <c r="D373">
        <v>1</v>
      </c>
      <c r="E373">
        <v>1</v>
      </c>
      <c r="F373">
        <v>1</v>
      </c>
      <c r="G373">
        <v>129293916</v>
      </c>
      <c r="H373">
        <v>419206</v>
      </c>
    </row>
    <row r="374" spans="1:8">
      <c r="A374" t="s">
        <v>4293</v>
      </c>
      <c r="B374" s="10">
        <v>45110</v>
      </c>
      <c r="C374" t="s">
        <v>4679</v>
      </c>
      <c r="D374">
        <v>5</v>
      </c>
      <c r="E374">
        <v>4</v>
      </c>
      <c r="F374">
        <v>5</v>
      </c>
      <c r="G374">
        <v>129334397</v>
      </c>
      <c r="H374">
        <v>419208</v>
      </c>
    </row>
    <row r="375" spans="1:8">
      <c r="A375" t="s">
        <v>4294</v>
      </c>
      <c r="B375" s="10">
        <v>45110</v>
      </c>
      <c r="C375" t="s">
        <v>4686</v>
      </c>
      <c r="D375">
        <v>1</v>
      </c>
      <c r="E375">
        <v>4</v>
      </c>
      <c r="F375">
        <v>1</v>
      </c>
      <c r="G375">
        <v>131131393</v>
      </c>
      <c r="H375">
        <v>419211</v>
      </c>
    </row>
    <row r="376" spans="1:8">
      <c r="A376" t="s">
        <v>4295</v>
      </c>
      <c r="B376" s="10">
        <v>45110</v>
      </c>
      <c r="C376" t="s">
        <v>4679</v>
      </c>
      <c r="D376">
        <v>2</v>
      </c>
      <c r="E376">
        <v>3</v>
      </c>
      <c r="F376">
        <v>4</v>
      </c>
      <c r="G376">
        <v>132071242</v>
      </c>
      <c r="H376">
        <v>419212</v>
      </c>
    </row>
    <row r="377" spans="1:8">
      <c r="A377" t="s">
        <v>4296</v>
      </c>
      <c r="B377" s="10">
        <v>45110</v>
      </c>
      <c r="C377" t="s">
        <v>4686</v>
      </c>
      <c r="D377">
        <v>1</v>
      </c>
      <c r="E377">
        <v>1</v>
      </c>
      <c r="F377">
        <v>1</v>
      </c>
      <c r="G377">
        <v>135635670</v>
      </c>
      <c r="H377">
        <v>419214</v>
      </c>
    </row>
    <row r="378" spans="1:8">
      <c r="A378" t="s">
        <v>5251</v>
      </c>
      <c r="B378" s="10">
        <v>45110</v>
      </c>
      <c r="C378" t="s">
        <v>4682</v>
      </c>
      <c r="D378">
        <v>3</v>
      </c>
      <c r="E378">
        <v>4</v>
      </c>
      <c r="F378">
        <v>3</v>
      </c>
      <c r="G378">
        <v>138325493</v>
      </c>
      <c r="H378">
        <v>419215</v>
      </c>
    </row>
    <row r="379" spans="1:8">
      <c r="A379" t="s">
        <v>4297</v>
      </c>
      <c r="B379" s="10">
        <v>45110</v>
      </c>
      <c r="C379" t="s">
        <v>4681</v>
      </c>
      <c r="D379">
        <v>1</v>
      </c>
      <c r="E379">
        <v>3</v>
      </c>
      <c r="F379">
        <v>3</v>
      </c>
      <c r="G379">
        <v>20000769</v>
      </c>
      <c r="H379">
        <v>419221</v>
      </c>
    </row>
    <row r="380" spans="1:8">
      <c r="A380" t="s">
        <v>5252</v>
      </c>
      <c r="B380" s="10">
        <v>45110</v>
      </c>
      <c r="C380" t="s">
        <v>4680</v>
      </c>
      <c r="D380">
        <v>1</v>
      </c>
      <c r="E380">
        <v>2</v>
      </c>
      <c r="F380">
        <v>3</v>
      </c>
      <c r="G380">
        <v>200059678</v>
      </c>
      <c r="H380">
        <v>419225</v>
      </c>
    </row>
    <row r="381" spans="1:8">
      <c r="A381" t="s">
        <v>4298</v>
      </c>
      <c r="B381" s="10">
        <v>45110</v>
      </c>
      <c r="C381" t="s">
        <v>4682</v>
      </c>
      <c r="D381">
        <v>1</v>
      </c>
      <c r="E381">
        <v>1</v>
      </c>
      <c r="F381">
        <v>1</v>
      </c>
      <c r="G381">
        <v>200268175</v>
      </c>
      <c r="H381">
        <v>419226</v>
      </c>
    </row>
    <row r="382" spans="1:8">
      <c r="A382" t="s">
        <v>5253</v>
      </c>
      <c r="B382" s="10">
        <v>45110</v>
      </c>
      <c r="C382" t="s">
        <v>4682</v>
      </c>
      <c r="D382">
        <v>2</v>
      </c>
      <c r="E382">
        <v>2</v>
      </c>
      <c r="F382">
        <v>5</v>
      </c>
      <c r="G382">
        <v>200268175</v>
      </c>
      <c r="H382">
        <v>419227</v>
      </c>
    </row>
    <row r="383" spans="1:8">
      <c r="A383" t="s">
        <v>4299</v>
      </c>
      <c r="B383" s="10">
        <v>45110</v>
      </c>
      <c r="C383" t="s">
        <v>4679</v>
      </c>
      <c r="D383">
        <v>1</v>
      </c>
      <c r="E383">
        <v>3</v>
      </c>
      <c r="F383">
        <v>1</v>
      </c>
      <c r="G383">
        <v>200673136</v>
      </c>
      <c r="H383">
        <v>419231</v>
      </c>
    </row>
    <row r="384" spans="1:8">
      <c r="A384" t="s">
        <v>5254</v>
      </c>
      <c r="B384" s="10">
        <v>45110</v>
      </c>
      <c r="C384" t="s">
        <v>4680</v>
      </c>
      <c r="D384">
        <v>1</v>
      </c>
      <c r="E384">
        <v>1</v>
      </c>
      <c r="F384">
        <v>1</v>
      </c>
      <c r="G384">
        <v>200707145</v>
      </c>
      <c r="H384">
        <v>419234</v>
      </c>
    </row>
    <row r="385" spans="1:8">
      <c r="A385" t="s">
        <v>4300</v>
      </c>
      <c r="B385" s="10">
        <v>45112</v>
      </c>
      <c r="C385" t="s">
        <v>4679</v>
      </c>
      <c r="D385">
        <v>5</v>
      </c>
      <c r="E385">
        <v>4</v>
      </c>
      <c r="F385">
        <v>5</v>
      </c>
      <c r="G385">
        <v>11583</v>
      </c>
      <c r="H385">
        <v>419558</v>
      </c>
    </row>
    <row r="386" spans="1:8">
      <c r="A386" t="s">
        <v>4301</v>
      </c>
      <c r="B386" s="10">
        <v>45110</v>
      </c>
      <c r="C386" t="s">
        <v>4679</v>
      </c>
      <c r="D386">
        <v>1</v>
      </c>
      <c r="E386">
        <v>3</v>
      </c>
      <c r="F386">
        <v>1</v>
      </c>
      <c r="G386">
        <v>11503</v>
      </c>
      <c r="H386">
        <v>419054</v>
      </c>
    </row>
    <row r="387" spans="1:8">
      <c r="A387" t="s">
        <v>4302</v>
      </c>
      <c r="B387" s="10">
        <v>45110</v>
      </c>
      <c r="C387" t="s">
        <v>4679</v>
      </c>
      <c r="D387">
        <v>1</v>
      </c>
      <c r="E387">
        <v>1</v>
      </c>
      <c r="F387">
        <v>1</v>
      </c>
      <c r="G387">
        <v>11583</v>
      </c>
      <c r="H387">
        <v>419059</v>
      </c>
    </row>
    <row r="388" spans="1:8">
      <c r="A388" t="s">
        <v>4303</v>
      </c>
      <c r="B388" s="10">
        <v>45110</v>
      </c>
      <c r="C388" t="s">
        <v>4679</v>
      </c>
      <c r="D388">
        <v>2</v>
      </c>
      <c r="E388">
        <v>4</v>
      </c>
      <c r="F388">
        <v>3</v>
      </c>
      <c r="G388">
        <v>11732</v>
      </c>
      <c r="H388">
        <v>419060</v>
      </c>
    </row>
    <row r="389" spans="1:8">
      <c r="A389" t="s">
        <v>5255</v>
      </c>
      <c r="B389" s="10">
        <v>45115</v>
      </c>
      <c r="C389" t="s">
        <v>4680</v>
      </c>
      <c r="D389">
        <v>3</v>
      </c>
      <c r="E389">
        <v>4</v>
      </c>
      <c r="F389">
        <v>4</v>
      </c>
      <c r="G389">
        <v>135825446</v>
      </c>
      <c r="H389">
        <v>419975</v>
      </c>
    </row>
    <row r="390" spans="1:8">
      <c r="A390" t="s">
        <v>5256</v>
      </c>
      <c r="B390" s="10">
        <v>45115</v>
      </c>
      <c r="C390" t="s">
        <v>4679</v>
      </c>
      <c r="D390">
        <v>2</v>
      </c>
      <c r="E390">
        <v>5</v>
      </c>
      <c r="F390">
        <v>5</v>
      </c>
      <c r="G390">
        <v>136730637</v>
      </c>
      <c r="H390">
        <v>419976</v>
      </c>
    </row>
    <row r="391" spans="1:8">
      <c r="A391" t="s">
        <v>4304</v>
      </c>
      <c r="B391" s="10">
        <v>45115</v>
      </c>
      <c r="C391" t="s">
        <v>4681</v>
      </c>
      <c r="D391">
        <v>1</v>
      </c>
      <c r="E391">
        <v>4</v>
      </c>
      <c r="F391">
        <v>5</v>
      </c>
      <c r="G391">
        <v>20000754</v>
      </c>
      <c r="H391">
        <v>419981</v>
      </c>
    </row>
    <row r="392" spans="1:8">
      <c r="A392" t="s">
        <v>4305</v>
      </c>
      <c r="B392" s="10">
        <v>45115</v>
      </c>
      <c r="C392" t="s">
        <v>4679</v>
      </c>
      <c r="D392">
        <v>4</v>
      </c>
      <c r="E392">
        <v>4</v>
      </c>
      <c r="F392">
        <v>5</v>
      </c>
      <c r="G392">
        <v>200465920</v>
      </c>
      <c r="H392">
        <v>419988</v>
      </c>
    </row>
    <row r="393" spans="1:8">
      <c r="A393" t="s">
        <v>4306</v>
      </c>
      <c r="B393" s="10">
        <v>45115</v>
      </c>
      <c r="C393" t="s">
        <v>4680</v>
      </c>
      <c r="D393">
        <v>2</v>
      </c>
      <c r="E393">
        <v>4</v>
      </c>
      <c r="F393">
        <v>4</v>
      </c>
      <c r="G393">
        <v>200707145</v>
      </c>
      <c r="H393">
        <v>419992</v>
      </c>
    </row>
    <row r="394" spans="1:8">
      <c r="A394" t="s">
        <v>4307</v>
      </c>
      <c r="B394" s="10">
        <v>45115</v>
      </c>
      <c r="C394" t="s">
        <v>4680</v>
      </c>
      <c r="D394">
        <v>5</v>
      </c>
      <c r="E394">
        <v>4</v>
      </c>
      <c r="F394">
        <v>5</v>
      </c>
      <c r="G394">
        <v>33000156</v>
      </c>
      <c r="H394">
        <v>419998</v>
      </c>
    </row>
    <row r="395" spans="1:8">
      <c r="A395" t="s">
        <v>4308</v>
      </c>
      <c r="B395" s="10">
        <v>45115</v>
      </c>
      <c r="C395" t="s">
        <v>4679</v>
      </c>
      <c r="D395">
        <v>1</v>
      </c>
      <c r="E395">
        <v>2</v>
      </c>
      <c r="F395">
        <v>1</v>
      </c>
      <c r="G395">
        <v>40000158</v>
      </c>
      <c r="H395">
        <v>420004</v>
      </c>
    </row>
    <row r="396" spans="1:8">
      <c r="A396" t="s">
        <v>4309</v>
      </c>
      <c r="B396" s="10">
        <v>45115</v>
      </c>
      <c r="C396" t="s">
        <v>4680</v>
      </c>
      <c r="D396">
        <v>1</v>
      </c>
      <c r="E396">
        <v>2</v>
      </c>
      <c r="F396">
        <v>1</v>
      </c>
      <c r="G396">
        <v>40000264</v>
      </c>
      <c r="H396">
        <v>420007</v>
      </c>
    </row>
    <row r="397" spans="1:8">
      <c r="A397" t="s">
        <v>5257</v>
      </c>
      <c r="B397" s="10">
        <v>45115</v>
      </c>
      <c r="C397" t="s">
        <v>4680</v>
      </c>
      <c r="D397">
        <v>3</v>
      </c>
      <c r="E397">
        <v>1</v>
      </c>
      <c r="F397">
        <v>3</v>
      </c>
      <c r="G397">
        <v>40000264</v>
      </c>
      <c r="H397">
        <v>420008</v>
      </c>
    </row>
    <row r="398" spans="1:8">
      <c r="A398" t="s">
        <v>4310</v>
      </c>
      <c r="B398" s="10">
        <v>45115</v>
      </c>
      <c r="C398" t="s">
        <v>4680</v>
      </c>
      <c r="D398">
        <v>3</v>
      </c>
      <c r="E398">
        <v>3</v>
      </c>
      <c r="F398">
        <v>3</v>
      </c>
      <c r="G398">
        <v>40000300</v>
      </c>
      <c r="H398">
        <v>420009</v>
      </c>
    </row>
    <row r="399" spans="1:8">
      <c r="A399" t="s">
        <v>4311</v>
      </c>
      <c r="B399" s="10">
        <v>45115</v>
      </c>
      <c r="C399" t="s">
        <v>4680</v>
      </c>
      <c r="D399">
        <v>2</v>
      </c>
      <c r="E399">
        <v>2</v>
      </c>
      <c r="F399">
        <v>5</v>
      </c>
      <c r="G399">
        <v>40000356</v>
      </c>
      <c r="H399">
        <v>420010</v>
      </c>
    </row>
    <row r="400" spans="1:8">
      <c r="A400" t="s">
        <v>5258</v>
      </c>
      <c r="B400" s="10">
        <v>45115</v>
      </c>
      <c r="C400" t="s">
        <v>4680</v>
      </c>
      <c r="D400">
        <v>1</v>
      </c>
      <c r="E400">
        <v>1</v>
      </c>
      <c r="F400">
        <v>1</v>
      </c>
      <c r="G400">
        <v>40000356</v>
      </c>
      <c r="H400">
        <v>420011</v>
      </c>
    </row>
    <row r="401" spans="1:8">
      <c r="A401" t="s">
        <v>5651</v>
      </c>
      <c r="B401" s="10">
        <v>45115</v>
      </c>
      <c r="C401" t="s">
        <v>4679</v>
      </c>
      <c r="D401">
        <v>4</v>
      </c>
      <c r="E401">
        <v>5</v>
      </c>
      <c r="F401">
        <v>4</v>
      </c>
      <c r="G401">
        <v>40000396</v>
      </c>
      <c r="H401">
        <v>420019</v>
      </c>
    </row>
    <row r="402" spans="1:8">
      <c r="A402" t="s">
        <v>4312</v>
      </c>
      <c r="B402" s="10">
        <v>45115</v>
      </c>
      <c r="C402" t="s">
        <v>4679</v>
      </c>
      <c r="D402">
        <v>5</v>
      </c>
      <c r="E402">
        <v>4</v>
      </c>
      <c r="F402">
        <v>5</v>
      </c>
      <c r="G402">
        <v>40000399</v>
      </c>
      <c r="H402">
        <v>420021</v>
      </c>
    </row>
    <row r="403" spans="1:8">
      <c r="A403" t="s">
        <v>4313</v>
      </c>
      <c r="B403" s="10">
        <v>45115</v>
      </c>
      <c r="C403" t="s">
        <v>4679</v>
      </c>
      <c r="D403">
        <v>2</v>
      </c>
      <c r="E403">
        <v>5</v>
      </c>
      <c r="F403">
        <v>4</v>
      </c>
      <c r="G403">
        <v>40000401</v>
      </c>
      <c r="H403">
        <v>420023</v>
      </c>
    </row>
    <row r="404" spans="1:8">
      <c r="A404" t="s">
        <v>4314</v>
      </c>
      <c r="B404" s="10">
        <v>45115</v>
      </c>
      <c r="C404" t="s">
        <v>4679</v>
      </c>
      <c r="D404">
        <v>5</v>
      </c>
      <c r="E404">
        <v>4</v>
      </c>
      <c r="F404">
        <v>5</v>
      </c>
      <c r="G404">
        <v>60000035</v>
      </c>
      <c r="H404">
        <v>420025</v>
      </c>
    </row>
    <row r="405" spans="1:8">
      <c r="A405" t="s">
        <v>4315</v>
      </c>
      <c r="B405" s="10">
        <v>45115</v>
      </c>
      <c r="C405" t="s">
        <v>4679</v>
      </c>
      <c r="D405">
        <v>5</v>
      </c>
      <c r="E405">
        <v>4</v>
      </c>
      <c r="F405">
        <v>5</v>
      </c>
      <c r="G405">
        <v>61000115</v>
      </c>
      <c r="H405">
        <v>420029</v>
      </c>
    </row>
    <row r="406" spans="1:8">
      <c r="A406" t="s">
        <v>4316</v>
      </c>
      <c r="B406" s="10">
        <v>45115</v>
      </c>
      <c r="C406" t="s">
        <v>4679</v>
      </c>
      <c r="D406">
        <v>2</v>
      </c>
      <c r="E406">
        <v>4</v>
      </c>
      <c r="F406">
        <v>3</v>
      </c>
      <c r="G406">
        <v>61000115</v>
      </c>
      <c r="H406">
        <v>420031</v>
      </c>
    </row>
    <row r="407" spans="1:8">
      <c r="A407" t="s">
        <v>4317</v>
      </c>
      <c r="B407" s="10">
        <v>45115</v>
      </c>
      <c r="C407" t="s">
        <v>4681</v>
      </c>
      <c r="D407">
        <v>1</v>
      </c>
      <c r="E407">
        <v>2</v>
      </c>
      <c r="F407">
        <v>1</v>
      </c>
      <c r="G407">
        <v>61000118</v>
      </c>
      <c r="H407">
        <v>420032</v>
      </c>
    </row>
    <row r="408" spans="1:8">
      <c r="A408" t="s">
        <v>4318</v>
      </c>
      <c r="B408" s="10">
        <v>45115</v>
      </c>
      <c r="C408" t="s">
        <v>4679</v>
      </c>
      <c r="D408">
        <v>4</v>
      </c>
      <c r="E408">
        <v>5</v>
      </c>
      <c r="F408">
        <v>5</v>
      </c>
      <c r="G408">
        <v>133171769</v>
      </c>
      <c r="H408">
        <v>420047</v>
      </c>
    </row>
    <row r="409" spans="1:8">
      <c r="A409" t="s">
        <v>4319</v>
      </c>
      <c r="B409" s="10">
        <v>45115</v>
      </c>
      <c r="C409" t="s">
        <v>4679</v>
      </c>
      <c r="D409">
        <v>4</v>
      </c>
      <c r="E409">
        <v>4</v>
      </c>
      <c r="F409">
        <v>5</v>
      </c>
      <c r="G409">
        <v>20000352</v>
      </c>
      <c r="H409">
        <v>420051</v>
      </c>
    </row>
    <row r="410" spans="1:8">
      <c r="A410" t="s">
        <v>4320</v>
      </c>
      <c r="B410" s="10">
        <v>45115</v>
      </c>
      <c r="C410" t="s">
        <v>4679</v>
      </c>
      <c r="D410">
        <v>1</v>
      </c>
      <c r="E410">
        <v>1</v>
      </c>
      <c r="F410">
        <v>1</v>
      </c>
      <c r="G410">
        <v>20000352</v>
      </c>
      <c r="H410">
        <v>420052</v>
      </c>
    </row>
    <row r="411" spans="1:8">
      <c r="A411" t="s">
        <v>4321</v>
      </c>
      <c r="B411" s="10">
        <v>45115</v>
      </c>
      <c r="C411" t="s">
        <v>4681</v>
      </c>
      <c r="D411">
        <v>1</v>
      </c>
      <c r="E411">
        <v>1</v>
      </c>
      <c r="F411">
        <v>3</v>
      </c>
      <c r="G411">
        <v>20000655</v>
      </c>
      <c r="H411">
        <v>420055</v>
      </c>
    </row>
    <row r="412" spans="1:8">
      <c r="A412" t="s">
        <v>4322</v>
      </c>
      <c r="B412" s="10">
        <v>45115</v>
      </c>
      <c r="C412" t="s">
        <v>4686</v>
      </c>
      <c r="D412">
        <v>5</v>
      </c>
      <c r="E412">
        <v>4</v>
      </c>
      <c r="F412">
        <v>5</v>
      </c>
      <c r="G412">
        <v>200015595</v>
      </c>
      <c r="H412">
        <v>420057</v>
      </c>
    </row>
    <row r="413" spans="1:8">
      <c r="A413" t="s">
        <v>5259</v>
      </c>
      <c r="B413" s="10">
        <v>45115</v>
      </c>
      <c r="C413" t="s">
        <v>4682</v>
      </c>
      <c r="D413">
        <v>1</v>
      </c>
      <c r="E413">
        <v>1</v>
      </c>
      <c r="F413">
        <v>1</v>
      </c>
      <c r="G413">
        <v>200268175</v>
      </c>
      <c r="H413">
        <v>420058</v>
      </c>
    </row>
    <row r="414" spans="1:8">
      <c r="A414" t="s">
        <v>4323</v>
      </c>
      <c r="B414" s="10">
        <v>45115</v>
      </c>
      <c r="C414" t="s">
        <v>4679</v>
      </c>
      <c r="D414">
        <v>4</v>
      </c>
      <c r="E414">
        <v>5</v>
      </c>
      <c r="F414">
        <v>5</v>
      </c>
      <c r="G414">
        <v>200802953</v>
      </c>
      <c r="H414">
        <v>420059</v>
      </c>
    </row>
    <row r="415" spans="1:8">
      <c r="A415" t="s">
        <v>5652</v>
      </c>
      <c r="B415" s="10">
        <v>45115</v>
      </c>
      <c r="C415" t="s">
        <v>4680</v>
      </c>
      <c r="D415">
        <v>2</v>
      </c>
      <c r="E415">
        <v>1</v>
      </c>
      <c r="F415">
        <v>3</v>
      </c>
      <c r="G415">
        <v>33000209</v>
      </c>
      <c r="H415">
        <v>420062</v>
      </c>
    </row>
    <row r="416" spans="1:8">
      <c r="A416" t="s">
        <v>4324</v>
      </c>
      <c r="B416" s="10">
        <v>45115</v>
      </c>
      <c r="C416" t="s">
        <v>4680</v>
      </c>
      <c r="D416">
        <v>1</v>
      </c>
      <c r="E416">
        <v>1</v>
      </c>
      <c r="F416">
        <v>1</v>
      </c>
      <c r="G416">
        <v>33000209</v>
      </c>
      <c r="H416">
        <v>420063</v>
      </c>
    </row>
    <row r="417" spans="1:8">
      <c r="A417" t="s">
        <v>4325</v>
      </c>
      <c r="B417" s="10">
        <v>45115</v>
      </c>
      <c r="C417" t="s">
        <v>4680</v>
      </c>
      <c r="D417">
        <v>1</v>
      </c>
      <c r="E417">
        <v>2</v>
      </c>
      <c r="F417">
        <v>1</v>
      </c>
      <c r="G417">
        <v>33000234</v>
      </c>
      <c r="H417">
        <v>420067</v>
      </c>
    </row>
    <row r="418" spans="1:8">
      <c r="A418" t="s">
        <v>4326</v>
      </c>
      <c r="B418" s="10">
        <v>45115</v>
      </c>
      <c r="C418" t="s">
        <v>4680</v>
      </c>
      <c r="D418">
        <v>1</v>
      </c>
      <c r="E418">
        <v>1</v>
      </c>
      <c r="F418">
        <v>1</v>
      </c>
      <c r="G418">
        <v>40000349</v>
      </c>
      <c r="H418">
        <v>420068</v>
      </c>
    </row>
    <row r="419" spans="1:8">
      <c r="A419" t="s">
        <v>5260</v>
      </c>
      <c r="B419" s="10">
        <v>45115</v>
      </c>
      <c r="C419" t="s">
        <v>4680</v>
      </c>
      <c r="D419">
        <v>1</v>
      </c>
      <c r="E419">
        <v>2</v>
      </c>
      <c r="F419">
        <v>3</v>
      </c>
      <c r="G419">
        <v>40000350</v>
      </c>
      <c r="H419">
        <v>420069</v>
      </c>
    </row>
    <row r="420" spans="1:8">
      <c r="A420" t="s">
        <v>4327</v>
      </c>
      <c r="B420" s="10">
        <v>45115</v>
      </c>
      <c r="C420" t="s">
        <v>4680</v>
      </c>
      <c r="D420">
        <v>3</v>
      </c>
      <c r="E420">
        <v>2</v>
      </c>
      <c r="F420">
        <v>3</v>
      </c>
      <c r="G420">
        <v>40000350</v>
      </c>
      <c r="H420">
        <v>420070</v>
      </c>
    </row>
    <row r="421" spans="1:8">
      <c r="A421" t="s">
        <v>4328</v>
      </c>
      <c r="B421" s="10">
        <v>45115</v>
      </c>
      <c r="C421" t="s">
        <v>4680</v>
      </c>
      <c r="D421">
        <v>1</v>
      </c>
      <c r="E421">
        <v>1</v>
      </c>
      <c r="F421">
        <v>3</v>
      </c>
      <c r="G421">
        <v>40000393</v>
      </c>
      <c r="H421">
        <v>420073</v>
      </c>
    </row>
    <row r="422" spans="1:8">
      <c r="A422" t="s">
        <v>5261</v>
      </c>
      <c r="B422" s="10">
        <v>45115</v>
      </c>
      <c r="C422" t="s">
        <v>4680</v>
      </c>
      <c r="D422">
        <v>1</v>
      </c>
      <c r="E422">
        <v>1</v>
      </c>
      <c r="F422">
        <v>4</v>
      </c>
      <c r="G422">
        <v>61000041</v>
      </c>
      <c r="H422">
        <v>420076</v>
      </c>
    </row>
    <row r="423" spans="1:8">
      <c r="A423" t="s">
        <v>4329</v>
      </c>
      <c r="B423" s="10">
        <v>45115</v>
      </c>
      <c r="C423" t="s">
        <v>4680</v>
      </c>
      <c r="D423">
        <v>5</v>
      </c>
      <c r="E423">
        <v>5</v>
      </c>
      <c r="F423">
        <v>4</v>
      </c>
      <c r="G423">
        <v>61000041</v>
      </c>
      <c r="H423">
        <v>420077</v>
      </c>
    </row>
    <row r="424" spans="1:8">
      <c r="A424" t="s">
        <v>4330</v>
      </c>
      <c r="B424" s="10">
        <v>45115</v>
      </c>
      <c r="C424" t="s">
        <v>4680</v>
      </c>
      <c r="D424">
        <v>1</v>
      </c>
      <c r="E424">
        <v>2</v>
      </c>
      <c r="F424">
        <v>3</v>
      </c>
      <c r="G424">
        <v>71000349</v>
      </c>
      <c r="H424">
        <v>420078</v>
      </c>
    </row>
    <row r="425" spans="1:8">
      <c r="A425" t="s">
        <v>4331</v>
      </c>
      <c r="B425" s="10">
        <v>45115</v>
      </c>
      <c r="C425" t="s">
        <v>4679</v>
      </c>
      <c r="D425">
        <v>1</v>
      </c>
      <c r="E425">
        <v>3</v>
      </c>
      <c r="F425">
        <v>1</v>
      </c>
      <c r="G425">
        <v>72000000</v>
      </c>
      <c r="H425">
        <v>420080</v>
      </c>
    </row>
    <row r="426" spans="1:8">
      <c r="A426" t="s">
        <v>4332</v>
      </c>
      <c r="B426" s="10">
        <v>45115</v>
      </c>
      <c r="C426" t="s">
        <v>4679</v>
      </c>
      <c r="D426">
        <v>4</v>
      </c>
      <c r="E426">
        <v>4</v>
      </c>
      <c r="F426">
        <v>4</v>
      </c>
      <c r="G426">
        <v>72000139</v>
      </c>
      <c r="H426">
        <v>420092</v>
      </c>
    </row>
    <row r="427" spans="1:8">
      <c r="A427" t="s">
        <v>5262</v>
      </c>
      <c r="B427" s="10">
        <v>45115</v>
      </c>
      <c r="C427" t="s">
        <v>4679</v>
      </c>
      <c r="D427">
        <v>1</v>
      </c>
      <c r="E427">
        <v>2</v>
      </c>
      <c r="F427">
        <v>5</v>
      </c>
      <c r="G427">
        <v>72000155</v>
      </c>
      <c r="H427">
        <v>420093</v>
      </c>
    </row>
    <row r="428" spans="1:8">
      <c r="A428" t="s">
        <v>4333</v>
      </c>
      <c r="B428" s="10">
        <v>45115</v>
      </c>
      <c r="C428" t="s">
        <v>4679</v>
      </c>
      <c r="D428">
        <v>4</v>
      </c>
      <c r="E428">
        <v>5</v>
      </c>
      <c r="F428">
        <v>5</v>
      </c>
      <c r="G428">
        <v>11712</v>
      </c>
      <c r="H428">
        <v>420094</v>
      </c>
    </row>
    <row r="429" spans="1:8">
      <c r="A429" t="s">
        <v>4334</v>
      </c>
      <c r="B429" s="10">
        <v>45115</v>
      </c>
      <c r="C429" t="s">
        <v>4679</v>
      </c>
      <c r="D429">
        <v>1</v>
      </c>
      <c r="E429">
        <v>4</v>
      </c>
      <c r="F429">
        <v>3</v>
      </c>
      <c r="G429">
        <v>11717</v>
      </c>
      <c r="H429">
        <v>420098</v>
      </c>
    </row>
    <row r="430" spans="1:8">
      <c r="A430" t="s">
        <v>4335</v>
      </c>
      <c r="B430" s="10">
        <v>45115</v>
      </c>
      <c r="C430" t="s">
        <v>4679</v>
      </c>
      <c r="D430">
        <v>5</v>
      </c>
      <c r="E430">
        <v>4</v>
      </c>
      <c r="F430">
        <v>5</v>
      </c>
      <c r="G430">
        <v>11721</v>
      </c>
      <c r="H430">
        <v>420100</v>
      </c>
    </row>
    <row r="431" spans="1:8">
      <c r="A431" t="s">
        <v>4336</v>
      </c>
      <c r="B431" s="10">
        <v>45115</v>
      </c>
      <c r="C431" t="s">
        <v>4682</v>
      </c>
      <c r="D431">
        <v>1</v>
      </c>
      <c r="E431">
        <v>3</v>
      </c>
      <c r="F431">
        <v>5</v>
      </c>
      <c r="G431">
        <v>114935562</v>
      </c>
      <c r="H431">
        <v>420101</v>
      </c>
    </row>
    <row r="432" spans="1:8">
      <c r="A432" t="s">
        <v>4337</v>
      </c>
      <c r="B432" s="10">
        <v>45116</v>
      </c>
      <c r="C432" t="s">
        <v>4683</v>
      </c>
      <c r="D432">
        <v>5</v>
      </c>
      <c r="E432">
        <v>5</v>
      </c>
      <c r="F432">
        <v>4</v>
      </c>
      <c r="G432">
        <v>11290212</v>
      </c>
      <c r="H432">
        <v>420112</v>
      </c>
    </row>
    <row r="433" spans="1:8">
      <c r="A433" t="s">
        <v>4338</v>
      </c>
      <c r="B433" s="10">
        <v>45116</v>
      </c>
      <c r="C433" t="s">
        <v>4680</v>
      </c>
      <c r="D433">
        <v>1</v>
      </c>
      <c r="E433">
        <v>1</v>
      </c>
      <c r="F433">
        <v>1</v>
      </c>
      <c r="G433">
        <v>119250454</v>
      </c>
      <c r="H433">
        <v>420114</v>
      </c>
    </row>
    <row r="434" spans="1:8">
      <c r="A434" t="s">
        <v>4339</v>
      </c>
      <c r="B434" s="10">
        <v>45116</v>
      </c>
      <c r="C434" t="s">
        <v>4679</v>
      </c>
      <c r="D434">
        <v>2</v>
      </c>
      <c r="E434">
        <v>4</v>
      </c>
      <c r="F434">
        <v>3</v>
      </c>
      <c r="G434">
        <v>124300831</v>
      </c>
      <c r="H434">
        <v>420115</v>
      </c>
    </row>
    <row r="435" spans="1:8">
      <c r="A435" t="s">
        <v>4340</v>
      </c>
      <c r="B435" s="10">
        <v>45116</v>
      </c>
      <c r="C435" t="s">
        <v>4679</v>
      </c>
      <c r="D435">
        <v>5</v>
      </c>
      <c r="E435">
        <v>4</v>
      </c>
      <c r="F435">
        <v>5</v>
      </c>
      <c r="G435">
        <v>125852079</v>
      </c>
      <c r="H435">
        <v>420116</v>
      </c>
    </row>
    <row r="436" spans="1:8">
      <c r="A436" t="s">
        <v>4341</v>
      </c>
      <c r="B436" s="10">
        <v>45116</v>
      </c>
      <c r="C436" t="s">
        <v>4679</v>
      </c>
      <c r="D436">
        <v>5</v>
      </c>
      <c r="E436">
        <v>4</v>
      </c>
      <c r="F436">
        <v>5</v>
      </c>
      <c r="G436">
        <v>125852079</v>
      </c>
      <c r="H436">
        <v>420117</v>
      </c>
    </row>
    <row r="437" spans="1:8">
      <c r="A437" t="s">
        <v>4342</v>
      </c>
      <c r="B437" s="10">
        <v>45116</v>
      </c>
      <c r="C437" t="s">
        <v>4679</v>
      </c>
      <c r="D437">
        <v>1</v>
      </c>
      <c r="E437">
        <v>1</v>
      </c>
      <c r="F437">
        <v>1</v>
      </c>
      <c r="G437">
        <v>127259299</v>
      </c>
      <c r="H437">
        <v>420118</v>
      </c>
    </row>
    <row r="438" spans="1:8">
      <c r="A438" t="s">
        <v>5263</v>
      </c>
      <c r="B438" s="10">
        <v>45116</v>
      </c>
      <c r="C438" t="s">
        <v>4686</v>
      </c>
      <c r="D438">
        <v>1</v>
      </c>
      <c r="E438">
        <v>1</v>
      </c>
      <c r="F438">
        <v>1</v>
      </c>
      <c r="G438">
        <v>137282414</v>
      </c>
      <c r="H438">
        <v>420121</v>
      </c>
    </row>
    <row r="439" spans="1:8">
      <c r="A439" t="s">
        <v>4343</v>
      </c>
      <c r="B439" s="10">
        <v>45116</v>
      </c>
      <c r="C439" t="s">
        <v>4681</v>
      </c>
      <c r="D439">
        <v>1</v>
      </c>
      <c r="E439">
        <v>2</v>
      </c>
      <c r="F439">
        <v>3</v>
      </c>
      <c r="G439">
        <v>138779335</v>
      </c>
      <c r="H439">
        <v>420122</v>
      </c>
    </row>
    <row r="440" spans="1:8">
      <c r="A440" t="s">
        <v>5264</v>
      </c>
      <c r="B440" s="10">
        <v>45116</v>
      </c>
      <c r="C440" t="s">
        <v>4679</v>
      </c>
      <c r="D440">
        <v>2</v>
      </c>
      <c r="E440">
        <v>3</v>
      </c>
      <c r="F440">
        <v>4</v>
      </c>
      <c r="G440">
        <v>200673136</v>
      </c>
      <c r="H440">
        <v>420128</v>
      </c>
    </row>
    <row r="441" spans="1:8">
      <c r="A441" t="s">
        <v>4344</v>
      </c>
      <c r="B441" s="10">
        <v>45116</v>
      </c>
      <c r="C441" t="s">
        <v>4679</v>
      </c>
      <c r="D441">
        <v>1</v>
      </c>
      <c r="E441">
        <v>5</v>
      </c>
      <c r="F441">
        <v>5</v>
      </c>
      <c r="G441">
        <v>200673136</v>
      </c>
      <c r="H441">
        <v>420129</v>
      </c>
    </row>
    <row r="442" spans="1:8">
      <c r="A442" t="s">
        <v>4345</v>
      </c>
      <c r="B442" s="10">
        <v>45118</v>
      </c>
      <c r="C442" t="s">
        <v>4682</v>
      </c>
      <c r="D442">
        <v>1</v>
      </c>
      <c r="E442">
        <v>3</v>
      </c>
      <c r="F442">
        <v>3</v>
      </c>
      <c r="G442">
        <v>134290907</v>
      </c>
      <c r="H442">
        <v>420720</v>
      </c>
    </row>
    <row r="443" spans="1:8">
      <c r="A443" t="s">
        <v>4346</v>
      </c>
      <c r="B443" s="10">
        <v>45118</v>
      </c>
      <c r="C443" t="s">
        <v>4687</v>
      </c>
      <c r="D443">
        <v>3</v>
      </c>
      <c r="E443">
        <v>1</v>
      </c>
      <c r="F443">
        <v>3</v>
      </c>
      <c r="G443">
        <v>134879709</v>
      </c>
      <c r="H443">
        <v>420721</v>
      </c>
    </row>
    <row r="444" spans="1:8">
      <c r="A444" t="s">
        <v>4347</v>
      </c>
      <c r="B444" s="10">
        <v>45118</v>
      </c>
      <c r="C444" t="s">
        <v>4681</v>
      </c>
      <c r="D444">
        <v>4</v>
      </c>
      <c r="E444">
        <v>4</v>
      </c>
      <c r="F444">
        <v>5</v>
      </c>
      <c r="G444">
        <v>135339513</v>
      </c>
      <c r="H444">
        <v>420722</v>
      </c>
    </row>
    <row r="445" spans="1:8">
      <c r="A445" t="s">
        <v>4348</v>
      </c>
      <c r="B445" s="10">
        <v>45118</v>
      </c>
      <c r="C445" t="s">
        <v>4682</v>
      </c>
      <c r="D445">
        <v>1</v>
      </c>
      <c r="E445">
        <v>2</v>
      </c>
      <c r="F445">
        <v>2</v>
      </c>
      <c r="G445">
        <v>138325493</v>
      </c>
      <c r="H445">
        <v>420723</v>
      </c>
    </row>
    <row r="446" spans="1:8">
      <c r="A446" t="s">
        <v>5265</v>
      </c>
      <c r="B446" s="10">
        <v>45118</v>
      </c>
      <c r="C446" t="s">
        <v>4681</v>
      </c>
      <c r="D446">
        <v>4</v>
      </c>
      <c r="E446">
        <v>5</v>
      </c>
      <c r="F446">
        <v>4</v>
      </c>
      <c r="G446">
        <v>138779335</v>
      </c>
      <c r="H446">
        <v>420724</v>
      </c>
    </row>
    <row r="447" spans="1:8">
      <c r="A447" t="s">
        <v>5266</v>
      </c>
      <c r="B447" s="10">
        <v>45118</v>
      </c>
      <c r="C447" t="s">
        <v>4679</v>
      </c>
      <c r="D447">
        <v>1</v>
      </c>
      <c r="E447">
        <v>3</v>
      </c>
      <c r="F447">
        <v>1</v>
      </c>
      <c r="G447">
        <v>138957691</v>
      </c>
      <c r="H447">
        <v>420725</v>
      </c>
    </row>
    <row r="448" spans="1:8">
      <c r="A448" t="s">
        <v>4349</v>
      </c>
      <c r="B448" s="10">
        <v>45118</v>
      </c>
      <c r="C448" t="s">
        <v>4679</v>
      </c>
      <c r="D448">
        <v>3</v>
      </c>
      <c r="E448">
        <v>5</v>
      </c>
      <c r="F448">
        <v>5</v>
      </c>
      <c r="G448">
        <v>20000712</v>
      </c>
      <c r="H448">
        <v>420734</v>
      </c>
    </row>
    <row r="449" spans="1:8">
      <c r="A449" t="s">
        <v>4350</v>
      </c>
      <c r="B449" s="10">
        <v>45118</v>
      </c>
      <c r="C449" t="s">
        <v>4679</v>
      </c>
      <c r="D449">
        <v>5</v>
      </c>
      <c r="E449">
        <v>4</v>
      </c>
      <c r="F449">
        <v>5</v>
      </c>
      <c r="G449">
        <v>20000780</v>
      </c>
      <c r="H449">
        <v>420740</v>
      </c>
    </row>
    <row r="450" spans="1:8">
      <c r="A450" t="s">
        <v>4351</v>
      </c>
      <c r="B450" s="10">
        <v>45118</v>
      </c>
      <c r="C450" t="s">
        <v>4680</v>
      </c>
      <c r="D450">
        <v>1</v>
      </c>
      <c r="E450">
        <v>3</v>
      </c>
      <c r="F450">
        <v>1</v>
      </c>
      <c r="G450">
        <v>200059678</v>
      </c>
      <c r="H450">
        <v>420743</v>
      </c>
    </row>
    <row r="451" spans="1:8">
      <c r="A451" t="s">
        <v>4352</v>
      </c>
      <c r="B451" s="10">
        <v>45118</v>
      </c>
      <c r="C451" t="s">
        <v>4680</v>
      </c>
      <c r="D451">
        <v>4</v>
      </c>
      <c r="E451">
        <v>4</v>
      </c>
      <c r="F451">
        <v>5</v>
      </c>
      <c r="G451">
        <v>200059678</v>
      </c>
      <c r="H451">
        <v>420744</v>
      </c>
    </row>
    <row r="452" spans="1:8">
      <c r="A452" t="s">
        <v>4353</v>
      </c>
      <c r="B452" s="10">
        <v>45118</v>
      </c>
      <c r="C452" t="s">
        <v>4682</v>
      </c>
      <c r="D452">
        <v>1</v>
      </c>
      <c r="E452">
        <v>1</v>
      </c>
      <c r="F452">
        <v>1</v>
      </c>
      <c r="G452">
        <v>200270258</v>
      </c>
      <c r="H452">
        <v>420746</v>
      </c>
    </row>
    <row r="453" spans="1:8">
      <c r="A453" t="s">
        <v>5267</v>
      </c>
      <c r="B453" s="10">
        <v>45118</v>
      </c>
      <c r="C453" t="s">
        <v>4679</v>
      </c>
      <c r="D453">
        <v>1</v>
      </c>
      <c r="E453">
        <v>1</v>
      </c>
      <c r="F453">
        <v>1</v>
      </c>
      <c r="G453">
        <v>200333457</v>
      </c>
      <c r="H453">
        <v>420747</v>
      </c>
    </row>
    <row r="454" spans="1:8">
      <c r="A454" t="s">
        <v>4354</v>
      </c>
      <c r="B454" s="10">
        <v>45118</v>
      </c>
      <c r="C454" t="s">
        <v>4680</v>
      </c>
      <c r="D454">
        <v>5</v>
      </c>
      <c r="E454">
        <v>4</v>
      </c>
      <c r="F454">
        <v>5</v>
      </c>
      <c r="G454">
        <v>200633758</v>
      </c>
      <c r="H454">
        <v>420749</v>
      </c>
    </row>
    <row r="455" spans="1:8">
      <c r="A455" t="s">
        <v>4355</v>
      </c>
      <c r="B455" s="10">
        <v>45118</v>
      </c>
      <c r="C455" t="s">
        <v>4679</v>
      </c>
      <c r="D455">
        <v>5</v>
      </c>
      <c r="E455">
        <v>4</v>
      </c>
      <c r="F455">
        <v>5</v>
      </c>
      <c r="G455">
        <v>200802448</v>
      </c>
      <c r="H455">
        <v>420754</v>
      </c>
    </row>
    <row r="456" spans="1:8">
      <c r="A456" t="s">
        <v>4356</v>
      </c>
      <c r="B456" s="10">
        <v>45118</v>
      </c>
      <c r="C456" t="s">
        <v>4679</v>
      </c>
      <c r="D456">
        <v>5</v>
      </c>
      <c r="E456">
        <v>5</v>
      </c>
      <c r="F456">
        <v>4</v>
      </c>
      <c r="G456">
        <v>200884070</v>
      </c>
      <c r="H456">
        <v>420758</v>
      </c>
    </row>
    <row r="457" spans="1:8">
      <c r="A457" t="s">
        <v>4357</v>
      </c>
      <c r="B457" s="10">
        <v>45118</v>
      </c>
      <c r="C457" t="s">
        <v>4680</v>
      </c>
      <c r="D457">
        <v>4</v>
      </c>
      <c r="E457">
        <v>4</v>
      </c>
      <c r="F457">
        <v>3</v>
      </c>
      <c r="G457">
        <v>33000156</v>
      </c>
      <c r="H457">
        <v>420760</v>
      </c>
    </row>
    <row r="458" spans="1:8">
      <c r="A458" t="s">
        <v>4358</v>
      </c>
      <c r="B458" s="10">
        <v>45118</v>
      </c>
      <c r="C458" t="s">
        <v>4680</v>
      </c>
      <c r="D458">
        <v>3</v>
      </c>
      <c r="E458">
        <v>5</v>
      </c>
      <c r="F458">
        <v>3</v>
      </c>
      <c r="G458">
        <v>40000247</v>
      </c>
      <c r="H458">
        <v>420767</v>
      </c>
    </row>
    <row r="459" spans="1:8">
      <c r="A459" t="s">
        <v>4359</v>
      </c>
      <c r="B459" s="10">
        <v>45118</v>
      </c>
      <c r="C459" t="s">
        <v>4680</v>
      </c>
      <c r="D459">
        <v>1</v>
      </c>
      <c r="E459">
        <v>1</v>
      </c>
      <c r="F459">
        <v>1</v>
      </c>
      <c r="G459">
        <v>40000264</v>
      </c>
      <c r="H459">
        <v>420771</v>
      </c>
    </row>
    <row r="460" spans="1:8">
      <c r="A460" t="s">
        <v>4360</v>
      </c>
      <c r="B460" s="10">
        <v>45118</v>
      </c>
      <c r="C460" t="s">
        <v>4680</v>
      </c>
      <c r="D460">
        <v>1</v>
      </c>
      <c r="E460">
        <v>2</v>
      </c>
      <c r="F460">
        <v>2</v>
      </c>
      <c r="G460">
        <v>40000264</v>
      </c>
      <c r="H460">
        <v>420772</v>
      </c>
    </row>
    <row r="461" spans="1:8">
      <c r="A461" t="s">
        <v>4361</v>
      </c>
      <c r="B461" s="10">
        <v>45118</v>
      </c>
      <c r="C461" t="s">
        <v>4680</v>
      </c>
      <c r="D461">
        <v>4</v>
      </c>
      <c r="E461">
        <v>5</v>
      </c>
      <c r="F461">
        <v>4</v>
      </c>
      <c r="G461">
        <v>40000268</v>
      </c>
      <c r="H461">
        <v>420773</v>
      </c>
    </row>
    <row r="462" spans="1:8">
      <c r="A462" t="s">
        <v>4362</v>
      </c>
      <c r="B462" s="10">
        <v>45118</v>
      </c>
      <c r="C462" t="s">
        <v>4680</v>
      </c>
      <c r="D462">
        <v>5</v>
      </c>
      <c r="E462">
        <v>4</v>
      </c>
      <c r="F462">
        <v>5</v>
      </c>
      <c r="G462">
        <v>40000268</v>
      </c>
      <c r="H462">
        <v>420775</v>
      </c>
    </row>
    <row r="463" spans="1:8">
      <c r="A463" t="s">
        <v>5268</v>
      </c>
      <c r="B463" s="10">
        <v>45118</v>
      </c>
      <c r="C463" t="s">
        <v>4680</v>
      </c>
      <c r="D463">
        <v>1</v>
      </c>
      <c r="E463">
        <v>1</v>
      </c>
      <c r="F463">
        <v>1</v>
      </c>
      <c r="G463">
        <v>40000300</v>
      </c>
      <c r="H463">
        <v>420776</v>
      </c>
    </row>
    <row r="464" spans="1:8">
      <c r="A464" t="s">
        <v>4363</v>
      </c>
      <c r="B464" s="10">
        <v>45118</v>
      </c>
      <c r="C464" t="s">
        <v>4680</v>
      </c>
      <c r="D464">
        <v>5</v>
      </c>
      <c r="E464">
        <v>4</v>
      </c>
      <c r="F464">
        <v>5</v>
      </c>
      <c r="G464">
        <v>40000300</v>
      </c>
      <c r="H464">
        <v>420777</v>
      </c>
    </row>
    <row r="465" spans="1:8">
      <c r="A465" t="s">
        <v>4364</v>
      </c>
      <c r="B465" s="10">
        <v>45118</v>
      </c>
      <c r="C465" t="s">
        <v>4680</v>
      </c>
      <c r="D465">
        <v>1</v>
      </c>
      <c r="E465">
        <v>3</v>
      </c>
      <c r="F465">
        <v>1</v>
      </c>
      <c r="G465">
        <v>40000300</v>
      </c>
      <c r="H465">
        <v>420778</v>
      </c>
    </row>
    <row r="466" spans="1:8">
      <c r="A466" t="s">
        <v>5269</v>
      </c>
      <c r="B466" s="10">
        <v>45118</v>
      </c>
      <c r="C466" t="s">
        <v>4680</v>
      </c>
      <c r="D466">
        <v>1</v>
      </c>
      <c r="E466">
        <v>1</v>
      </c>
      <c r="F466">
        <v>1</v>
      </c>
      <c r="G466">
        <v>40000346</v>
      </c>
      <c r="H466">
        <v>420780</v>
      </c>
    </row>
    <row r="467" spans="1:8">
      <c r="A467" t="s">
        <v>5270</v>
      </c>
      <c r="B467" s="10">
        <v>45118</v>
      </c>
      <c r="C467" t="s">
        <v>4680</v>
      </c>
      <c r="D467">
        <v>2</v>
      </c>
      <c r="E467">
        <v>2</v>
      </c>
      <c r="F467">
        <v>3</v>
      </c>
      <c r="G467">
        <v>40000383</v>
      </c>
      <c r="H467">
        <v>420782</v>
      </c>
    </row>
    <row r="468" spans="1:8">
      <c r="A468" t="s">
        <v>5271</v>
      </c>
      <c r="B468" s="10">
        <v>45118</v>
      </c>
      <c r="C468" t="s">
        <v>4680</v>
      </c>
      <c r="D468">
        <v>1</v>
      </c>
      <c r="E468">
        <v>2</v>
      </c>
      <c r="F468">
        <v>1</v>
      </c>
      <c r="G468">
        <v>40000383</v>
      </c>
      <c r="H468">
        <v>420783</v>
      </c>
    </row>
    <row r="469" spans="1:8">
      <c r="A469" t="s">
        <v>4365</v>
      </c>
      <c r="B469" s="10">
        <v>45118</v>
      </c>
      <c r="C469" t="s">
        <v>4679</v>
      </c>
      <c r="D469">
        <v>4</v>
      </c>
      <c r="E469">
        <v>5</v>
      </c>
      <c r="F469">
        <v>5</v>
      </c>
      <c r="G469">
        <v>40000401</v>
      </c>
      <c r="H469">
        <v>420789</v>
      </c>
    </row>
    <row r="470" spans="1:8">
      <c r="A470" t="s">
        <v>4366</v>
      </c>
      <c r="B470" s="10">
        <v>45118</v>
      </c>
      <c r="C470" t="s">
        <v>4683</v>
      </c>
      <c r="D470">
        <v>2</v>
      </c>
      <c r="E470">
        <v>3</v>
      </c>
      <c r="F470">
        <v>4</v>
      </c>
      <c r="G470">
        <v>50000114</v>
      </c>
      <c r="H470">
        <v>420790</v>
      </c>
    </row>
    <row r="471" spans="1:8">
      <c r="A471" t="s">
        <v>4367</v>
      </c>
      <c r="B471" s="10">
        <v>45118</v>
      </c>
      <c r="C471" t="s">
        <v>4679</v>
      </c>
      <c r="D471">
        <v>2</v>
      </c>
      <c r="E471">
        <v>3</v>
      </c>
      <c r="F471">
        <v>5</v>
      </c>
      <c r="G471">
        <v>72000010</v>
      </c>
      <c r="H471">
        <v>420791</v>
      </c>
    </row>
    <row r="472" spans="1:8">
      <c r="A472" t="s">
        <v>4368</v>
      </c>
      <c r="B472" s="10">
        <v>45118</v>
      </c>
      <c r="C472" t="s">
        <v>4679</v>
      </c>
      <c r="D472">
        <v>5</v>
      </c>
      <c r="E472">
        <v>4</v>
      </c>
      <c r="F472">
        <v>4</v>
      </c>
      <c r="G472">
        <v>72000010</v>
      </c>
      <c r="H472">
        <v>420792</v>
      </c>
    </row>
    <row r="473" spans="1:8">
      <c r="A473" t="s">
        <v>5272</v>
      </c>
      <c r="B473" s="10">
        <v>45118</v>
      </c>
      <c r="C473" t="s">
        <v>4681</v>
      </c>
      <c r="D473">
        <v>1</v>
      </c>
      <c r="E473">
        <v>1</v>
      </c>
      <c r="F473">
        <v>5</v>
      </c>
      <c r="G473">
        <v>72000058</v>
      </c>
      <c r="H473">
        <v>420799</v>
      </c>
    </row>
    <row r="474" spans="1:8">
      <c r="A474" t="s">
        <v>4369</v>
      </c>
      <c r="B474" s="10">
        <v>45118</v>
      </c>
      <c r="C474" t="s">
        <v>4679</v>
      </c>
      <c r="D474">
        <v>5</v>
      </c>
      <c r="E474">
        <v>5</v>
      </c>
      <c r="F474">
        <v>4</v>
      </c>
      <c r="G474">
        <v>72000095</v>
      </c>
      <c r="H474">
        <v>420800</v>
      </c>
    </row>
    <row r="475" spans="1:8">
      <c r="A475" t="s">
        <v>4370</v>
      </c>
      <c r="B475" s="10">
        <v>45118</v>
      </c>
      <c r="C475" t="s">
        <v>4679</v>
      </c>
      <c r="D475">
        <v>5</v>
      </c>
      <c r="E475">
        <v>4</v>
      </c>
      <c r="F475">
        <v>5</v>
      </c>
      <c r="G475">
        <v>72000095</v>
      </c>
      <c r="H475">
        <v>420802</v>
      </c>
    </row>
    <row r="476" spans="1:8">
      <c r="A476" t="s">
        <v>5653</v>
      </c>
      <c r="B476" s="10">
        <v>45118</v>
      </c>
      <c r="C476" t="s">
        <v>4679</v>
      </c>
      <c r="D476">
        <v>1</v>
      </c>
      <c r="E476">
        <v>3</v>
      </c>
      <c r="F476">
        <v>2</v>
      </c>
      <c r="G476">
        <v>72000131</v>
      </c>
      <c r="H476">
        <v>420806</v>
      </c>
    </row>
    <row r="477" spans="1:8">
      <c r="A477" t="s">
        <v>4371</v>
      </c>
      <c r="B477" s="10">
        <v>45118</v>
      </c>
      <c r="C477" t="s">
        <v>4679</v>
      </c>
      <c r="D477">
        <v>5</v>
      </c>
      <c r="E477">
        <v>4</v>
      </c>
      <c r="F477">
        <v>5</v>
      </c>
      <c r="G477">
        <v>72000131</v>
      </c>
      <c r="H477">
        <v>420807</v>
      </c>
    </row>
    <row r="478" spans="1:8">
      <c r="A478" t="s">
        <v>4372</v>
      </c>
      <c r="B478" s="10">
        <v>45118</v>
      </c>
      <c r="C478" t="s">
        <v>4679</v>
      </c>
      <c r="D478">
        <v>1</v>
      </c>
      <c r="E478">
        <v>2</v>
      </c>
      <c r="F478">
        <v>1</v>
      </c>
      <c r="G478">
        <v>72000155</v>
      </c>
      <c r="H478">
        <v>420809</v>
      </c>
    </row>
    <row r="479" spans="1:8">
      <c r="A479" t="s">
        <v>5273</v>
      </c>
      <c r="B479" s="10">
        <v>45111</v>
      </c>
      <c r="C479" t="s">
        <v>4679</v>
      </c>
      <c r="D479">
        <v>1</v>
      </c>
      <c r="E479">
        <v>4</v>
      </c>
      <c r="F479">
        <v>2</v>
      </c>
      <c r="G479">
        <v>40000397</v>
      </c>
      <c r="H479">
        <v>419518</v>
      </c>
    </row>
    <row r="480" spans="1:8">
      <c r="A480" t="s">
        <v>4373</v>
      </c>
      <c r="B480" s="10">
        <v>45111</v>
      </c>
      <c r="C480" t="s">
        <v>4679</v>
      </c>
      <c r="D480">
        <v>2</v>
      </c>
      <c r="E480">
        <v>1</v>
      </c>
      <c r="F480">
        <v>4</v>
      </c>
      <c r="G480">
        <v>40000399</v>
      </c>
      <c r="H480">
        <v>419520</v>
      </c>
    </row>
    <row r="481" spans="1:8">
      <c r="A481" t="s">
        <v>5274</v>
      </c>
      <c r="B481" s="10">
        <v>45111</v>
      </c>
      <c r="C481" t="s">
        <v>4679</v>
      </c>
      <c r="D481">
        <v>3</v>
      </c>
      <c r="E481">
        <v>4</v>
      </c>
      <c r="F481">
        <v>4</v>
      </c>
      <c r="G481">
        <v>40000401</v>
      </c>
      <c r="H481">
        <v>419522</v>
      </c>
    </row>
    <row r="482" spans="1:8">
      <c r="A482" t="s">
        <v>4374</v>
      </c>
      <c r="B482" s="10">
        <v>45111</v>
      </c>
      <c r="C482" t="s">
        <v>4683</v>
      </c>
      <c r="D482">
        <v>4</v>
      </c>
      <c r="E482">
        <v>3</v>
      </c>
      <c r="F482">
        <v>4</v>
      </c>
      <c r="G482">
        <v>50000114</v>
      </c>
      <c r="H482">
        <v>419523</v>
      </c>
    </row>
    <row r="483" spans="1:8">
      <c r="A483" t="s">
        <v>4375</v>
      </c>
      <c r="B483" s="10">
        <v>45111</v>
      </c>
      <c r="C483" t="s">
        <v>4679</v>
      </c>
      <c r="D483">
        <v>1</v>
      </c>
      <c r="E483">
        <v>3</v>
      </c>
      <c r="F483">
        <v>3</v>
      </c>
      <c r="G483">
        <v>61000110</v>
      </c>
      <c r="H483">
        <v>419535</v>
      </c>
    </row>
    <row r="484" spans="1:8">
      <c r="A484" t="s">
        <v>4376</v>
      </c>
      <c r="B484" s="10">
        <v>45111</v>
      </c>
      <c r="C484" t="s">
        <v>4679</v>
      </c>
      <c r="D484">
        <v>1</v>
      </c>
      <c r="E484">
        <v>4</v>
      </c>
      <c r="F484">
        <v>4</v>
      </c>
      <c r="G484">
        <v>61000122</v>
      </c>
      <c r="H484">
        <v>419537</v>
      </c>
    </row>
    <row r="485" spans="1:8">
      <c r="A485" t="s">
        <v>4377</v>
      </c>
      <c r="B485" s="10">
        <v>45111</v>
      </c>
      <c r="C485" t="s">
        <v>4679</v>
      </c>
      <c r="D485">
        <v>5</v>
      </c>
      <c r="E485">
        <v>4</v>
      </c>
      <c r="F485">
        <v>5</v>
      </c>
      <c r="G485">
        <v>61000122</v>
      </c>
      <c r="H485">
        <v>419539</v>
      </c>
    </row>
    <row r="486" spans="1:8">
      <c r="A486" t="s">
        <v>4378</v>
      </c>
      <c r="B486" s="10">
        <v>45111</v>
      </c>
      <c r="C486" t="s">
        <v>4679</v>
      </c>
      <c r="D486">
        <v>5</v>
      </c>
      <c r="E486">
        <v>4</v>
      </c>
      <c r="F486">
        <v>5</v>
      </c>
      <c r="G486">
        <v>72000010</v>
      </c>
      <c r="H486">
        <v>419542</v>
      </c>
    </row>
    <row r="487" spans="1:8">
      <c r="A487" t="s">
        <v>4379</v>
      </c>
      <c r="B487" s="10">
        <v>45111</v>
      </c>
      <c r="C487" t="s">
        <v>4680</v>
      </c>
      <c r="D487">
        <v>1</v>
      </c>
      <c r="E487">
        <v>1</v>
      </c>
      <c r="F487">
        <v>4</v>
      </c>
      <c r="G487">
        <v>72000182</v>
      </c>
      <c r="H487">
        <v>419546</v>
      </c>
    </row>
    <row r="488" spans="1:8">
      <c r="A488" t="s">
        <v>4380</v>
      </c>
      <c r="B488" s="10">
        <v>45111</v>
      </c>
      <c r="C488" t="s">
        <v>4679</v>
      </c>
      <c r="D488">
        <v>1</v>
      </c>
      <c r="E488">
        <v>3</v>
      </c>
      <c r="F488">
        <v>1</v>
      </c>
      <c r="G488">
        <v>99999972</v>
      </c>
      <c r="H488">
        <v>419550</v>
      </c>
    </row>
    <row r="489" spans="1:8">
      <c r="A489" t="s">
        <v>4381</v>
      </c>
      <c r="B489" s="10">
        <v>45112</v>
      </c>
      <c r="C489" t="s">
        <v>4679</v>
      </c>
      <c r="D489">
        <v>1</v>
      </c>
      <c r="E489">
        <v>1</v>
      </c>
      <c r="F489">
        <v>1</v>
      </c>
      <c r="G489">
        <v>11712</v>
      </c>
      <c r="H489">
        <v>419560</v>
      </c>
    </row>
    <row r="490" spans="1:8">
      <c r="A490" t="s">
        <v>4382</v>
      </c>
      <c r="B490" s="10">
        <v>45112</v>
      </c>
      <c r="C490" t="s">
        <v>4679</v>
      </c>
      <c r="D490">
        <v>5</v>
      </c>
      <c r="E490">
        <v>4</v>
      </c>
      <c r="F490">
        <v>5</v>
      </c>
      <c r="G490">
        <v>11712</v>
      </c>
      <c r="H490">
        <v>419562</v>
      </c>
    </row>
    <row r="491" spans="1:8">
      <c r="A491" t="s">
        <v>4383</v>
      </c>
      <c r="B491" s="10">
        <v>45112</v>
      </c>
      <c r="C491" t="s">
        <v>4686</v>
      </c>
      <c r="D491">
        <v>1</v>
      </c>
      <c r="E491">
        <v>1</v>
      </c>
      <c r="F491">
        <v>4</v>
      </c>
      <c r="G491">
        <v>113379051</v>
      </c>
      <c r="H491">
        <v>419565</v>
      </c>
    </row>
    <row r="492" spans="1:8">
      <c r="A492" t="s">
        <v>5275</v>
      </c>
      <c r="B492" s="10">
        <v>45112</v>
      </c>
      <c r="C492" t="s">
        <v>4679</v>
      </c>
      <c r="D492">
        <v>3</v>
      </c>
      <c r="E492">
        <v>1</v>
      </c>
      <c r="F492">
        <v>3</v>
      </c>
      <c r="G492">
        <v>113460554</v>
      </c>
      <c r="H492">
        <v>419566</v>
      </c>
    </row>
    <row r="493" spans="1:8">
      <c r="A493" t="s">
        <v>4384</v>
      </c>
      <c r="B493" s="10">
        <v>45112</v>
      </c>
      <c r="C493" t="s">
        <v>4682</v>
      </c>
      <c r="D493">
        <v>1</v>
      </c>
      <c r="E493">
        <v>1</v>
      </c>
      <c r="F493">
        <v>1</v>
      </c>
      <c r="G493">
        <v>114377880</v>
      </c>
      <c r="H493">
        <v>419568</v>
      </c>
    </row>
    <row r="494" spans="1:8">
      <c r="A494" t="s">
        <v>4385</v>
      </c>
      <c r="B494" s="10">
        <v>45112</v>
      </c>
      <c r="C494" t="s">
        <v>4679</v>
      </c>
      <c r="D494">
        <v>4</v>
      </c>
      <c r="E494">
        <v>1</v>
      </c>
      <c r="F494">
        <v>4</v>
      </c>
      <c r="G494">
        <v>122470909</v>
      </c>
      <c r="H494">
        <v>419569</v>
      </c>
    </row>
    <row r="495" spans="1:8">
      <c r="A495" t="s">
        <v>4386</v>
      </c>
      <c r="B495" s="10">
        <v>45112</v>
      </c>
      <c r="C495" t="s">
        <v>4679</v>
      </c>
      <c r="D495">
        <v>4</v>
      </c>
      <c r="E495">
        <v>5</v>
      </c>
      <c r="F495">
        <v>4</v>
      </c>
      <c r="G495">
        <v>131104622</v>
      </c>
      <c r="H495">
        <v>419571</v>
      </c>
    </row>
    <row r="496" spans="1:8">
      <c r="A496" t="s">
        <v>4387</v>
      </c>
      <c r="B496" s="10">
        <v>45112</v>
      </c>
      <c r="C496" t="s">
        <v>4679</v>
      </c>
      <c r="D496">
        <v>5</v>
      </c>
      <c r="E496">
        <v>4</v>
      </c>
      <c r="F496">
        <v>5</v>
      </c>
      <c r="G496">
        <v>20000776</v>
      </c>
      <c r="H496">
        <v>419580</v>
      </c>
    </row>
    <row r="497" spans="1:8">
      <c r="A497" t="s">
        <v>4388</v>
      </c>
      <c r="B497" s="10">
        <v>45112</v>
      </c>
      <c r="C497" t="s">
        <v>4679</v>
      </c>
      <c r="D497">
        <v>3</v>
      </c>
      <c r="E497">
        <v>5</v>
      </c>
      <c r="F497">
        <v>4</v>
      </c>
      <c r="G497">
        <v>20000776</v>
      </c>
      <c r="H497">
        <v>419581</v>
      </c>
    </row>
    <row r="498" spans="1:8">
      <c r="A498" t="s">
        <v>4389</v>
      </c>
      <c r="B498" s="10">
        <v>45112</v>
      </c>
      <c r="C498" t="s">
        <v>4679</v>
      </c>
      <c r="D498">
        <v>5</v>
      </c>
      <c r="E498">
        <v>4</v>
      </c>
      <c r="F498">
        <v>5</v>
      </c>
      <c r="G498">
        <v>20000780</v>
      </c>
      <c r="H498">
        <v>419584</v>
      </c>
    </row>
    <row r="499" spans="1:8">
      <c r="A499" t="s">
        <v>5276</v>
      </c>
      <c r="B499" s="10">
        <v>45112</v>
      </c>
      <c r="C499" t="s">
        <v>4680</v>
      </c>
      <c r="D499">
        <v>1</v>
      </c>
      <c r="E499">
        <v>3</v>
      </c>
      <c r="F499">
        <v>4</v>
      </c>
      <c r="G499">
        <v>200033657</v>
      </c>
      <c r="H499">
        <v>419585</v>
      </c>
    </row>
    <row r="500" spans="1:8">
      <c r="A500" t="s">
        <v>4390</v>
      </c>
      <c r="B500" s="10">
        <v>45112</v>
      </c>
      <c r="C500" t="s">
        <v>4679</v>
      </c>
      <c r="D500">
        <v>3</v>
      </c>
      <c r="E500">
        <v>4</v>
      </c>
      <c r="F500">
        <v>3</v>
      </c>
      <c r="G500">
        <v>200802953</v>
      </c>
      <c r="H500">
        <v>419595</v>
      </c>
    </row>
    <row r="501" spans="1:8">
      <c r="A501" t="s">
        <v>5654</v>
      </c>
      <c r="B501" s="10">
        <v>45112</v>
      </c>
      <c r="C501" t="s">
        <v>4679</v>
      </c>
      <c r="D501">
        <v>1</v>
      </c>
      <c r="E501">
        <v>3</v>
      </c>
      <c r="F501">
        <v>2</v>
      </c>
      <c r="G501">
        <v>200827728</v>
      </c>
      <c r="H501">
        <v>419597</v>
      </c>
    </row>
    <row r="502" spans="1:8">
      <c r="A502" t="s">
        <v>4391</v>
      </c>
      <c r="B502" s="10">
        <v>45112</v>
      </c>
      <c r="C502" t="s">
        <v>4680</v>
      </c>
      <c r="D502">
        <v>1</v>
      </c>
      <c r="E502">
        <v>4</v>
      </c>
      <c r="F502">
        <v>4</v>
      </c>
      <c r="G502">
        <v>33000156</v>
      </c>
      <c r="H502">
        <v>419599</v>
      </c>
    </row>
    <row r="503" spans="1:8">
      <c r="A503" t="s">
        <v>4392</v>
      </c>
      <c r="B503" s="10">
        <v>45112</v>
      </c>
      <c r="C503" t="s">
        <v>4679</v>
      </c>
      <c r="D503">
        <v>1</v>
      </c>
      <c r="E503">
        <v>3</v>
      </c>
      <c r="F503">
        <v>2</v>
      </c>
      <c r="G503">
        <v>40000210</v>
      </c>
      <c r="H503">
        <v>419603</v>
      </c>
    </row>
    <row r="504" spans="1:8">
      <c r="A504" t="s">
        <v>4393</v>
      </c>
      <c r="B504" s="10">
        <v>45112</v>
      </c>
      <c r="C504" t="s">
        <v>4680</v>
      </c>
      <c r="D504">
        <v>5</v>
      </c>
      <c r="E504">
        <v>4</v>
      </c>
      <c r="F504">
        <v>5</v>
      </c>
      <c r="G504">
        <v>40000247</v>
      </c>
      <c r="H504">
        <v>419605</v>
      </c>
    </row>
    <row r="505" spans="1:8">
      <c r="A505" t="s">
        <v>5655</v>
      </c>
      <c r="B505" s="10">
        <v>45112</v>
      </c>
      <c r="C505" t="s">
        <v>4680</v>
      </c>
      <c r="D505">
        <v>3</v>
      </c>
      <c r="E505">
        <v>3</v>
      </c>
      <c r="F505">
        <v>4</v>
      </c>
      <c r="G505">
        <v>40000346</v>
      </c>
      <c r="H505">
        <v>419607</v>
      </c>
    </row>
    <row r="506" spans="1:8">
      <c r="A506" t="s">
        <v>4394</v>
      </c>
      <c r="B506" s="10">
        <v>45112</v>
      </c>
      <c r="C506" t="s">
        <v>4680</v>
      </c>
      <c r="D506">
        <v>4</v>
      </c>
      <c r="E506">
        <v>4</v>
      </c>
      <c r="F506">
        <v>5</v>
      </c>
      <c r="G506">
        <v>40000356</v>
      </c>
      <c r="H506">
        <v>419609</v>
      </c>
    </row>
    <row r="507" spans="1:8">
      <c r="A507" t="s">
        <v>4395</v>
      </c>
      <c r="B507" s="10">
        <v>45112</v>
      </c>
      <c r="C507" t="s">
        <v>4680</v>
      </c>
      <c r="D507">
        <v>4</v>
      </c>
      <c r="E507">
        <v>5</v>
      </c>
      <c r="F507">
        <v>5</v>
      </c>
      <c r="G507">
        <v>40000385</v>
      </c>
      <c r="H507">
        <v>419610</v>
      </c>
    </row>
    <row r="508" spans="1:8">
      <c r="A508" t="s">
        <v>4396</v>
      </c>
      <c r="B508" s="10">
        <v>45112</v>
      </c>
      <c r="C508" t="s">
        <v>4680</v>
      </c>
      <c r="D508">
        <v>4</v>
      </c>
      <c r="E508">
        <v>5</v>
      </c>
      <c r="F508">
        <v>5</v>
      </c>
      <c r="G508">
        <v>40000388</v>
      </c>
      <c r="H508">
        <v>419612</v>
      </c>
    </row>
    <row r="509" spans="1:8">
      <c r="A509" t="s">
        <v>4397</v>
      </c>
      <c r="B509" s="10">
        <v>45112</v>
      </c>
      <c r="C509" t="s">
        <v>4680</v>
      </c>
      <c r="D509">
        <v>3</v>
      </c>
      <c r="E509">
        <v>4</v>
      </c>
      <c r="F509">
        <v>5</v>
      </c>
      <c r="G509">
        <v>40000394</v>
      </c>
      <c r="H509">
        <v>419616</v>
      </c>
    </row>
    <row r="510" spans="1:8">
      <c r="A510" t="s">
        <v>4398</v>
      </c>
      <c r="B510" s="10">
        <v>45112</v>
      </c>
      <c r="C510" t="s">
        <v>4679</v>
      </c>
      <c r="D510">
        <v>5</v>
      </c>
      <c r="E510">
        <v>4</v>
      </c>
      <c r="F510">
        <v>2</v>
      </c>
      <c r="G510">
        <v>40000397</v>
      </c>
      <c r="H510">
        <v>419624</v>
      </c>
    </row>
    <row r="511" spans="1:8">
      <c r="A511" t="s">
        <v>4399</v>
      </c>
      <c r="B511" s="10">
        <v>45112</v>
      </c>
      <c r="C511" t="s">
        <v>4679</v>
      </c>
      <c r="D511">
        <v>4</v>
      </c>
      <c r="E511">
        <v>4</v>
      </c>
      <c r="F511">
        <v>5</v>
      </c>
      <c r="G511">
        <v>60000075</v>
      </c>
      <c r="H511">
        <v>419629</v>
      </c>
    </row>
    <row r="512" spans="1:8">
      <c r="A512" t="s">
        <v>4400</v>
      </c>
      <c r="B512" s="10">
        <v>45112</v>
      </c>
      <c r="C512" t="s">
        <v>4680</v>
      </c>
      <c r="D512">
        <v>3</v>
      </c>
      <c r="E512">
        <v>4</v>
      </c>
      <c r="F512">
        <v>4</v>
      </c>
      <c r="G512">
        <v>61000041</v>
      </c>
      <c r="H512">
        <v>419632</v>
      </c>
    </row>
    <row r="513" spans="1:8">
      <c r="A513" t="s">
        <v>4401</v>
      </c>
      <c r="B513" s="10">
        <v>45112</v>
      </c>
      <c r="C513" t="s">
        <v>4680</v>
      </c>
      <c r="D513">
        <v>3</v>
      </c>
      <c r="E513">
        <v>2</v>
      </c>
      <c r="F513">
        <v>5</v>
      </c>
      <c r="G513">
        <v>61000041</v>
      </c>
      <c r="H513">
        <v>419633</v>
      </c>
    </row>
    <row r="514" spans="1:8">
      <c r="A514" t="s">
        <v>4402</v>
      </c>
      <c r="B514" s="10">
        <v>45112</v>
      </c>
      <c r="C514" t="s">
        <v>4680</v>
      </c>
      <c r="D514">
        <v>1</v>
      </c>
      <c r="E514">
        <v>2</v>
      </c>
      <c r="F514">
        <v>4</v>
      </c>
      <c r="G514">
        <v>61000041</v>
      </c>
      <c r="H514">
        <v>419634</v>
      </c>
    </row>
    <row r="515" spans="1:8">
      <c r="A515" t="s">
        <v>4403</v>
      </c>
      <c r="B515" s="10">
        <v>45112</v>
      </c>
      <c r="C515" t="s">
        <v>4679</v>
      </c>
      <c r="D515">
        <v>4</v>
      </c>
      <c r="E515">
        <v>5</v>
      </c>
      <c r="F515">
        <v>5</v>
      </c>
      <c r="G515">
        <v>61000108</v>
      </c>
      <c r="H515">
        <v>419636</v>
      </c>
    </row>
    <row r="516" spans="1:8">
      <c r="A516" t="s">
        <v>4404</v>
      </c>
      <c r="B516" s="10">
        <v>45112</v>
      </c>
      <c r="C516" t="s">
        <v>4679</v>
      </c>
      <c r="D516">
        <v>1</v>
      </c>
      <c r="E516">
        <v>4</v>
      </c>
      <c r="F516">
        <v>4</v>
      </c>
      <c r="G516">
        <v>61000110</v>
      </c>
      <c r="H516">
        <v>419638</v>
      </c>
    </row>
    <row r="517" spans="1:8">
      <c r="A517" t="s">
        <v>4405</v>
      </c>
      <c r="B517" s="10">
        <v>45112</v>
      </c>
      <c r="C517" t="s">
        <v>4679</v>
      </c>
      <c r="D517">
        <v>3</v>
      </c>
      <c r="E517">
        <v>3</v>
      </c>
      <c r="F517">
        <v>2</v>
      </c>
      <c r="G517">
        <v>61000110</v>
      </c>
      <c r="H517">
        <v>419640</v>
      </c>
    </row>
    <row r="518" spans="1:8">
      <c r="A518" t="s">
        <v>4406</v>
      </c>
      <c r="B518" s="10">
        <v>45112</v>
      </c>
      <c r="C518" t="s">
        <v>4679</v>
      </c>
      <c r="D518">
        <v>4</v>
      </c>
      <c r="E518">
        <v>4</v>
      </c>
      <c r="F518">
        <v>4</v>
      </c>
      <c r="G518">
        <v>72000010</v>
      </c>
      <c r="H518">
        <v>419642</v>
      </c>
    </row>
    <row r="519" spans="1:8">
      <c r="A519" t="s">
        <v>4407</v>
      </c>
      <c r="B519" s="10">
        <v>45112</v>
      </c>
      <c r="C519" t="s">
        <v>4679</v>
      </c>
      <c r="D519">
        <v>5</v>
      </c>
      <c r="E519">
        <v>4</v>
      </c>
      <c r="F519">
        <v>5</v>
      </c>
      <c r="G519">
        <v>72000094</v>
      </c>
      <c r="H519">
        <v>419643</v>
      </c>
    </row>
    <row r="520" spans="1:8">
      <c r="A520" t="s">
        <v>4408</v>
      </c>
      <c r="B520" s="10">
        <v>45112</v>
      </c>
      <c r="C520" t="s">
        <v>4679</v>
      </c>
      <c r="D520">
        <v>4</v>
      </c>
      <c r="E520">
        <v>3</v>
      </c>
      <c r="F520">
        <v>5</v>
      </c>
      <c r="G520">
        <v>72000127</v>
      </c>
      <c r="H520">
        <v>419645</v>
      </c>
    </row>
    <row r="521" spans="1:8">
      <c r="A521" t="s">
        <v>4409</v>
      </c>
      <c r="B521" s="10">
        <v>45112</v>
      </c>
      <c r="C521" t="s">
        <v>4679</v>
      </c>
      <c r="D521">
        <v>1</v>
      </c>
      <c r="E521">
        <v>3</v>
      </c>
      <c r="F521">
        <v>1</v>
      </c>
      <c r="G521">
        <v>72000127</v>
      </c>
      <c r="H521">
        <v>419646</v>
      </c>
    </row>
    <row r="522" spans="1:8">
      <c r="A522" t="s">
        <v>4410</v>
      </c>
      <c r="B522" s="10">
        <v>45112</v>
      </c>
      <c r="C522" t="s">
        <v>4680</v>
      </c>
      <c r="D522">
        <v>1</v>
      </c>
      <c r="E522">
        <v>3</v>
      </c>
      <c r="F522">
        <v>5</v>
      </c>
      <c r="G522">
        <v>72000180</v>
      </c>
      <c r="H522">
        <v>419652</v>
      </c>
    </row>
    <row r="523" spans="1:8">
      <c r="A523" t="s">
        <v>4411</v>
      </c>
      <c r="B523" s="10">
        <v>45112</v>
      </c>
      <c r="C523" t="s">
        <v>4680</v>
      </c>
      <c r="D523">
        <v>2</v>
      </c>
      <c r="E523">
        <v>2</v>
      </c>
      <c r="F523">
        <v>2</v>
      </c>
      <c r="G523">
        <v>72000182</v>
      </c>
      <c r="H523">
        <v>419654</v>
      </c>
    </row>
    <row r="524" spans="1:8">
      <c r="A524" t="s">
        <v>4412</v>
      </c>
      <c r="B524" s="10">
        <v>45112</v>
      </c>
      <c r="C524" t="s">
        <v>4680</v>
      </c>
      <c r="D524">
        <v>1</v>
      </c>
      <c r="E524">
        <v>3</v>
      </c>
      <c r="F524">
        <v>1</v>
      </c>
      <c r="G524">
        <v>72000182</v>
      </c>
      <c r="H524">
        <v>419655</v>
      </c>
    </row>
    <row r="525" spans="1:8">
      <c r="A525" t="s">
        <v>4413</v>
      </c>
      <c r="B525" s="10">
        <v>45112</v>
      </c>
      <c r="C525" t="s">
        <v>4679</v>
      </c>
      <c r="D525">
        <v>5</v>
      </c>
      <c r="E525">
        <v>3</v>
      </c>
      <c r="F525">
        <v>4</v>
      </c>
      <c r="G525">
        <v>11732</v>
      </c>
      <c r="H525">
        <v>419657</v>
      </c>
    </row>
    <row r="526" spans="1:8">
      <c r="A526" t="s">
        <v>5277</v>
      </c>
      <c r="B526" s="10">
        <v>45112</v>
      </c>
      <c r="C526" t="s">
        <v>4679</v>
      </c>
      <c r="D526">
        <v>1</v>
      </c>
      <c r="E526">
        <v>4</v>
      </c>
      <c r="F526">
        <v>1</v>
      </c>
      <c r="G526">
        <v>100896943</v>
      </c>
      <c r="H526">
        <v>419659</v>
      </c>
    </row>
    <row r="527" spans="1:8">
      <c r="A527" t="s">
        <v>4414</v>
      </c>
      <c r="B527" s="10">
        <v>45112</v>
      </c>
      <c r="C527" t="s">
        <v>4679</v>
      </c>
      <c r="D527">
        <v>1</v>
      </c>
      <c r="E527">
        <v>1</v>
      </c>
      <c r="F527">
        <v>1</v>
      </c>
      <c r="G527">
        <v>100896943</v>
      </c>
      <c r="H527">
        <v>419660</v>
      </c>
    </row>
    <row r="528" spans="1:8">
      <c r="A528" t="s">
        <v>4415</v>
      </c>
      <c r="B528" s="10">
        <v>45112</v>
      </c>
      <c r="C528" t="s">
        <v>4679</v>
      </c>
      <c r="D528">
        <v>3</v>
      </c>
      <c r="E528">
        <v>3</v>
      </c>
      <c r="F528">
        <v>3</v>
      </c>
      <c r="G528">
        <v>117232538</v>
      </c>
      <c r="H528">
        <v>419663</v>
      </c>
    </row>
    <row r="529" spans="1:8">
      <c r="A529" t="s">
        <v>4416</v>
      </c>
      <c r="B529" s="10">
        <v>45112</v>
      </c>
      <c r="C529" t="s">
        <v>4680</v>
      </c>
      <c r="D529">
        <v>2</v>
      </c>
      <c r="E529">
        <v>3</v>
      </c>
      <c r="F529">
        <v>2</v>
      </c>
      <c r="G529">
        <v>117757674</v>
      </c>
      <c r="H529">
        <v>419664</v>
      </c>
    </row>
    <row r="530" spans="1:8">
      <c r="A530" t="s">
        <v>5278</v>
      </c>
      <c r="B530" s="10">
        <v>45112</v>
      </c>
      <c r="C530" t="s">
        <v>4680</v>
      </c>
      <c r="D530">
        <v>1</v>
      </c>
      <c r="E530">
        <v>1</v>
      </c>
      <c r="F530">
        <v>2</v>
      </c>
      <c r="G530">
        <v>117808816</v>
      </c>
      <c r="H530">
        <v>419665</v>
      </c>
    </row>
    <row r="531" spans="1:8">
      <c r="A531" t="s">
        <v>5279</v>
      </c>
      <c r="B531" s="10">
        <v>45112</v>
      </c>
      <c r="C531" t="s">
        <v>4680</v>
      </c>
      <c r="D531">
        <v>1</v>
      </c>
      <c r="E531">
        <v>1</v>
      </c>
      <c r="F531">
        <v>4</v>
      </c>
      <c r="G531">
        <v>126954395</v>
      </c>
      <c r="H531">
        <v>419668</v>
      </c>
    </row>
    <row r="532" spans="1:8">
      <c r="A532" t="s">
        <v>4417</v>
      </c>
      <c r="B532" s="10">
        <v>45112</v>
      </c>
      <c r="C532" t="s">
        <v>4679</v>
      </c>
      <c r="D532">
        <v>4</v>
      </c>
      <c r="E532">
        <v>4</v>
      </c>
      <c r="F532">
        <v>4</v>
      </c>
      <c r="G532">
        <v>129698809</v>
      </c>
      <c r="H532">
        <v>419672</v>
      </c>
    </row>
    <row r="533" spans="1:8">
      <c r="A533" t="s">
        <v>4418</v>
      </c>
      <c r="B533" s="10">
        <v>45112</v>
      </c>
      <c r="C533" t="s">
        <v>4685</v>
      </c>
      <c r="D533">
        <v>5</v>
      </c>
      <c r="E533">
        <v>4</v>
      </c>
      <c r="F533">
        <v>5</v>
      </c>
      <c r="G533">
        <v>20000203</v>
      </c>
      <c r="H533">
        <v>419678</v>
      </c>
    </row>
    <row r="534" spans="1:8">
      <c r="A534" t="s">
        <v>4419</v>
      </c>
      <c r="B534" s="10">
        <v>45112</v>
      </c>
      <c r="C534" t="s">
        <v>4679</v>
      </c>
      <c r="D534">
        <v>2</v>
      </c>
      <c r="E534">
        <v>4</v>
      </c>
      <c r="F534">
        <v>4</v>
      </c>
      <c r="G534">
        <v>20000539</v>
      </c>
      <c r="H534">
        <v>419680</v>
      </c>
    </row>
    <row r="535" spans="1:8">
      <c r="A535" t="s">
        <v>4420</v>
      </c>
      <c r="B535" s="10">
        <v>45112</v>
      </c>
      <c r="C535" t="s">
        <v>4679</v>
      </c>
      <c r="D535">
        <v>1</v>
      </c>
      <c r="E535">
        <v>1</v>
      </c>
      <c r="F535">
        <v>5</v>
      </c>
      <c r="G535">
        <v>20000849</v>
      </c>
      <c r="H535">
        <v>419681</v>
      </c>
    </row>
    <row r="536" spans="1:8">
      <c r="A536" t="s">
        <v>4421</v>
      </c>
      <c r="B536" s="10">
        <v>45112</v>
      </c>
      <c r="C536" t="s">
        <v>4679</v>
      </c>
      <c r="D536">
        <v>5</v>
      </c>
      <c r="E536">
        <v>3</v>
      </c>
      <c r="F536">
        <v>5</v>
      </c>
      <c r="G536">
        <v>20000849</v>
      </c>
      <c r="H536">
        <v>419682</v>
      </c>
    </row>
    <row r="537" spans="1:8">
      <c r="A537" t="s">
        <v>5280</v>
      </c>
      <c r="B537" s="10">
        <v>45109</v>
      </c>
      <c r="C537" t="s">
        <v>4680</v>
      </c>
      <c r="D537">
        <v>4</v>
      </c>
      <c r="E537">
        <v>5</v>
      </c>
      <c r="F537">
        <v>3</v>
      </c>
      <c r="G537">
        <v>61000092</v>
      </c>
      <c r="H537">
        <v>418944</v>
      </c>
    </row>
    <row r="538" spans="1:8">
      <c r="A538" t="s">
        <v>5281</v>
      </c>
      <c r="B538" s="10">
        <v>45109</v>
      </c>
      <c r="C538" t="s">
        <v>4680</v>
      </c>
      <c r="D538">
        <v>1</v>
      </c>
      <c r="E538">
        <v>3</v>
      </c>
      <c r="F538">
        <v>3</v>
      </c>
      <c r="G538">
        <v>61000092</v>
      </c>
      <c r="H538">
        <v>418945</v>
      </c>
    </row>
    <row r="539" spans="1:8">
      <c r="A539" t="s">
        <v>4422</v>
      </c>
      <c r="B539" s="10">
        <v>45109</v>
      </c>
      <c r="C539" t="s">
        <v>4679</v>
      </c>
      <c r="D539">
        <v>2</v>
      </c>
      <c r="E539">
        <v>4</v>
      </c>
      <c r="F539">
        <v>4</v>
      </c>
      <c r="G539">
        <v>71000093</v>
      </c>
      <c r="H539">
        <v>418952</v>
      </c>
    </row>
    <row r="540" spans="1:8">
      <c r="A540" t="s">
        <v>5656</v>
      </c>
      <c r="B540" s="10">
        <v>45109</v>
      </c>
      <c r="C540" t="s">
        <v>4679</v>
      </c>
      <c r="D540">
        <v>2</v>
      </c>
      <c r="E540">
        <v>3</v>
      </c>
      <c r="F540">
        <v>4</v>
      </c>
      <c r="G540">
        <v>72000000</v>
      </c>
      <c r="H540">
        <v>418958</v>
      </c>
    </row>
    <row r="541" spans="1:8">
      <c r="A541" t="s">
        <v>4423</v>
      </c>
      <c r="B541" s="10">
        <v>45109</v>
      </c>
      <c r="C541" t="s">
        <v>4679</v>
      </c>
      <c r="D541">
        <v>1</v>
      </c>
      <c r="E541">
        <v>4</v>
      </c>
      <c r="F541">
        <v>1</v>
      </c>
      <c r="G541">
        <v>72000070</v>
      </c>
      <c r="H541">
        <v>418963</v>
      </c>
    </row>
    <row r="542" spans="1:8">
      <c r="A542" t="s">
        <v>4424</v>
      </c>
      <c r="B542" s="10">
        <v>45109</v>
      </c>
      <c r="C542" t="s">
        <v>4679</v>
      </c>
      <c r="D542">
        <v>2</v>
      </c>
      <c r="E542">
        <v>4</v>
      </c>
      <c r="F542">
        <v>5</v>
      </c>
      <c r="G542">
        <v>72000139</v>
      </c>
      <c r="H542">
        <v>418964</v>
      </c>
    </row>
    <row r="543" spans="1:8">
      <c r="A543" t="s">
        <v>4425</v>
      </c>
      <c r="B543" s="10">
        <v>45109</v>
      </c>
      <c r="C543" t="s">
        <v>4680</v>
      </c>
      <c r="D543">
        <v>3</v>
      </c>
      <c r="E543">
        <v>3</v>
      </c>
      <c r="F543">
        <v>5</v>
      </c>
      <c r="G543">
        <v>72000182</v>
      </c>
      <c r="H543">
        <v>418967</v>
      </c>
    </row>
    <row r="544" spans="1:8">
      <c r="A544" t="s">
        <v>4426</v>
      </c>
      <c r="B544" s="10">
        <v>45109</v>
      </c>
      <c r="C544" t="s">
        <v>4679</v>
      </c>
      <c r="D544">
        <v>1</v>
      </c>
      <c r="E544">
        <v>5</v>
      </c>
      <c r="F544">
        <v>4</v>
      </c>
      <c r="G544">
        <v>99999972</v>
      </c>
      <c r="H544">
        <v>418970</v>
      </c>
    </row>
    <row r="545" spans="1:8">
      <c r="A545" t="s">
        <v>4427</v>
      </c>
      <c r="B545" s="10">
        <v>45109</v>
      </c>
      <c r="C545" t="s">
        <v>4679</v>
      </c>
      <c r="D545">
        <v>2</v>
      </c>
      <c r="E545">
        <v>3</v>
      </c>
      <c r="F545">
        <v>4</v>
      </c>
      <c r="G545">
        <v>11732</v>
      </c>
      <c r="H545">
        <v>418973</v>
      </c>
    </row>
    <row r="546" spans="1:8">
      <c r="A546" t="s">
        <v>5282</v>
      </c>
      <c r="B546" s="10">
        <v>45109</v>
      </c>
      <c r="C546" t="s">
        <v>4679</v>
      </c>
      <c r="D546">
        <v>1</v>
      </c>
      <c r="E546">
        <v>3</v>
      </c>
      <c r="F546">
        <v>1</v>
      </c>
      <c r="G546">
        <v>100896943</v>
      </c>
      <c r="H546">
        <v>418975</v>
      </c>
    </row>
    <row r="547" spans="1:8">
      <c r="A547" t="s">
        <v>5283</v>
      </c>
      <c r="B547" s="10">
        <v>45109</v>
      </c>
      <c r="C547" t="s">
        <v>4682</v>
      </c>
      <c r="D547">
        <v>1</v>
      </c>
      <c r="E547">
        <v>3</v>
      </c>
      <c r="F547">
        <v>3</v>
      </c>
      <c r="G547">
        <v>104039144</v>
      </c>
      <c r="H547">
        <v>418978</v>
      </c>
    </row>
    <row r="548" spans="1:8">
      <c r="A548" t="s">
        <v>4428</v>
      </c>
      <c r="B548" s="10">
        <v>45109</v>
      </c>
      <c r="C548" t="s">
        <v>4679</v>
      </c>
      <c r="D548">
        <v>5</v>
      </c>
      <c r="E548">
        <v>4</v>
      </c>
      <c r="F548">
        <v>5</v>
      </c>
      <c r="G548">
        <v>104050760</v>
      </c>
      <c r="H548">
        <v>418979</v>
      </c>
    </row>
    <row r="549" spans="1:8">
      <c r="A549" t="s">
        <v>4429</v>
      </c>
      <c r="B549" s="10">
        <v>45109</v>
      </c>
      <c r="C549" t="s">
        <v>4682</v>
      </c>
      <c r="D549">
        <v>2</v>
      </c>
      <c r="E549">
        <v>1</v>
      </c>
      <c r="F549">
        <v>2</v>
      </c>
      <c r="G549">
        <v>118143809</v>
      </c>
      <c r="H549">
        <v>418982</v>
      </c>
    </row>
    <row r="550" spans="1:8">
      <c r="A550" t="s">
        <v>4430</v>
      </c>
      <c r="B550" s="10">
        <v>45109</v>
      </c>
      <c r="C550" t="s">
        <v>4679</v>
      </c>
      <c r="D550">
        <v>2</v>
      </c>
      <c r="E550">
        <v>3</v>
      </c>
      <c r="F550">
        <v>2</v>
      </c>
      <c r="G550">
        <v>118351329</v>
      </c>
      <c r="H550">
        <v>418985</v>
      </c>
    </row>
    <row r="551" spans="1:8">
      <c r="A551" t="s">
        <v>4431</v>
      </c>
      <c r="B551" s="10">
        <v>45109</v>
      </c>
      <c r="C551" t="s">
        <v>4681</v>
      </c>
      <c r="D551">
        <v>1</v>
      </c>
      <c r="E551">
        <v>1</v>
      </c>
      <c r="F551">
        <v>5</v>
      </c>
      <c r="G551">
        <v>118388040</v>
      </c>
      <c r="H551">
        <v>418987</v>
      </c>
    </row>
    <row r="552" spans="1:8">
      <c r="A552" t="s">
        <v>5284</v>
      </c>
      <c r="B552" s="10">
        <v>45109</v>
      </c>
      <c r="C552" t="s">
        <v>4679</v>
      </c>
      <c r="D552">
        <v>1</v>
      </c>
      <c r="E552">
        <v>2</v>
      </c>
      <c r="F552">
        <v>1</v>
      </c>
      <c r="G552">
        <v>131106049</v>
      </c>
      <c r="H552">
        <v>418989</v>
      </c>
    </row>
    <row r="553" spans="1:8">
      <c r="A553" t="s">
        <v>4432</v>
      </c>
      <c r="B553" s="10">
        <v>45109</v>
      </c>
      <c r="C553" t="s">
        <v>4680</v>
      </c>
      <c r="D553">
        <v>1</v>
      </c>
      <c r="E553">
        <v>2</v>
      </c>
      <c r="F553">
        <v>5</v>
      </c>
      <c r="G553">
        <v>133465047</v>
      </c>
      <c r="H553">
        <v>418992</v>
      </c>
    </row>
    <row r="554" spans="1:8">
      <c r="A554" t="s">
        <v>4433</v>
      </c>
      <c r="B554" s="10">
        <v>45109</v>
      </c>
      <c r="C554" t="s">
        <v>4679</v>
      </c>
      <c r="D554">
        <v>4</v>
      </c>
      <c r="E554">
        <v>3</v>
      </c>
      <c r="F554">
        <v>3</v>
      </c>
      <c r="G554">
        <v>20000650</v>
      </c>
      <c r="H554">
        <v>418995</v>
      </c>
    </row>
    <row r="555" spans="1:8">
      <c r="A555" t="s">
        <v>4434</v>
      </c>
      <c r="B555" s="10">
        <v>45109</v>
      </c>
      <c r="C555" t="s">
        <v>4680</v>
      </c>
      <c r="D555">
        <v>2</v>
      </c>
      <c r="E555">
        <v>5</v>
      </c>
      <c r="F555">
        <v>4</v>
      </c>
      <c r="G555">
        <v>200033657</v>
      </c>
      <c r="H555">
        <v>419001</v>
      </c>
    </row>
    <row r="556" spans="1:8">
      <c r="A556" t="s">
        <v>4435</v>
      </c>
      <c r="B556" s="10">
        <v>45109</v>
      </c>
      <c r="C556" t="s">
        <v>4682</v>
      </c>
      <c r="D556">
        <v>1</v>
      </c>
      <c r="E556">
        <v>1</v>
      </c>
      <c r="F556">
        <v>3</v>
      </c>
      <c r="G556">
        <v>200268175</v>
      </c>
      <c r="H556">
        <v>419004</v>
      </c>
    </row>
    <row r="557" spans="1:8">
      <c r="A557" t="s">
        <v>5285</v>
      </c>
      <c r="B557" s="10">
        <v>45109</v>
      </c>
      <c r="C557" t="s">
        <v>4679</v>
      </c>
      <c r="D557">
        <v>1</v>
      </c>
      <c r="E557">
        <v>2</v>
      </c>
      <c r="F557">
        <v>1</v>
      </c>
      <c r="G557">
        <v>200333457</v>
      </c>
      <c r="H557">
        <v>419005</v>
      </c>
    </row>
    <row r="558" spans="1:8">
      <c r="A558" t="s">
        <v>4436</v>
      </c>
      <c r="B558" s="10">
        <v>45109</v>
      </c>
      <c r="C558" t="s">
        <v>4679</v>
      </c>
      <c r="D558">
        <v>4</v>
      </c>
      <c r="E558">
        <v>3</v>
      </c>
      <c r="F558">
        <v>4</v>
      </c>
      <c r="G558">
        <v>200387551</v>
      </c>
      <c r="H558">
        <v>419006</v>
      </c>
    </row>
    <row r="559" spans="1:8">
      <c r="A559" t="s">
        <v>4437</v>
      </c>
      <c r="B559" s="10">
        <v>45109</v>
      </c>
      <c r="C559" t="s">
        <v>4679</v>
      </c>
      <c r="D559">
        <v>3</v>
      </c>
      <c r="E559">
        <v>5</v>
      </c>
      <c r="F559">
        <v>3</v>
      </c>
      <c r="G559">
        <v>200826917</v>
      </c>
      <c r="H559">
        <v>419008</v>
      </c>
    </row>
    <row r="560" spans="1:8">
      <c r="A560" t="s">
        <v>4438</v>
      </c>
      <c r="B560" s="10">
        <v>45109</v>
      </c>
      <c r="C560" t="s">
        <v>4679</v>
      </c>
      <c r="D560">
        <v>5</v>
      </c>
      <c r="E560">
        <v>4</v>
      </c>
      <c r="F560">
        <v>5</v>
      </c>
      <c r="G560">
        <v>200826917</v>
      </c>
      <c r="H560">
        <v>419009</v>
      </c>
    </row>
    <row r="561" spans="1:8">
      <c r="A561" t="s">
        <v>5657</v>
      </c>
      <c r="B561" s="10">
        <v>45109</v>
      </c>
      <c r="C561" t="s">
        <v>4679</v>
      </c>
      <c r="D561">
        <v>4</v>
      </c>
      <c r="E561">
        <v>2</v>
      </c>
      <c r="F561">
        <v>4</v>
      </c>
      <c r="G561">
        <v>200884070</v>
      </c>
      <c r="H561">
        <v>419010</v>
      </c>
    </row>
    <row r="562" spans="1:8">
      <c r="A562" t="s">
        <v>4439</v>
      </c>
      <c r="B562" s="10">
        <v>45109</v>
      </c>
      <c r="C562" t="s">
        <v>4679</v>
      </c>
      <c r="D562">
        <v>5</v>
      </c>
      <c r="E562">
        <v>4</v>
      </c>
      <c r="F562">
        <v>5</v>
      </c>
      <c r="G562">
        <v>200884070</v>
      </c>
      <c r="H562">
        <v>419011</v>
      </c>
    </row>
    <row r="563" spans="1:8">
      <c r="A563" t="s">
        <v>4440</v>
      </c>
      <c r="B563" s="10">
        <v>45109</v>
      </c>
      <c r="C563" t="s">
        <v>4679</v>
      </c>
      <c r="D563">
        <v>5</v>
      </c>
      <c r="E563">
        <v>4</v>
      </c>
      <c r="F563">
        <v>5</v>
      </c>
      <c r="G563">
        <v>200884070</v>
      </c>
      <c r="H563">
        <v>419012</v>
      </c>
    </row>
    <row r="564" spans="1:8">
      <c r="A564" t="s">
        <v>4441</v>
      </c>
      <c r="B564" s="10">
        <v>45109</v>
      </c>
      <c r="C564" t="s">
        <v>4679</v>
      </c>
      <c r="D564">
        <v>4</v>
      </c>
      <c r="E564">
        <v>4</v>
      </c>
      <c r="F564">
        <v>4</v>
      </c>
      <c r="G564">
        <v>200884523</v>
      </c>
      <c r="H564">
        <v>419013</v>
      </c>
    </row>
    <row r="565" spans="1:8">
      <c r="A565" t="s">
        <v>4442</v>
      </c>
      <c r="B565" s="10">
        <v>45109</v>
      </c>
      <c r="C565" t="s">
        <v>4679</v>
      </c>
      <c r="D565">
        <v>5</v>
      </c>
      <c r="E565">
        <v>4</v>
      </c>
      <c r="F565">
        <v>5</v>
      </c>
      <c r="G565">
        <v>200884523</v>
      </c>
      <c r="H565">
        <v>419015</v>
      </c>
    </row>
    <row r="566" spans="1:8">
      <c r="A566" t="s">
        <v>4443</v>
      </c>
      <c r="B566" s="10">
        <v>45109</v>
      </c>
      <c r="C566" t="s">
        <v>4679</v>
      </c>
      <c r="D566">
        <v>1</v>
      </c>
      <c r="E566">
        <v>3</v>
      </c>
      <c r="F566">
        <v>2</v>
      </c>
      <c r="G566">
        <v>40000154</v>
      </c>
      <c r="H566">
        <v>419016</v>
      </c>
    </row>
    <row r="567" spans="1:8">
      <c r="A567" t="s">
        <v>5658</v>
      </c>
      <c r="B567" s="10">
        <v>45109</v>
      </c>
      <c r="C567" t="s">
        <v>4680</v>
      </c>
      <c r="D567">
        <v>5</v>
      </c>
      <c r="E567">
        <v>4</v>
      </c>
      <c r="F567">
        <v>5</v>
      </c>
      <c r="G567">
        <v>40000353</v>
      </c>
      <c r="H567">
        <v>419023</v>
      </c>
    </row>
    <row r="568" spans="1:8">
      <c r="A568" t="s">
        <v>4444</v>
      </c>
      <c r="B568" s="10">
        <v>45109</v>
      </c>
      <c r="C568" t="s">
        <v>4680</v>
      </c>
      <c r="D568">
        <v>4</v>
      </c>
      <c r="E568">
        <v>5</v>
      </c>
      <c r="F568">
        <v>5</v>
      </c>
      <c r="G568">
        <v>40000385</v>
      </c>
      <c r="H568">
        <v>419025</v>
      </c>
    </row>
    <row r="569" spans="1:8">
      <c r="A569" t="s">
        <v>4445</v>
      </c>
      <c r="B569" s="10">
        <v>45109</v>
      </c>
      <c r="C569" t="s">
        <v>4680</v>
      </c>
      <c r="D569">
        <v>1</v>
      </c>
      <c r="E569">
        <v>3</v>
      </c>
      <c r="F569">
        <v>2</v>
      </c>
      <c r="G569">
        <v>40000388</v>
      </c>
      <c r="H569">
        <v>419026</v>
      </c>
    </row>
    <row r="570" spans="1:8">
      <c r="A570" t="s">
        <v>4446</v>
      </c>
      <c r="B570" s="10">
        <v>45109</v>
      </c>
      <c r="C570" t="s">
        <v>4680</v>
      </c>
      <c r="D570">
        <v>1</v>
      </c>
      <c r="E570">
        <v>1</v>
      </c>
      <c r="F570">
        <v>2</v>
      </c>
      <c r="G570">
        <v>40000388</v>
      </c>
      <c r="H570">
        <v>419028</v>
      </c>
    </row>
    <row r="571" spans="1:8">
      <c r="A571" t="s">
        <v>4447</v>
      </c>
      <c r="B571" s="10">
        <v>45109</v>
      </c>
      <c r="C571" t="s">
        <v>4680</v>
      </c>
      <c r="D571">
        <v>3</v>
      </c>
      <c r="E571">
        <v>3</v>
      </c>
      <c r="F571">
        <v>3</v>
      </c>
      <c r="G571">
        <v>40000394</v>
      </c>
      <c r="H571">
        <v>419031</v>
      </c>
    </row>
    <row r="572" spans="1:8">
      <c r="A572" t="s">
        <v>4448</v>
      </c>
      <c r="B572" s="10">
        <v>45109</v>
      </c>
      <c r="C572" t="s">
        <v>4679</v>
      </c>
      <c r="D572">
        <v>5</v>
      </c>
      <c r="E572">
        <v>4</v>
      </c>
      <c r="F572">
        <v>5</v>
      </c>
      <c r="G572">
        <v>60000075</v>
      </c>
      <c r="H572">
        <v>419035</v>
      </c>
    </row>
    <row r="573" spans="1:8">
      <c r="A573" t="s">
        <v>4449</v>
      </c>
      <c r="B573" s="10">
        <v>45109</v>
      </c>
      <c r="C573" t="s">
        <v>4680</v>
      </c>
      <c r="D573">
        <v>4</v>
      </c>
      <c r="E573">
        <v>2</v>
      </c>
      <c r="F573">
        <v>4</v>
      </c>
      <c r="G573">
        <v>61000041</v>
      </c>
      <c r="H573">
        <v>419037</v>
      </c>
    </row>
    <row r="574" spans="1:8">
      <c r="A574" t="s">
        <v>4450</v>
      </c>
      <c r="B574" s="10">
        <v>45109</v>
      </c>
      <c r="C574" t="s">
        <v>4680</v>
      </c>
      <c r="D574">
        <v>1</v>
      </c>
      <c r="E574">
        <v>5</v>
      </c>
      <c r="F574">
        <v>5</v>
      </c>
      <c r="G574">
        <v>61000041</v>
      </c>
      <c r="H574">
        <v>419038</v>
      </c>
    </row>
    <row r="575" spans="1:8">
      <c r="A575" t="s">
        <v>4451</v>
      </c>
      <c r="B575" s="10">
        <v>45109</v>
      </c>
      <c r="C575" t="s">
        <v>4679</v>
      </c>
      <c r="D575">
        <v>1</v>
      </c>
      <c r="E575">
        <v>5</v>
      </c>
      <c r="F575">
        <v>3</v>
      </c>
      <c r="G575">
        <v>71000273</v>
      </c>
      <c r="H575">
        <v>419040</v>
      </c>
    </row>
    <row r="576" spans="1:8">
      <c r="A576" t="s">
        <v>4452</v>
      </c>
      <c r="B576" s="10">
        <v>45109</v>
      </c>
      <c r="C576" t="s">
        <v>4679</v>
      </c>
      <c r="D576">
        <v>1</v>
      </c>
      <c r="E576">
        <v>5</v>
      </c>
      <c r="F576">
        <v>5</v>
      </c>
      <c r="G576">
        <v>72000095</v>
      </c>
      <c r="H576">
        <v>419046</v>
      </c>
    </row>
    <row r="577" spans="1:8">
      <c r="A577" t="s">
        <v>4453</v>
      </c>
      <c r="B577" s="10">
        <v>45109</v>
      </c>
      <c r="C577" t="s">
        <v>4679</v>
      </c>
      <c r="D577">
        <v>3</v>
      </c>
      <c r="E577">
        <v>5</v>
      </c>
      <c r="F577">
        <v>4</v>
      </c>
      <c r="G577">
        <v>72000095</v>
      </c>
      <c r="H577">
        <v>419048</v>
      </c>
    </row>
    <row r="578" spans="1:8">
      <c r="A578" t="s">
        <v>5286</v>
      </c>
      <c r="B578" s="10">
        <v>45109</v>
      </c>
      <c r="C578" t="s">
        <v>4679</v>
      </c>
      <c r="D578">
        <v>2</v>
      </c>
      <c r="E578">
        <v>4</v>
      </c>
      <c r="F578">
        <v>2</v>
      </c>
      <c r="G578">
        <v>72000131</v>
      </c>
      <c r="H578">
        <v>419051</v>
      </c>
    </row>
    <row r="579" spans="1:8">
      <c r="A579" t="s">
        <v>5287</v>
      </c>
      <c r="B579" s="10">
        <v>45110</v>
      </c>
      <c r="C579" t="s">
        <v>4679</v>
      </c>
      <c r="D579">
        <v>1</v>
      </c>
      <c r="E579">
        <v>4</v>
      </c>
      <c r="F579">
        <v>1</v>
      </c>
      <c r="G579">
        <v>11737</v>
      </c>
      <c r="H579">
        <v>419062</v>
      </c>
    </row>
    <row r="580" spans="1:8">
      <c r="A580" t="s">
        <v>4454</v>
      </c>
      <c r="B580" s="10">
        <v>45110</v>
      </c>
      <c r="C580" t="s">
        <v>4679</v>
      </c>
      <c r="D580">
        <v>4</v>
      </c>
      <c r="E580">
        <v>5</v>
      </c>
      <c r="F580">
        <v>5</v>
      </c>
      <c r="G580">
        <v>104038377</v>
      </c>
      <c r="H580">
        <v>419066</v>
      </c>
    </row>
    <row r="581" spans="1:8">
      <c r="A581" t="s">
        <v>5659</v>
      </c>
      <c r="B581" s="10">
        <v>45110</v>
      </c>
      <c r="C581" t="s">
        <v>4679</v>
      </c>
      <c r="D581">
        <v>1</v>
      </c>
      <c r="E581">
        <v>4</v>
      </c>
      <c r="F581">
        <v>4</v>
      </c>
      <c r="G581">
        <v>104038377</v>
      </c>
      <c r="H581">
        <v>419067</v>
      </c>
    </row>
    <row r="582" spans="1:8">
      <c r="A582" t="s">
        <v>4455</v>
      </c>
      <c r="B582" s="10">
        <v>45110</v>
      </c>
      <c r="C582" t="s">
        <v>4682</v>
      </c>
      <c r="D582">
        <v>1</v>
      </c>
      <c r="E582">
        <v>1</v>
      </c>
      <c r="F582">
        <v>1</v>
      </c>
      <c r="G582">
        <v>114377880</v>
      </c>
      <c r="H582">
        <v>419070</v>
      </c>
    </row>
    <row r="583" spans="1:8">
      <c r="A583" t="s">
        <v>4456</v>
      </c>
      <c r="B583" s="10">
        <v>45110</v>
      </c>
      <c r="C583" t="s">
        <v>4682</v>
      </c>
      <c r="D583">
        <v>1</v>
      </c>
      <c r="E583">
        <v>2</v>
      </c>
      <c r="F583">
        <v>1</v>
      </c>
      <c r="G583">
        <v>114377880</v>
      </c>
      <c r="H583">
        <v>419071</v>
      </c>
    </row>
    <row r="584" spans="1:8">
      <c r="A584" t="s">
        <v>5288</v>
      </c>
      <c r="B584" s="10">
        <v>45110</v>
      </c>
      <c r="C584" t="s">
        <v>4686</v>
      </c>
      <c r="D584">
        <v>5</v>
      </c>
      <c r="E584">
        <v>4</v>
      </c>
      <c r="F584">
        <v>5</v>
      </c>
      <c r="G584">
        <v>115837510</v>
      </c>
      <c r="H584">
        <v>419074</v>
      </c>
    </row>
    <row r="585" spans="1:8">
      <c r="A585" t="s">
        <v>5289</v>
      </c>
      <c r="B585" s="10">
        <v>45110</v>
      </c>
      <c r="C585" t="s">
        <v>4679</v>
      </c>
      <c r="D585">
        <v>3</v>
      </c>
      <c r="E585">
        <v>5</v>
      </c>
      <c r="F585">
        <v>3</v>
      </c>
      <c r="G585">
        <v>116003369</v>
      </c>
      <c r="H585">
        <v>419076</v>
      </c>
    </row>
    <row r="586" spans="1:8">
      <c r="A586" t="s">
        <v>4457</v>
      </c>
      <c r="B586" s="10">
        <v>45110</v>
      </c>
      <c r="C586" t="s">
        <v>4679</v>
      </c>
      <c r="D586">
        <v>4</v>
      </c>
      <c r="E586">
        <v>4</v>
      </c>
      <c r="F586">
        <v>4</v>
      </c>
      <c r="G586">
        <v>116242546</v>
      </c>
      <c r="H586">
        <v>419077</v>
      </c>
    </row>
    <row r="587" spans="1:8">
      <c r="A587" t="s">
        <v>4458</v>
      </c>
      <c r="B587" s="10">
        <v>45110</v>
      </c>
      <c r="C587" t="s">
        <v>4679</v>
      </c>
      <c r="D587">
        <v>3</v>
      </c>
      <c r="E587">
        <v>4</v>
      </c>
      <c r="F587">
        <v>2</v>
      </c>
      <c r="G587">
        <v>121800924</v>
      </c>
      <c r="H587">
        <v>419080</v>
      </c>
    </row>
    <row r="588" spans="1:8">
      <c r="A588" t="s">
        <v>5290</v>
      </c>
      <c r="B588" s="10">
        <v>45110</v>
      </c>
      <c r="C588" t="s">
        <v>4679</v>
      </c>
      <c r="D588">
        <v>1</v>
      </c>
      <c r="E588">
        <v>5</v>
      </c>
      <c r="F588">
        <v>1</v>
      </c>
      <c r="G588">
        <v>122470909</v>
      </c>
      <c r="H588">
        <v>419081</v>
      </c>
    </row>
    <row r="589" spans="1:8">
      <c r="A589" t="s">
        <v>5291</v>
      </c>
      <c r="B589" s="10">
        <v>45110</v>
      </c>
      <c r="C589" t="s">
        <v>4680</v>
      </c>
      <c r="D589">
        <v>4</v>
      </c>
      <c r="E589">
        <v>4</v>
      </c>
      <c r="F589">
        <v>4</v>
      </c>
      <c r="G589">
        <v>126954395</v>
      </c>
      <c r="H589">
        <v>419084</v>
      </c>
    </row>
    <row r="590" spans="1:8">
      <c r="A590" t="s">
        <v>4459</v>
      </c>
      <c r="B590" s="10">
        <v>45117</v>
      </c>
      <c r="C590" t="s">
        <v>4680</v>
      </c>
      <c r="D590">
        <v>4</v>
      </c>
      <c r="E590">
        <v>1</v>
      </c>
      <c r="F590">
        <v>4</v>
      </c>
      <c r="G590">
        <v>130248008</v>
      </c>
      <c r="H590">
        <v>420406</v>
      </c>
    </row>
    <row r="591" spans="1:8">
      <c r="A591" t="s">
        <v>5660</v>
      </c>
      <c r="B591" s="10">
        <v>45117</v>
      </c>
      <c r="C591" t="s">
        <v>4680</v>
      </c>
      <c r="D591">
        <v>4</v>
      </c>
      <c r="E591">
        <v>5</v>
      </c>
      <c r="F591">
        <v>4</v>
      </c>
      <c r="G591">
        <v>130767387</v>
      </c>
      <c r="H591">
        <v>420408</v>
      </c>
    </row>
    <row r="592" spans="1:8">
      <c r="A592" t="s">
        <v>5292</v>
      </c>
      <c r="B592" s="10">
        <v>45117</v>
      </c>
      <c r="C592" t="s">
        <v>4680</v>
      </c>
      <c r="D592">
        <v>1</v>
      </c>
      <c r="E592">
        <v>1</v>
      </c>
      <c r="F592">
        <v>4</v>
      </c>
      <c r="G592">
        <v>130767387</v>
      </c>
      <c r="H592">
        <v>420409</v>
      </c>
    </row>
    <row r="593" spans="1:8">
      <c r="A593" t="s">
        <v>4460</v>
      </c>
      <c r="B593" s="10">
        <v>45117</v>
      </c>
      <c r="C593" t="s">
        <v>4680</v>
      </c>
      <c r="D593">
        <v>2</v>
      </c>
      <c r="E593">
        <v>3</v>
      </c>
      <c r="F593">
        <v>4</v>
      </c>
      <c r="G593">
        <v>132027517</v>
      </c>
      <c r="H593">
        <v>420417</v>
      </c>
    </row>
    <row r="594" spans="1:8">
      <c r="A594" t="s">
        <v>5293</v>
      </c>
      <c r="B594" s="10">
        <v>45117</v>
      </c>
      <c r="C594" t="s">
        <v>4680</v>
      </c>
      <c r="D594">
        <v>5</v>
      </c>
      <c r="E594">
        <v>3</v>
      </c>
      <c r="F594">
        <v>5</v>
      </c>
      <c r="G594">
        <v>132027517</v>
      </c>
      <c r="H594">
        <v>420418</v>
      </c>
    </row>
    <row r="595" spans="1:8">
      <c r="A595" t="s">
        <v>5294</v>
      </c>
      <c r="B595" s="10">
        <v>45117</v>
      </c>
      <c r="C595" t="s">
        <v>4680</v>
      </c>
      <c r="D595">
        <v>1</v>
      </c>
      <c r="E595">
        <v>2</v>
      </c>
      <c r="F595">
        <v>1</v>
      </c>
      <c r="G595">
        <v>132098948</v>
      </c>
      <c r="H595">
        <v>420419</v>
      </c>
    </row>
    <row r="596" spans="1:8">
      <c r="A596" t="s">
        <v>4461</v>
      </c>
      <c r="B596" s="10">
        <v>45117</v>
      </c>
      <c r="C596" t="s">
        <v>4679</v>
      </c>
      <c r="D596">
        <v>1</v>
      </c>
      <c r="E596">
        <v>4</v>
      </c>
      <c r="F596">
        <v>1</v>
      </c>
      <c r="G596">
        <v>132266313</v>
      </c>
      <c r="H596">
        <v>420420</v>
      </c>
    </row>
    <row r="597" spans="1:8">
      <c r="A597" t="s">
        <v>5295</v>
      </c>
      <c r="B597" s="10">
        <v>45117</v>
      </c>
      <c r="C597" t="s">
        <v>4686</v>
      </c>
      <c r="D597">
        <v>1</v>
      </c>
      <c r="E597">
        <v>1</v>
      </c>
      <c r="F597">
        <v>1</v>
      </c>
      <c r="G597">
        <v>132395567</v>
      </c>
      <c r="H597">
        <v>420421</v>
      </c>
    </row>
    <row r="598" spans="1:8">
      <c r="A598" t="s">
        <v>5296</v>
      </c>
      <c r="B598" s="10">
        <v>45117</v>
      </c>
      <c r="C598" t="s">
        <v>4686</v>
      </c>
      <c r="D598">
        <v>1</v>
      </c>
      <c r="E598">
        <v>1</v>
      </c>
      <c r="F598">
        <v>2</v>
      </c>
      <c r="G598">
        <v>132395567</v>
      </c>
      <c r="H598">
        <v>420422</v>
      </c>
    </row>
    <row r="599" spans="1:8">
      <c r="A599" t="s">
        <v>4462</v>
      </c>
      <c r="B599" s="10">
        <v>45117</v>
      </c>
      <c r="C599" t="s">
        <v>4680</v>
      </c>
      <c r="D599">
        <v>1</v>
      </c>
      <c r="E599">
        <v>1</v>
      </c>
      <c r="F599">
        <v>1</v>
      </c>
      <c r="G599">
        <v>133300764</v>
      </c>
      <c r="H599">
        <v>420423</v>
      </c>
    </row>
    <row r="600" spans="1:8">
      <c r="A600" t="s">
        <v>5297</v>
      </c>
      <c r="B600" s="10">
        <v>45117</v>
      </c>
      <c r="C600" t="s">
        <v>4682</v>
      </c>
      <c r="D600">
        <v>1</v>
      </c>
      <c r="E600">
        <v>2</v>
      </c>
      <c r="F600">
        <v>2</v>
      </c>
      <c r="G600">
        <v>134290907</v>
      </c>
      <c r="H600">
        <v>420426</v>
      </c>
    </row>
    <row r="601" spans="1:8">
      <c r="A601" t="s">
        <v>5298</v>
      </c>
      <c r="B601" s="10">
        <v>45117</v>
      </c>
      <c r="C601" t="s">
        <v>4681</v>
      </c>
      <c r="D601">
        <v>1</v>
      </c>
      <c r="E601">
        <v>4</v>
      </c>
      <c r="F601">
        <v>1</v>
      </c>
      <c r="G601">
        <v>135339513</v>
      </c>
      <c r="H601">
        <v>420428</v>
      </c>
    </row>
    <row r="602" spans="1:8">
      <c r="A602" t="s">
        <v>4463</v>
      </c>
      <c r="B602" s="10">
        <v>45117</v>
      </c>
      <c r="C602" t="s">
        <v>4680</v>
      </c>
      <c r="D602">
        <v>4</v>
      </c>
      <c r="E602">
        <v>5</v>
      </c>
      <c r="F602">
        <v>4</v>
      </c>
      <c r="G602">
        <v>135430445</v>
      </c>
      <c r="H602">
        <v>420429</v>
      </c>
    </row>
    <row r="603" spans="1:8">
      <c r="A603" t="s">
        <v>4464</v>
      </c>
      <c r="B603" s="10">
        <v>45117</v>
      </c>
      <c r="C603" t="s">
        <v>4679</v>
      </c>
      <c r="D603">
        <v>4</v>
      </c>
      <c r="E603">
        <v>4</v>
      </c>
      <c r="F603">
        <v>5</v>
      </c>
      <c r="G603">
        <v>20000352</v>
      </c>
      <c r="H603">
        <v>420431</v>
      </c>
    </row>
    <row r="604" spans="1:8">
      <c r="A604" t="s">
        <v>4465</v>
      </c>
      <c r="B604" s="10">
        <v>45117</v>
      </c>
      <c r="C604" t="s">
        <v>4679</v>
      </c>
      <c r="D604">
        <v>4</v>
      </c>
      <c r="E604">
        <v>4</v>
      </c>
      <c r="F604">
        <v>4</v>
      </c>
      <c r="G604">
        <v>20000352</v>
      </c>
      <c r="H604">
        <v>420432</v>
      </c>
    </row>
    <row r="605" spans="1:8">
      <c r="A605" t="s">
        <v>5299</v>
      </c>
      <c r="B605" s="10">
        <v>45117</v>
      </c>
      <c r="C605" t="s">
        <v>4679</v>
      </c>
      <c r="D605">
        <v>4</v>
      </c>
      <c r="E605">
        <v>4</v>
      </c>
      <c r="F605">
        <v>5</v>
      </c>
      <c r="G605">
        <v>20000352</v>
      </c>
      <c r="H605">
        <v>420434</v>
      </c>
    </row>
    <row r="606" spans="1:8">
      <c r="A606" t="s">
        <v>5661</v>
      </c>
      <c r="B606" s="10">
        <v>45117</v>
      </c>
      <c r="C606" t="s">
        <v>4679</v>
      </c>
      <c r="D606">
        <v>4</v>
      </c>
      <c r="E606">
        <v>5</v>
      </c>
      <c r="F606">
        <v>4</v>
      </c>
      <c r="G606">
        <v>20000539</v>
      </c>
      <c r="H606">
        <v>420436</v>
      </c>
    </row>
    <row r="607" spans="1:8">
      <c r="A607" t="s">
        <v>4466</v>
      </c>
      <c r="B607" s="10">
        <v>45117</v>
      </c>
      <c r="C607" t="s">
        <v>4679</v>
      </c>
      <c r="D607">
        <v>4</v>
      </c>
      <c r="E607">
        <v>5</v>
      </c>
      <c r="F607">
        <v>4</v>
      </c>
      <c r="G607">
        <v>20000849</v>
      </c>
      <c r="H607">
        <v>420442</v>
      </c>
    </row>
    <row r="608" spans="1:8">
      <c r="A608" t="s">
        <v>4467</v>
      </c>
      <c r="B608" s="10">
        <v>45117</v>
      </c>
      <c r="C608" t="s">
        <v>4680</v>
      </c>
      <c r="D608">
        <v>1</v>
      </c>
      <c r="E608">
        <v>3</v>
      </c>
      <c r="F608">
        <v>1</v>
      </c>
      <c r="G608">
        <v>200033657</v>
      </c>
      <c r="H608">
        <v>420449</v>
      </c>
    </row>
    <row r="609" spans="1:8">
      <c r="A609" t="s">
        <v>4468</v>
      </c>
      <c r="B609" s="10">
        <v>45117</v>
      </c>
      <c r="C609" t="s">
        <v>4687</v>
      </c>
      <c r="D609">
        <v>4</v>
      </c>
      <c r="E609">
        <v>4</v>
      </c>
      <c r="F609">
        <v>5</v>
      </c>
      <c r="G609">
        <v>200053729</v>
      </c>
      <c r="H609">
        <v>420451</v>
      </c>
    </row>
    <row r="610" spans="1:8">
      <c r="A610" t="s">
        <v>4469</v>
      </c>
      <c r="B610" s="10">
        <v>45117</v>
      </c>
      <c r="C610" t="s">
        <v>4680</v>
      </c>
      <c r="D610">
        <v>1</v>
      </c>
      <c r="E610">
        <v>3</v>
      </c>
      <c r="F610">
        <v>3</v>
      </c>
      <c r="G610">
        <v>200633758</v>
      </c>
      <c r="H610">
        <v>420453</v>
      </c>
    </row>
    <row r="611" spans="1:8">
      <c r="A611" t="s">
        <v>4470</v>
      </c>
      <c r="B611" s="10">
        <v>45117</v>
      </c>
      <c r="C611" t="s">
        <v>4680</v>
      </c>
      <c r="D611">
        <v>5</v>
      </c>
      <c r="E611">
        <v>4</v>
      </c>
      <c r="F611">
        <v>5</v>
      </c>
      <c r="G611">
        <v>200633766</v>
      </c>
      <c r="H611">
        <v>420454</v>
      </c>
    </row>
    <row r="612" spans="1:8">
      <c r="A612" t="s">
        <v>5300</v>
      </c>
      <c r="B612" s="10">
        <v>45117</v>
      </c>
      <c r="C612" t="s">
        <v>4679</v>
      </c>
      <c r="D612">
        <v>3</v>
      </c>
      <c r="E612">
        <v>3</v>
      </c>
      <c r="F612">
        <v>3</v>
      </c>
      <c r="G612">
        <v>200673140</v>
      </c>
      <c r="H612">
        <v>420458</v>
      </c>
    </row>
    <row r="613" spans="1:8">
      <c r="A613" t="s">
        <v>4471</v>
      </c>
      <c r="B613" s="10">
        <v>45117</v>
      </c>
      <c r="C613" t="s">
        <v>4679</v>
      </c>
      <c r="D613">
        <v>2</v>
      </c>
      <c r="E613">
        <v>4</v>
      </c>
      <c r="F613">
        <v>2</v>
      </c>
      <c r="G613">
        <v>200673140</v>
      </c>
      <c r="H613">
        <v>420460</v>
      </c>
    </row>
    <row r="614" spans="1:8">
      <c r="A614" t="s">
        <v>4472</v>
      </c>
      <c r="B614" s="10">
        <v>45117</v>
      </c>
      <c r="C614" t="s">
        <v>4680</v>
      </c>
      <c r="D614">
        <v>4</v>
      </c>
      <c r="E614">
        <v>4</v>
      </c>
      <c r="F614">
        <v>5</v>
      </c>
      <c r="G614">
        <v>200707145</v>
      </c>
      <c r="H614">
        <v>420463</v>
      </c>
    </row>
    <row r="615" spans="1:8">
      <c r="A615" t="s">
        <v>5301</v>
      </c>
      <c r="B615" s="10">
        <v>45117</v>
      </c>
      <c r="C615" t="s">
        <v>4679</v>
      </c>
      <c r="D615">
        <v>2</v>
      </c>
      <c r="E615">
        <v>3</v>
      </c>
      <c r="F615">
        <v>5</v>
      </c>
      <c r="G615">
        <v>200802448</v>
      </c>
      <c r="H615">
        <v>420464</v>
      </c>
    </row>
    <row r="616" spans="1:8">
      <c r="A616" t="s">
        <v>4473</v>
      </c>
      <c r="B616" s="10">
        <v>45117</v>
      </c>
      <c r="C616" t="s">
        <v>4679</v>
      </c>
      <c r="D616">
        <v>3</v>
      </c>
      <c r="E616">
        <v>4</v>
      </c>
      <c r="F616">
        <v>5</v>
      </c>
      <c r="G616">
        <v>200802448</v>
      </c>
      <c r="H616">
        <v>420465</v>
      </c>
    </row>
    <row r="617" spans="1:8">
      <c r="A617" t="s">
        <v>4474</v>
      </c>
      <c r="B617" s="10">
        <v>45117</v>
      </c>
      <c r="C617" t="s">
        <v>4686</v>
      </c>
      <c r="D617">
        <v>5</v>
      </c>
      <c r="E617">
        <v>4</v>
      </c>
      <c r="F617">
        <v>5</v>
      </c>
      <c r="G617">
        <v>200816842</v>
      </c>
      <c r="H617">
        <v>420467</v>
      </c>
    </row>
    <row r="618" spans="1:8">
      <c r="A618" t="s">
        <v>5302</v>
      </c>
      <c r="B618" s="10">
        <v>45117</v>
      </c>
      <c r="C618" t="s">
        <v>4680</v>
      </c>
      <c r="D618">
        <v>1</v>
      </c>
      <c r="E618">
        <v>3</v>
      </c>
      <c r="F618">
        <v>2</v>
      </c>
      <c r="G618">
        <v>33000156</v>
      </c>
      <c r="H618">
        <v>420468</v>
      </c>
    </row>
    <row r="619" spans="1:8">
      <c r="A619" t="s">
        <v>4475</v>
      </c>
      <c r="B619" s="10">
        <v>45117</v>
      </c>
      <c r="C619" t="s">
        <v>4680</v>
      </c>
      <c r="D619">
        <v>3</v>
      </c>
      <c r="E619">
        <v>3</v>
      </c>
      <c r="F619">
        <v>5</v>
      </c>
      <c r="G619">
        <v>33000156</v>
      </c>
      <c r="H619">
        <v>420470</v>
      </c>
    </row>
    <row r="620" spans="1:8">
      <c r="A620" t="s">
        <v>4476</v>
      </c>
      <c r="B620" s="10">
        <v>45117</v>
      </c>
      <c r="C620" t="s">
        <v>4679</v>
      </c>
      <c r="D620">
        <v>2</v>
      </c>
      <c r="E620">
        <v>2</v>
      </c>
      <c r="F620">
        <v>4</v>
      </c>
      <c r="G620">
        <v>33000161</v>
      </c>
      <c r="H620">
        <v>420472</v>
      </c>
    </row>
    <row r="621" spans="1:8">
      <c r="A621" t="s">
        <v>4477</v>
      </c>
      <c r="B621" s="10">
        <v>45117</v>
      </c>
      <c r="C621" t="s">
        <v>4679</v>
      </c>
      <c r="D621">
        <v>3</v>
      </c>
      <c r="E621">
        <v>3</v>
      </c>
      <c r="F621">
        <v>3</v>
      </c>
      <c r="G621">
        <v>33000161</v>
      </c>
      <c r="H621">
        <v>420474</v>
      </c>
    </row>
    <row r="622" spans="1:8">
      <c r="A622" t="s">
        <v>4478</v>
      </c>
      <c r="B622" s="10">
        <v>45117</v>
      </c>
      <c r="C622" t="s">
        <v>4679</v>
      </c>
      <c r="D622">
        <v>4</v>
      </c>
      <c r="E622">
        <v>5</v>
      </c>
      <c r="F622">
        <v>3</v>
      </c>
      <c r="G622">
        <v>33000163</v>
      </c>
      <c r="H622">
        <v>420475</v>
      </c>
    </row>
    <row r="623" spans="1:8">
      <c r="A623" t="s">
        <v>5303</v>
      </c>
      <c r="B623" s="10">
        <v>45117</v>
      </c>
      <c r="C623" t="s">
        <v>4680</v>
      </c>
      <c r="D623">
        <v>4</v>
      </c>
      <c r="E623">
        <v>5</v>
      </c>
      <c r="F623">
        <v>3</v>
      </c>
      <c r="G623">
        <v>33000225</v>
      </c>
      <c r="H623">
        <v>420478</v>
      </c>
    </row>
    <row r="624" spans="1:8">
      <c r="A624" t="s">
        <v>5304</v>
      </c>
      <c r="B624" s="10">
        <v>45117</v>
      </c>
      <c r="C624" t="s">
        <v>4680</v>
      </c>
      <c r="D624">
        <v>1</v>
      </c>
      <c r="E624">
        <v>1</v>
      </c>
      <c r="F624">
        <v>1</v>
      </c>
      <c r="G624">
        <v>40000268</v>
      </c>
      <c r="H624">
        <v>420484</v>
      </c>
    </row>
    <row r="625" spans="1:8">
      <c r="A625" t="s">
        <v>4479</v>
      </c>
      <c r="B625" s="10">
        <v>45117</v>
      </c>
      <c r="C625" t="s">
        <v>4679</v>
      </c>
      <c r="D625">
        <v>1</v>
      </c>
      <c r="E625">
        <v>3</v>
      </c>
      <c r="F625">
        <v>2</v>
      </c>
      <c r="G625">
        <v>40000382</v>
      </c>
      <c r="H625">
        <v>420488</v>
      </c>
    </row>
    <row r="626" spans="1:8">
      <c r="A626" t="s">
        <v>4480</v>
      </c>
      <c r="B626" s="10">
        <v>45117</v>
      </c>
      <c r="C626" t="s">
        <v>4680</v>
      </c>
      <c r="D626">
        <v>1</v>
      </c>
      <c r="E626">
        <v>3</v>
      </c>
      <c r="F626">
        <v>1</v>
      </c>
      <c r="G626">
        <v>40000392</v>
      </c>
      <c r="H626">
        <v>420491</v>
      </c>
    </row>
    <row r="627" spans="1:8">
      <c r="A627" t="s">
        <v>5305</v>
      </c>
      <c r="B627" s="10">
        <v>45117</v>
      </c>
      <c r="C627" t="s">
        <v>4680</v>
      </c>
      <c r="D627">
        <v>2</v>
      </c>
      <c r="E627">
        <v>5</v>
      </c>
      <c r="F627">
        <v>3</v>
      </c>
      <c r="G627">
        <v>40000392</v>
      </c>
      <c r="H627">
        <v>420492</v>
      </c>
    </row>
    <row r="628" spans="1:8">
      <c r="A628" t="s">
        <v>4481</v>
      </c>
      <c r="B628" s="10">
        <v>45117</v>
      </c>
      <c r="C628" t="s">
        <v>4679</v>
      </c>
      <c r="D628">
        <v>5</v>
      </c>
      <c r="E628">
        <v>4</v>
      </c>
      <c r="F628">
        <v>5</v>
      </c>
      <c r="G628">
        <v>60000035</v>
      </c>
      <c r="H628">
        <v>420498</v>
      </c>
    </row>
    <row r="629" spans="1:8">
      <c r="A629" t="s">
        <v>5306</v>
      </c>
      <c r="B629" s="10">
        <v>45117</v>
      </c>
      <c r="C629" t="s">
        <v>4679</v>
      </c>
      <c r="D629">
        <v>3</v>
      </c>
      <c r="E629">
        <v>5</v>
      </c>
      <c r="F629">
        <v>5</v>
      </c>
      <c r="G629">
        <v>61000028</v>
      </c>
      <c r="H629">
        <v>420503</v>
      </c>
    </row>
    <row r="630" spans="1:8">
      <c r="A630" t="s">
        <v>4482</v>
      </c>
      <c r="B630" s="10">
        <v>45117</v>
      </c>
      <c r="C630" t="s">
        <v>4680</v>
      </c>
      <c r="D630">
        <v>1</v>
      </c>
      <c r="E630">
        <v>1</v>
      </c>
      <c r="F630">
        <v>2</v>
      </c>
      <c r="G630">
        <v>61000041</v>
      </c>
      <c r="H630">
        <v>420506</v>
      </c>
    </row>
    <row r="631" spans="1:8">
      <c r="A631" t="s">
        <v>4483</v>
      </c>
      <c r="B631" s="10">
        <v>45117</v>
      </c>
      <c r="C631" t="s">
        <v>4679</v>
      </c>
      <c r="D631">
        <v>4</v>
      </c>
      <c r="E631">
        <v>5</v>
      </c>
      <c r="F631">
        <v>5</v>
      </c>
      <c r="G631">
        <v>61000028</v>
      </c>
      <c r="H631">
        <v>420507</v>
      </c>
    </row>
    <row r="632" spans="1:8">
      <c r="A632" t="s">
        <v>5307</v>
      </c>
      <c r="B632" s="10">
        <v>45117</v>
      </c>
      <c r="C632" t="s">
        <v>4680</v>
      </c>
      <c r="D632">
        <v>1</v>
      </c>
      <c r="E632">
        <v>1</v>
      </c>
      <c r="F632">
        <v>5</v>
      </c>
      <c r="G632">
        <v>61000041</v>
      </c>
      <c r="H632">
        <v>420508</v>
      </c>
    </row>
    <row r="633" spans="1:8">
      <c r="A633" t="s">
        <v>4484</v>
      </c>
      <c r="B633" s="10">
        <v>45117</v>
      </c>
      <c r="C633" t="s">
        <v>4679</v>
      </c>
      <c r="D633">
        <v>5</v>
      </c>
      <c r="E633">
        <v>4</v>
      </c>
      <c r="F633">
        <v>5</v>
      </c>
      <c r="G633">
        <v>71000093</v>
      </c>
      <c r="H633">
        <v>420511</v>
      </c>
    </row>
    <row r="634" spans="1:8">
      <c r="A634" t="s">
        <v>5308</v>
      </c>
      <c r="B634" s="10">
        <v>45117</v>
      </c>
      <c r="C634" t="s">
        <v>4680</v>
      </c>
      <c r="D634">
        <v>3</v>
      </c>
      <c r="E634">
        <v>5</v>
      </c>
      <c r="F634">
        <v>4</v>
      </c>
      <c r="G634">
        <v>71000349</v>
      </c>
      <c r="H634">
        <v>420515</v>
      </c>
    </row>
    <row r="635" spans="1:8">
      <c r="A635" t="s">
        <v>4485</v>
      </c>
      <c r="B635" s="10">
        <v>45117</v>
      </c>
      <c r="C635" t="s">
        <v>4680</v>
      </c>
      <c r="D635">
        <v>4</v>
      </c>
      <c r="E635">
        <v>4</v>
      </c>
      <c r="F635">
        <v>5</v>
      </c>
      <c r="G635">
        <v>71000349</v>
      </c>
      <c r="H635">
        <v>420516</v>
      </c>
    </row>
    <row r="636" spans="1:8">
      <c r="A636" t="s">
        <v>4486</v>
      </c>
      <c r="B636" s="10">
        <v>45117</v>
      </c>
      <c r="C636" t="s">
        <v>4679</v>
      </c>
      <c r="D636">
        <v>4</v>
      </c>
      <c r="E636">
        <v>4</v>
      </c>
      <c r="F636">
        <v>5</v>
      </c>
      <c r="G636">
        <v>72000000</v>
      </c>
      <c r="H636">
        <v>420517</v>
      </c>
    </row>
    <row r="637" spans="1:8">
      <c r="A637" t="s">
        <v>4487</v>
      </c>
      <c r="B637" s="10">
        <v>45117</v>
      </c>
      <c r="C637" t="s">
        <v>4679</v>
      </c>
      <c r="D637">
        <v>1</v>
      </c>
      <c r="E637">
        <v>2</v>
      </c>
      <c r="F637">
        <v>1</v>
      </c>
      <c r="G637">
        <v>72000010</v>
      </c>
      <c r="H637">
        <v>420518</v>
      </c>
    </row>
    <row r="638" spans="1:8">
      <c r="A638" t="s">
        <v>4488</v>
      </c>
      <c r="B638" s="10">
        <v>45117</v>
      </c>
      <c r="C638" t="s">
        <v>4679</v>
      </c>
      <c r="D638">
        <v>3</v>
      </c>
      <c r="E638">
        <v>5</v>
      </c>
      <c r="F638">
        <v>5</v>
      </c>
      <c r="G638">
        <v>72000070</v>
      </c>
      <c r="H638">
        <v>420522</v>
      </c>
    </row>
    <row r="639" spans="1:8">
      <c r="A639" t="s">
        <v>4489</v>
      </c>
      <c r="B639" s="10">
        <v>45118</v>
      </c>
      <c r="C639" t="s">
        <v>4687</v>
      </c>
      <c r="D639">
        <v>1</v>
      </c>
      <c r="E639">
        <v>2</v>
      </c>
      <c r="F639">
        <v>1</v>
      </c>
      <c r="G639">
        <v>130599426</v>
      </c>
      <c r="H639">
        <v>420558</v>
      </c>
    </row>
    <row r="640" spans="1:8">
      <c r="A640" t="s">
        <v>5309</v>
      </c>
      <c r="B640" s="10">
        <v>45118</v>
      </c>
      <c r="C640" t="s">
        <v>4679</v>
      </c>
      <c r="D640">
        <v>1</v>
      </c>
      <c r="E640">
        <v>1</v>
      </c>
      <c r="F640">
        <v>1</v>
      </c>
      <c r="G640">
        <v>100896943</v>
      </c>
      <c r="H640">
        <v>420538</v>
      </c>
    </row>
    <row r="641" spans="1:8">
      <c r="A641" t="s">
        <v>5310</v>
      </c>
      <c r="B641" s="10">
        <v>45118</v>
      </c>
      <c r="C641" t="s">
        <v>4686</v>
      </c>
      <c r="D641">
        <v>4</v>
      </c>
      <c r="E641">
        <v>3</v>
      </c>
      <c r="F641">
        <v>5</v>
      </c>
      <c r="G641">
        <v>115837510</v>
      </c>
      <c r="H641">
        <v>420545</v>
      </c>
    </row>
    <row r="642" spans="1:8">
      <c r="A642" t="s">
        <v>4490</v>
      </c>
      <c r="B642" s="10">
        <v>45118</v>
      </c>
      <c r="C642" t="s">
        <v>4679</v>
      </c>
      <c r="D642">
        <v>4</v>
      </c>
      <c r="E642">
        <v>5</v>
      </c>
      <c r="F642">
        <v>4</v>
      </c>
      <c r="G642">
        <v>118351329</v>
      </c>
      <c r="H642">
        <v>420549</v>
      </c>
    </row>
    <row r="643" spans="1:8">
      <c r="A643" t="s">
        <v>4491</v>
      </c>
      <c r="B643" s="10">
        <v>45118</v>
      </c>
      <c r="C643" t="s">
        <v>4679</v>
      </c>
      <c r="D643">
        <v>4</v>
      </c>
      <c r="E643">
        <v>4</v>
      </c>
      <c r="F643">
        <v>5</v>
      </c>
      <c r="G643">
        <v>118351329</v>
      </c>
      <c r="H643">
        <v>420550</v>
      </c>
    </row>
    <row r="644" spans="1:8">
      <c r="A644" t="s">
        <v>4492</v>
      </c>
      <c r="B644" s="10">
        <v>45118</v>
      </c>
      <c r="C644" t="s">
        <v>4687</v>
      </c>
      <c r="D644">
        <v>1</v>
      </c>
      <c r="E644">
        <v>3</v>
      </c>
      <c r="F644">
        <v>1</v>
      </c>
      <c r="G644">
        <v>118960707</v>
      </c>
      <c r="H644">
        <v>420551</v>
      </c>
    </row>
    <row r="645" spans="1:8">
      <c r="A645" t="s">
        <v>4493</v>
      </c>
      <c r="B645" s="10">
        <v>45118</v>
      </c>
      <c r="C645" t="s">
        <v>4680</v>
      </c>
      <c r="D645">
        <v>4</v>
      </c>
      <c r="E645">
        <v>3</v>
      </c>
      <c r="F645">
        <v>5</v>
      </c>
      <c r="G645">
        <v>119250454</v>
      </c>
      <c r="H645">
        <v>420552</v>
      </c>
    </row>
    <row r="646" spans="1:8">
      <c r="A646" t="s">
        <v>5311</v>
      </c>
      <c r="B646" s="10">
        <v>45118</v>
      </c>
      <c r="C646" t="s">
        <v>4679</v>
      </c>
      <c r="D646">
        <v>1</v>
      </c>
      <c r="E646">
        <v>4</v>
      </c>
      <c r="F646">
        <v>2</v>
      </c>
      <c r="G646">
        <v>122470909</v>
      </c>
      <c r="H646">
        <v>420553</v>
      </c>
    </row>
    <row r="647" spans="1:8">
      <c r="A647" t="s">
        <v>4494</v>
      </c>
      <c r="B647" s="10">
        <v>45116</v>
      </c>
      <c r="C647" t="s">
        <v>4680</v>
      </c>
      <c r="D647">
        <v>4</v>
      </c>
      <c r="E647">
        <v>3</v>
      </c>
      <c r="F647">
        <v>4</v>
      </c>
      <c r="G647">
        <v>33000156</v>
      </c>
      <c r="H647">
        <v>420130</v>
      </c>
    </row>
    <row r="648" spans="1:8">
      <c r="A648" t="s">
        <v>4495</v>
      </c>
      <c r="B648" s="10">
        <v>45116</v>
      </c>
      <c r="C648" t="s">
        <v>4679</v>
      </c>
      <c r="D648">
        <v>2</v>
      </c>
      <c r="E648">
        <v>3</v>
      </c>
      <c r="F648">
        <v>2</v>
      </c>
      <c r="G648">
        <v>33000161</v>
      </c>
      <c r="H648">
        <v>420132</v>
      </c>
    </row>
    <row r="649" spans="1:8">
      <c r="A649" t="s">
        <v>4496</v>
      </c>
      <c r="B649" s="10">
        <v>45116</v>
      </c>
      <c r="C649" t="s">
        <v>4679</v>
      </c>
      <c r="D649">
        <v>1</v>
      </c>
      <c r="E649">
        <v>1</v>
      </c>
      <c r="F649">
        <v>1</v>
      </c>
      <c r="G649">
        <v>33000163</v>
      </c>
      <c r="H649">
        <v>420133</v>
      </c>
    </row>
    <row r="650" spans="1:8">
      <c r="A650" t="s">
        <v>4497</v>
      </c>
      <c r="B650" s="10">
        <v>45116</v>
      </c>
      <c r="C650" t="s">
        <v>4680</v>
      </c>
      <c r="D650">
        <v>1</v>
      </c>
      <c r="E650">
        <v>5</v>
      </c>
      <c r="F650">
        <v>2</v>
      </c>
      <c r="G650">
        <v>33000197</v>
      </c>
      <c r="H650">
        <v>420134</v>
      </c>
    </row>
    <row r="651" spans="1:8">
      <c r="A651" t="s">
        <v>5312</v>
      </c>
      <c r="B651" s="10">
        <v>45116</v>
      </c>
      <c r="C651" t="s">
        <v>4680</v>
      </c>
      <c r="D651">
        <v>2</v>
      </c>
      <c r="E651">
        <v>3</v>
      </c>
      <c r="F651">
        <v>5</v>
      </c>
      <c r="G651">
        <v>33000197</v>
      </c>
      <c r="H651">
        <v>420135</v>
      </c>
    </row>
    <row r="652" spans="1:8">
      <c r="A652" t="s">
        <v>4498</v>
      </c>
      <c r="B652" s="10">
        <v>45116</v>
      </c>
      <c r="C652" t="s">
        <v>4679</v>
      </c>
      <c r="D652">
        <v>1</v>
      </c>
      <c r="E652">
        <v>3</v>
      </c>
      <c r="F652">
        <v>1</v>
      </c>
      <c r="G652">
        <v>40000382</v>
      </c>
      <c r="H652">
        <v>420139</v>
      </c>
    </row>
    <row r="653" spans="1:8">
      <c r="A653" t="s">
        <v>4499</v>
      </c>
      <c r="B653" s="10">
        <v>45116</v>
      </c>
      <c r="C653" t="s">
        <v>4679</v>
      </c>
      <c r="D653">
        <v>4</v>
      </c>
      <c r="E653">
        <v>4</v>
      </c>
      <c r="F653">
        <v>5</v>
      </c>
      <c r="G653">
        <v>40000399</v>
      </c>
      <c r="H653">
        <v>420143</v>
      </c>
    </row>
    <row r="654" spans="1:8">
      <c r="A654" t="s">
        <v>4500</v>
      </c>
      <c r="B654" s="10">
        <v>45116</v>
      </c>
      <c r="C654" t="s">
        <v>4683</v>
      </c>
      <c r="D654">
        <v>1</v>
      </c>
      <c r="E654">
        <v>1</v>
      </c>
      <c r="F654">
        <v>1</v>
      </c>
      <c r="G654">
        <v>50000120</v>
      </c>
      <c r="H654">
        <v>420144</v>
      </c>
    </row>
    <row r="655" spans="1:8">
      <c r="A655" t="s">
        <v>4501</v>
      </c>
      <c r="B655" s="10">
        <v>45116</v>
      </c>
      <c r="C655" t="s">
        <v>4679</v>
      </c>
      <c r="D655">
        <v>1</v>
      </c>
      <c r="E655">
        <v>4</v>
      </c>
      <c r="F655">
        <v>4</v>
      </c>
      <c r="G655">
        <v>71000273</v>
      </c>
      <c r="H655">
        <v>420152</v>
      </c>
    </row>
    <row r="656" spans="1:8">
      <c r="A656" t="s">
        <v>4502</v>
      </c>
      <c r="B656" s="10">
        <v>45116</v>
      </c>
      <c r="C656" t="s">
        <v>4679</v>
      </c>
      <c r="D656">
        <v>5</v>
      </c>
      <c r="E656">
        <v>4</v>
      </c>
      <c r="F656">
        <v>5</v>
      </c>
      <c r="G656">
        <v>72000095</v>
      </c>
      <c r="H656">
        <v>420157</v>
      </c>
    </row>
    <row r="657" spans="1:8">
      <c r="A657" t="s">
        <v>5313</v>
      </c>
      <c r="B657" s="10">
        <v>45116</v>
      </c>
      <c r="C657" t="s">
        <v>4679</v>
      </c>
      <c r="D657">
        <v>1</v>
      </c>
      <c r="E657">
        <v>2</v>
      </c>
      <c r="F657">
        <v>1</v>
      </c>
      <c r="G657">
        <v>72000131</v>
      </c>
      <c r="H657">
        <v>420164</v>
      </c>
    </row>
    <row r="658" spans="1:8">
      <c r="A658" t="s">
        <v>4503</v>
      </c>
      <c r="B658" s="10">
        <v>45116</v>
      </c>
      <c r="C658" t="s">
        <v>4679</v>
      </c>
      <c r="D658">
        <v>1</v>
      </c>
      <c r="E658">
        <v>3</v>
      </c>
      <c r="F658">
        <v>1</v>
      </c>
      <c r="G658">
        <v>72000131</v>
      </c>
      <c r="H658">
        <v>420165</v>
      </c>
    </row>
    <row r="659" spans="1:8">
      <c r="A659" t="s">
        <v>5314</v>
      </c>
      <c r="B659" s="10">
        <v>45116</v>
      </c>
      <c r="C659" t="s">
        <v>4680</v>
      </c>
      <c r="D659">
        <v>4</v>
      </c>
      <c r="E659">
        <v>4</v>
      </c>
      <c r="F659">
        <v>5</v>
      </c>
      <c r="G659">
        <v>72000180</v>
      </c>
      <c r="H659">
        <v>420166</v>
      </c>
    </row>
    <row r="660" spans="1:8">
      <c r="A660" t="s">
        <v>4504</v>
      </c>
      <c r="B660" s="10">
        <v>45116</v>
      </c>
      <c r="C660" t="s">
        <v>4680</v>
      </c>
      <c r="D660">
        <v>1</v>
      </c>
      <c r="E660">
        <v>4</v>
      </c>
      <c r="F660">
        <v>1</v>
      </c>
      <c r="G660">
        <v>72000180</v>
      </c>
      <c r="H660">
        <v>420167</v>
      </c>
    </row>
    <row r="661" spans="1:8">
      <c r="A661" t="s">
        <v>4505</v>
      </c>
      <c r="B661" s="10">
        <v>45116</v>
      </c>
      <c r="C661" t="s">
        <v>4679</v>
      </c>
      <c r="D661">
        <v>3</v>
      </c>
      <c r="E661">
        <v>5</v>
      </c>
      <c r="F661">
        <v>5</v>
      </c>
      <c r="G661">
        <v>99999972</v>
      </c>
      <c r="H661">
        <v>420168</v>
      </c>
    </row>
    <row r="662" spans="1:8">
      <c r="A662" t="s">
        <v>4506</v>
      </c>
      <c r="B662" s="10">
        <v>45116</v>
      </c>
      <c r="C662" t="s">
        <v>4679</v>
      </c>
      <c r="D662">
        <v>2</v>
      </c>
      <c r="E662">
        <v>4</v>
      </c>
      <c r="F662">
        <v>2</v>
      </c>
      <c r="G662">
        <v>99999972</v>
      </c>
      <c r="H662">
        <v>420170</v>
      </c>
    </row>
    <row r="663" spans="1:8">
      <c r="A663" t="s">
        <v>4507</v>
      </c>
      <c r="B663" s="10">
        <v>45116</v>
      </c>
      <c r="C663" t="s">
        <v>4679</v>
      </c>
      <c r="D663">
        <v>4</v>
      </c>
      <c r="E663">
        <v>5</v>
      </c>
      <c r="F663">
        <v>5</v>
      </c>
      <c r="G663">
        <v>11712</v>
      </c>
      <c r="H663">
        <v>420171</v>
      </c>
    </row>
    <row r="664" spans="1:8">
      <c r="A664" t="s">
        <v>4508</v>
      </c>
      <c r="B664" s="10">
        <v>45116</v>
      </c>
      <c r="C664" t="s">
        <v>4679</v>
      </c>
      <c r="D664">
        <v>1</v>
      </c>
      <c r="E664">
        <v>4</v>
      </c>
      <c r="F664">
        <v>2</v>
      </c>
      <c r="G664">
        <v>11717</v>
      </c>
      <c r="H664">
        <v>420172</v>
      </c>
    </row>
    <row r="665" spans="1:8">
      <c r="A665" t="s">
        <v>4509</v>
      </c>
      <c r="B665" s="10">
        <v>45116</v>
      </c>
      <c r="C665" t="s">
        <v>4679</v>
      </c>
      <c r="D665">
        <v>4</v>
      </c>
      <c r="E665">
        <v>2</v>
      </c>
      <c r="F665">
        <v>5</v>
      </c>
      <c r="G665">
        <v>11732</v>
      </c>
      <c r="H665">
        <v>420185</v>
      </c>
    </row>
    <row r="666" spans="1:8">
      <c r="A666" t="s">
        <v>4510</v>
      </c>
      <c r="B666" s="10">
        <v>45116</v>
      </c>
      <c r="C666" t="s">
        <v>4682</v>
      </c>
      <c r="D666">
        <v>1</v>
      </c>
      <c r="E666">
        <v>1</v>
      </c>
      <c r="F666">
        <v>1</v>
      </c>
      <c r="G666">
        <v>104039144</v>
      </c>
      <c r="H666">
        <v>420188</v>
      </c>
    </row>
    <row r="667" spans="1:8">
      <c r="A667" t="s">
        <v>4511</v>
      </c>
      <c r="B667" s="10">
        <v>45116</v>
      </c>
      <c r="C667" t="s">
        <v>4680</v>
      </c>
      <c r="D667">
        <v>1</v>
      </c>
      <c r="E667">
        <v>3</v>
      </c>
      <c r="F667">
        <v>4</v>
      </c>
      <c r="G667">
        <v>117434118</v>
      </c>
      <c r="H667">
        <v>420190</v>
      </c>
    </row>
    <row r="668" spans="1:8">
      <c r="A668" t="s">
        <v>5315</v>
      </c>
      <c r="B668" s="10">
        <v>45116</v>
      </c>
      <c r="C668" t="s">
        <v>4680</v>
      </c>
      <c r="D668">
        <v>3</v>
      </c>
      <c r="E668">
        <v>2</v>
      </c>
      <c r="F668">
        <v>4</v>
      </c>
      <c r="G668">
        <v>117756403</v>
      </c>
      <c r="H668">
        <v>420192</v>
      </c>
    </row>
    <row r="669" spans="1:8">
      <c r="A669" t="s">
        <v>4512</v>
      </c>
      <c r="B669" s="10">
        <v>45116</v>
      </c>
      <c r="C669" t="s">
        <v>4680</v>
      </c>
      <c r="D669">
        <v>5</v>
      </c>
      <c r="E669">
        <v>4</v>
      </c>
      <c r="F669">
        <v>5</v>
      </c>
      <c r="G669">
        <v>117808816</v>
      </c>
      <c r="H669">
        <v>420193</v>
      </c>
    </row>
    <row r="670" spans="1:8">
      <c r="A670" t="s">
        <v>4513</v>
      </c>
      <c r="B670" s="10">
        <v>45116</v>
      </c>
      <c r="C670" t="s">
        <v>4680</v>
      </c>
      <c r="D670">
        <v>1</v>
      </c>
      <c r="E670">
        <v>4</v>
      </c>
      <c r="F670">
        <v>4</v>
      </c>
      <c r="G670">
        <v>129293916</v>
      </c>
      <c r="H670">
        <v>420195</v>
      </c>
    </row>
    <row r="671" spans="1:8">
      <c r="A671" t="s">
        <v>4514</v>
      </c>
      <c r="B671" s="10">
        <v>45116</v>
      </c>
      <c r="C671" t="s">
        <v>4680</v>
      </c>
      <c r="D671">
        <v>5</v>
      </c>
      <c r="E671">
        <v>1</v>
      </c>
      <c r="F671">
        <v>5</v>
      </c>
      <c r="G671">
        <v>129293916</v>
      </c>
      <c r="H671">
        <v>420196</v>
      </c>
    </row>
    <row r="672" spans="1:8">
      <c r="A672" t="s">
        <v>4515</v>
      </c>
      <c r="B672" s="10">
        <v>45116</v>
      </c>
      <c r="C672" t="s">
        <v>4680</v>
      </c>
      <c r="D672">
        <v>2</v>
      </c>
      <c r="E672">
        <v>3</v>
      </c>
      <c r="F672">
        <v>3</v>
      </c>
      <c r="G672">
        <v>129293916</v>
      </c>
      <c r="H672">
        <v>420198</v>
      </c>
    </row>
    <row r="673" spans="1:8">
      <c r="A673" t="s">
        <v>4516</v>
      </c>
      <c r="B673" s="10">
        <v>45116</v>
      </c>
      <c r="C673" t="s">
        <v>4679</v>
      </c>
      <c r="D673">
        <v>4</v>
      </c>
      <c r="E673">
        <v>5</v>
      </c>
      <c r="F673">
        <v>5</v>
      </c>
      <c r="G673">
        <v>129833331</v>
      </c>
      <c r="H673">
        <v>420199</v>
      </c>
    </row>
    <row r="674" spans="1:8">
      <c r="A674" t="s">
        <v>4517</v>
      </c>
      <c r="B674" s="10">
        <v>45116</v>
      </c>
      <c r="C674" t="s">
        <v>4679</v>
      </c>
      <c r="D674">
        <v>1</v>
      </c>
      <c r="E674">
        <v>5</v>
      </c>
      <c r="F674">
        <v>5</v>
      </c>
      <c r="G674">
        <v>129833331</v>
      </c>
      <c r="H674">
        <v>420201</v>
      </c>
    </row>
    <row r="675" spans="1:8">
      <c r="A675" t="s">
        <v>4518</v>
      </c>
      <c r="B675" s="10">
        <v>45116</v>
      </c>
      <c r="C675" t="s">
        <v>4680</v>
      </c>
      <c r="D675">
        <v>4</v>
      </c>
      <c r="E675">
        <v>3</v>
      </c>
      <c r="F675">
        <v>4</v>
      </c>
      <c r="G675">
        <v>133300764</v>
      </c>
      <c r="H675">
        <v>420208</v>
      </c>
    </row>
    <row r="676" spans="1:8">
      <c r="A676" t="s">
        <v>4519</v>
      </c>
      <c r="B676" s="10">
        <v>45116</v>
      </c>
      <c r="C676" t="s">
        <v>4680</v>
      </c>
      <c r="D676">
        <v>1</v>
      </c>
      <c r="E676">
        <v>3</v>
      </c>
      <c r="F676">
        <v>4</v>
      </c>
      <c r="G676">
        <v>133300764</v>
      </c>
      <c r="H676">
        <v>420209</v>
      </c>
    </row>
    <row r="677" spans="1:8">
      <c r="A677" t="s">
        <v>4520</v>
      </c>
      <c r="B677" s="10">
        <v>45116</v>
      </c>
      <c r="C677" t="s">
        <v>4687</v>
      </c>
      <c r="D677">
        <v>1</v>
      </c>
      <c r="E677">
        <v>4</v>
      </c>
      <c r="F677">
        <v>4</v>
      </c>
      <c r="G677">
        <v>134879709</v>
      </c>
      <c r="H677">
        <v>420211</v>
      </c>
    </row>
    <row r="678" spans="1:8">
      <c r="A678" t="s">
        <v>4521</v>
      </c>
      <c r="B678" s="10">
        <v>45116</v>
      </c>
      <c r="C678" t="s">
        <v>4680</v>
      </c>
      <c r="D678">
        <v>1</v>
      </c>
      <c r="E678">
        <v>2</v>
      </c>
      <c r="F678">
        <v>2</v>
      </c>
      <c r="G678">
        <v>135430445</v>
      </c>
      <c r="H678">
        <v>420212</v>
      </c>
    </row>
    <row r="679" spans="1:8">
      <c r="A679" t="s">
        <v>4522</v>
      </c>
      <c r="B679" s="10">
        <v>45116</v>
      </c>
      <c r="C679" t="s">
        <v>4686</v>
      </c>
      <c r="D679">
        <v>3</v>
      </c>
      <c r="E679">
        <v>4</v>
      </c>
      <c r="F679">
        <v>5</v>
      </c>
      <c r="G679">
        <v>135523553</v>
      </c>
      <c r="H679">
        <v>420213</v>
      </c>
    </row>
    <row r="680" spans="1:8">
      <c r="A680" t="s">
        <v>4523</v>
      </c>
      <c r="B680" s="10">
        <v>45116</v>
      </c>
      <c r="C680" t="s">
        <v>4680</v>
      </c>
      <c r="D680">
        <v>1</v>
      </c>
      <c r="E680">
        <v>1</v>
      </c>
      <c r="F680">
        <v>1</v>
      </c>
      <c r="G680">
        <v>135825446</v>
      </c>
      <c r="H680">
        <v>420214</v>
      </c>
    </row>
    <row r="681" spans="1:8">
      <c r="A681" t="s">
        <v>4524</v>
      </c>
      <c r="B681" s="10">
        <v>45116</v>
      </c>
      <c r="C681" t="s">
        <v>4680</v>
      </c>
      <c r="D681">
        <v>3</v>
      </c>
      <c r="E681">
        <v>3</v>
      </c>
      <c r="F681">
        <v>1</v>
      </c>
      <c r="G681">
        <v>135825446</v>
      </c>
      <c r="H681">
        <v>420215</v>
      </c>
    </row>
    <row r="682" spans="1:8">
      <c r="A682" t="s">
        <v>4525</v>
      </c>
      <c r="B682" s="10">
        <v>45116</v>
      </c>
      <c r="C682" t="s">
        <v>4679</v>
      </c>
      <c r="D682">
        <v>2</v>
      </c>
      <c r="E682">
        <v>3</v>
      </c>
      <c r="F682">
        <v>2</v>
      </c>
      <c r="G682">
        <v>138853098</v>
      </c>
      <c r="H682">
        <v>420216</v>
      </c>
    </row>
    <row r="683" spans="1:8">
      <c r="A683" t="s">
        <v>4526</v>
      </c>
      <c r="B683" s="10">
        <v>45116</v>
      </c>
      <c r="C683" t="s">
        <v>4679</v>
      </c>
      <c r="D683">
        <v>2</v>
      </c>
      <c r="E683">
        <v>4</v>
      </c>
      <c r="F683">
        <v>5</v>
      </c>
      <c r="G683">
        <v>20000352</v>
      </c>
      <c r="H683">
        <v>420219</v>
      </c>
    </row>
    <row r="684" spans="1:8">
      <c r="A684" t="s">
        <v>4527</v>
      </c>
      <c r="B684" s="10">
        <v>45116</v>
      </c>
      <c r="C684" t="s">
        <v>4679</v>
      </c>
      <c r="D684">
        <v>3</v>
      </c>
      <c r="E684">
        <v>4</v>
      </c>
      <c r="F684">
        <v>2</v>
      </c>
      <c r="G684">
        <v>200033157</v>
      </c>
      <c r="H684">
        <v>420234</v>
      </c>
    </row>
    <row r="685" spans="1:8">
      <c r="A685" t="s">
        <v>4528</v>
      </c>
      <c r="B685" s="10">
        <v>45116</v>
      </c>
      <c r="C685" t="s">
        <v>4687</v>
      </c>
      <c r="D685">
        <v>4</v>
      </c>
      <c r="E685">
        <v>5</v>
      </c>
      <c r="F685">
        <v>4</v>
      </c>
      <c r="G685">
        <v>200053729</v>
      </c>
      <c r="H685">
        <v>420235</v>
      </c>
    </row>
    <row r="686" spans="1:8">
      <c r="A686" t="s">
        <v>5316</v>
      </c>
      <c r="B686" s="10">
        <v>45116</v>
      </c>
      <c r="C686" t="s">
        <v>4686</v>
      </c>
      <c r="D686">
        <v>1</v>
      </c>
      <c r="E686">
        <v>1</v>
      </c>
      <c r="F686">
        <v>1</v>
      </c>
      <c r="G686">
        <v>200139378</v>
      </c>
      <c r="H686">
        <v>420236</v>
      </c>
    </row>
    <row r="687" spans="1:8">
      <c r="A687" t="s">
        <v>4529</v>
      </c>
      <c r="B687" s="10">
        <v>45116</v>
      </c>
      <c r="C687" t="s">
        <v>4680</v>
      </c>
      <c r="D687">
        <v>4</v>
      </c>
      <c r="E687">
        <v>4</v>
      </c>
      <c r="F687">
        <v>4</v>
      </c>
      <c r="G687">
        <v>200219021</v>
      </c>
      <c r="H687">
        <v>420237</v>
      </c>
    </row>
    <row r="688" spans="1:8">
      <c r="A688" t="s">
        <v>4530</v>
      </c>
      <c r="B688" s="10">
        <v>45116</v>
      </c>
      <c r="C688" t="s">
        <v>4680</v>
      </c>
      <c r="D688">
        <v>1</v>
      </c>
      <c r="E688">
        <v>1</v>
      </c>
      <c r="F688">
        <v>4</v>
      </c>
      <c r="G688">
        <v>200219021</v>
      </c>
      <c r="H688">
        <v>420238</v>
      </c>
    </row>
    <row r="689" spans="1:8">
      <c r="A689" t="s">
        <v>4531</v>
      </c>
      <c r="B689" s="10">
        <v>45116</v>
      </c>
      <c r="C689" t="s">
        <v>4682</v>
      </c>
      <c r="D689">
        <v>1</v>
      </c>
      <c r="E689">
        <v>4</v>
      </c>
      <c r="F689">
        <v>4</v>
      </c>
      <c r="G689">
        <v>200439349</v>
      </c>
      <c r="H689">
        <v>420240</v>
      </c>
    </row>
    <row r="690" spans="1:8">
      <c r="A690" t="s">
        <v>4532</v>
      </c>
      <c r="B690" s="10">
        <v>45116</v>
      </c>
      <c r="C690" t="s">
        <v>4682</v>
      </c>
      <c r="D690">
        <v>3</v>
      </c>
      <c r="E690">
        <v>5</v>
      </c>
      <c r="F690">
        <v>1</v>
      </c>
      <c r="G690">
        <v>200439349</v>
      </c>
      <c r="H690">
        <v>420241</v>
      </c>
    </row>
    <row r="691" spans="1:8">
      <c r="A691" t="s">
        <v>4533</v>
      </c>
      <c r="B691" s="10">
        <v>45116</v>
      </c>
      <c r="C691" t="s">
        <v>4681</v>
      </c>
      <c r="D691">
        <v>1</v>
      </c>
      <c r="E691">
        <v>2</v>
      </c>
      <c r="F691">
        <v>1</v>
      </c>
      <c r="G691">
        <v>200439358</v>
      </c>
      <c r="H691">
        <v>420242</v>
      </c>
    </row>
    <row r="692" spans="1:8">
      <c r="A692" t="s">
        <v>4534</v>
      </c>
      <c r="B692" s="10">
        <v>45116</v>
      </c>
      <c r="C692" t="s">
        <v>4679</v>
      </c>
      <c r="D692">
        <v>1</v>
      </c>
      <c r="E692">
        <v>3</v>
      </c>
      <c r="F692">
        <v>4</v>
      </c>
      <c r="G692">
        <v>200802956</v>
      </c>
      <c r="H692">
        <v>420246</v>
      </c>
    </row>
    <row r="693" spans="1:8">
      <c r="A693" t="s">
        <v>4535</v>
      </c>
      <c r="B693" s="10">
        <v>45116</v>
      </c>
      <c r="C693" t="s">
        <v>4679</v>
      </c>
      <c r="D693">
        <v>3</v>
      </c>
      <c r="E693">
        <v>5</v>
      </c>
      <c r="F693">
        <v>5</v>
      </c>
      <c r="G693">
        <v>200827237</v>
      </c>
      <c r="H693">
        <v>420247</v>
      </c>
    </row>
    <row r="694" spans="1:8">
      <c r="A694" t="s">
        <v>4536</v>
      </c>
      <c r="B694" s="10">
        <v>45116</v>
      </c>
      <c r="C694" t="s">
        <v>4679</v>
      </c>
      <c r="D694">
        <v>1</v>
      </c>
      <c r="E694">
        <v>3</v>
      </c>
      <c r="F694">
        <v>3</v>
      </c>
      <c r="G694">
        <v>200883492</v>
      </c>
      <c r="H694">
        <v>420248</v>
      </c>
    </row>
    <row r="695" spans="1:8">
      <c r="A695" t="s">
        <v>4537</v>
      </c>
      <c r="B695" s="10">
        <v>45116</v>
      </c>
      <c r="C695" t="s">
        <v>4679</v>
      </c>
      <c r="D695">
        <v>2</v>
      </c>
      <c r="E695">
        <v>4</v>
      </c>
      <c r="F695">
        <v>1</v>
      </c>
      <c r="G695">
        <v>200883501</v>
      </c>
      <c r="H695">
        <v>420249</v>
      </c>
    </row>
    <row r="696" spans="1:8">
      <c r="A696" t="s">
        <v>4538</v>
      </c>
      <c r="B696" s="10">
        <v>45116</v>
      </c>
      <c r="C696" t="s">
        <v>4679</v>
      </c>
      <c r="D696">
        <v>2</v>
      </c>
      <c r="E696">
        <v>4</v>
      </c>
      <c r="F696">
        <v>2</v>
      </c>
      <c r="G696">
        <v>200884070</v>
      </c>
      <c r="H696">
        <v>420250</v>
      </c>
    </row>
    <row r="697" spans="1:8">
      <c r="A697" t="s">
        <v>4539</v>
      </c>
      <c r="B697" s="10">
        <v>45116</v>
      </c>
      <c r="C697" t="s">
        <v>4680</v>
      </c>
      <c r="D697">
        <v>1</v>
      </c>
      <c r="E697">
        <v>2</v>
      </c>
      <c r="F697">
        <v>3</v>
      </c>
      <c r="G697">
        <v>33000209</v>
      </c>
      <c r="H697">
        <v>420252</v>
      </c>
    </row>
    <row r="698" spans="1:8">
      <c r="A698" t="s">
        <v>4540</v>
      </c>
      <c r="B698" s="10">
        <v>45116</v>
      </c>
      <c r="C698" t="s">
        <v>4680</v>
      </c>
      <c r="D698">
        <v>4</v>
      </c>
      <c r="E698">
        <v>5</v>
      </c>
      <c r="F698">
        <v>5</v>
      </c>
      <c r="G698">
        <v>33000225</v>
      </c>
      <c r="H698">
        <v>420253</v>
      </c>
    </row>
    <row r="699" spans="1:8">
      <c r="A699" t="s">
        <v>4541</v>
      </c>
      <c r="B699" s="10">
        <v>45116</v>
      </c>
      <c r="C699" t="s">
        <v>4680</v>
      </c>
      <c r="D699">
        <v>1</v>
      </c>
      <c r="E699">
        <v>3</v>
      </c>
      <c r="F699">
        <v>5</v>
      </c>
      <c r="G699">
        <v>33000234</v>
      </c>
      <c r="H699">
        <v>420254</v>
      </c>
    </row>
    <row r="700" spans="1:8">
      <c r="A700" t="s">
        <v>5317</v>
      </c>
      <c r="B700" s="10">
        <v>45116</v>
      </c>
      <c r="C700" t="s">
        <v>4679</v>
      </c>
      <c r="D700">
        <v>1</v>
      </c>
      <c r="E700">
        <v>4</v>
      </c>
      <c r="F700">
        <v>5</v>
      </c>
      <c r="G700">
        <v>40000148</v>
      </c>
      <c r="H700">
        <v>420255</v>
      </c>
    </row>
    <row r="701" spans="1:8">
      <c r="A701" t="s">
        <v>4542</v>
      </c>
      <c r="B701" s="10">
        <v>45116</v>
      </c>
      <c r="C701" t="s">
        <v>4679</v>
      </c>
      <c r="D701">
        <v>2</v>
      </c>
      <c r="E701">
        <v>4</v>
      </c>
      <c r="F701">
        <v>3</v>
      </c>
      <c r="G701">
        <v>40000210</v>
      </c>
      <c r="H701">
        <v>420257</v>
      </c>
    </row>
    <row r="702" spans="1:8">
      <c r="A702" t="s">
        <v>4543</v>
      </c>
      <c r="B702" s="10">
        <v>45116</v>
      </c>
      <c r="C702" t="s">
        <v>4679</v>
      </c>
      <c r="D702">
        <v>4</v>
      </c>
      <c r="E702">
        <v>5</v>
      </c>
      <c r="F702">
        <v>3</v>
      </c>
      <c r="G702">
        <v>40000210</v>
      </c>
      <c r="H702">
        <v>420258</v>
      </c>
    </row>
    <row r="703" spans="1:8">
      <c r="A703" t="s">
        <v>5318</v>
      </c>
      <c r="B703" s="10">
        <v>45116</v>
      </c>
      <c r="C703" t="s">
        <v>4679</v>
      </c>
      <c r="D703">
        <v>3</v>
      </c>
      <c r="E703">
        <v>3</v>
      </c>
      <c r="F703">
        <v>5</v>
      </c>
      <c r="G703">
        <v>40000210</v>
      </c>
      <c r="H703">
        <v>420259</v>
      </c>
    </row>
    <row r="704" spans="1:8">
      <c r="A704" t="s">
        <v>4544</v>
      </c>
      <c r="B704" s="10">
        <v>45116</v>
      </c>
      <c r="C704" t="s">
        <v>4680</v>
      </c>
      <c r="D704">
        <v>4</v>
      </c>
      <c r="E704">
        <v>3</v>
      </c>
      <c r="F704">
        <v>5</v>
      </c>
      <c r="G704">
        <v>40000353</v>
      </c>
      <c r="H704">
        <v>420264</v>
      </c>
    </row>
    <row r="705" spans="1:8">
      <c r="A705" t="s">
        <v>4545</v>
      </c>
      <c r="B705" s="10">
        <v>45116</v>
      </c>
      <c r="C705" t="s">
        <v>4680</v>
      </c>
      <c r="D705">
        <v>1</v>
      </c>
      <c r="E705">
        <v>3</v>
      </c>
      <c r="F705">
        <v>5</v>
      </c>
      <c r="G705">
        <v>40000356</v>
      </c>
      <c r="H705">
        <v>420265</v>
      </c>
    </row>
    <row r="706" spans="1:8">
      <c r="A706" t="s">
        <v>5319</v>
      </c>
      <c r="B706" s="10">
        <v>45116</v>
      </c>
      <c r="C706" t="s">
        <v>4680</v>
      </c>
      <c r="D706">
        <v>5</v>
      </c>
      <c r="E706">
        <v>5</v>
      </c>
      <c r="F706">
        <v>4</v>
      </c>
      <c r="G706">
        <v>40000356</v>
      </c>
      <c r="H706">
        <v>420266</v>
      </c>
    </row>
    <row r="707" spans="1:8">
      <c r="A707" t="s">
        <v>4546</v>
      </c>
      <c r="B707" s="10">
        <v>45116</v>
      </c>
      <c r="C707" t="s">
        <v>4680</v>
      </c>
      <c r="D707">
        <v>2</v>
      </c>
      <c r="E707">
        <v>3</v>
      </c>
      <c r="F707">
        <v>3</v>
      </c>
      <c r="G707">
        <v>40000356</v>
      </c>
      <c r="H707">
        <v>420267</v>
      </c>
    </row>
    <row r="708" spans="1:8">
      <c r="A708" t="s">
        <v>4547</v>
      </c>
      <c r="B708" s="10">
        <v>45116</v>
      </c>
      <c r="C708" t="s">
        <v>4680</v>
      </c>
      <c r="D708">
        <v>2</v>
      </c>
      <c r="E708">
        <v>4</v>
      </c>
      <c r="F708">
        <v>4</v>
      </c>
      <c r="G708">
        <v>40000356</v>
      </c>
      <c r="H708">
        <v>420268</v>
      </c>
    </row>
    <row r="709" spans="1:8">
      <c r="A709" t="s">
        <v>4548</v>
      </c>
      <c r="B709" s="10">
        <v>45116</v>
      </c>
      <c r="C709" t="s">
        <v>4680</v>
      </c>
      <c r="D709">
        <v>5</v>
      </c>
      <c r="E709">
        <v>5</v>
      </c>
      <c r="F709">
        <v>4</v>
      </c>
      <c r="G709">
        <v>40000392</v>
      </c>
      <c r="H709">
        <v>420271</v>
      </c>
    </row>
    <row r="710" spans="1:8">
      <c r="A710" t="s">
        <v>5320</v>
      </c>
      <c r="B710" s="10">
        <v>45116</v>
      </c>
      <c r="C710" t="s">
        <v>4680</v>
      </c>
      <c r="D710">
        <v>1</v>
      </c>
      <c r="E710">
        <v>2</v>
      </c>
      <c r="F710">
        <v>3</v>
      </c>
      <c r="G710">
        <v>40000392</v>
      </c>
      <c r="H710">
        <v>420272</v>
      </c>
    </row>
    <row r="711" spans="1:8">
      <c r="A711" t="s">
        <v>4549</v>
      </c>
      <c r="B711" s="10">
        <v>45116</v>
      </c>
      <c r="C711" t="s">
        <v>4679</v>
      </c>
      <c r="D711">
        <v>4</v>
      </c>
      <c r="E711">
        <v>5</v>
      </c>
      <c r="F711">
        <v>5</v>
      </c>
      <c r="G711">
        <v>60000075</v>
      </c>
      <c r="H711">
        <v>420286</v>
      </c>
    </row>
    <row r="712" spans="1:8">
      <c r="A712" t="s">
        <v>4550</v>
      </c>
      <c r="B712" s="10">
        <v>45116</v>
      </c>
      <c r="C712" t="s">
        <v>4681</v>
      </c>
      <c r="D712">
        <v>5</v>
      </c>
      <c r="E712">
        <v>3</v>
      </c>
      <c r="F712">
        <v>5</v>
      </c>
      <c r="G712">
        <v>61000015</v>
      </c>
      <c r="H712">
        <v>420288</v>
      </c>
    </row>
    <row r="713" spans="1:8">
      <c r="A713" t="s">
        <v>4551</v>
      </c>
      <c r="B713" s="10">
        <v>45116</v>
      </c>
      <c r="C713" t="s">
        <v>4681</v>
      </c>
      <c r="D713">
        <v>5</v>
      </c>
      <c r="E713">
        <v>2</v>
      </c>
      <c r="F713">
        <v>5</v>
      </c>
      <c r="G713">
        <v>61000015</v>
      </c>
      <c r="H713">
        <v>420289</v>
      </c>
    </row>
    <row r="714" spans="1:8">
      <c r="A714" t="s">
        <v>4552</v>
      </c>
      <c r="B714" s="10">
        <v>45116</v>
      </c>
      <c r="C714" t="s">
        <v>4679</v>
      </c>
      <c r="D714">
        <v>4</v>
      </c>
      <c r="E714">
        <v>3</v>
      </c>
      <c r="F714">
        <v>3</v>
      </c>
      <c r="G714">
        <v>61000028</v>
      </c>
      <c r="H714">
        <v>420291</v>
      </c>
    </row>
    <row r="715" spans="1:8">
      <c r="A715" t="s">
        <v>4553</v>
      </c>
      <c r="B715" s="10">
        <v>45116</v>
      </c>
      <c r="C715" t="s">
        <v>4679</v>
      </c>
      <c r="D715">
        <v>5</v>
      </c>
      <c r="E715">
        <v>4</v>
      </c>
      <c r="F715">
        <v>5</v>
      </c>
      <c r="G715">
        <v>61000115</v>
      </c>
      <c r="H715">
        <v>420294</v>
      </c>
    </row>
    <row r="716" spans="1:8">
      <c r="A716" t="s">
        <v>4554</v>
      </c>
      <c r="B716" s="10">
        <v>45116</v>
      </c>
      <c r="C716" t="s">
        <v>4679</v>
      </c>
      <c r="D716">
        <v>5</v>
      </c>
      <c r="E716">
        <v>5</v>
      </c>
      <c r="F716">
        <v>4</v>
      </c>
      <c r="G716">
        <v>61000115</v>
      </c>
      <c r="H716">
        <v>420295</v>
      </c>
    </row>
    <row r="717" spans="1:8">
      <c r="A717" t="s">
        <v>4555</v>
      </c>
      <c r="B717" s="10">
        <v>45116</v>
      </c>
      <c r="C717" t="s">
        <v>4679</v>
      </c>
      <c r="D717">
        <v>5</v>
      </c>
      <c r="E717">
        <v>3</v>
      </c>
      <c r="F717">
        <v>5</v>
      </c>
      <c r="G717">
        <v>72000000</v>
      </c>
      <c r="H717">
        <v>420298</v>
      </c>
    </row>
    <row r="718" spans="1:8">
      <c r="A718" t="s">
        <v>4556</v>
      </c>
      <c r="B718" s="10">
        <v>45118</v>
      </c>
      <c r="C718" t="s">
        <v>4679</v>
      </c>
      <c r="D718">
        <v>2</v>
      </c>
      <c r="E718">
        <v>3</v>
      </c>
      <c r="F718">
        <v>3</v>
      </c>
      <c r="G718">
        <v>11109</v>
      </c>
      <c r="H718">
        <v>420526</v>
      </c>
    </row>
    <row r="719" spans="1:8">
      <c r="A719" t="s">
        <v>5321</v>
      </c>
      <c r="B719" s="10">
        <v>45118</v>
      </c>
      <c r="C719" t="s">
        <v>4679</v>
      </c>
      <c r="D719">
        <v>1</v>
      </c>
      <c r="E719">
        <v>3</v>
      </c>
      <c r="F719">
        <v>2</v>
      </c>
      <c r="G719">
        <v>11583</v>
      </c>
      <c r="H719">
        <v>420531</v>
      </c>
    </row>
    <row r="720" spans="1:8">
      <c r="A720" t="s">
        <v>4557</v>
      </c>
      <c r="B720" s="10">
        <v>45118</v>
      </c>
      <c r="C720" t="s">
        <v>4679</v>
      </c>
      <c r="D720">
        <v>2</v>
      </c>
      <c r="E720">
        <v>5</v>
      </c>
      <c r="F720">
        <v>3</v>
      </c>
      <c r="G720">
        <v>11737</v>
      </c>
      <c r="H720">
        <v>420535</v>
      </c>
    </row>
    <row r="721" spans="1:8">
      <c r="A721" t="s">
        <v>5322</v>
      </c>
      <c r="B721" s="10">
        <v>45118</v>
      </c>
      <c r="C721" t="s">
        <v>4679</v>
      </c>
      <c r="D721">
        <v>5</v>
      </c>
      <c r="E721">
        <v>3</v>
      </c>
      <c r="F721">
        <v>5</v>
      </c>
      <c r="G721">
        <v>11737</v>
      </c>
      <c r="H721">
        <v>420536</v>
      </c>
    </row>
    <row r="722" spans="1:8">
      <c r="A722" t="s">
        <v>4558</v>
      </c>
      <c r="B722" s="10">
        <v>45117</v>
      </c>
      <c r="C722" t="s">
        <v>4679</v>
      </c>
      <c r="D722">
        <v>5</v>
      </c>
      <c r="E722">
        <v>4</v>
      </c>
      <c r="F722">
        <v>5</v>
      </c>
      <c r="G722">
        <v>11515</v>
      </c>
      <c r="H722">
        <v>420308</v>
      </c>
    </row>
    <row r="723" spans="1:8">
      <c r="A723" t="s">
        <v>4559</v>
      </c>
      <c r="B723" s="10">
        <v>45117</v>
      </c>
      <c r="C723" t="s">
        <v>4679</v>
      </c>
      <c r="D723">
        <v>1</v>
      </c>
      <c r="E723">
        <v>1</v>
      </c>
      <c r="F723">
        <v>3</v>
      </c>
      <c r="G723">
        <v>11583</v>
      </c>
      <c r="H723">
        <v>420309</v>
      </c>
    </row>
    <row r="724" spans="1:8">
      <c r="A724" t="s">
        <v>4560</v>
      </c>
      <c r="B724" s="10">
        <v>45117</v>
      </c>
      <c r="C724" t="s">
        <v>4679</v>
      </c>
      <c r="D724">
        <v>1</v>
      </c>
      <c r="E724">
        <v>1</v>
      </c>
      <c r="F724">
        <v>1</v>
      </c>
      <c r="G724">
        <v>114481872</v>
      </c>
      <c r="H724">
        <v>420316</v>
      </c>
    </row>
    <row r="725" spans="1:8">
      <c r="A725" t="s">
        <v>4561</v>
      </c>
      <c r="B725" s="10">
        <v>45117</v>
      </c>
      <c r="C725" t="s">
        <v>4679</v>
      </c>
      <c r="D725">
        <v>5</v>
      </c>
      <c r="E725">
        <v>4</v>
      </c>
      <c r="F725">
        <v>5</v>
      </c>
      <c r="G725">
        <v>114481872</v>
      </c>
      <c r="H725">
        <v>420318</v>
      </c>
    </row>
    <row r="726" spans="1:8">
      <c r="A726" t="s">
        <v>5323</v>
      </c>
      <c r="B726" s="10">
        <v>45117</v>
      </c>
      <c r="C726" t="s">
        <v>4679</v>
      </c>
      <c r="D726">
        <v>2</v>
      </c>
      <c r="E726">
        <v>4</v>
      </c>
      <c r="F726">
        <v>3</v>
      </c>
      <c r="G726">
        <v>116907775</v>
      </c>
      <c r="H726">
        <v>420321</v>
      </c>
    </row>
    <row r="727" spans="1:8">
      <c r="A727" t="s">
        <v>4562</v>
      </c>
      <c r="B727" s="10">
        <v>45117</v>
      </c>
      <c r="C727" t="s">
        <v>4680</v>
      </c>
      <c r="D727">
        <v>1</v>
      </c>
      <c r="E727">
        <v>1</v>
      </c>
      <c r="F727">
        <v>1</v>
      </c>
      <c r="G727">
        <v>136293685</v>
      </c>
      <c r="H727">
        <v>420324</v>
      </c>
    </row>
    <row r="728" spans="1:8">
      <c r="A728" t="s">
        <v>5324</v>
      </c>
      <c r="B728" s="10">
        <v>45117</v>
      </c>
      <c r="C728" t="s">
        <v>4680</v>
      </c>
      <c r="D728">
        <v>1</v>
      </c>
      <c r="E728">
        <v>1</v>
      </c>
      <c r="F728">
        <v>1</v>
      </c>
      <c r="G728">
        <v>136293685</v>
      </c>
      <c r="H728">
        <v>420325</v>
      </c>
    </row>
    <row r="729" spans="1:8">
      <c r="A729" t="s">
        <v>5325</v>
      </c>
      <c r="B729" s="10">
        <v>45117</v>
      </c>
      <c r="C729" t="s">
        <v>4680</v>
      </c>
      <c r="D729">
        <v>3</v>
      </c>
      <c r="E729">
        <v>5</v>
      </c>
      <c r="F729">
        <v>4</v>
      </c>
      <c r="G729">
        <v>136293685</v>
      </c>
      <c r="H729">
        <v>420326</v>
      </c>
    </row>
    <row r="730" spans="1:8">
      <c r="A730" t="s">
        <v>5662</v>
      </c>
      <c r="B730" s="10">
        <v>45117</v>
      </c>
      <c r="C730" t="s">
        <v>4686</v>
      </c>
      <c r="D730">
        <v>1</v>
      </c>
      <c r="E730">
        <v>1</v>
      </c>
      <c r="F730">
        <v>1</v>
      </c>
      <c r="G730">
        <v>136643830</v>
      </c>
      <c r="H730">
        <v>420327</v>
      </c>
    </row>
    <row r="731" spans="1:8">
      <c r="A731" t="s">
        <v>4563</v>
      </c>
      <c r="B731" s="10">
        <v>45117</v>
      </c>
      <c r="C731" t="s">
        <v>4679</v>
      </c>
      <c r="D731">
        <v>1</v>
      </c>
      <c r="E731">
        <v>4</v>
      </c>
      <c r="F731">
        <v>5</v>
      </c>
      <c r="G731">
        <v>137355764</v>
      </c>
      <c r="H731">
        <v>420332</v>
      </c>
    </row>
    <row r="732" spans="1:8">
      <c r="A732" t="s">
        <v>4564</v>
      </c>
      <c r="B732" s="10">
        <v>45117</v>
      </c>
      <c r="C732" t="s">
        <v>4682</v>
      </c>
      <c r="D732">
        <v>1</v>
      </c>
      <c r="E732">
        <v>1</v>
      </c>
      <c r="F732">
        <v>3</v>
      </c>
      <c r="G732">
        <v>200268175</v>
      </c>
      <c r="H732">
        <v>420337</v>
      </c>
    </row>
    <row r="733" spans="1:8">
      <c r="A733" t="s">
        <v>5326</v>
      </c>
      <c r="B733" s="10">
        <v>45117</v>
      </c>
      <c r="C733" t="s">
        <v>4682</v>
      </c>
      <c r="D733">
        <v>1</v>
      </c>
      <c r="E733">
        <v>1</v>
      </c>
      <c r="F733">
        <v>4</v>
      </c>
      <c r="G733">
        <v>200268175</v>
      </c>
      <c r="H733">
        <v>420338</v>
      </c>
    </row>
    <row r="734" spans="1:8">
      <c r="A734" t="s">
        <v>4565</v>
      </c>
      <c r="B734" s="10">
        <v>45117</v>
      </c>
      <c r="C734" t="s">
        <v>4679</v>
      </c>
      <c r="D734">
        <v>1</v>
      </c>
      <c r="E734">
        <v>4</v>
      </c>
      <c r="F734">
        <v>4</v>
      </c>
      <c r="G734">
        <v>200333457</v>
      </c>
      <c r="H734">
        <v>420339</v>
      </c>
    </row>
    <row r="735" spans="1:8">
      <c r="A735" t="s">
        <v>4566</v>
      </c>
      <c r="B735" s="10">
        <v>45117</v>
      </c>
      <c r="C735" t="s">
        <v>4679</v>
      </c>
      <c r="D735">
        <v>1</v>
      </c>
      <c r="E735">
        <v>1</v>
      </c>
      <c r="F735">
        <v>5</v>
      </c>
      <c r="G735">
        <v>200333457</v>
      </c>
      <c r="H735">
        <v>420340</v>
      </c>
    </row>
    <row r="736" spans="1:8">
      <c r="A736" t="s">
        <v>5327</v>
      </c>
      <c r="B736" s="10">
        <v>45117</v>
      </c>
      <c r="C736" t="s">
        <v>4679</v>
      </c>
      <c r="D736">
        <v>3</v>
      </c>
      <c r="E736">
        <v>5</v>
      </c>
      <c r="F736">
        <v>3</v>
      </c>
      <c r="G736">
        <v>200387551</v>
      </c>
      <c r="H736">
        <v>420342</v>
      </c>
    </row>
    <row r="737" spans="1:8">
      <c r="A737" t="s">
        <v>4567</v>
      </c>
      <c r="B737" s="10">
        <v>45117</v>
      </c>
      <c r="C737" t="s">
        <v>4679</v>
      </c>
      <c r="D737">
        <v>1</v>
      </c>
      <c r="E737">
        <v>3</v>
      </c>
      <c r="F737">
        <v>1</v>
      </c>
      <c r="G737">
        <v>200465920</v>
      </c>
      <c r="H737">
        <v>420344</v>
      </c>
    </row>
    <row r="738" spans="1:8">
      <c r="A738" t="s">
        <v>4568</v>
      </c>
      <c r="B738" s="10">
        <v>45117</v>
      </c>
      <c r="C738" t="s">
        <v>4679</v>
      </c>
      <c r="D738">
        <v>5</v>
      </c>
      <c r="E738">
        <v>1</v>
      </c>
      <c r="F738">
        <v>5</v>
      </c>
      <c r="G738">
        <v>200828450</v>
      </c>
      <c r="H738">
        <v>420347</v>
      </c>
    </row>
    <row r="739" spans="1:8">
      <c r="A739" t="s">
        <v>5663</v>
      </c>
      <c r="B739" s="10">
        <v>45117</v>
      </c>
      <c r="C739" t="s">
        <v>4679</v>
      </c>
      <c r="D739">
        <v>1</v>
      </c>
      <c r="E739">
        <v>4</v>
      </c>
      <c r="F739">
        <v>5</v>
      </c>
      <c r="G739">
        <v>200884070</v>
      </c>
      <c r="H739">
        <v>420349</v>
      </c>
    </row>
    <row r="740" spans="1:8">
      <c r="A740" t="s">
        <v>4569</v>
      </c>
      <c r="B740" s="10">
        <v>45117</v>
      </c>
      <c r="C740" t="s">
        <v>4679</v>
      </c>
      <c r="D740">
        <v>4</v>
      </c>
      <c r="E740">
        <v>5</v>
      </c>
      <c r="F740">
        <v>5</v>
      </c>
      <c r="G740">
        <v>40000148</v>
      </c>
      <c r="H740">
        <v>420351</v>
      </c>
    </row>
    <row r="741" spans="1:8">
      <c r="A741" t="s">
        <v>4570</v>
      </c>
      <c r="B741" s="10">
        <v>45117</v>
      </c>
      <c r="C741" t="s">
        <v>4680</v>
      </c>
      <c r="D741">
        <v>4</v>
      </c>
      <c r="E741">
        <v>2</v>
      </c>
      <c r="F741">
        <v>5</v>
      </c>
      <c r="G741">
        <v>40000350</v>
      </c>
      <c r="H741">
        <v>420354</v>
      </c>
    </row>
    <row r="742" spans="1:8">
      <c r="A742" t="s">
        <v>4571</v>
      </c>
      <c r="B742" s="10">
        <v>45117</v>
      </c>
      <c r="C742" t="s">
        <v>4680</v>
      </c>
      <c r="D742">
        <v>4</v>
      </c>
      <c r="E742">
        <v>5</v>
      </c>
      <c r="F742">
        <v>5</v>
      </c>
      <c r="G742">
        <v>40000356</v>
      </c>
      <c r="H742">
        <v>420355</v>
      </c>
    </row>
    <row r="743" spans="1:8">
      <c r="A743" t="s">
        <v>5328</v>
      </c>
      <c r="B743" s="10">
        <v>45117</v>
      </c>
      <c r="C743" t="s">
        <v>4680</v>
      </c>
      <c r="D743">
        <v>4</v>
      </c>
      <c r="E743">
        <v>3</v>
      </c>
      <c r="F743">
        <v>5</v>
      </c>
      <c r="G743">
        <v>61000041</v>
      </c>
      <c r="H743">
        <v>420357</v>
      </c>
    </row>
    <row r="744" spans="1:8">
      <c r="A744" t="s">
        <v>4572</v>
      </c>
      <c r="B744" s="10">
        <v>45117</v>
      </c>
      <c r="C744" t="s">
        <v>4680</v>
      </c>
      <c r="D744">
        <v>1</v>
      </c>
      <c r="E744">
        <v>1</v>
      </c>
      <c r="F744">
        <v>1</v>
      </c>
      <c r="G744">
        <v>61000092</v>
      </c>
      <c r="H744">
        <v>420359</v>
      </c>
    </row>
    <row r="745" spans="1:8">
      <c r="A745" t="s">
        <v>5329</v>
      </c>
      <c r="B745" s="10">
        <v>45117</v>
      </c>
      <c r="C745" t="s">
        <v>4681</v>
      </c>
      <c r="D745">
        <v>1</v>
      </c>
      <c r="E745">
        <v>3</v>
      </c>
      <c r="F745">
        <v>2</v>
      </c>
      <c r="G745">
        <v>72000058</v>
      </c>
      <c r="H745">
        <v>420363</v>
      </c>
    </row>
    <row r="746" spans="1:8">
      <c r="A746" t="s">
        <v>5330</v>
      </c>
      <c r="B746" s="10">
        <v>45117</v>
      </c>
      <c r="C746" t="s">
        <v>4679</v>
      </c>
      <c r="D746">
        <v>5</v>
      </c>
      <c r="E746">
        <v>4</v>
      </c>
      <c r="F746">
        <v>4</v>
      </c>
      <c r="G746">
        <v>11721</v>
      </c>
      <c r="H746">
        <v>420367</v>
      </c>
    </row>
    <row r="747" spans="1:8">
      <c r="A747" t="s">
        <v>4573</v>
      </c>
      <c r="B747" s="10">
        <v>45117</v>
      </c>
      <c r="C747" t="s">
        <v>4679</v>
      </c>
      <c r="D747">
        <v>2</v>
      </c>
      <c r="E747">
        <v>4</v>
      </c>
      <c r="F747">
        <v>2</v>
      </c>
      <c r="G747">
        <v>11737</v>
      </c>
      <c r="H747">
        <v>420372</v>
      </c>
    </row>
    <row r="748" spans="1:8">
      <c r="A748" t="s">
        <v>5331</v>
      </c>
      <c r="B748" s="10">
        <v>45117</v>
      </c>
      <c r="C748" t="s">
        <v>4679</v>
      </c>
      <c r="D748">
        <v>1</v>
      </c>
      <c r="E748">
        <v>1</v>
      </c>
      <c r="F748">
        <v>4</v>
      </c>
      <c r="G748">
        <v>100896943</v>
      </c>
      <c r="H748">
        <v>420373</v>
      </c>
    </row>
    <row r="749" spans="1:8">
      <c r="A749" t="s">
        <v>4574</v>
      </c>
      <c r="B749" s="10">
        <v>45117</v>
      </c>
      <c r="C749" t="s">
        <v>4679</v>
      </c>
      <c r="D749">
        <v>3</v>
      </c>
      <c r="E749">
        <v>3</v>
      </c>
      <c r="F749">
        <v>4</v>
      </c>
      <c r="G749">
        <v>100896943</v>
      </c>
      <c r="H749">
        <v>420374</v>
      </c>
    </row>
    <row r="750" spans="1:8">
      <c r="A750" t="s">
        <v>4575</v>
      </c>
      <c r="B750" s="10">
        <v>45117</v>
      </c>
      <c r="C750" t="s">
        <v>4679</v>
      </c>
      <c r="D750">
        <v>5</v>
      </c>
      <c r="E750">
        <v>5</v>
      </c>
      <c r="F750">
        <v>4</v>
      </c>
      <c r="G750">
        <v>101478212</v>
      </c>
      <c r="H750">
        <v>420375</v>
      </c>
    </row>
    <row r="751" spans="1:8">
      <c r="A751" t="s">
        <v>4576</v>
      </c>
      <c r="B751" s="10">
        <v>45117</v>
      </c>
      <c r="C751" t="s">
        <v>4680</v>
      </c>
      <c r="D751">
        <v>4</v>
      </c>
      <c r="E751">
        <v>1</v>
      </c>
      <c r="F751">
        <v>5</v>
      </c>
      <c r="G751">
        <v>117756403</v>
      </c>
      <c r="H751">
        <v>420378</v>
      </c>
    </row>
    <row r="752" spans="1:8">
      <c r="A752" t="s">
        <v>5332</v>
      </c>
      <c r="B752" s="10">
        <v>45117</v>
      </c>
      <c r="C752" t="s">
        <v>4680</v>
      </c>
      <c r="D752">
        <v>1</v>
      </c>
      <c r="E752">
        <v>1</v>
      </c>
      <c r="F752">
        <v>1</v>
      </c>
      <c r="G752">
        <v>117757674</v>
      </c>
      <c r="H752">
        <v>420379</v>
      </c>
    </row>
    <row r="753" spans="1:8">
      <c r="A753" t="s">
        <v>5333</v>
      </c>
      <c r="B753" s="10">
        <v>45117</v>
      </c>
      <c r="C753" t="s">
        <v>4680</v>
      </c>
      <c r="D753">
        <v>1</v>
      </c>
      <c r="E753">
        <v>1</v>
      </c>
      <c r="F753">
        <v>2</v>
      </c>
      <c r="G753">
        <v>117808816</v>
      </c>
      <c r="H753">
        <v>420380</v>
      </c>
    </row>
    <row r="754" spans="1:8">
      <c r="A754" t="s">
        <v>5334</v>
      </c>
      <c r="B754" s="10">
        <v>45117</v>
      </c>
      <c r="C754" t="s">
        <v>4682</v>
      </c>
      <c r="D754">
        <v>1</v>
      </c>
      <c r="E754">
        <v>3</v>
      </c>
      <c r="F754">
        <v>3</v>
      </c>
      <c r="G754">
        <v>118143809</v>
      </c>
      <c r="H754">
        <v>420381</v>
      </c>
    </row>
    <row r="755" spans="1:8">
      <c r="A755" t="s">
        <v>4577</v>
      </c>
      <c r="B755" s="10">
        <v>45117</v>
      </c>
      <c r="C755" t="s">
        <v>4680</v>
      </c>
      <c r="D755">
        <v>2</v>
      </c>
      <c r="E755">
        <v>1</v>
      </c>
      <c r="F755">
        <v>2</v>
      </c>
      <c r="G755">
        <v>119250454</v>
      </c>
      <c r="H755">
        <v>420386</v>
      </c>
    </row>
    <row r="756" spans="1:8">
      <c r="A756" t="s">
        <v>4578</v>
      </c>
      <c r="B756" s="10">
        <v>45117</v>
      </c>
      <c r="C756" t="s">
        <v>4680</v>
      </c>
      <c r="D756">
        <v>1</v>
      </c>
      <c r="E756">
        <v>4</v>
      </c>
      <c r="F756">
        <v>3</v>
      </c>
      <c r="G756">
        <v>119250454</v>
      </c>
      <c r="H756">
        <v>420387</v>
      </c>
    </row>
    <row r="757" spans="1:8">
      <c r="A757" t="s">
        <v>4579</v>
      </c>
      <c r="B757" s="10">
        <v>45117</v>
      </c>
      <c r="C757" t="s">
        <v>4679</v>
      </c>
      <c r="D757">
        <v>4</v>
      </c>
      <c r="E757">
        <v>4</v>
      </c>
      <c r="F757">
        <v>4</v>
      </c>
      <c r="G757">
        <v>122470909</v>
      </c>
      <c r="H757">
        <v>420388</v>
      </c>
    </row>
    <row r="758" spans="1:8">
      <c r="A758" t="s">
        <v>5335</v>
      </c>
      <c r="B758" s="10">
        <v>45117</v>
      </c>
      <c r="C758" t="s">
        <v>4679</v>
      </c>
      <c r="D758">
        <v>1</v>
      </c>
      <c r="E758">
        <v>4</v>
      </c>
      <c r="F758">
        <v>1</v>
      </c>
      <c r="G758">
        <v>124300831</v>
      </c>
      <c r="H758">
        <v>420391</v>
      </c>
    </row>
    <row r="759" spans="1:8">
      <c r="A759" t="s">
        <v>4580</v>
      </c>
      <c r="B759" s="10">
        <v>45117</v>
      </c>
      <c r="C759" t="s">
        <v>4682</v>
      </c>
      <c r="D759">
        <v>5</v>
      </c>
      <c r="E759">
        <v>5</v>
      </c>
      <c r="F759">
        <v>4</v>
      </c>
      <c r="G759">
        <v>127719516</v>
      </c>
      <c r="H759">
        <v>420396</v>
      </c>
    </row>
    <row r="760" spans="1:8">
      <c r="A760" t="s">
        <v>4581</v>
      </c>
      <c r="B760" s="10">
        <v>45117</v>
      </c>
      <c r="C760" t="s">
        <v>4682</v>
      </c>
      <c r="D760">
        <v>5</v>
      </c>
      <c r="E760">
        <v>4</v>
      </c>
      <c r="F760">
        <v>5</v>
      </c>
      <c r="G760">
        <v>127719516</v>
      </c>
      <c r="H760">
        <v>420397</v>
      </c>
    </row>
    <row r="761" spans="1:8">
      <c r="A761" t="s">
        <v>5664</v>
      </c>
      <c r="B761" s="10">
        <v>45117</v>
      </c>
      <c r="C761" t="s">
        <v>4680</v>
      </c>
      <c r="D761">
        <v>1</v>
      </c>
      <c r="E761">
        <v>2</v>
      </c>
      <c r="F761">
        <v>5</v>
      </c>
      <c r="G761">
        <v>129293916</v>
      </c>
      <c r="H761">
        <v>420398</v>
      </c>
    </row>
    <row r="762" spans="1:8">
      <c r="A762" t="s">
        <v>5336</v>
      </c>
      <c r="B762" s="10">
        <v>45117</v>
      </c>
      <c r="C762" t="s">
        <v>4680</v>
      </c>
      <c r="D762">
        <v>3</v>
      </c>
      <c r="E762">
        <v>5</v>
      </c>
      <c r="F762">
        <v>5</v>
      </c>
      <c r="G762">
        <v>129310520</v>
      </c>
      <c r="H762">
        <v>420400</v>
      </c>
    </row>
    <row r="763" spans="1:8">
      <c r="A763" t="s">
        <v>4582</v>
      </c>
      <c r="B763" s="10">
        <v>45117</v>
      </c>
      <c r="C763" t="s">
        <v>4679</v>
      </c>
      <c r="D763">
        <v>1</v>
      </c>
      <c r="E763">
        <v>3</v>
      </c>
      <c r="F763">
        <v>1</v>
      </c>
      <c r="G763">
        <v>129698809</v>
      </c>
      <c r="H763">
        <v>420403</v>
      </c>
    </row>
    <row r="764" spans="1:8">
      <c r="A764" t="s">
        <v>5337</v>
      </c>
      <c r="B764" s="10">
        <v>45117</v>
      </c>
      <c r="C764" t="s">
        <v>4679</v>
      </c>
      <c r="D764">
        <v>1</v>
      </c>
      <c r="E764">
        <v>4</v>
      </c>
      <c r="F764">
        <v>2</v>
      </c>
      <c r="G764">
        <v>129698809</v>
      </c>
      <c r="H764">
        <v>420404</v>
      </c>
    </row>
    <row r="765" spans="1:8">
      <c r="A765" t="s">
        <v>4583</v>
      </c>
      <c r="B765" s="10">
        <v>45110</v>
      </c>
      <c r="C765" t="s">
        <v>4680</v>
      </c>
      <c r="D765">
        <v>1</v>
      </c>
      <c r="E765">
        <v>5</v>
      </c>
      <c r="F765">
        <v>5</v>
      </c>
      <c r="G765">
        <v>200707145</v>
      </c>
      <c r="H765">
        <v>419235</v>
      </c>
    </row>
    <row r="766" spans="1:8">
      <c r="A766" t="s">
        <v>4584</v>
      </c>
      <c r="B766" s="10">
        <v>45110</v>
      </c>
      <c r="C766" t="s">
        <v>4679</v>
      </c>
      <c r="D766">
        <v>5</v>
      </c>
      <c r="E766">
        <v>5</v>
      </c>
      <c r="F766">
        <v>4</v>
      </c>
      <c r="G766">
        <v>200802448</v>
      </c>
      <c r="H766">
        <v>419237</v>
      </c>
    </row>
    <row r="767" spans="1:8">
      <c r="A767" t="s">
        <v>4585</v>
      </c>
      <c r="B767" s="10">
        <v>45110</v>
      </c>
      <c r="C767" t="s">
        <v>4680</v>
      </c>
      <c r="D767">
        <v>4</v>
      </c>
      <c r="E767">
        <v>4</v>
      </c>
      <c r="F767">
        <v>4</v>
      </c>
      <c r="G767">
        <v>33000225</v>
      </c>
      <c r="H767">
        <v>419243</v>
      </c>
    </row>
    <row r="768" spans="1:8">
      <c r="A768" t="s">
        <v>4586</v>
      </c>
      <c r="B768" s="10">
        <v>45110</v>
      </c>
      <c r="C768" t="s">
        <v>4680</v>
      </c>
      <c r="D768">
        <v>4</v>
      </c>
      <c r="E768">
        <v>4</v>
      </c>
      <c r="F768">
        <v>4</v>
      </c>
      <c r="G768">
        <v>33000234</v>
      </c>
      <c r="H768">
        <v>419244</v>
      </c>
    </row>
    <row r="769" spans="1:8">
      <c r="A769" t="s">
        <v>4587</v>
      </c>
      <c r="B769" s="10">
        <v>45110</v>
      </c>
      <c r="C769" t="s">
        <v>4679</v>
      </c>
      <c r="D769">
        <v>1</v>
      </c>
      <c r="E769">
        <v>1</v>
      </c>
      <c r="F769">
        <v>1</v>
      </c>
      <c r="G769">
        <v>40000154</v>
      </c>
      <c r="H769">
        <v>419245</v>
      </c>
    </row>
    <row r="770" spans="1:8">
      <c r="A770" t="s">
        <v>4588</v>
      </c>
      <c r="B770" s="10">
        <v>45110</v>
      </c>
      <c r="C770" t="s">
        <v>4680</v>
      </c>
      <c r="D770">
        <v>1</v>
      </c>
      <c r="E770">
        <v>3</v>
      </c>
      <c r="F770">
        <v>5</v>
      </c>
      <c r="G770">
        <v>40000264</v>
      </c>
      <c r="H770">
        <v>419248</v>
      </c>
    </row>
    <row r="771" spans="1:8">
      <c r="A771" t="s">
        <v>5338</v>
      </c>
      <c r="B771" s="10">
        <v>45110</v>
      </c>
      <c r="C771" t="s">
        <v>4680</v>
      </c>
      <c r="D771">
        <v>3</v>
      </c>
      <c r="E771">
        <v>2</v>
      </c>
      <c r="F771">
        <v>5</v>
      </c>
      <c r="G771">
        <v>40000300</v>
      </c>
      <c r="H771">
        <v>419249</v>
      </c>
    </row>
    <row r="772" spans="1:8">
      <c r="A772" t="s">
        <v>5339</v>
      </c>
      <c r="B772" s="10">
        <v>45110</v>
      </c>
      <c r="C772" t="s">
        <v>4680</v>
      </c>
      <c r="D772">
        <v>3</v>
      </c>
      <c r="E772">
        <v>3</v>
      </c>
      <c r="F772">
        <v>4</v>
      </c>
      <c r="G772">
        <v>40000353</v>
      </c>
      <c r="H772">
        <v>419250</v>
      </c>
    </row>
    <row r="773" spans="1:8">
      <c r="A773" t="s">
        <v>4589</v>
      </c>
      <c r="B773" s="10">
        <v>45110</v>
      </c>
      <c r="C773" t="s">
        <v>4680</v>
      </c>
      <c r="D773">
        <v>5</v>
      </c>
      <c r="E773">
        <v>2</v>
      </c>
      <c r="F773">
        <v>5</v>
      </c>
      <c r="G773">
        <v>40000384</v>
      </c>
      <c r="H773">
        <v>419252</v>
      </c>
    </row>
    <row r="774" spans="1:8">
      <c r="A774" t="s">
        <v>4590</v>
      </c>
      <c r="B774" s="10">
        <v>45110</v>
      </c>
      <c r="C774" t="s">
        <v>4680</v>
      </c>
      <c r="D774">
        <v>2</v>
      </c>
      <c r="E774">
        <v>5</v>
      </c>
      <c r="F774">
        <v>2</v>
      </c>
      <c r="G774">
        <v>40000384</v>
      </c>
      <c r="H774">
        <v>419253</v>
      </c>
    </row>
    <row r="775" spans="1:8">
      <c r="A775" t="s">
        <v>5340</v>
      </c>
      <c r="B775" s="10">
        <v>45110</v>
      </c>
      <c r="C775" t="s">
        <v>4680</v>
      </c>
      <c r="D775">
        <v>1</v>
      </c>
      <c r="E775">
        <v>1</v>
      </c>
      <c r="F775">
        <v>1</v>
      </c>
      <c r="G775">
        <v>40000385</v>
      </c>
      <c r="H775">
        <v>419256</v>
      </c>
    </row>
    <row r="776" spans="1:8">
      <c r="A776" t="s">
        <v>4591</v>
      </c>
      <c r="B776" s="10">
        <v>45110</v>
      </c>
      <c r="C776" t="s">
        <v>4679</v>
      </c>
      <c r="D776">
        <v>2</v>
      </c>
      <c r="E776">
        <v>3</v>
      </c>
      <c r="F776">
        <v>3</v>
      </c>
      <c r="G776">
        <v>40000397</v>
      </c>
      <c r="H776">
        <v>419260</v>
      </c>
    </row>
    <row r="777" spans="1:8">
      <c r="A777" t="s">
        <v>5341</v>
      </c>
      <c r="B777" s="10">
        <v>45110</v>
      </c>
      <c r="C777" t="s">
        <v>4679</v>
      </c>
      <c r="D777">
        <v>1</v>
      </c>
      <c r="E777">
        <v>4</v>
      </c>
      <c r="F777">
        <v>1</v>
      </c>
      <c r="G777">
        <v>40000397</v>
      </c>
      <c r="H777">
        <v>419262</v>
      </c>
    </row>
    <row r="778" spans="1:8">
      <c r="A778" t="s">
        <v>4592</v>
      </c>
      <c r="B778" s="10">
        <v>45110</v>
      </c>
      <c r="C778" t="s">
        <v>4679</v>
      </c>
      <c r="D778">
        <v>1</v>
      </c>
      <c r="E778">
        <v>3</v>
      </c>
      <c r="F778">
        <v>3</v>
      </c>
      <c r="G778">
        <v>40000401</v>
      </c>
      <c r="H778">
        <v>419267</v>
      </c>
    </row>
    <row r="779" spans="1:8">
      <c r="A779" t="s">
        <v>4593</v>
      </c>
      <c r="B779" s="10">
        <v>45110</v>
      </c>
      <c r="C779" t="s">
        <v>4684</v>
      </c>
      <c r="D779">
        <v>5</v>
      </c>
      <c r="E779">
        <v>4</v>
      </c>
      <c r="F779">
        <v>5</v>
      </c>
      <c r="G779">
        <v>50000119</v>
      </c>
      <c r="H779">
        <v>419268</v>
      </c>
    </row>
    <row r="780" spans="1:8">
      <c r="A780" t="s">
        <v>4594</v>
      </c>
      <c r="B780" s="10">
        <v>45110</v>
      </c>
      <c r="C780" t="s">
        <v>4680</v>
      </c>
      <c r="D780">
        <v>2</v>
      </c>
      <c r="E780">
        <v>3</v>
      </c>
      <c r="F780">
        <v>2</v>
      </c>
      <c r="G780">
        <v>61000092</v>
      </c>
      <c r="H780">
        <v>419269</v>
      </c>
    </row>
    <row r="781" spans="1:8">
      <c r="A781" t="s">
        <v>5342</v>
      </c>
      <c r="B781" s="10">
        <v>45110</v>
      </c>
      <c r="C781" t="s">
        <v>4680</v>
      </c>
      <c r="D781">
        <v>1</v>
      </c>
      <c r="E781">
        <v>1</v>
      </c>
      <c r="F781">
        <v>1</v>
      </c>
      <c r="G781">
        <v>61000092</v>
      </c>
      <c r="H781">
        <v>419270</v>
      </c>
    </row>
    <row r="782" spans="1:8">
      <c r="A782" t="s">
        <v>4595</v>
      </c>
      <c r="B782" s="10">
        <v>45110</v>
      </c>
      <c r="C782" t="s">
        <v>4680</v>
      </c>
      <c r="D782">
        <v>3</v>
      </c>
      <c r="E782">
        <v>3</v>
      </c>
      <c r="F782">
        <v>3</v>
      </c>
      <c r="G782">
        <v>71000349</v>
      </c>
      <c r="H782">
        <v>419274</v>
      </c>
    </row>
    <row r="783" spans="1:8">
      <c r="A783" t="s">
        <v>4596</v>
      </c>
      <c r="B783" s="10">
        <v>45110</v>
      </c>
      <c r="C783" t="s">
        <v>4680</v>
      </c>
      <c r="D783">
        <v>1</v>
      </c>
      <c r="E783">
        <v>1</v>
      </c>
      <c r="F783">
        <v>1</v>
      </c>
      <c r="G783">
        <v>71000349</v>
      </c>
      <c r="H783">
        <v>419275</v>
      </c>
    </row>
    <row r="784" spans="1:8">
      <c r="A784" t="s">
        <v>4597</v>
      </c>
      <c r="B784" s="10">
        <v>45110</v>
      </c>
      <c r="C784" t="s">
        <v>4679</v>
      </c>
      <c r="D784">
        <v>5</v>
      </c>
      <c r="E784">
        <v>5</v>
      </c>
      <c r="F784">
        <v>4</v>
      </c>
      <c r="G784">
        <v>72000033</v>
      </c>
      <c r="H784">
        <v>419276</v>
      </c>
    </row>
    <row r="785" spans="1:8">
      <c r="A785" t="s">
        <v>4598</v>
      </c>
      <c r="B785" s="10">
        <v>45110</v>
      </c>
      <c r="C785" t="s">
        <v>4681</v>
      </c>
      <c r="D785">
        <v>4</v>
      </c>
      <c r="E785">
        <v>5</v>
      </c>
      <c r="F785">
        <v>5</v>
      </c>
      <c r="G785">
        <v>72000058</v>
      </c>
      <c r="H785">
        <v>419278</v>
      </c>
    </row>
    <row r="786" spans="1:8">
      <c r="A786" t="s">
        <v>4599</v>
      </c>
      <c r="B786" s="10">
        <v>45110</v>
      </c>
      <c r="C786" t="s">
        <v>4679</v>
      </c>
      <c r="D786">
        <v>1</v>
      </c>
      <c r="E786">
        <v>4</v>
      </c>
      <c r="F786">
        <v>2</v>
      </c>
      <c r="G786">
        <v>72000155</v>
      </c>
      <c r="H786">
        <v>419284</v>
      </c>
    </row>
    <row r="787" spans="1:8">
      <c r="A787" t="s">
        <v>4600</v>
      </c>
      <c r="B787" s="10">
        <v>45112</v>
      </c>
      <c r="C787" t="s">
        <v>4679</v>
      </c>
      <c r="D787">
        <v>5</v>
      </c>
      <c r="E787">
        <v>4</v>
      </c>
      <c r="F787">
        <v>5</v>
      </c>
      <c r="G787">
        <v>11503</v>
      </c>
      <c r="H787">
        <v>419552</v>
      </c>
    </row>
    <row r="788" spans="1:8">
      <c r="A788" t="s">
        <v>4601</v>
      </c>
      <c r="B788" s="10">
        <v>45112</v>
      </c>
      <c r="C788" t="s">
        <v>4679</v>
      </c>
      <c r="D788">
        <v>4</v>
      </c>
      <c r="E788">
        <v>4</v>
      </c>
      <c r="F788">
        <v>3</v>
      </c>
      <c r="G788">
        <v>11503</v>
      </c>
      <c r="H788">
        <v>419553</v>
      </c>
    </row>
    <row r="789" spans="1:8">
      <c r="A789" t="s">
        <v>4602</v>
      </c>
      <c r="B789" s="10">
        <v>45112</v>
      </c>
      <c r="C789" t="s">
        <v>4679</v>
      </c>
      <c r="D789">
        <v>1</v>
      </c>
      <c r="E789">
        <v>4</v>
      </c>
      <c r="F789">
        <v>5</v>
      </c>
      <c r="G789">
        <v>11503</v>
      </c>
      <c r="H789">
        <v>419554</v>
      </c>
    </row>
    <row r="790" spans="1:8">
      <c r="A790" t="s">
        <v>4603</v>
      </c>
      <c r="B790" s="10">
        <v>45112</v>
      </c>
      <c r="C790" t="s">
        <v>4679</v>
      </c>
      <c r="D790">
        <v>1</v>
      </c>
      <c r="E790">
        <v>4</v>
      </c>
      <c r="F790">
        <v>4</v>
      </c>
      <c r="G790">
        <v>11503</v>
      </c>
      <c r="H790">
        <v>419555</v>
      </c>
    </row>
    <row r="791" spans="1:8">
      <c r="A791" t="s">
        <v>4604</v>
      </c>
      <c r="B791" s="10">
        <v>45111</v>
      </c>
      <c r="C791" t="s">
        <v>4679</v>
      </c>
      <c r="D791">
        <v>3</v>
      </c>
      <c r="E791">
        <v>4</v>
      </c>
      <c r="F791">
        <v>5</v>
      </c>
      <c r="G791">
        <v>11515</v>
      </c>
      <c r="H791">
        <v>419286</v>
      </c>
    </row>
    <row r="792" spans="1:8">
      <c r="A792" t="s">
        <v>4605</v>
      </c>
      <c r="B792" s="10">
        <v>45111</v>
      </c>
      <c r="C792" t="s">
        <v>4679</v>
      </c>
      <c r="D792">
        <v>4</v>
      </c>
      <c r="E792">
        <v>5</v>
      </c>
      <c r="F792">
        <v>4</v>
      </c>
      <c r="G792">
        <v>11583</v>
      </c>
      <c r="H792">
        <v>419290</v>
      </c>
    </row>
    <row r="793" spans="1:8">
      <c r="A793" t="s">
        <v>4606</v>
      </c>
      <c r="B793" s="10">
        <v>45111</v>
      </c>
      <c r="C793" t="s">
        <v>4679</v>
      </c>
      <c r="D793">
        <v>3</v>
      </c>
      <c r="E793">
        <v>3</v>
      </c>
      <c r="F793">
        <v>5</v>
      </c>
      <c r="G793">
        <v>104050760</v>
      </c>
      <c r="H793">
        <v>419292</v>
      </c>
    </row>
    <row r="794" spans="1:8">
      <c r="A794" t="s">
        <v>4607</v>
      </c>
      <c r="B794" s="10">
        <v>45111</v>
      </c>
      <c r="C794" t="s">
        <v>4686</v>
      </c>
      <c r="D794">
        <v>1</v>
      </c>
      <c r="E794">
        <v>4</v>
      </c>
      <c r="F794">
        <v>4</v>
      </c>
      <c r="G794">
        <v>113379051</v>
      </c>
      <c r="H794">
        <v>419294</v>
      </c>
    </row>
    <row r="795" spans="1:8">
      <c r="A795" t="s">
        <v>4608</v>
      </c>
      <c r="B795" s="10">
        <v>45111</v>
      </c>
      <c r="C795" t="s">
        <v>4679</v>
      </c>
      <c r="D795">
        <v>5</v>
      </c>
      <c r="E795">
        <v>5</v>
      </c>
      <c r="F795">
        <v>4</v>
      </c>
      <c r="G795">
        <v>113460554</v>
      </c>
      <c r="H795">
        <v>419295</v>
      </c>
    </row>
    <row r="796" spans="1:8">
      <c r="A796" t="s">
        <v>4609</v>
      </c>
      <c r="B796" s="10">
        <v>45111</v>
      </c>
      <c r="C796" t="s">
        <v>4679</v>
      </c>
      <c r="D796">
        <v>5</v>
      </c>
      <c r="E796">
        <v>4</v>
      </c>
      <c r="F796">
        <v>5</v>
      </c>
      <c r="G796">
        <v>113508774</v>
      </c>
      <c r="H796">
        <v>419297</v>
      </c>
    </row>
    <row r="797" spans="1:8">
      <c r="A797" t="s">
        <v>4610</v>
      </c>
      <c r="B797" s="10">
        <v>45111</v>
      </c>
      <c r="C797" t="s">
        <v>4681</v>
      </c>
      <c r="D797">
        <v>1</v>
      </c>
      <c r="E797">
        <v>1</v>
      </c>
      <c r="F797">
        <v>2</v>
      </c>
      <c r="G797">
        <v>118388040</v>
      </c>
      <c r="H797">
        <v>419300</v>
      </c>
    </row>
    <row r="798" spans="1:8">
      <c r="A798" t="s">
        <v>4611</v>
      </c>
      <c r="B798" s="10">
        <v>45111</v>
      </c>
      <c r="C798" t="s">
        <v>4679</v>
      </c>
      <c r="D798">
        <v>4</v>
      </c>
      <c r="E798">
        <v>5</v>
      </c>
      <c r="F798">
        <v>5</v>
      </c>
      <c r="G798">
        <v>122470909</v>
      </c>
      <c r="H798">
        <v>419301</v>
      </c>
    </row>
    <row r="799" spans="1:8">
      <c r="A799" t="s">
        <v>5343</v>
      </c>
      <c r="B799" s="10">
        <v>45111</v>
      </c>
      <c r="C799" t="s">
        <v>4679</v>
      </c>
      <c r="D799">
        <v>5</v>
      </c>
      <c r="E799">
        <v>4</v>
      </c>
      <c r="F799">
        <v>4</v>
      </c>
      <c r="G799">
        <v>122470909</v>
      </c>
      <c r="H799">
        <v>419302</v>
      </c>
    </row>
    <row r="800" spans="1:8">
      <c r="A800" t="s">
        <v>4612</v>
      </c>
      <c r="B800" s="10">
        <v>45111</v>
      </c>
      <c r="C800" t="s">
        <v>4679</v>
      </c>
      <c r="D800">
        <v>2</v>
      </c>
      <c r="E800">
        <v>3</v>
      </c>
      <c r="F800">
        <v>3</v>
      </c>
      <c r="G800">
        <v>131104622</v>
      </c>
      <c r="H800">
        <v>419306</v>
      </c>
    </row>
    <row r="801" spans="1:8">
      <c r="A801" t="s">
        <v>4613</v>
      </c>
      <c r="B801" s="10">
        <v>45111</v>
      </c>
      <c r="C801" t="s">
        <v>4679</v>
      </c>
      <c r="D801">
        <v>1</v>
      </c>
      <c r="E801">
        <v>1</v>
      </c>
      <c r="F801">
        <v>1</v>
      </c>
      <c r="G801">
        <v>131104622</v>
      </c>
      <c r="H801">
        <v>419307</v>
      </c>
    </row>
    <row r="802" spans="1:8">
      <c r="A802" t="s">
        <v>4614</v>
      </c>
      <c r="B802" s="10">
        <v>45111</v>
      </c>
      <c r="C802" t="s">
        <v>4679</v>
      </c>
      <c r="D802">
        <v>4</v>
      </c>
      <c r="E802">
        <v>3</v>
      </c>
      <c r="F802">
        <v>4</v>
      </c>
      <c r="G802">
        <v>131106049</v>
      </c>
      <c r="H802">
        <v>419308</v>
      </c>
    </row>
    <row r="803" spans="1:8">
      <c r="A803" t="s">
        <v>4615</v>
      </c>
      <c r="B803" s="10">
        <v>45111</v>
      </c>
      <c r="C803" t="s">
        <v>4686</v>
      </c>
      <c r="D803">
        <v>1</v>
      </c>
      <c r="E803">
        <v>1</v>
      </c>
      <c r="F803">
        <v>1</v>
      </c>
      <c r="G803">
        <v>131607939</v>
      </c>
      <c r="H803">
        <v>419309</v>
      </c>
    </row>
    <row r="804" spans="1:8">
      <c r="A804" t="s">
        <v>5665</v>
      </c>
      <c r="B804" s="10">
        <v>45111</v>
      </c>
      <c r="C804" t="s">
        <v>4680</v>
      </c>
      <c r="D804">
        <v>1</v>
      </c>
      <c r="E804">
        <v>4</v>
      </c>
      <c r="F804">
        <v>3</v>
      </c>
      <c r="G804">
        <v>136293685</v>
      </c>
      <c r="H804">
        <v>419312</v>
      </c>
    </row>
    <row r="805" spans="1:8">
      <c r="A805" t="s">
        <v>4616</v>
      </c>
      <c r="B805" s="10">
        <v>45111</v>
      </c>
      <c r="C805" t="s">
        <v>4680</v>
      </c>
      <c r="D805">
        <v>2</v>
      </c>
      <c r="E805">
        <v>3</v>
      </c>
      <c r="F805">
        <v>4</v>
      </c>
      <c r="G805">
        <v>136293685</v>
      </c>
      <c r="H805">
        <v>419313</v>
      </c>
    </row>
    <row r="806" spans="1:8">
      <c r="A806" t="s">
        <v>5666</v>
      </c>
      <c r="B806" s="10">
        <v>45111</v>
      </c>
      <c r="C806" t="s">
        <v>4680</v>
      </c>
      <c r="D806">
        <v>3</v>
      </c>
      <c r="E806">
        <v>3</v>
      </c>
      <c r="F806">
        <v>3</v>
      </c>
      <c r="G806">
        <v>136293685</v>
      </c>
      <c r="H806">
        <v>419314</v>
      </c>
    </row>
    <row r="807" spans="1:8">
      <c r="A807" t="s">
        <v>4617</v>
      </c>
      <c r="B807" s="10">
        <v>45111</v>
      </c>
      <c r="C807" t="s">
        <v>4687</v>
      </c>
      <c r="D807">
        <v>5</v>
      </c>
      <c r="E807">
        <v>4</v>
      </c>
      <c r="F807">
        <v>5</v>
      </c>
      <c r="G807">
        <v>136680089</v>
      </c>
      <c r="H807">
        <v>419315</v>
      </c>
    </row>
    <row r="808" spans="1:8">
      <c r="A808" t="s">
        <v>5344</v>
      </c>
      <c r="B808" s="10">
        <v>45111</v>
      </c>
      <c r="C808" t="s">
        <v>4681</v>
      </c>
      <c r="D808">
        <v>1</v>
      </c>
      <c r="E808">
        <v>3</v>
      </c>
      <c r="F808">
        <v>4</v>
      </c>
      <c r="G808">
        <v>20000754</v>
      </c>
      <c r="H808">
        <v>419324</v>
      </c>
    </row>
    <row r="809" spans="1:8">
      <c r="A809" t="s">
        <v>4618</v>
      </c>
      <c r="B809" s="10">
        <v>45111</v>
      </c>
      <c r="C809" t="s">
        <v>4681</v>
      </c>
      <c r="D809">
        <v>5</v>
      </c>
      <c r="E809">
        <v>4</v>
      </c>
      <c r="F809">
        <v>5</v>
      </c>
      <c r="G809">
        <v>20000760</v>
      </c>
      <c r="H809">
        <v>419325</v>
      </c>
    </row>
    <row r="810" spans="1:8">
      <c r="A810" t="s">
        <v>4619</v>
      </c>
      <c r="B810" s="10">
        <v>45111</v>
      </c>
      <c r="C810" t="s">
        <v>4682</v>
      </c>
      <c r="D810">
        <v>1</v>
      </c>
      <c r="E810">
        <v>1</v>
      </c>
      <c r="F810">
        <v>1</v>
      </c>
      <c r="G810">
        <v>200268175</v>
      </c>
      <c r="H810">
        <v>419326</v>
      </c>
    </row>
    <row r="811" spans="1:8">
      <c r="A811" t="s">
        <v>5345</v>
      </c>
      <c r="B811" s="10">
        <v>45111</v>
      </c>
      <c r="C811" t="s">
        <v>4682</v>
      </c>
      <c r="D811">
        <v>1</v>
      </c>
      <c r="E811">
        <v>1</v>
      </c>
      <c r="F811">
        <v>3</v>
      </c>
      <c r="G811">
        <v>200541490</v>
      </c>
      <c r="H811">
        <v>419333</v>
      </c>
    </row>
    <row r="812" spans="1:8">
      <c r="A812" t="s">
        <v>4620</v>
      </c>
      <c r="B812" s="10">
        <v>45111</v>
      </c>
      <c r="C812" t="s">
        <v>4679</v>
      </c>
      <c r="D812">
        <v>1</v>
      </c>
      <c r="E812">
        <v>1</v>
      </c>
      <c r="F812">
        <v>1</v>
      </c>
      <c r="G812">
        <v>200884070</v>
      </c>
      <c r="H812">
        <v>419337</v>
      </c>
    </row>
    <row r="813" spans="1:8">
      <c r="A813" t="s">
        <v>4621</v>
      </c>
      <c r="B813" s="10">
        <v>45111</v>
      </c>
      <c r="C813" t="s">
        <v>4679</v>
      </c>
      <c r="D813">
        <v>2</v>
      </c>
      <c r="E813">
        <v>4</v>
      </c>
      <c r="F813">
        <v>3</v>
      </c>
      <c r="G813">
        <v>200884070</v>
      </c>
      <c r="H813">
        <v>419339</v>
      </c>
    </row>
    <row r="814" spans="1:8">
      <c r="A814" t="s">
        <v>5346</v>
      </c>
      <c r="B814" s="10">
        <v>45111</v>
      </c>
      <c r="C814" t="s">
        <v>4679</v>
      </c>
      <c r="D814">
        <v>1</v>
      </c>
      <c r="E814">
        <v>1</v>
      </c>
      <c r="F814">
        <v>1</v>
      </c>
      <c r="G814">
        <v>200884070</v>
      </c>
      <c r="H814">
        <v>419340</v>
      </c>
    </row>
    <row r="815" spans="1:8">
      <c r="A815" t="s">
        <v>5347</v>
      </c>
      <c r="B815" s="10">
        <v>45111</v>
      </c>
      <c r="C815" t="s">
        <v>4679</v>
      </c>
      <c r="D815">
        <v>1</v>
      </c>
      <c r="E815">
        <v>1</v>
      </c>
      <c r="F815">
        <v>1</v>
      </c>
      <c r="G815">
        <v>40000154</v>
      </c>
      <c r="H815">
        <v>419341</v>
      </c>
    </row>
    <row r="816" spans="1:8">
      <c r="A816" t="s">
        <v>5348</v>
      </c>
      <c r="B816" s="10">
        <v>45111</v>
      </c>
      <c r="C816" t="s">
        <v>4679</v>
      </c>
      <c r="D816">
        <v>5</v>
      </c>
      <c r="E816">
        <v>5</v>
      </c>
      <c r="F816">
        <v>4</v>
      </c>
      <c r="G816">
        <v>40000158</v>
      </c>
      <c r="H816">
        <v>419343</v>
      </c>
    </row>
    <row r="817" spans="1:8">
      <c r="A817" t="s">
        <v>4622</v>
      </c>
      <c r="B817" s="10">
        <v>45111</v>
      </c>
      <c r="C817" t="s">
        <v>4679</v>
      </c>
      <c r="D817">
        <v>5</v>
      </c>
      <c r="E817">
        <v>1</v>
      </c>
      <c r="F817">
        <v>3</v>
      </c>
      <c r="G817">
        <v>40000210</v>
      </c>
      <c r="H817">
        <v>419344</v>
      </c>
    </row>
    <row r="818" spans="1:8">
      <c r="A818" t="s">
        <v>4623</v>
      </c>
      <c r="B818" s="10">
        <v>45111</v>
      </c>
      <c r="C818" t="s">
        <v>4679</v>
      </c>
      <c r="D818">
        <v>1</v>
      </c>
      <c r="E818">
        <v>2</v>
      </c>
      <c r="F818">
        <v>1</v>
      </c>
      <c r="G818">
        <v>40000210</v>
      </c>
      <c r="H818">
        <v>419345</v>
      </c>
    </row>
    <row r="819" spans="1:8">
      <c r="A819" t="s">
        <v>4624</v>
      </c>
      <c r="B819" s="10">
        <v>45111</v>
      </c>
      <c r="C819" t="s">
        <v>4680</v>
      </c>
      <c r="D819">
        <v>1</v>
      </c>
      <c r="E819">
        <v>3</v>
      </c>
      <c r="F819">
        <v>1</v>
      </c>
      <c r="G819">
        <v>40000349</v>
      </c>
      <c r="H819">
        <v>419346</v>
      </c>
    </row>
    <row r="820" spans="1:8">
      <c r="A820" t="s">
        <v>4625</v>
      </c>
      <c r="B820" s="10">
        <v>45111</v>
      </c>
      <c r="C820" t="s">
        <v>4680</v>
      </c>
      <c r="D820">
        <v>1</v>
      </c>
      <c r="E820">
        <v>1</v>
      </c>
      <c r="F820">
        <v>2</v>
      </c>
      <c r="G820">
        <v>40000349</v>
      </c>
      <c r="H820">
        <v>419347</v>
      </c>
    </row>
    <row r="821" spans="1:8">
      <c r="A821" t="s">
        <v>5349</v>
      </c>
      <c r="B821" s="10">
        <v>45111</v>
      </c>
      <c r="C821" t="s">
        <v>4680</v>
      </c>
      <c r="D821">
        <v>1</v>
      </c>
      <c r="E821">
        <v>1</v>
      </c>
      <c r="F821">
        <v>1</v>
      </c>
      <c r="G821">
        <v>40000352</v>
      </c>
      <c r="H821">
        <v>419349</v>
      </c>
    </row>
    <row r="822" spans="1:8">
      <c r="A822" t="s">
        <v>4626</v>
      </c>
      <c r="B822" s="10">
        <v>45111</v>
      </c>
      <c r="C822" t="s">
        <v>4680</v>
      </c>
      <c r="D822">
        <v>5</v>
      </c>
      <c r="E822">
        <v>3</v>
      </c>
      <c r="F822">
        <v>5</v>
      </c>
      <c r="G822">
        <v>40000356</v>
      </c>
      <c r="H822">
        <v>419350</v>
      </c>
    </row>
    <row r="823" spans="1:8">
      <c r="A823" t="s">
        <v>5350</v>
      </c>
      <c r="B823" s="10">
        <v>45111</v>
      </c>
      <c r="C823" t="s">
        <v>4679</v>
      </c>
      <c r="D823">
        <v>5</v>
      </c>
      <c r="E823">
        <v>4</v>
      </c>
      <c r="F823">
        <v>4</v>
      </c>
      <c r="G823">
        <v>71000273</v>
      </c>
      <c r="H823">
        <v>419356</v>
      </c>
    </row>
    <row r="824" spans="1:8">
      <c r="A824" t="s">
        <v>4627</v>
      </c>
      <c r="B824" s="10">
        <v>45111</v>
      </c>
      <c r="C824" t="s">
        <v>4679</v>
      </c>
      <c r="D824">
        <v>4</v>
      </c>
      <c r="E824">
        <v>5</v>
      </c>
      <c r="F824">
        <v>5</v>
      </c>
      <c r="G824">
        <v>72000033</v>
      </c>
      <c r="H824">
        <v>419360</v>
      </c>
    </row>
    <row r="825" spans="1:8">
      <c r="A825" t="s">
        <v>4628</v>
      </c>
      <c r="B825" s="10">
        <v>45111</v>
      </c>
      <c r="C825" t="s">
        <v>4679</v>
      </c>
      <c r="D825">
        <v>4</v>
      </c>
      <c r="E825">
        <v>3</v>
      </c>
      <c r="F825">
        <v>3</v>
      </c>
      <c r="G825">
        <v>72000094</v>
      </c>
      <c r="H825">
        <v>419368</v>
      </c>
    </row>
    <row r="826" spans="1:8">
      <c r="A826" t="s">
        <v>4629</v>
      </c>
      <c r="B826" s="10">
        <v>45111</v>
      </c>
      <c r="C826" t="s">
        <v>4681</v>
      </c>
      <c r="D826">
        <v>5</v>
      </c>
      <c r="E826">
        <v>1</v>
      </c>
      <c r="F826">
        <v>5</v>
      </c>
      <c r="G826">
        <v>72000108</v>
      </c>
      <c r="H826">
        <v>419369</v>
      </c>
    </row>
    <row r="827" spans="1:8">
      <c r="A827" t="s">
        <v>4630</v>
      </c>
      <c r="B827" s="10">
        <v>45111</v>
      </c>
      <c r="C827" t="s">
        <v>4679</v>
      </c>
      <c r="D827">
        <v>3</v>
      </c>
      <c r="E827">
        <v>3</v>
      </c>
      <c r="F827">
        <v>5</v>
      </c>
      <c r="G827">
        <v>11717</v>
      </c>
      <c r="H827">
        <v>419374</v>
      </c>
    </row>
    <row r="828" spans="1:8">
      <c r="A828" t="s">
        <v>4631</v>
      </c>
      <c r="B828" s="10">
        <v>45111</v>
      </c>
      <c r="C828" t="s">
        <v>4679</v>
      </c>
      <c r="D828">
        <v>4</v>
      </c>
      <c r="E828">
        <v>5</v>
      </c>
      <c r="F828">
        <v>5</v>
      </c>
      <c r="G828">
        <v>11721</v>
      </c>
      <c r="H828">
        <v>419376</v>
      </c>
    </row>
    <row r="829" spans="1:8">
      <c r="A829" t="s">
        <v>4632</v>
      </c>
      <c r="B829" s="10">
        <v>45111</v>
      </c>
      <c r="C829" t="s">
        <v>4679</v>
      </c>
      <c r="D829">
        <v>1</v>
      </c>
      <c r="E829">
        <v>3</v>
      </c>
      <c r="F829">
        <v>5</v>
      </c>
      <c r="G829">
        <v>11732</v>
      </c>
      <c r="H829">
        <v>419377</v>
      </c>
    </row>
    <row r="830" spans="1:8">
      <c r="A830" t="s">
        <v>4633</v>
      </c>
      <c r="B830" s="10">
        <v>45111</v>
      </c>
      <c r="C830" t="s">
        <v>4679</v>
      </c>
      <c r="D830">
        <v>1</v>
      </c>
      <c r="E830">
        <v>3</v>
      </c>
      <c r="F830">
        <v>4</v>
      </c>
      <c r="G830">
        <v>20000650</v>
      </c>
      <c r="H830">
        <v>419446</v>
      </c>
    </row>
    <row r="831" spans="1:8">
      <c r="A831" t="s">
        <v>4634</v>
      </c>
      <c r="B831" s="10">
        <v>45108</v>
      </c>
      <c r="C831" t="s">
        <v>4679</v>
      </c>
      <c r="D831">
        <v>4</v>
      </c>
      <c r="E831">
        <v>5</v>
      </c>
      <c r="F831">
        <v>5</v>
      </c>
      <c r="G831">
        <v>200884523</v>
      </c>
      <c r="H831">
        <v>418782</v>
      </c>
    </row>
    <row r="832" spans="1:8">
      <c r="A832" t="s">
        <v>4635</v>
      </c>
      <c r="B832" s="10">
        <v>45108</v>
      </c>
      <c r="C832" t="s">
        <v>4680</v>
      </c>
      <c r="D832">
        <v>1</v>
      </c>
      <c r="E832">
        <v>5</v>
      </c>
      <c r="F832">
        <v>1</v>
      </c>
      <c r="G832">
        <v>33000156</v>
      </c>
      <c r="H832">
        <v>418783</v>
      </c>
    </row>
    <row r="833" spans="1:8">
      <c r="A833" t="s">
        <v>4636</v>
      </c>
      <c r="B833" s="10">
        <v>45108</v>
      </c>
      <c r="C833" t="s">
        <v>4679</v>
      </c>
      <c r="D833">
        <v>1</v>
      </c>
      <c r="E833">
        <v>3</v>
      </c>
      <c r="F833">
        <v>5</v>
      </c>
      <c r="G833">
        <v>33000157</v>
      </c>
      <c r="H833">
        <v>418785</v>
      </c>
    </row>
    <row r="834" spans="1:8">
      <c r="A834" t="s">
        <v>4637</v>
      </c>
      <c r="B834" s="10">
        <v>45108</v>
      </c>
      <c r="C834" t="s">
        <v>4679</v>
      </c>
      <c r="D834">
        <v>2</v>
      </c>
      <c r="E834">
        <v>4</v>
      </c>
      <c r="F834">
        <v>4</v>
      </c>
      <c r="G834">
        <v>33000161</v>
      </c>
      <c r="H834">
        <v>418786</v>
      </c>
    </row>
    <row r="835" spans="1:8">
      <c r="A835" t="s">
        <v>4638</v>
      </c>
      <c r="B835" s="10">
        <v>45108</v>
      </c>
      <c r="C835" t="s">
        <v>4680</v>
      </c>
      <c r="D835">
        <v>1</v>
      </c>
      <c r="E835">
        <v>5</v>
      </c>
      <c r="F835">
        <v>2</v>
      </c>
      <c r="G835">
        <v>33000234</v>
      </c>
      <c r="H835">
        <v>418787</v>
      </c>
    </row>
    <row r="836" spans="1:8">
      <c r="A836" t="s">
        <v>4639</v>
      </c>
      <c r="B836" s="10">
        <v>45108</v>
      </c>
      <c r="C836" t="s">
        <v>4679</v>
      </c>
      <c r="D836">
        <v>5</v>
      </c>
      <c r="E836">
        <v>4</v>
      </c>
      <c r="F836">
        <v>5</v>
      </c>
      <c r="G836">
        <v>40000251</v>
      </c>
      <c r="H836">
        <v>418792</v>
      </c>
    </row>
    <row r="837" spans="1:8">
      <c r="A837" t="s">
        <v>4640</v>
      </c>
      <c r="B837" s="10">
        <v>45108</v>
      </c>
      <c r="C837" t="s">
        <v>4680</v>
      </c>
      <c r="D837">
        <v>1</v>
      </c>
      <c r="E837">
        <v>1</v>
      </c>
      <c r="F837">
        <v>5</v>
      </c>
      <c r="G837">
        <v>40000264</v>
      </c>
      <c r="H837">
        <v>418793</v>
      </c>
    </row>
    <row r="838" spans="1:8">
      <c r="A838" t="s">
        <v>4641</v>
      </c>
      <c r="B838" s="10">
        <v>45108</v>
      </c>
      <c r="C838" t="s">
        <v>4680</v>
      </c>
      <c r="D838">
        <v>4</v>
      </c>
      <c r="E838">
        <v>3</v>
      </c>
      <c r="F838">
        <v>3</v>
      </c>
      <c r="G838">
        <v>40000264</v>
      </c>
      <c r="H838">
        <v>418795</v>
      </c>
    </row>
    <row r="839" spans="1:8">
      <c r="A839" t="s">
        <v>4642</v>
      </c>
      <c r="B839" s="10">
        <v>45108</v>
      </c>
      <c r="C839" t="s">
        <v>4680</v>
      </c>
      <c r="D839">
        <v>1</v>
      </c>
      <c r="E839">
        <v>1</v>
      </c>
      <c r="F839">
        <v>1</v>
      </c>
      <c r="G839">
        <v>40000352</v>
      </c>
      <c r="H839">
        <v>418797</v>
      </c>
    </row>
    <row r="840" spans="1:8">
      <c r="A840" t="s">
        <v>5351</v>
      </c>
      <c r="B840" s="10">
        <v>45108</v>
      </c>
      <c r="C840" t="s">
        <v>4680</v>
      </c>
      <c r="D840">
        <v>1</v>
      </c>
      <c r="E840">
        <v>1</v>
      </c>
      <c r="F840">
        <v>1</v>
      </c>
      <c r="G840">
        <v>40000383</v>
      </c>
      <c r="H840">
        <v>418801</v>
      </c>
    </row>
    <row r="841" spans="1:8">
      <c r="A841" t="s">
        <v>4643</v>
      </c>
      <c r="B841" s="10">
        <v>45108</v>
      </c>
      <c r="C841" t="s">
        <v>4679</v>
      </c>
      <c r="D841">
        <v>1</v>
      </c>
      <c r="E841">
        <v>2</v>
      </c>
      <c r="F841">
        <v>1</v>
      </c>
      <c r="G841">
        <v>40000399</v>
      </c>
      <c r="H841">
        <v>418808</v>
      </c>
    </row>
    <row r="842" spans="1:8">
      <c r="A842" t="s">
        <v>5352</v>
      </c>
      <c r="B842" s="10">
        <v>45108</v>
      </c>
      <c r="C842" t="s">
        <v>4681</v>
      </c>
      <c r="D842">
        <v>4</v>
      </c>
      <c r="E842">
        <v>2</v>
      </c>
      <c r="F842">
        <v>5</v>
      </c>
      <c r="G842">
        <v>61000060</v>
      </c>
      <c r="H842">
        <v>418811</v>
      </c>
    </row>
    <row r="843" spans="1:8">
      <c r="A843" t="s">
        <v>4644</v>
      </c>
      <c r="B843" s="10">
        <v>45108</v>
      </c>
      <c r="C843" t="s">
        <v>4680</v>
      </c>
      <c r="D843">
        <v>3</v>
      </c>
      <c r="E843">
        <v>4</v>
      </c>
      <c r="F843">
        <v>3</v>
      </c>
      <c r="G843">
        <v>61000092</v>
      </c>
      <c r="H843">
        <v>418813</v>
      </c>
    </row>
    <row r="844" spans="1:8">
      <c r="A844" t="s">
        <v>4645</v>
      </c>
      <c r="B844" s="10">
        <v>45108</v>
      </c>
      <c r="C844" t="s">
        <v>4679</v>
      </c>
      <c r="D844">
        <v>3</v>
      </c>
      <c r="E844">
        <v>3</v>
      </c>
      <c r="F844">
        <v>5</v>
      </c>
      <c r="G844">
        <v>61000108</v>
      </c>
      <c r="H844">
        <v>418816</v>
      </c>
    </row>
    <row r="845" spans="1:8">
      <c r="A845" t="s">
        <v>5353</v>
      </c>
      <c r="B845" s="10">
        <v>45108</v>
      </c>
      <c r="C845" t="s">
        <v>4680</v>
      </c>
      <c r="D845">
        <v>1</v>
      </c>
      <c r="E845">
        <v>2</v>
      </c>
      <c r="F845">
        <v>4</v>
      </c>
      <c r="G845">
        <v>71000349</v>
      </c>
      <c r="H845">
        <v>418819</v>
      </c>
    </row>
    <row r="846" spans="1:8">
      <c r="A846" t="s">
        <v>5354</v>
      </c>
      <c r="B846" s="10">
        <v>45108</v>
      </c>
      <c r="C846" t="s">
        <v>4680</v>
      </c>
      <c r="D846">
        <v>1</v>
      </c>
      <c r="E846">
        <v>3</v>
      </c>
      <c r="F846">
        <v>3</v>
      </c>
      <c r="G846">
        <v>71000349</v>
      </c>
      <c r="H846">
        <v>418820</v>
      </c>
    </row>
    <row r="847" spans="1:8">
      <c r="A847" t="s">
        <v>5667</v>
      </c>
      <c r="B847" s="10">
        <v>45108</v>
      </c>
      <c r="C847" t="s">
        <v>4680</v>
      </c>
      <c r="D847">
        <v>1</v>
      </c>
      <c r="E847">
        <v>3</v>
      </c>
      <c r="F847">
        <v>4</v>
      </c>
      <c r="G847">
        <v>71000349</v>
      </c>
      <c r="H847">
        <v>418821</v>
      </c>
    </row>
    <row r="848" spans="1:8">
      <c r="A848" t="s">
        <v>5355</v>
      </c>
      <c r="B848" s="10">
        <v>45108</v>
      </c>
      <c r="C848" t="s">
        <v>4679</v>
      </c>
      <c r="D848">
        <v>1</v>
      </c>
      <c r="E848">
        <v>4</v>
      </c>
      <c r="F848">
        <v>1</v>
      </c>
      <c r="G848">
        <v>72000033</v>
      </c>
      <c r="H848">
        <v>418823</v>
      </c>
    </row>
    <row r="849" spans="1:8">
      <c r="A849" t="s">
        <v>5356</v>
      </c>
      <c r="B849" s="10">
        <v>45108</v>
      </c>
      <c r="C849" t="s">
        <v>4679</v>
      </c>
      <c r="D849">
        <v>4</v>
      </c>
      <c r="E849">
        <v>5</v>
      </c>
      <c r="F849">
        <v>5</v>
      </c>
      <c r="G849">
        <v>72000033</v>
      </c>
      <c r="H849">
        <v>418824</v>
      </c>
    </row>
    <row r="850" spans="1:8">
      <c r="A850" t="s">
        <v>4646</v>
      </c>
      <c r="B850" s="10">
        <v>45108</v>
      </c>
      <c r="C850" t="s">
        <v>4679</v>
      </c>
      <c r="D850">
        <v>2</v>
      </c>
      <c r="E850">
        <v>3</v>
      </c>
      <c r="F850">
        <v>3</v>
      </c>
      <c r="G850">
        <v>72000155</v>
      </c>
      <c r="H850">
        <v>418828</v>
      </c>
    </row>
    <row r="851" spans="1:8">
      <c r="A851" t="s">
        <v>4647</v>
      </c>
      <c r="B851" s="10">
        <v>45108</v>
      </c>
      <c r="C851" t="s">
        <v>4680</v>
      </c>
      <c r="D851">
        <v>1</v>
      </c>
      <c r="E851">
        <v>2</v>
      </c>
      <c r="F851">
        <v>1</v>
      </c>
      <c r="G851">
        <v>72000180</v>
      </c>
      <c r="H851">
        <v>418830</v>
      </c>
    </row>
    <row r="852" spans="1:8">
      <c r="A852" t="s">
        <v>4648</v>
      </c>
      <c r="B852" s="10">
        <v>45109</v>
      </c>
      <c r="C852" t="s">
        <v>4679</v>
      </c>
      <c r="D852">
        <v>1</v>
      </c>
      <c r="E852">
        <v>3</v>
      </c>
      <c r="F852">
        <v>1</v>
      </c>
      <c r="G852">
        <v>104590112</v>
      </c>
      <c r="H852">
        <v>418848</v>
      </c>
    </row>
    <row r="853" spans="1:8">
      <c r="A853" t="s">
        <v>4649</v>
      </c>
      <c r="B853" s="10">
        <v>45109</v>
      </c>
      <c r="C853" t="s">
        <v>4683</v>
      </c>
      <c r="D853">
        <v>1</v>
      </c>
      <c r="E853">
        <v>1</v>
      </c>
      <c r="F853">
        <v>1</v>
      </c>
      <c r="G853">
        <v>11169337</v>
      </c>
      <c r="H853">
        <v>418850</v>
      </c>
    </row>
    <row r="854" spans="1:8">
      <c r="A854" t="s">
        <v>4650</v>
      </c>
      <c r="B854" s="10">
        <v>45109</v>
      </c>
      <c r="C854" t="s">
        <v>4686</v>
      </c>
      <c r="D854">
        <v>1</v>
      </c>
      <c r="E854">
        <v>1</v>
      </c>
      <c r="F854">
        <v>1</v>
      </c>
      <c r="G854">
        <v>115837510</v>
      </c>
      <c r="H854">
        <v>418853</v>
      </c>
    </row>
    <row r="855" spans="1:8">
      <c r="A855" t="s">
        <v>4651</v>
      </c>
      <c r="B855" s="10">
        <v>45109</v>
      </c>
      <c r="C855" t="s">
        <v>4679</v>
      </c>
      <c r="D855">
        <v>1</v>
      </c>
      <c r="E855">
        <v>5</v>
      </c>
      <c r="F855">
        <v>1</v>
      </c>
      <c r="G855">
        <v>115998528</v>
      </c>
      <c r="H855">
        <v>418854</v>
      </c>
    </row>
    <row r="856" spans="1:8">
      <c r="A856" t="s">
        <v>4652</v>
      </c>
      <c r="B856" s="10">
        <v>45109</v>
      </c>
      <c r="C856" t="s">
        <v>4679</v>
      </c>
      <c r="D856">
        <v>1</v>
      </c>
      <c r="E856">
        <v>4</v>
      </c>
      <c r="F856">
        <v>5</v>
      </c>
      <c r="G856">
        <v>116003369</v>
      </c>
      <c r="H856">
        <v>418855</v>
      </c>
    </row>
    <row r="857" spans="1:8">
      <c r="A857" t="s">
        <v>5357</v>
      </c>
      <c r="B857" s="10">
        <v>45109</v>
      </c>
      <c r="C857" t="s">
        <v>4679</v>
      </c>
      <c r="D857">
        <v>4</v>
      </c>
      <c r="E857">
        <v>5</v>
      </c>
      <c r="F857">
        <v>5</v>
      </c>
      <c r="G857">
        <v>124300831</v>
      </c>
      <c r="H857">
        <v>418858</v>
      </c>
    </row>
    <row r="858" spans="1:8">
      <c r="A858" t="s">
        <v>4653</v>
      </c>
      <c r="B858" s="10">
        <v>45109</v>
      </c>
      <c r="C858" t="s">
        <v>4679</v>
      </c>
      <c r="D858">
        <v>1</v>
      </c>
      <c r="E858">
        <v>1</v>
      </c>
      <c r="F858">
        <v>1</v>
      </c>
      <c r="G858">
        <v>126653534</v>
      </c>
      <c r="H858">
        <v>418859</v>
      </c>
    </row>
    <row r="859" spans="1:8">
      <c r="A859" t="s">
        <v>5358</v>
      </c>
      <c r="B859" s="10">
        <v>45109</v>
      </c>
      <c r="C859" t="s">
        <v>4680</v>
      </c>
      <c r="D859">
        <v>1</v>
      </c>
      <c r="E859">
        <v>1</v>
      </c>
      <c r="F859">
        <v>2</v>
      </c>
      <c r="G859">
        <v>126954395</v>
      </c>
      <c r="H859">
        <v>418860</v>
      </c>
    </row>
    <row r="860" spans="1:8">
      <c r="A860" t="s">
        <v>4654</v>
      </c>
      <c r="B860" s="10">
        <v>45109</v>
      </c>
      <c r="C860" t="s">
        <v>4680</v>
      </c>
      <c r="D860">
        <v>1</v>
      </c>
      <c r="E860">
        <v>4</v>
      </c>
      <c r="F860">
        <v>3</v>
      </c>
      <c r="G860">
        <v>126954395</v>
      </c>
      <c r="H860">
        <v>418861</v>
      </c>
    </row>
    <row r="861" spans="1:8">
      <c r="A861" t="s">
        <v>4655</v>
      </c>
      <c r="B861" s="10">
        <v>45109</v>
      </c>
      <c r="C861" t="s">
        <v>4682</v>
      </c>
      <c r="D861">
        <v>3</v>
      </c>
      <c r="E861">
        <v>3</v>
      </c>
      <c r="F861">
        <v>4</v>
      </c>
      <c r="G861">
        <v>127719516</v>
      </c>
      <c r="H861">
        <v>418862</v>
      </c>
    </row>
    <row r="862" spans="1:8">
      <c r="A862" t="s">
        <v>4656</v>
      </c>
      <c r="B862" s="10">
        <v>45109</v>
      </c>
      <c r="C862" t="s">
        <v>4682</v>
      </c>
      <c r="D862">
        <v>4</v>
      </c>
      <c r="E862">
        <v>2</v>
      </c>
      <c r="F862">
        <v>3</v>
      </c>
      <c r="G862">
        <v>127719516</v>
      </c>
      <c r="H862">
        <v>418863</v>
      </c>
    </row>
    <row r="863" spans="1:8">
      <c r="A863" t="s">
        <v>4657</v>
      </c>
      <c r="B863" s="10">
        <v>45109</v>
      </c>
      <c r="C863" t="s">
        <v>4680</v>
      </c>
      <c r="D863">
        <v>4</v>
      </c>
      <c r="E863">
        <v>4</v>
      </c>
      <c r="F863">
        <v>4</v>
      </c>
      <c r="G863">
        <v>129293916</v>
      </c>
      <c r="H863">
        <v>418866</v>
      </c>
    </row>
    <row r="864" spans="1:8">
      <c r="A864" t="s">
        <v>4658</v>
      </c>
      <c r="B864" s="10">
        <v>45109</v>
      </c>
      <c r="C864" t="s">
        <v>4680</v>
      </c>
      <c r="D864">
        <v>5</v>
      </c>
      <c r="E864">
        <v>3</v>
      </c>
      <c r="F864">
        <v>5</v>
      </c>
      <c r="G864">
        <v>129293916</v>
      </c>
      <c r="H864">
        <v>418867</v>
      </c>
    </row>
    <row r="865" spans="1:8">
      <c r="A865" t="s">
        <v>4659</v>
      </c>
      <c r="B865" s="10">
        <v>45109</v>
      </c>
      <c r="C865" t="s">
        <v>4679</v>
      </c>
      <c r="D865">
        <v>1</v>
      </c>
      <c r="E865">
        <v>2</v>
      </c>
      <c r="F865">
        <v>4</v>
      </c>
      <c r="G865">
        <v>129833331</v>
      </c>
      <c r="H865">
        <v>418871</v>
      </c>
    </row>
    <row r="866" spans="1:8">
      <c r="A866" t="s">
        <v>4660</v>
      </c>
      <c r="B866" s="10">
        <v>45109</v>
      </c>
      <c r="C866" t="s">
        <v>4679</v>
      </c>
      <c r="D866">
        <v>4</v>
      </c>
      <c r="E866">
        <v>5</v>
      </c>
      <c r="F866">
        <v>4</v>
      </c>
      <c r="G866">
        <v>130042856</v>
      </c>
      <c r="H866">
        <v>418873</v>
      </c>
    </row>
    <row r="867" spans="1:8">
      <c r="A867" t="s">
        <v>4661</v>
      </c>
      <c r="B867" s="10">
        <v>45109</v>
      </c>
      <c r="C867" t="s">
        <v>4679</v>
      </c>
      <c r="D867">
        <v>3</v>
      </c>
      <c r="E867">
        <v>5</v>
      </c>
      <c r="F867">
        <v>3</v>
      </c>
      <c r="G867">
        <v>131543530</v>
      </c>
      <c r="H867">
        <v>418874</v>
      </c>
    </row>
    <row r="868" spans="1:8">
      <c r="A868" t="s">
        <v>4662</v>
      </c>
      <c r="B868" s="10">
        <v>45109</v>
      </c>
      <c r="C868" t="s">
        <v>4680</v>
      </c>
      <c r="D868">
        <v>1</v>
      </c>
      <c r="E868">
        <v>1</v>
      </c>
      <c r="F868">
        <v>1</v>
      </c>
      <c r="G868">
        <v>131758997</v>
      </c>
      <c r="H868">
        <v>418875</v>
      </c>
    </row>
    <row r="869" spans="1:8">
      <c r="A869" t="s">
        <v>5359</v>
      </c>
      <c r="B869" s="10">
        <v>45109</v>
      </c>
      <c r="C869" t="s">
        <v>4682</v>
      </c>
      <c r="D869">
        <v>1</v>
      </c>
      <c r="E869">
        <v>3</v>
      </c>
      <c r="F869">
        <v>2</v>
      </c>
      <c r="G869">
        <v>133297747</v>
      </c>
      <c r="H869">
        <v>418878</v>
      </c>
    </row>
    <row r="870" spans="1:8">
      <c r="A870" t="s">
        <v>4663</v>
      </c>
      <c r="B870" s="10">
        <v>45109</v>
      </c>
      <c r="C870" t="s">
        <v>4682</v>
      </c>
      <c r="D870">
        <v>4</v>
      </c>
      <c r="E870">
        <v>2</v>
      </c>
      <c r="F870">
        <v>5</v>
      </c>
      <c r="G870">
        <v>133297747</v>
      </c>
      <c r="H870">
        <v>418879</v>
      </c>
    </row>
    <row r="871" spans="1:8">
      <c r="A871" t="s">
        <v>4664</v>
      </c>
      <c r="B871" s="10">
        <v>45109</v>
      </c>
      <c r="C871" t="s">
        <v>4680</v>
      </c>
      <c r="D871">
        <v>1</v>
      </c>
      <c r="E871">
        <v>1</v>
      </c>
      <c r="F871">
        <v>1</v>
      </c>
      <c r="G871">
        <v>133300764</v>
      </c>
      <c r="H871">
        <v>418880</v>
      </c>
    </row>
    <row r="872" spans="1:8">
      <c r="A872" t="s">
        <v>4665</v>
      </c>
      <c r="B872" s="10">
        <v>45109</v>
      </c>
      <c r="C872" t="s">
        <v>4680</v>
      </c>
      <c r="D872">
        <v>5</v>
      </c>
      <c r="E872">
        <v>1</v>
      </c>
      <c r="F872">
        <v>5</v>
      </c>
      <c r="G872">
        <v>135825446</v>
      </c>
      <c r="H872">
        <v>418882</v>
      </c>
    </row>
    <row r="873" spans="1:8">
      <c r="A873" t="s">
        <v>4666</v>
      </c>
      <c r="B873" s="10">
        <v>45109</v>
      </c>
      <c r="C873" t="s">
        <v>4679</v>
      </c>
      <c r="D873">
        <v>4</v>
      </c>
      <c r="E873">
        <v>5</v>
      </c>
      <c r="F873">
        <v>5</v>
      </c>
      <c r="G873">
        <v>138957691</v>
      </c>
      <c r="H873">
        <v>418884</v>
      </c>
    </row>
    <row r="874" spans="1:8">
      <c r="A874" t="s">
        <v>4667</v>
      </c>
      <c r="B874" s="10">
        <v>45109</v>
      </c>
      <c r="C874" t="s">
        <v>4687</v>
      </c>
      <c r="D874">
        <v>1</v>
      </c>
      <c r="E874">
        <v>3</v>
      </c>
      <c r="F874">
        <v>1</v>
      </c>
      <c r="G874">
        <v>200031909</v>
      </c>
      <c r="H874">
        <v>418900</v>
      </c>
    </row>
    <row r="875" spans="1:8">
      <c r="A875" t="s">
        <v>4668</v>
      </c>
      <c r="B875" s="10">
        <v>45109</v>
      </c>
      <c r="C875" t="s">
        <v>4679</v>
      </c>
      <c r="D875">
        <v>3</v>
      </c>
      <c r="E875">
        <v>4</v>
      </c>
      <c r="F875">
        <v>5</v>
      </c>
      <c r="G875">
        <v>200033157</v>
      </c>
      <c r="H875">
        <v>418901</v>
      </c>
    </row>
    <row r="876" spans="1:8">
      <c r="A876" t="s">
        <v>5360</v>
      </c>
      <c r="B876" s="10">
        <v>45109</v>
      </c>
      <c r="C876" t="s">
        <v>4679</v>
      </c>
      <c r="D876">
        <v>1</v>
      </c>
      <c r="E876">
        <v>3</v>
      </c>
      <c r="F876">
        <v>2</v>
      </c>
      <c r="G876">
        <v>200465920</v>
      </c>
      <c r="H876">
        <v>418903</v>
      </c>
    </row>
    <row r="877" spans="1:8">
      <c r="A877" t="s">
        <v>5361</v>
      </c>
      <c r="B877" s="10">
        <v>45109</v>
      </c>
      <c r="C877" t="s">
        <v>4680</v>
      </c>
      <c r="D877">
        <v>1</v>
      </c>
      <c r="E877">
        <v>2</v>
      </c>
      <c r="F877">
        <v>2</v>
      </c>
      <c r="G877">
        <v>200633758</v>
      </c>
      <c r="H877">
        <v>418904</v>
      </c>
    </row>
    <row r="878" spans="1:8">
      <c r="A878" t="s">
        <v>5668</v>
      </c>
      <c r="B878" s="10">
        <v>45109</v>
      </c>
      <c r="C878" t="s">
        <v>4680</v>
      </c>
      <c r="D878">
        <v>1</v>
      </c>
      <c r="E878">
        <v>3</v>
      </c>
      <c r="F878">
        <v>3</v>
      </c>
      <c r="G878">
        <v>200633758</v>
      </c>
      <c r="H878">
        <v>418905</v>
      </c>
    </row>
    <row r="879" spans="1:8">
      <c r="A879" t="s">
        <v>4669</v>
      </c>
      <c r="B879" s="10">
        <v>45109</v>
      </c>
      <c r="C879" t="s">
        <v>4679</v>
      </c>
      <c r="D879">
        <v>2</v>
      </c>
      <c r="E879">
        <v>4</v>
      </c>
      <c r="F879">
        <v>3</v>
      </c>
      <c r="G879">
        <v>200673136</v>
      </c>
      <c r="H879">
        <v>418907</v>
      </c>
    </row>
    <row r="880" spans="1:8">
      <c r="A880" t="s">
        <v>4670</v>
      </c>
      <c r="B880" s="10">
        <v>45109</v>
      </c>
      <c r="C880" t="s">
        <v>4679</v>
      </c>
      <c r="D880">
        <v>1</v>
      </c>
      <c r="E880">
        <v>4</v>
      </c>
      <c r="F880">
        <v>2</v>
      </c>
      <c r="G880">
        <v>200802449</v>
      </c>
      <c r="H880">
        <v>418910</v>
      </c>
    </row>
    <row r="881" spans="1:8">
      <c r="A881" t="s">
        <v>4671</v>
      </c>
      <c r="B881" s="10">
        <v>45109</v>
      </c>
      <c r="C881" t="s">
        <v>4679</v>
      </c>
      <c r="D881">
        <v>2</v>
      </c>
      <c r="E881">
        <v>3</v>
      </c>
      <c r="F881">
        <v>4</v>
      </c>
      <c r="G881">
        <v>200802953</v>
      </c>
      <c r="H881">
        <v>418911</v>
      </c>
    </row>
    <row r="882" spans="1:8">
      <c r="A882" t="s">
        <v>5362</v>
      </c>
      <c r="B882" s="10">
        <v>45109</v>
      </c>
      <c r="C882" t="s">
        <v>4680</v>
      </c>
      <c r="D882">
        <v>4</v>
      </c>
      <c r="E882">
        <v>4</v>
      </c>
      <c r="F882">
        <v>5</v>
      </c>
      <c r="G882">
        <v>40000247</v>
      </c>
      <c r="H882">
        <v>418928</v>
      </c>
    </row>
    <row r="883" spans="1:8">
      <c r="A883" t="s">
        <v>5363</v>
      </c>
      <c r="B883" s="10">
        <v>45109</v>
      </c>
      <c r="C883" t="s">
        <v>4680</v>
      </c>
      <c r="D883">
        <v>2</v>
      </c>
      <c r="E883">
        <v>3</v>
      </c>
      <c r="F883">
        <v>3</v>
      </c>
      <c r="G883">
        <v>40000264</v>
      </c>
      <c r="H883">
        <v>418929</v>
      </c>
    </row>
    <row r="884" spans="1:8">
      <c r="A884" t="s">
        <v>4672</v>
      </c>
      <c r="B884" s="10">
        <v>45109</v>
      </c>
      <c r="C884" t="s">
        <v>4680</v>
      </c>
      <c r="D884">
        <v>1</v>
      </c>
      <c r="E884">
        <v>1</v>
      </c>
      <c r="F884">
        <v>1</v>
      </c>
      <c r="G884">
        <v>33000156</v>
      </c>
      <c r="H884">
        <v>418912</v>
      </c>
    </row>
    <row r="885" spans="1:8">
      <c r="A885" t="s">
        <v>4673</v>
      </c>
      <c r="B885" s="10">
        <v>45109</v>
      </c>
      <c r="C885" t="s">
        <v>4680</v>
      </c>
      <c r="D885">
        <v>1</v>
      </c>
      <c r="E885">
        <v>5</v>
      </c>
      <c r="F885">
        <v>5</v>
      </c>
      <c r="G885">
        <v>33000156</v>
      </c>
      <c r="H885">
        <v>418914</v>
      </c>
    </row>
    <row r="886" spans="1:8">
      <c r="A886" t="s">
        <v>4674</v>
      </c>
      <c r="B886" s="10">
        <v>45109</v>
      </c>
      <c r="C886" t="s">
        <v>4679</v>
      </c>
      <c r="D886">
        <v>5</v>
      </c>
      <c r="E886">
        <v>4</v>
      </c>
      <c r="F886">
        <v>5</v>
      </c>
      <c r="G886">
        <v>33000157</v>
      </c>
      <c r="H886">
        <v>418916</v>
      </c>
    </row>
    <row r="887" spans="1:8">
      <c r="A887" t="s">
        <v>4675</v>
      </c>
      <c r="B887" s="10">
        <v>45109</v>
      </c>
      <c r="C887" t="s">
        <v>4680</v>
      </c>
      <c r="D887">
        <v>3</v>
      </c>
      <c r="E887">
        <v>4</v>
      </c>
      <c r="F887">
        <v>3</v>
      </c>
      <c r="G887">
        <v>33000198</v>
      </c>
      <c r="H887">
        <v>418920</v>
      </c>
    </row>
    <row r="888" spans="1:8">
      <c r="A888" t="s">
        <v>4676</v>
      </c>
      <c r="B888" s="10">
        <v>45109</v>
      </c>
      <c r="C888" t="s">
        <v>4679</v>
      </c>
      <c r="D888">
        <v>5</v>
      </c>
      <c r="E888">
        <v>5</v>
      </c>
      <c r="F888">
        <v>4</v>
      </c>
      <c r="G888">
        <v>40000210</v>
      </c>
      <c r="H888">
        <v>418927</v>
      </c>
    </row>
  </sheetData>
  <sheetProtection algorithmName="SHA-512" hashValue="KDWkd1KDhPon83x3pzr5t5odrvNBN29sDjE6ZAybzbINYHaLa5thV+65MWeb6KIaK1TCgKBjd5ZV5n6DtAgJqw==" saltValue="CZ4DbraR1cacWErq9TV+AA==" spinCount="100000" objects="1" scenarios="1"/>
  <pageMargins left="0.7" right="0.7" top="0.75" bottom="0.75" header="0.3" footer="0.3"/>
  <pageSetup orientation="portrait"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D1:BO31"/>
  <sheetViews>
    <sheetView topLeftCell="J1" workbookViewId="0">
      <selection sqref="A1:AA888"/>
    </sheetView>
  </sheetViews>
  <sheetFormatPr defaultRowHeight="15"/>
  <cols>
    <col min="30" max="30" width="16.7109375" bestFit="1" customWidth="1"/>
    <col min="33" max="33" width="14.85546875" customWidth="1"/>
    <col min="34" max="34" width="28.42578125" customWidth="1"/>
    <col min="35" max="35" width="11" bestFit="1" customWidth="1"/>
    <col min="36" max="36" width="10.140625" bestFit="1" customWidth="1"/>
    <col min="37" max="37" width="14.85546875" bestFit="1" customWidth="1"/>
    <col min="38" max="38" width="11.42578125" bestFit="1" customWidth="1"/>
    <col min="39" max="39" width="16.140625" bestFit="1" customWidth="1"/>
    <col min="40" max="41" width="10.42578125" bestFit="1" customWidth="1"/>
    <col min="44" max="44" width="13.7109375" bestFit="1" customWidth="1"/>
    <col min="45" max="45" width="13.140625" bestFit="1" customWidth="1"/>
    <col min="46" max="46" width="21.85546875" bestFit="1" customWidth="1"/>
    <col min="48" max="48" width="18.42578125" bestFit="1" customWidth="1"/>
    <col min="52" max="52" width="11.7109375" bestFit="1" customWidth="1"/>
    <col min="57" max="57" width="19.42578125" bestFit="1" customWidth="1"/>
    <col min="60" max="60" width="15.140625" bestFit="1" customWidth="1"/>
  </cols>
  <sheetData>
    <row r="1" spans="30:67">
      <c r="AD1" s="15" t="s">
        <v>96</v>
      </c>
      <c r="AF1" t="s">
        <v>95</v>
      </c>
      <c r="AG1" t="s">
        <v>662</v>
      </c>
      <c r="AH1" t="s">
        <v>27</v>
      </c>
      <c r="AI1" t="s">
        <v>663</v>
      </c>
      <c r="AJ1" t="s">
        <v>664</v>
      </c>
      <c r="AK1" t="s">
        <v>665</v>
      </c>
      <c r="AL1" t="s">
        <v>666</v>
      </c>
      <c r="AM1" t="s">
        <v>667</v>
      </c>
      <c r="AN1" t="s">
        <v>92</v>
      </c>
      <c r="AO1" t="s">
        <v>93</v>
      </c>
      <c r="AP1" t="s">
        <v>101</v>
      </c>
      <c r="AQ1" t="s">
        <v>107</v>
      </c>
      <c r="AR1" t="s">
        <v>668</v>
      </c>
      <c r="AS1" t="s">
        <v>669</v>
      </c>
      <c r="AT1" t="s">
        <v>670</v>
      </c>
      <c r="AW1" t="s">
        <v>565</v>
      </c>
      <c r="AX1" t="s">
        <v>571</v>
      </c>
      <c r="BB1" t="s">
        <v>569</v>
      </c>
      <c r="BC1" t="s">
        <v>570</v>
      </c>
      <c r="BD1" t="s">
        <v>572</v>
      </c>
      <c r="BE1" t="s">
        <v>573</v>
      </c>
      <c r="BH1" t="s">
        <v>788</v>
      </c>
      <c r="BI1" t="s">
        <v>159</v>
      </c>
      <c r="BJ1">
        <v>7.0000000000000007E-2</v>
      </c>
      <c r="BO1" t="s">
        <v>2045</v>
      </c>
    </row>
    <row r="2" spans="30:67">
      <c r="AD2" s="16" t="s">
        <v>160</v>
      </c>
      <c r="AF2">
        <f>IF(AND(R2="",COUNTA(R2:AA2)=0),0,Highest_Satisfaction_Rating-C2)</f>
        <v>0</v>
      </c>
      <c r="AG2">
        <f>IFERROR(AF2/COUNTA(R2:AA2),0)</f>
        <v>0</v>
      </c>
      <c r="AH2" t="e">
        <f>StringConcat(" ",R2:AA2)</f>
        <v>#VALUE!</v>
      </c>
      <c r="AI2" t="e">
        <f>IF(ExactWordInString(AH2,ImpactCat)=TRUE,AG2,0)</f>
        <v>#VALUE!</v>
      </c>
      <c r="AJ2">
        <f>IF(R2="",0,IF(ISNUMBER(FIND(R2,A_string)),1,0))+IF(S2="",0,IF(ISNUMBER(FIND(S2,A_string)),1,0))+IF(T2="",0,IF(ISNUMBER(FIND(T2,A_string)),1,0))+IF(U2="",0,IF(ISNUMBER(FIND(U2,A_string)),1,0))+IF(V2="",0,IF(ISNUMBER(FIND(V2,A_string)),1,0))+IF(W2="",0,IF(ISNUMBER(FIND(W2,A_string)),1,0))+IF(X2="",0,IF(ISNUMBER(FIND(X2,A_string)),1,0))+IF(Y2="",0,IF(ISNUMBER(FIND(Y2,A_string)),1,0))+IF(Z2="",0,IF(ISNUMBER(FIND(Z2,A_string)),1,0))+IF(AA2="",0,IF(ISNUMBER(FIND(AA2,A_string)),1,0))</f>
        <v>0</v>
      </c>
      <c r="AK2">
        <f>IF(R2="",0,IF(ISNUMBER(FIND(R2,NA_string)),1,0))+IF(S2="",0,IF(ISNUMBER(FIND(S2,NA_string)),1,0))+IF(T2="",0,IF(ISNUMBER(FIND(T2,NA_string)),1,0))+IF(U2="",0,IF(ISNUMBER(FIND(U2,NA_string)),1,0))+IF(V2="",0,IF(ISNUMBER(FIND(V2,NA_string)),1,0))+IF(W2="",0,IF(ISNUMBER(FIND(W2,NA_string)),1,0))+IF(X2="",0,IF(ISNUMBER(FIND(X2,NA_string)),1,0))+IF(Y2="",0,IF(ISNUMBER(FIND(Y2,NA_string)),1,0))+IF(Z2="",0,IF(ISNUMBER(FIND(Z2,NA_string)),1,0))+IF(AA2="",0,IF(ISNUMBER(FIND(AA2,NA_string)),1,0))</f>
        <v>0</v>
      </c>
      <c r="AL2">
        <f>IF(R2="",0,IF(ISNUMBER(FIND(R2,s_string)),1,0))+IF(S2="",0,IF(ISNUMBER(FIND(S2,s_string)),1,0))+IF(T2="",0,IF(ISNUMBER(FIND(T2,s_string)),1,0))+IF(U2="",0,IF(ISNUMBER(FIND(U2,s_string)),1,0))+IF(V2="",0,IF(ISNUMBER(FIND(V2,s_string)),1,0))+IF(W2="",0,IF(ISNUMBER(FIND(W2,s_string)),1,0))+IF(X2="",0,IF(ISNUMBER(FIND(X2,s_string)),1,0))+IF(Y2="",0,IF(ISNUMBER(FIND(Y2,s_string)),1,0))+IF(Z2="",0,IF(ISNUMBER(FIND(Z2,s_string)),1,0))+IF(AA2="",0,IF(ISNUMBER(FIND(AA2,s_string)),1,0))</f>
        <v>0</v>
      </c>
      <c r="AM2">
        <f>COUNTIF(R2:AA2,"MISC")+COUNTIF(R2:AA2,"UNK")</f>
        <v>0</v>
      </c>
      <c r="AN2">
        <f>IF(AJ2&gt;0,1,0)</f>
        <v>0</v>
      </c>
      <c r="AO2">
        <f>IF(AK2&gt;0,1,0)</f>
        <v>0</v>
      </c>
      <c r="AP2">
        <f>IF(AL2&gt;0,1,0)</f>
        <v>0</v>
      </c>
      <c r="AQ2">
        <f>IF(AM2&gt;0,1,0)</f>
        <v>0</v>
      </c>
      <c r="AR2" t="e">
        <f>ROUND(C2+AI2,0)</f>
        <v>#VALUE!</v>
      </c>
      <c r="AS2">
        <f>IF(R2="",0,IF(ISNUMBER(FIND(R2,cats_group)),1,0))+IF(S2="",0,IF(ISNUMBER(FIND(S2,cats_group)),1,0))+IF(T2="",0,IF(ISNUMBER(FIND(T2,cats_group)),1,0))+IF(U2="",0,IF(ISNUMBER(FIND(U2,cats_group)),1,0))+IF(V2="",0,IF(ISNUMBER(FIND(V2,cats_group)),1,0))+IF(W2="",0,IF(ISNUMBER(FIND(W2,cats_group)),1,0))+IF(X2="",0,IF(ISNUMBER(FIND(X2,cats_group)),1,0))+IF(Y2="",0,IF(ISNUMBER(FIND(Y2,cats_group)),1,0))+IF(Z2="",0,IF(ISNUMBER(FIND(Z2,cats_group)),1,0))+IF(AA2="",0,IF(ISNUMBER(FIND(AA2,cats_group)),1,0))</f>
        <v>0</v>
      </c>
      <c r="AT2">
        <f>ROUND(C2+AS2*AG2,0)</f>
        <v>0</v>
      </c>
      <c r="AV2">
        <v>0</v>
      </c>
      <c r="AW2" t="e">
        <f ca="1">COUNTIFS(filt_rating,AV2,filt_vc1,"&lt;&gt;"&amp;"")</f>
        <v>#REF!</v>
      </c>
      <c r="AX2" t="e">
        <f ca="1">COUNTIFS(filt_rating_chg_spl,AV2,filt_vc1,"&lt;&gt;"&amp;"")</f>
        <v>#REF!</v>
      </c>
      <c r="AZ2" t="s">
        <v>566</v>
      </c>
      <c r="BA2">
        <f>Configuration!W5</f>
        <v>0</v>
      </c>
      <c r="BB2">
        <v>0</v>
      </c>
      <c r="BC2" t="e">
        <f ca="1">SUMIFS(AX2:AX12,AV2:AV12,"&gt;="&amp;BA2)</f>
        <v>#REF!</v>
      </c>
      <c r="BD2" s="89" t="e">
        <f ca="1">(BC2/AW14)*AY19</f>
        <v>#REF!</v>
      </c>
      <c r="BE2" s="103" t="str">
        <f>IF(Flag_22=1,"",(((AX19+BD2)/AW16)-AW19)*100)</f>
        <v/>
      </c>
      <c r="BI2" t="s">
        <v>165</v>
      </c>
      <c r="BJ2">
        <v>-0.16</v>
      </c>
      <c r="BM2">
        <f>IF((IFERROR(FIND(ImpactCat,AH2),0))&gt;0,1,0)</f>
        <v>0</v>
      </c>
      <c r="BN2">
        <f>IF(IF((IFERROR(FIND(ImpactCat,AH2),0))&gt;0,1,0)+IF((IFERROR(FIND(CatProx,AH2),0))&gt;0,1,0)=2,1,0)</f>
        <v>0</v>
      </c>
      <c r="BO2" t="s">
        <v>193</v>
      </c>
    </row>
    <row r="3" spans="30:67">
      <c r="AV3">
        <v>1</v>
      </c>
      <c r="AW3" t="e">
        <f ca="1">COUNTIFS(filt_rating,AV3,filt_vc1,"&lt;&gt;"&amp;"")</f>
        <v>#REF!</v>
      </c>
      <c r="AX3" t="e">
        <f ca="1">COUNTIFS(filt_rating_chg_spl,AV3,filt_vc1,"&lt;&gt;"&amp;"")</f>
        <v>#REF!</v>
      </c>
      <c r="AZ3" t="s">
        <v>567</v>
      </c>
      <c r="BA3">
        <f>Configuration!W7</f>
        <v>0</v>
      </c>
      <c r="BB3" t="e">
        <f ca="1">SUMIFS(AW2:AW12,AV2:AV12,"&lt;="&amp;BA3)</f>
        <v>#REF!</v>
      </c>
      <c r="BC3" t="e">
        <f ca="1">SUMIFS(AX2:AX12,AV2:AV12,"&lt;="&amp;BA3)</f>
        <v>#REF!</v>
      </c>
      <c r="BD3" t="e">
        <f ca="1">BC3-BB3</f>
        <v>#REF!</v>
      </c>
      <c r="BE3" s="103" t="str">
        <f>IF(Flag_22=1,"",-((1-BC3/BB3)*AW20)*100)</f>
        <v/>
      </c>
      <c r="BI3" t="s">
        <v>3362</v>
      </c>
      <c r="BJ3">
        <v>0.03</v>
      </c>
      <c r="BO3" t="s">
        <v>2046</v>
      </c>
    </row>
    <row r="4" spans="30:67">
      <c r="AD4" s="15" t="s">
        <v>97</v>
      </c>
      <c r="AV4">
        <v>2</v>
      </c>
      <c r="AW4" t="e">
        <f ca="1">COUNTIFS(filt_rating,AV4,filt_vc1,"&lt;&gt;"&amp;"")</f>
        <v>#REF!</v>
      </c>
      <c r="AX4" t="e">
        <f ca="1">COUNTIFS(filt_rating_chg_spl,AV4,filt_vc1,"&lt;&gt;"&amp;"")</f>
        <v>#REF!</v>
      </c>
      <c r="BI4" t="s">
        <v>164</v>
      </c>
      <c r="BJ4">
        <v>-0.34</v>
      </c>
      <c r="BO4" s="3" t="str">
        <f>IFERROR(SUM(BN:BN)/SUM(BM:BM),"")</f>
        <v/>
      </c>
    </row>
    <row r="5" spans="30:67">
      <c r="AD5" s="18" t="str">
        <f>IF(Highest_Satisfaction_Rating="","",SUM(AI:AI)/SUM(AF:AF))</f>
        <v/>
      </c>
      <c r="AE5" t="s">
        <v>99</v>
      </c>
      <c r="AV5">
        <v>3</v>
      </c>
      <c r="AW5" t="e">
        <f ca="1">COUNTIFS(filt_rating,AV5,filt_vc1,"&lt;&gt;"&amp;"")</f>
        <v>#REF!</v>
      </c>
      <c r="AX5" t="e">
        <f ca="1">COUNTIFS(filt_rating_chg_spl,AV5,filt_vc1,"&lt;&gt;"&amp;"")</f>
        <v>#REF!</v>
      </c>
      <c r="BI5" t="s">
        <v>671</v>
      </c>
      <c r="BJ5">
        <v>0.32</v>
      </c>
    </row>
    <row r="6" spans="30:67">
      <c r="AV6">
        <v>4</v>
      </c>
      <c r="AW6" t="e">
        <f ca="1">COUNTIFS(filt_rating,AV6,filt_vc1,"&lt;&gt;"&amp;"")</f>
        <v>#REF!</v>
      </c>
      <c r="AX6" t="e">
        <f ca="1">COUNTIFS(filt_rating_chg_spl,AV6,filt_vc1,"&lt;&gt;"&amp;"")</f>
        <v>#REF!</v>
      </c>
      <c r="BD6" s="89"/>
      <c r="BE6" s="103"/>
      <c r="BI6" t="s">
        <v>3</v>
      </c>
      <c r="BJ6">
        <v>-0.34</v>
      </c>
    </row>
    <row r="7" spans="30:67">
      <c r="AD7" s="15" t="s">
        <v>98</v>
      </c>
      <c r="AV7">
        <v>5</v>
      </c>
      <c r="AW7" t="e">
        <f ca="1">COUNTIFS(filt_rating,AV7,filt_vc1,"&lt;&gt;"&amp;"")</f>
        <v>#REF!</v>
      </c>
      <c r="AX7" t="e">
        <f ca="1">COUNTIFS(filt_rating_chg_spl,AV7,filt_vc1,"&lt;&gt;"&amp;"")</f>
        <v>#REF!</v>
      </c>
      <c r="AZ7" t="s">
        <v>696</v>
      </c>
      <c r="BA7">
        <f>ROUND(IFERROR(CORREL(AS:AS,C:C),0),2)</f>
        <v>0</v>
      </c>
      <c r="BE7" s="103"/>
      <c r="BI7" t="s">
        <v>193</v>
      </c>
      <c r="BJ7">
        <v>-0.44</v>
      </c>
    </row>
    <row r="8" spans="30:67">
      <c r="AD8" s="17" t="str">
        <f>IF(Highest_Satisfaction_Rating="","",CatImpact*Non_satisfied_Proportion)</f>
        <v/>
      </c>
      <c r="AE8" t="s">
        <v>100</v>
      </c>
      <c r="AV8">
        <v>6</v>
      </c>
      <c r="AW8" t="e">
        <f ca="1">COUNTIFS(filt_rating,AV8,filt_vc1,"&lt;&gt;"&amp;"")</f>
        <v>#REF!</v>
      </c>
      <c r="AX8" t="e">
        <f ca="1">COUNTIFS(filt_rating_chg_spl,AV8,filt_vc1,"&lt;&gt;"&amp;"")</f>
        <v>#REF!</v>
      </c>
      <c r="BI8" t="s">
        <v>2095</v>
      </c>
      <c r="BJ8">
        <v>0.17</v>
      </c>
    </row>
    <row r="9" spans="30:67">
      <c r="AV9">
        <v>7</v>
      </c>
      <c r="AW9" t="e">
        <f ca="1">COUNTIFS(filt_rating,AV9,filt_vc1,"&lt;&gt;"&amp;"")</f>
        <v>#REF!</v>
      </c>
      <c r="AX9" t="e">
        <f ca="1">COUNTIFS(filt_rating_chg_spl,AV9,filt_vc1,"&lt;&gt;"&amp;"")</f>
        <v>#REF!</v>
      </c>
      <c r="BI9" t="s">
        <v>527</v>
      </c>
      <c r="BJ9">
        <v>-0.02</v>
      </c>
    </row>
    <row r="10" spans="30:67">
      <c r="AV10">
        <v>8</v>
      </c>
      <c r="AW10" t="e">
        <f ca="1">COUNTIFS(filt_rating,AV10,filt_vc1,"&lt;&gt;"&amp;"")</f>
        <v>#REF!</v>
      </c>
      <c r="AX10" t="e">
        <f ca="1">COUNTIFS(filt_rating_chg_spl,AV10,filt_vc1,"&lt;&gt;"&amp;"")</f>
        <v>#REF!</v>
      </c>
      <c r="BI10" t="s">
        <v>551</v>
      </c>
      <c r="BJ10">
        <v>-0.02</v>
      </c>
    </row>
    <row r="11" spans="30:67">
      <c r="AV11">
        <v>9</v>
      </c>
      <c r="AW11" t="e">
        <f ca="1">COUNTIFS(filt_rating,AV11,filt_vc1,"&lt;&gt;"&amp;"")</f>
        <v>#REF!</v>
      </c>
      <c r="AX11" t="e">
        <f ca="1">COUNTIFS(filt_rating_chg_spl,AV11,filt_vc1,"&lt;&gt;"&amp;"")</f>
        <v>#REF!</v>
      </c>
      <c r="BC11" s="3"/>
      <c r="BI11" t="s">
        <v>168</v>
      </c>
      <c r="BJ11">
        <v>-0.36</v>
      </c>
    </row>
    <row r="12" spans="30:67">
      <c r="AV12">
        <v>10</v>
      </c>
      <c r="AW12" t="e">
        <f ca="1">COUNTIFS(filt_rating,AV12,filt_vc1,"&lt;&gt;"&amp;"")</f>
        <v>#REF!</v>
      </c>
      <c r="AX12" t="e">
        <f ca="1">COUNTIFS(filt_rating_chg_spl,AV12,filt_vc1,"&lt;&gt;"&amp;"")</f>
        <v>#REF!</v>
      </c>
      <c r="BI12" t="s">
        <v>155</v>
      </c>
      <c r="BJ12">
        <v>0.05</v>
      </c>
    </row>
    <row r="13" spans="30:67">
      <c r="BI13" t="s">
        <v>151</v>
      </c>
      <c r="BJ13">
        <v>0.05</v>
      </c>
    </row>
    <row r="14" spans="30:67">
      <c r="AV14" t="s">
        <v>568</v>
      </c>
      <c r="AW14" t="e">
        <f ca="1">SUM(AW2:AW12)</f>
        <v>#REF!</v>
      </c>
      <c r="AX14" t="e">
        <f ca="1">SUM(AX2:AX12)</f>
        <v>#REF!</v>
      </c>
      <c r="BI14" t="s">
        <v>158</v>
      </c>
      <c r="BJ14">
        <v>-0.16</v>
      </c>
    </row>
    <row r="15" spans="30:67" ht="15.75" thickBot="1">
      <c r="BI15" t="s">
        <v>153</v>
      </c>
      <c r="BJ15">
        <v>0.22</v>
      </c>
    </row>
    <row r="16" spans="30:67">
      <c r="AV16" s="106" t="s">
        <v>578</v>
      </c>
      <c r="AW16" s="107">
        <v>949</v>
      </c>
      <c r="AX16" s="107"/>
      <c r="AY16" s="108"/>
      <c r="AZ16" s="102"/>
      <c r="BI16" t="s">
        <v>2093</v>
      </c>
      <c r="BJ16">
        <v>0.22</v>
      </c>
    </row>
    <row r="17" spans="48:62">
      <c r="AV17" s="109"/>
      <c r="AY17" s="110"/>
      <c r="AZ17" s="102"/>
      <c r="BD17" s="101"/>
      <c r="BI17" t="s">
        <v>167</v>
      </c>
      <c r="BJ17">
        <v>0.22</v>
      </c>
    </row>
    <row r="18" spans="48:62">
      <c r="AV18" s="111" t="s">
        <v>587</v>
      </c>
      <c r="AW18" s="7" t="s">
        <v>99</v>
      </c>
      <c r="AX18" s="7" t="s">
        <v>585</v>
      </c>
      <c r="AY18" s="112" t="s">
        <v>586</v>
      </c>
      <c r="BD18" s="101"/>
      <c r="BI18" t="s">
        <v>2098</v>
      </c>
      <c r="BJ18">
        <v>-0.25</v>
      </c>
    </row>
    <row r="19" spans="48:62">
      <c r="AV19" s="109" t="s">
        <v>574</v>
      </c>
      <c r="AW19" s="101">
        <v>0.7102212855637513</v>
      </c>
      <c r="AX19" s="116">
        <f>ROUND(AW19*$AW$16,0)</f>
        <v>674</v>
      </c>
      <c r="AY19" s="118">
        <f>AX21+AX20</f>
        <v>275</v>
      </c>
      <c r="BI19" t="s">
        <v>174</v>
      </c>
      <c r="BJ19">
        <v>0.31</v>
      </c>
    </row>
    <row r="20" spans="48:62">
      <c r="AV20" s="109" t="s">
        <v>575</v>
      </c>
      <c r="AW20" s="101">
        <v>0.15279241306638566</v>
      </c>
      <c r="AX20" s="116">
        <f>ROUND(AW20*$AW$16,0)</f>
        <v>145</v>
      </c>
      <c r="AY20" s="110"/>
      <c r="BI20" t="s">
        <v>166</v>
      </c>
      <c r="BJ20">
        <v>-0.25</v>
      </c>
    </row>
    <row r="21" spans="48:62" ht="15.75" thickBot="1">
      <c r="AV21" s="113" t="s">
        <v>579</v>
      </c>
      <c r="AW21" s="115">
        <f>1-AW19-AW20</f>
        <v>0.13698630136986303</v>
      </c>
      <c r="AX21" s="117">
        <f>ROUND(AW21*$AW$16,0)</f>
        <v>130</v>
      </c>
      <c r="AY21" s="114"/>
    </row>
    <row r="23" spans="48:62">
      <c r="AV23" t="s">
        <v>594</v>
      </c>
      <c r="AW23" t="s">
        <v>602</v>
      </c>
      <c r="AX23" t="s">
        <v>103</v>
      </c>
    </row>
    <row r="24" spans="48:62">
      <c r="AV24" t="s">
        <v>595</v>
      </c>
      <c r="AW24" t="s">
        <v>603</v>
      </c>
      <c r="AX24" t="s">
        <v>103</v>
      </c>
    </row>
    <row r="25" spans="48:62">
      <c r="AV25" t="s">
        <v>596</v>
      </c>
      <c r="AW25" t="s">
        <v>5758</v>
      </c>
      <c r="AX25" t="s">
        <v>103</v>
      </c>
    </row>
    <row r="26" spans="48:62">
      <c r="AV26" t="s">
        <v>597</v>
      </c>
      <c r="AW26" t="s">
        <v>5759</v>
      </c>
      <c r="AX26" t="s">
        <v>103</v>
      </c>
    </row>
    <row r="27" spans="48:62">
      <c r="AV27" t="s">
        <v>598</v>
      </c>
      <c r="AW27" t="s">
        <v>5760</v>
      </c>
      <c r="AX27" t="s">
        <v>103</v>
      </c>
    </row>
    <row r="28" spans="48:62">
      <c r="AV28" t="s">
        <v>599</v>
      </c>
      <c r="AW28" t="s">
        <v>5761</v>
      </c>
      <c r="AX28" t="s">
        <v>103</v>
      </c>
    </row>
    <row r="29" spans="48:62">
      <c r="AV29" t="s">
        <v>600</v>
      </c>
      <c r="AW29" t="s">
        <v>5762</v>
      </c>
      <c r="AX29" t="s">
        <v>103</v>
      </c>
    </row>
    <row r="30" spans="48:62">
      <c r="AV30" t="s">
        <v>695</v>
      </c>
      <c r="AW30" t="s">
        <v>697</v>
      </c>
      <c r="AX30" t="s">
        <v>103</v>
      </c>
    </row>
    <row r="31" spans="48:62">
      <c r="AV31" t="s">
        <v>698</v>
      </c>
      <c r="AW31" t="s">
        <v>699</v>
      </c>
      <c r="AX31" t="s">
        <v>103</v>
      </c>
    </row>
  </sheetData>
  <autoFilter ref="A1:AI5911" xr:uid="{00000000-0009-0000-0000-000008000000}"/>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AC62"/>
  <sheetViews>
    <sheetView showGridLines="0" topLeftCell="F1" workbookViewId="0">
      <selection activeCell="P3" sqref="P3:P50"/>
    </sheetView>
  </sheetViews>
  <sheetFormatPr defaultRowHeight="15"/>
  <cols>
    <col min="1" max="1" width="20.42578125" customWidth="1"/>
    <col min="3" max="3" width="22.7109375" bestFit="1" customWidth="1"/>
    <col min="4" max="4" width="15" bestFit="1" customWidth="1"/>
    <col min="5" max="5" width="16.28515625" bestFit="1" customWidth="1"/>
    <col min="6" max="6" width="16.7109375" bestFit="1" customWidth="1"/>
    <col min="7" max="7" width="9.7109375" bestFit="1" customWidth="1"/>
    <col min="9" max="9" width="8.85546875" bestFit="1" customWidth="1"/>
    <col min="10" max="10" width="46" bestFit="1" customWidth="1"/>
    <col min="11" max="11" width="10.42578125" bestFit="1" customWidth="1"/>
    <col min="12" max="12" width="10.28515625" bestFit="1" customWidth="1"/>
    <col min="13" max="13" width="21.42578125" bestFit="1" customWidth="1"/>
    <col min="14" max="14" width="21.42578125" customWidth="1"/>
    <col min="15" max="15" width="19" bestFit="1" customWidth="1"/>
    <col min="16" max="16" width="9" bestFit="1" customWidth="1"/>
    <col min="17" max="17" width="19.28515625" bestFit="1" customWidth="1"/>
    <col min="18" max="18" width="13.140625" bestFit="1" customWidth="1"/>
    <col min="19" max="19" width="13.140625" customWidth="1"/>
    <col min="20" max="20" width="46" bestFit="1" customWidth="1"/>
    <col min="21" max="21" width="28.28515625" bestFit="1" customWidth="1"/>
    <col min="26" max="26" width="10.5703125" bestFit="1" customWidth="1"/>
  </cols>
  <sheetData>
    <row r="1" spans="1:29">
      <c r="A1" s="15" t="s">
        <v>83</v>
      </c>
      <c r="V1" s="1" t="s">
        <v>117</v>
      </c>
      <c r="W1" s="1" t="s">
        <v>118</v>
      </c>
      <c r="X1" s="1" t="s">
        <v>119</v>
      </c>
      <c r="Y1" s="1" t="s">
        <v>120</v>
      </c>
      <c r="Z1" s="127" t="s">
        <v>604</v>
      </c>
      <c r="AB1" s="127" t="s">
        <v>605</v>
      </c>
      <c r="AC1" t="b">
        <v>0</v>
      </c>
    </row>
    <row r="2" spans="1:29">
      <c r="A2">
        <f>COUNTA(Filter!A:A)-1-IF(exclUNC=TRUE,Dictionary!F19,0)-IF(exclUNK=TRUE,Dictionary!F22,0)</f>
        <v>-147</v>
      </c>
      <c r="C2" s="21"/>
      <c r="D2" s="22" t="s">
        <v>113</v>
      </c>
      <c r="E2" s="23" t="s">
        <v>114</v>
      </c>
      <c r="F2" s="22" t="s">
        <v>108</v>
      </c>
      <c r="G2" s="23" t="s">
        <v>110</v>
      </c>
      <c r="H2" s="131" t="s">
        <v>611</v>
      </c>
      <c r="I2" s="7" t="s">
        <v>1</v>
      </c>
      <c r="J2" t="s">
        <v>84</v>
      </c>
      <c r="K2" t="s">
        <v>90</v>
      </c>
      <c r="L2" t="s">
        <v>85</v>
      </c>
      <c r="M2" s="3" t="s">
        <v>87</v>
      </c>
      <c r="N2" s="3" t="s">
        <v>488</v>
      </c>
      <c r="O2" s="3" t="s">
        <v>88</v>
      </c>
      <c r="Q2" t="s">
        <v>477</v>
      </c>
      <c r="R2" t="s">
        <v>576</v>
      </c>
      <c r="S2" t="s">
        <v>577</v>
      </c>
      <c r="T2" t="s">
        <v>116</v>
      </c>
      <c r="V2" s="1">
        <v>3</v>
      </c>
      <c r="W2" s="1">
        <v>33</v>
      </c>
      <c r="X2" s="1">
        <v>40</v>
      </c>
      <c r="Y2" s="1">
        <v>15</v>
      </c>
    </row>
    <row r="3" spans="1:29">
      <c r="A3" s="1" t="s">
        <v>109</v>
      </c>
      <c r="C3" s="24" t="s">
        <v>92</v>
      </c>
      <c r="D3" s="30">
        <f>SUM(Filter!AJ:AJ)</f>
        <v>0</v>
      </c>
      <c r="E3" s="29" t="e">
        <f>D3/$A$4</f>
        <v>#DIV/0!</v>
      </c>
      <c r="F3" s="28">
        <f>SUM(Filter!AN:AN)</f>
        <v>0</v>
      </c>
      <c r="G3" s="29">
        <f>F3/Filtered_Surveys</f>
        <v>0</v>
      </c>
      <c r="H3">
        <f>IFERROR(INDEX(Configuration!$P$3:$S$200,MATCH(I3,Configuration!$P$3:$P$200,0),4),0)</f>
        <v>0</v>
      </c>
      <c r="I3" t="s">
        <v>158</v>
      </c>
      <c r="J3" t="str">
        <f>IF(I3="","",IF(I3="UNC","Unclear verbatim",IF(I3="UNK","Unknown",IFERROR(INDEX(Configuration!$P$3:$Q$200,MATCH(Table!I3,Configuration!$P$3:$P$200,0),2),"&lt;Missing!&gt;"))))</f>
        <v>Accessibility</v>
      </c>
      <c r="K3" t="str">
        <f>IF(I3="","",IF(OR(I3="UNK",I3="UNC"),"Unknown",IFERROR(INDEX(Configuration!$P$3:$R$200,MATCH(Table!I3,Configuration!$P$3:$P$200,0),3),"&lt;Missing!&gt;")))</f>
        <v>Non-agent</v>
      </c>
      <c r="L3">
        <f>COUNTIF(Filter!$R:$AA,I3)</f>
        <v>0</v>
      </c>
      <c r="M3" s="3" t="e">
        <f>L3/$A$4</f>
        <v>#DIV/0!</v>
      </c>
      <c r="N3" s="3"/>
      <c r="O3" s="3">
        <f t="shared" ref="O3" si="0">L3/Filtered_Surveys</f>
        <v>0</v>
      </c>
      <c r="T3" s="38" t="s">
        <v>627</v>
      </c>
      <c r="AB3" t="s">
        <v>607</v>
      </c>
      <c r="AC3">
        <f>COUNTIF(AA1:AA200,FALSE)</f>
        <v>0</v>
      </c>
    </row>
    <row r="4" spans="1:29">
      <c r="A4">
        <f>SUM(L:L)</f>
        <v>0</v>
      </c>
      <c r="C4" s="25" t="s">
        <v>93</v>
      </c>
      <c r="D4" s="33">
        <f>SUM(Filter!AK:AK)</f>
        <v>0</v>
      </c>
      <c r="E4" s="32" t="e">
        <f>D4/$A$4</f>
        <v>#DIV/0!</v>
      </c>
      <c r="F4" s="31">
        <f>SUM(Filter!AO:AO)</f>
        <v>0</v>
      </c>
      <c r="G4" s="32">
        <f>F4/Filtered_Surveys</f>
        <v>0</v>
      </c>
      <c r="H4">
        <f>IFERROR(INDEX(Configuration!$P$3:$S$200,MATCH(I4,Configuration!$P$3:$P$200,0),4),0)</f>
        <v>0</v>
      </c>
      <c r="I4" t="s">
        <v>5364</v>
      </c>
      <c r="J4" t="str">
        <f>IF(I4="","",IF(I4="UNC","Unclear verbatim",IF(I4="UNK","Unknown",IFERROR(INDEX(Configuration!$P$3:$Q$200,MATCH(Table!I4,Configuration!$P$3:$P$200,0),2),"&lt;Missing!&gt;"))))</f>
        <v>Advertising</v>
      </c>
      <c r="K4" t="str">
        <f>IF(I4="","",IF(OR(I4="UNK",I4="UNC"),"Unknown",IFERROR(INDEX(Configuration!$P$3:$R$200,MATCH(Table!I4,Configuration!$P$3:$P$200,0),3),"&lt;Missing!&gt;")))</f>
        <v>Non-agent</v>
      </c>
      <c r="L4">
        <f>COUNTIF(Filter!$R:$AA,I4)</f>
        <v>0</v>
      </c>
      <c r="M4" s="3" t="e">
        <f t="shared" ref="M4:M59" si="1">L4/$A$4</f>
        <v>#DIV/0!</v>
      </c>
      <c r="N4" s="3"/>
      <c r="O4" s="3">
        <f t="shared" ref="O4:O59" si="2">L4/Filtered_Surveys</f>
        <v>0</v>
      </c>
      <c r="T4" s="38" t="s">
        <v>5365</v>
      </c>
    </row>
    <row r="5" spans="1:29">
      <c r="A5" s="15" t="s">
        <v>91</v>
      </c>
      <c r="C5" s="26" t="s">
        <v>101</v>
      </c>
      <c r="D5" s="30">
        <f>SUM(Filter!AL:AL)</f>
        <v>0</v>
      </c>
      <c r="E5" s="29" t="e">
        <f>D5/$A$4</f>
        <v>#DIV/0!</v>
      </c>
      <c r="F5" s="28">
        <f>SUM(Filter!AP:AP)</f>
        <v>0</v>
      </c>
      <c r="G5" s="29">
        <f>F5/Filtered_Surveys</f>
        <v>0</v>
      </c>
      <c r="H5">
        <f>IFERROR(INDEX(Configuration!$P$3:$S$200,MATCH(I5,Configuration!$P$3:$P$200,0),4),0)</f>
        <v>0</v>
      </c>
      <c r="I5" t="s">
        <v>518</v>
      </c>
      <c r="J5" t="str">
        <f>IF(I5="","",IF(I5="UNC","Unclear verbatim",IF(I5="UNK","Unknown",IFERROR(INDEX(Configuration!$P$3:$Q$200,MATCH(Table!I5,Configuration!$P$3:$P$200,0),2),"&lt;Missing!&gt;"))))</f>
        <v>Authority to resolve</v>
      </c>
      <c r="K5" t="str">
        <f>IF(I5="","",IF(OR(I5="UNK",I5="UNC"),"Unknown",IFERROR(INDEX(Configuration!$P$3:$R$200,MATCH(Table!I5,Configuration!$P$3:$P$200,0),3),"&lt;Missing!&gt;")))</f>
        <v>Shared</v>
      </c>
      <c r="L5">
        <f>COUNTIF(Filter!$R:$AA,I5)</f>
        <v>0</v>
      </c>
      <c r="M5" s="3" t="e">
        <f t="shared" si="1"/>
        <v>#DIV/0!</v>
      </c>
      <c r="N5" s="3"/>
      <c r="O5" s="3">
        <f t="shared" si="2"/>
        <v>0</v>
      </c>
      <c r="T5" s="100" t="s">
        <v>2101</v>
      </c>
    </row>
    <row r="6" spans="1:29">
      <c r="A6">
        <f>COUNTA(I:I)-1</f>
        <v>57</v>
      </c>
      <c r="C6" s="27" t="s">
        <v>107</v>
      </c>
      <c r="D6" s="36">
        <f>SUM(Filter!AM:AM)</f>
        <v>0</v>
      </c>
      <c r="E6" s="35" t="e">
        <f>D6/$A$4</f>
        <v>#DIV/0!</v>
      </c>
      <c r="F6" s="34">
        <f>SUM(Filter!AQ:AQ)</f>
        <v>0</v>
      </c>
      <c r="G6" s="35">
        <f>F6/Filtered_Surveys</f>
        <v>0</v>
      </c>
      <c r="H6">
        <f>IFERROR(INDEX(Configuration!$P$3:$S$200,MATCH(I6,Configuration!$P$3:$P$200,0),4),0)</f>
        <v>0</v>
      </c>
      <c r="I6" t="s">
        <v>527</v>
      </c>
      <c r="J6" t="str">
        <f>IF(I6="","",IF(I6="UNC","Unclear verbatim",IF(I6="UNK","Unknown",IFERROR(INDEX(Configuration!$P$3:$Q$200,MATCH(Table!I6,Configuration!$P$3:$P$200,0),2),"&lt;Missing!&gt;"))))</f>
        <v>Billing issues</v>
      </c>
      <c r="K6" t="str">
        <f>IF(I6="","",IF(OR(I6="UNK",I6="UNC"),"Unknown",IFERROR(INDEX(Configuration!$P$3:$R$200,MATCH(Table!I6,Configuration!$P$3:$P$200,0),3),"&lt;Missing!&gt;")))</f>
        <v>Non-agent</v>
      </c>
      <c r="L6">
        <f>COUNTIF(Filter!$R:$AA,I6)</f>
        <v>0</v>
      </c>
      <c r="M6" s="3" t="e">
        <f t="shared" si="1"/>
        <v>#DIV/0!</v>
      </c>
      <c r="N6" s="3"/>
      <c r="O6" s="3">
        <f t="shared" si="2"/>
        <v>0</v>
      </c>
      <c r="T6" s="38" t="s">
        <v>528</v>
      </c>
    </row>
    <row r="7" spans="1:29">
      <c r="H7">
        <f>IFERROR(INDEX(Configuration!$P$3:$S$200,MATCH(I7,Configuration!$P$3:$P$200,0),4),0)</f>
        <v>0</v>
      </c>
      <c r="I7" t="s">
        <v>2098</v>
      </c>
      <c r="J7" t="str">
        <f>IF(I7="","",IF(I7="UNC","Unclear verbatim",IF(I7="UNK","Unknown",IFERROR(INDEX(Configuration!$P$3:$Q$200,MATCH(Table!I7,Configuration!$P$3:$P$200,0),2),"&lt;Missing!&gt;"))))</f>
        <v>Cancellation issues</v>
      </c>
      <c r="K7" t="str">
        <f>IF(I7="","",IF(OR(I7="UNK",I7="UNC"),"Unknown",IFERROR(INDEX(Configuration!$P$3:$R$200,MATCH(Table!I7,Configuration!$P$3:$P$200,0),3),"&lt;Missing!&gt;")))</f>
        <v>Non-agent</v>
      </c>
      <c r="L7">
        <f>COUNTIF(Filter!$R:$AA,I7)</f>
        <v>0</v>
      </c>
      <c r="M7" s="3" t="e">
        <f t="shared" si="1"/>
        <v>#DIV/0!</v>
      </c>
      <c r="N7" s="3"/>
      <c r="O7" s="3">
        <f t="shared" si="2"/>
        <v>0</v>
      </c>
      <c r="T7" s="38" t="s">
        <v>2099</v>
      </c>
    </row>
    <row r="8" spans="1:29">
      <c r="A8" s="15" t="s">
        <v>475</v>
      </c>
      <c r="H8">
        <f>IFERROR(INDEX(Configuration!$P$3:$S$200,MATCH(I8,Configuration!$P$3:$P$200,0),4),0)</f>
        <v>0</v>
      </c>
      <c r="I8" t="s">
        <v>151</v>
      </c>
      <c r="J8" t="str">
        <f>IF(I8="","",IF(I8="UNC","Unclear verbatim",IF(I8="UNK","Unknown",IFERROR(INDEX(Configuration!$P$3:$Q$200,MATCH(Table!I8,Configuration!$P$3:$P$200,0),2),"&lt;Missing!&gt;"))))</f>
        <v>Soft skills</v>
      </c>
      <c r="K8" t="str">
        <f>IF(I8="","",IF(OR(I8="UNK",I8="UNC"),"Unknown",IFERROR(INDEX(Configuration!$P$3:$R$200,MATCH(Table!I8,Configuration!$P$3:$P$200,0),3),"&lt;Missing!&gt;")))</f>
        <v>Agent</v>
      </c>
      <c r="L8">
        <f>COUNTIF(Filter!$R:$AA,I8)</f>
        <v>0</v>
      </c>
      <c r="M8" s="3" t="e">
        <f t="shared" si="1"/>
        <v>#DIV/0!</v>
      </c>
      <c r="N8" s="3"/>
      <c r="O8" s="3">
        <f t="shared" si="2"/>
        <v>0</v>
      </c>
      <c r="T8" s="37" t="s">
        <v>2047</v>
      </c>
    </row>
    <row r="9" spans="1:29">
      <c r="A9">
        <f ca="1">COUNTA(output_cats)</f>
        <v>40</v>
      </c>
      <c r="D9" s="23" t="s">
        <v>89</v>
      </c>
      <c r="E9" s="79" t="s">
        <v>584</v>
      </c>
      <c r="F9" s="122" t="s">
        <v>583</v>
      </c>
      <c r="H9">
        <f>IFERROR(INDEX(Configuration!$P$3:$S$200,MATCH(I9,Configuration!$P$3:$P$200,0),4),0)</f>
        <v>0</v>
      </c>
      <c r="I9" t="s">
        <v>2698</v>
      </c>
      <c r="J9" t="str">
        <f>IF(I9="","",IF(I9="UNC","Unclear verbatim",IF(I9="UNK","Unknown",IFERROR(INDEX(Configuration!$P$3:$Q$200,MATCH(Table!I9,Configuration!$P$3:$P$200,0),2),"&lt;Missing!&gt;"))))</f>
        <v>Phone/chat connectivity</v>
      </c>
      <c r="K9" t="str">
        <f>IF(I9="","",IF(OR(I9="UNK",I9="UNC"),"Unknown",IFERROR(INDEX(Configuration!$P$3:$R$200,MATCH(Table!I9,Configuration!$P$3:$P$200,0),3),"&lt;Missing!&gt;")))</f>
        <v>Non-agent</v>
      </c>
      <c r="L9">
        <f>COUNTIF(Filter!$R:$AA,I9)</f>
        <v>0</v>
      </c>
      <c r="M9" s="3" t="e">
        <f t="shared" si="1"/>
        <v>#DIV/0!</v>
      </c>
      <c r="N9" s="3"/>
      <c r="O9" s="3">
        <f t="shared" si="2"/>
        <v>0</v>
      </c>
      <c r="T9" s="38" t="s">
        <v>2699</v>
      </c>
    </row>
    <row r="10" spans="1:29">
      <c r="A10" t="s">
        <v>558</v>
      </c>
      <c r="C10" s="24" t="s">
        <v>92</v>
      </c>
      <c r="D10" s="29">
        <f>SUMIFS(P3:P200,K3:K200,C10)</f>
        <v>0</v>
      </c>
      <c r="E10" s="123">
        <v>28.977871443624871</v>
      </c>
      <c r="F10" s="124">
        <v>-5.1523023010757969</v>
      </c>
      <c r="H10">
        <f>IFERROR(INDEX(Configuration!$P$3:$S$200,MATCH(I10,Configuration!$P$3:$P$200,0),4),0)</f>
        <v>0</v>
      </c>
      <c r="I10" t="s">
        <v>551</v>
      </c>
      <c r="J10" t="str">
        <f>IF(I10="","",IF(I10="UNC","Unclear verbatim",IF(I10="UNK","Unknown",IFERROR(INDEX(Configuration!$P$3:$Q$200,MATCH(Table!I10,Configuration!$P$3:$P$200,0),2),"&lt;Missing!&gt;"))))</f>
        <v>Credits, refunds, discounts, price match</v>
      </c>
      <c r="K10" t="str">
        <f>IF(I10="","",IF(OR(I10="UNK",I10="UNC"),"Unknown",IFERROR(INDEX(Configuration!$P$3:$R$200,MATCH(Table!I10,Configuration!$P$3:$P$200,0),3),"&lt;Missing!&gt;")))</f>
        <v>Non-agent</v>
      </c>
      <c r="L10">
        <f>COUNTIF(Filter!$R:$AA,I10)</f>
        <v>0</v>
      </c>
      <c r="M10" s="3" t="e">
        <f t="shared" si="1"/>
        <v>#DIV/0!</v>
      </c>
      <c r="N10" s="3"/>
      <c r="O10" s="3">
        <f t="shared" si="2"/>
        <v>0</v>
      </c>
      <c r="T10" s="38" t="s">
        <v>3383</v>
      </c>
    </row>
    <row r="11" spans="1:29">
      <c r="A11">
        <f>COUNTA(Filter!A:A)-1</f>
        <v>-1</v>
      </c>
      <c r="C11" s="25" t="s">
        <v>93</v>
      </c>
      <c r="D11" s="32">
        <f t="shared" ref="D11:D13" si="3">SUMIFS(P4:P201,K4:K201,C11)</f>
        <v>0</v>
      </c>
      <c r="E11" s="125">
        <v>28.977871443624871</v>
      </c>
      <c r="F11" s="126">
        <v>-6.2182958806087179</v>
      </c>
      <c r="H11">
        <f>IFERROR(INDEX(Configuration!$P$3:$S$200,MATCH(I11,Configuration!$P$3:$P$200,0),4),0)</f>
        <v>0</v>
      </c>
      <c r="I11" t="s">
        <v>5669</v>
      </c>
      <c r="J11" t="str">
        <f>IF(I11="","",IF(I11="UNC","Unclear verbatim",IF(I11="UNK","Unknown",IFERROR(INDEX(Configuration!$P$3:$Q$200,MATCH(Table!I11,Configuration!$P$3:$P$200,0),2),"&lt;Missing!&gt;"))))</f>
        <v>Cultural issues</v>
      </c>
      <c r="K11" t="str">
        <f>IF(I11="","",IF(OR(I11="UNK",I11="UNC"),"Unknown",IFERROR(INDEX(Configuration!$P$3:$R$200,MATCH(Table!I11,Configuration!$P$3:$P$200,0),3),"&lt;Missing!&gt;")))</f>
        <v>Non-agent</v>
      </c>
      <c r="L11">
        <f>COUNTIF(Filter!$R:$AA,I11)</f>
        <v>0</v>
      </c>
      <c r="M11" s="3" t="e">
        <f t="shared" si="1"/>
        <v>#DIV/0!</v>
      </c>
      <c r="N11" s="3"/>
      <c r="O11" s="3">
        <f t="shared" si="2"/>
        <v>0</v>
      </c>
      <c r="T11" s="38" t="s">
        <v>5670</v>
      </c>
    </row>
    <row r="12" spans="1:29">
      <c r="C12" s="26" t="s">
        <v>101</v>
      </c>
      <c r="D12" s="29">
        <f t="shared" si="3"/>
        <v>0</v>
      </c>
      <c r="E12" s="123">
        <v>28.977871443624871</v>
      </c>
      <c r="F12" s="124">
        <v>-8.7056142328522057</v>
      </c>
      <c r="H12">
        <f>IFERROR(INDEX(Configuration!$P$3:$S$200,MATCH(I12,Configuration!$P$3:$P$200,0),4),0)</f>
        <v>0</v>
      </c>
      <c r="I12" t="s">
        <v>675</v>
      </c>
      <c r="J12" t="str">
        <f>IF(I12="","",IF(I12="UNC","Unclear verbatim",IF(I12="UNK","Unknown",IFERROR(INDEX(Configuration!$P$3:$Q$200,MATCH(Table!I12,Configuration!$P$3:$P$200,0),2),"&lt;Missing!&gt;"))))</f>
        <v>Dispatch issues</v>
      </c>
      <c r="K12" t="str">
        <f>IF(I12="","",IF(OR(I12="UNK",I12="UNC"),"Unknown",IFERROR(INDEX(Configuration!$P$3:$R$200,MATCH(Table!I12,Configuration!$P$3:$P$200,0),3),"&lt;Missing!&gt;")))</f>
        <v>Agent</v>
      </c>
      <c r="L12">
        <f>COUNTIF(Filter!$R:$AA,I12)</f>
        <v>0</v>
      </c>
      <c r="M12" s="3" t="e">
        <f t="shared" si="1"/>
        <v>#DIV/0!</v>
      </c>
      <c r="N12" s="3"/>
      <c r="O12" s="3">
        <f t="shared" si="2"/>
        <v>0</v>
      </c>
      <c r="T12" s="37" t="s">
        <v>676</v>
      </c>
    </row>
    <row r="13" spans="1:29">
      <c r="A13" s="63" t="s">
        <v>580</v>
      </c>
      <c r="C13" s="27" t="s">
        <v>107</v>
      </c>
      <c r="D13" s="35">
        <f t="shared" si="3"/>
        <v>0</v>
      </c>
      <c r="E13" s="125">
        <v>28.977871443624871</v>
      </c>
      <c r="F13" s="126">
        <v>0</v>
      </c>
      <c r="H13">
        <f>IFERROR(INDEX(Configuration!$P$3:$S$200,MATCH(I13,Configuration!$P$3:$P$200,0),4),0)</f>
        <v>0</v>
      </c>
      <c r="I13" t="s">
        <v>3718</v>
      </c>
      <c r="J13" t="str">
        <f>IF(I13="","",IF(I13="UNC","Unclear verbatim",IF(I13="UNK","Unknown",IFERROR(INDEX(Configuration!$P$3:$Q$200,MATCH(Table!I13,Configuration!$P$3:$P$200,0),2),"&lt;Missing!&gt;"))))</f>
        <v>Product documentation</v>
      </c>
      <c r="K13" t="str">
        <f>IF(I13="","",IF(OR(I13="UNK",I13="UNC"),"Unknown",IFERROR(INDEX(Configuration!$P$3:$R$200,MATCH(Table!I13,Configuration!$P$3:$P$200,0),3),"&lt;Missing!&gt;")))</f>
        <v>Non-agent</v>
      </c>
      <c r="L13">
        <f>COUNTIF(Filter!$R:$AA,I13)</f>
        <v>0</v>
      </c>
      <c r="M13" s="3" t="e">
        <f t="shared" si="1"/>
        <v>#DIV/0!</v>
      </c>
      <c r="N13" s="3"/>
      <c r="O13" s="3">
        <f t="shared" si="2"/>
        <v>0</v>
      </c>
      <c r="T13" s="38" t="s">
        <v>3719</v>
      </c>
    </row>
    <row r="14" spans="1:29">
      <c r="A14" t="s">
        <v>3820</v>
      </c>
      <c r="B14" t="s">
        <v>103</v>
      </c>
      <c r="H14">
        <f>IFERROR(INDEX(Configuration!$P$3:$S$200,MATCH(I14,Configuration!$P$3:$P$200,0),4),0)</f>
        <v>0</v>
      </c>
      <c r="I14" t="s">
        <v>5557</v>
      </c>
      <c r="J14" t="str">
        <f>IF(I14="","",IF(I14="UNC","Unclear verbatim",IF(I14="UNK","Unknown",IFERROR(INDEX(Configuration!$P$3:$Q$200,MATCH(Table!I14,Configuration!$P$3:$P$200,0),2),"&lt;Missing!&gt;"))))</f>
        <v>Effort, too hard to get resolution</v>
      </c>
      <c r="K14" t="str">
        <f>IF(I14="","",IF(OR(I14="UNK",I14="UNC"),"Unknown",IFERROR(INDEX(Configuration!$P$3:$R$200,MATCH(Table!I14,Configuration!$P$3:$P$200,0),3),"&lt;Missing!&gt;")))</f>
        <v>Shared</v>
      </c>
      <c r="L14">
        <f>COUNTIF(Filter!$R:$AA,I14)</f>
        <v>0</v>
      </c>
      <c r="M14" s="3" t="e">
        <f t="shared" si="1"/>
        <v>#DIV/0!</v>
      </c>
      <c r="N14" s="3"/>
      <c r="O14" s="3">
        <f t="shared" si="2"/>
        <v>0</v>
      </c>
      <c r="T14" s="100" t="s">
        <v>5558</v>
      </c>
    </row>
    <row r="15" spans="1:29">
      <c r="A15" s="89"/>
      <c r="C15" t="s">
        <v>606</v>
      </c>
      <c r="D15" s="1" t="s">
        <v>574</v>
      </c>
      <c r="E15" s="1" t="s">
        <v>575</v>
      </c>
      <c r="H15">
        <f>IFERROR(INDEX(Configuration!$P$3:$S$200,MATCH(I15,Configuration!$P$3:$P$200,0),4),0)</f>
        <v>0</v>
      </c>
      <c r="I15" t="s">
        <v>174</v>
      </c>
      <c r="J15" t="str">
        <f>IF(I15="","",IF(I15="UNC","Unclear verbatim",IF(I15="UNK","Unknown",IFERROR(INDEX(Configuration!$P$3:$Q$200,MATCH(Table!I15,Configuration!$P$3:$P$200,0),2),"&lt;Missing!&gt;"))))</f>
        <v>Escalations</v>
      </c>
      <c r="K15" t="str">
        <f>IF(I15="","",IF(OR(I15="UNK",I15="UNC"),"Unknown",IFERROR(INDEX(Configuration!$P$3:$R$200,MATCH(Table!I15,Configuration!$P$3:$P$200,0),3),"&lt;Missing!&gt;")))</f>
        <v>Non-agent</v>
      </c>
      <c r="L15">
        <f>COUNTIF(Filter!$R:$AA,I15)</f>
        <v>0</v>
      </c>
      <c r="M15" s="3" t="e">
        <f t="shared" si="1"/>
        <v>#DIV/0!</v>
      </c>
      <c r="N15" s="3"/>
      <c r="O15" s="3">
        <f t="shared" si="2"/>
        <v>0</v>
      </c>
      <c r="T15" s="38" t="s">
        <v>625</v>
      </c>
    </row>
    <row r="16" spans="1:29">
      <c r="A16" s="63" t="s">
        <v>581</v>
      </c>
      <c r="D16" s="128">
        <v>0</v>
      </c>
      <c r="E16" s="128">
        <v>0</v>
      </c>
      <c r="H16" t="str">
        <f>IFERROR(INDEX(Configuration!$P$3:$S$200,MATCH(I16,Configuration!$P$3:$P$200,0),4),0)</f>
        <v>N</v>
      </c>
      <c r="I16" t="s">
        <v>154</v>
      </c>
      <c r="J16" t="str">
        <f>IF(I16="","",IF(I16="UNC","Unclear verbatim",IF(I16="UNK","Unknown",IFERROR(INDEX(Configuration!$P$3:$Q$200,MATCH(Table!I16,Configuration!$P$3:$P$200,0),2),"&lt;Missing!&gt;"))))</f>
        <v>General dissatisfaction</v>
      </c>
      <c r="K16" t="str">
        <f>IF(I16="","",IF(OR(I16="UNK",I16="UNC"),"Unknown",IFERROR(INDEX(Configuration!$P$3:$R$200,MATCH(Table!I16,Configuration!$P$3:$P$200,0),3),"&lt;Missing!&gt;")))</f>
        <v>Shared</v>
      </c>
      <c r="L16">
        <f>COUNTIF(Filter!$R:$AA,I16)</f>
        <v>0</v>
      </c>
      <c r="M16" s="3" t="e">
        <f t="shared" si="1"/>
        <v>#DIV/0!</v>
      </c>
      <c r="N16" s="3"/>
      <c r="O16" s="3">
        <f t="shared" si="2"/>
        <v>0</v>
      </c>
      <c r="T16" s="100" t="s">
        <v>468</v>
      </c>
    </row>
    <row r="17" spans="1:20">
      <c r="A17" t="s">
        <v>5763</v>
      </c>
      <c r="B17" t="s">
        <v>103</v>
      </c>
      <c r="H17">
        <f>IFERROR(INDEX(Configuration!$P$3:$S$200,MATCH(I17,Configuration!$P$3:$P$200,0),4),0)</f>
        <v>0</v>
      </c>
      <c r="I17" t="s">
        <v>178</v>
      </c>
      <c r="J17" t="str">
        <f>IF(I17="","",IF(I17="UNC","Unclear verbatim",IF(I17="UNK","Unknown",IFERROR(INDEX(Configuration!$P$3:$Q$200,MATCH(Table!I17,Configuration!$P$3:$P$200,0),2),"&lt;Missing!&gt;"))))</f>
        <v>Hang up</v>
      </c>
      <c r="K17" t="str">
        <f>IF(I17="","",IF(OR(I17="UNK",I17="UNC"),"Unknown",IFERROR(INDEX(Configuration!$P$3:$R$200,MATCH(Table!I17,Configuration!$P$3:$P$200,0),3),"&lt;Missing!&gt;")))</f>
        <v>Agent</v>
      </c>
      <c r="L17">
        <f>COUNTIF(Filter!$R:$AA,I17)</f>
        <v>0</v>
      </c>
      <c r="M17" s="3" t="e">
        <f t="shared" si="1"/>
        <v>#DIV/0!</v>
      </c>
      <c r="N17" s="3"/>
      <c r="O17" s="3">
        <f t="shared" si="2"/>
        <v>0</v>
      </c>
      <c r="T17" s="37" t="s">
        <v>619</v>
      </c>
    </row>
    <row r="18" spans="1:20">
      <c r="H18">
        <f>IFERROR(INDEX(Configuration!$P$3:$S$200,MATCH(I18,Configuration!$P$3:$P$200,0),4),0)</f>
        <v>0</v>
      </c>
      <c r="I18" t="s">
        <v>167</v>
      </c>
      <c r="J18" t="str">
        <f>IF(I18="","",IF(I18="UNC","Unclear verbatim",IF(I18="UNK","Unknown",IFERROR(INDEX(Configuration!$P$3:$Q$200,MATCH(Table!I18,Configuration!$P$3:$P$200,0),2),"&lt;Missing!&gt;"))))</f>
        <v>Agent hold</v>
      </c>
      <c r="K18" t="str">
        <f>IF(I18="","",IF(OR(I18="UNK",I18="UNC"),"Unknown",IFERROR(INDEX(Configuration!$P$3:$R$200,MATCH(Table!I18,Configuration!$P$3:$P$200,0),3),"&lt;Missing!&gt;")))</f>
        <v>Agent</v>
      </c>
      <c r="L18">
        <f>COUNTIF(Filter!$R:$AA,I18)</f>
        <v>0</v>
      </c>
      <c r="M18" s="3" t="e">
        <f t="shared" si="1"/>
        <v>#DIV/0!</v>
      </c>
      <c r="N18" s="3"/>
      <c r="O18" s="3">
        <f t="shared" si="2"/>
        <v>0</v>
      </c>
      <c r="T18" s="37" t="s">
        <v>2827</v>
      </c>
    </row>
    <row r="19" spans="1:20">
      <c r="A19" s="63" t="s">
        <v>582</v>
      </c>
      <c r="H19">
        <f>IFERROR(INDEX(Configuration!$P$3:$S$200,MATCH(I19,Configuration!$P$3:$P$200,0),4),0)</f>
        <v>0</v>
      </c>
      <c r="I19" t="s">
        <v>5560</v>
      </c>
      <c r="J19" t="str">
        <f>IF(I19="","",IF(I19="UNC","Unclear verbatim",IF(I19="UNK","Unknown",IFERROR(INDEX(Configuration!$P$3:$Q$200,MATCH(Table!I19,Configuration!$P$3:$P$200,0),2),"&lt;Missing!&gt;"))))</f>
        <v>Inventory isssue</v>
      </c>
      <c r="K19" t="str">
        <f>IF(I19="","",IF(OR(I19="UNK",I19="UNC"),"Unknown",IFERROR(INDEX(Configuration!$P$3:$R$200,MATCH(Table!I19,Configuration!$P$3:$P$200,0),3),"&lt;Missing!&gt;")))</f>
        <v>Non-agent</v>
      </c>
      <c r="L19">
        <f>COUNTIF(Filter!$R:$AA,I19)</f>
        <v>0</v>
      </c>
      <c r="M19" s="3" t="e">
        <f t="shared" si="1"/>
        <v>#DIV/0!</v>
      </c>
      <c r="N19" s="3"/>
      <c r="O19" s="3">
        <f t="shared" si="2"/>
        <v>0</v>
      </c>
      <c r="T19" s="38" t="s">
        <v>5561</v>
      </c>
    </row>
    <row r="20" spans="1:20">
      <c r="A20" t="s">
        <v>5764</v>
      </c>
      <c r="B20" t="s">
        <v>103</v>
      </c>
      <c r="H20">
        <f>IFERROR(INDEX(Configuration!$P$3:$S$200,MATCH(I20,Configuration!$P$3:$P$200,0),4),0)</f>
        <v>0</v>
      </c>
      <c r="I20" t="s">
        <v>157</v>
      </c>
      <c r="J20" t="str">
        <f>IF(I20="","",IF(I20="UNC","Unclear verbatim",IF(I20="UNK","Unknown",IFERROR(INDEX(Configuration!$P$3:$Q$200,MATCH(Table!I20,Configuration!$P$3:$P$200,0),2),"&lt;Missing!&gt;"))))</f>
        <v>IVR</v>
      </c>
      <c r="K20" t="str">
        <f>IF(I20="","",IF(OR(I20="UNK",I20="UNC"),"Unknown",IFERROR(INDEX(Configuration!$P$3:$R$200,MATCH(Table!I20,Configuration!$P$3:$P$200,0),3),"&lt;Missing!&gt;")))</f>
        <v>Non-agent</v>
      </c>
      <c r="L20">
        <f>COUNTIF(Filter!$R:$AA,I20)</f>
        <v>0</v>
      </c>
      <c r="M20" s="3" t="e">
        <f t="shared" si="1"/>
        <v>#DIV/0!</v>
      </c>
      <c r="N20" s="3"/>
      <c r="O20" s="3">
        <f t="shared" si="2"/>
        <v>0</v>
      </c>
      <c r="T20" s="38" t="s">
        <v>157</v>
      </c>
    </row>
    <row r="21" spans="1:20">
      <c r="H21">
        <f>IFERROR(INDEX(Configuration!$P$3:$S$200,MATCH(I21,Configuration!$P$3:$P$200,0),4),0)</f>
        <v>0</v>
      </c>
      <c r="I21" t="s">
        <v>3</v>
      </c>
      <c r="J21" t="str">
        <f>IF(I21="","",IF(I21="UNC","Unclear verbatim",IF(I21="UNK","Unknown",IFERROR(INDEX(Configuration!$P$3:$Q$200,MATCH(Table!I21,Configuration!$P$3:$P$200,0),2),"&lt;Missing!&gt;"))))</f>
        <v>Knowledge</v>
      </c>
      <c r="K21" t="str">
        <f>IF(I21="","",IF(OR(I21="UNK",I21="UNC"),"Unknown",IFERROR(INDEX(Configuration!$P$3:$R$200,MATCH(Table!I21,Configuration!$P$3:$P$200,0),3),"&lt;Missing!&gt;")))</f>
        <v>Agent</v>
      </c>
      <c r="L21">
        <f>COUNTIF(Filter!$R:$AA,I21)</f>
        <v>0</v>
      </c>
      <c r="M21" s="3" t="e">
        <f t="shared" si="1"/>
        <v>#DIV/0!</v>
      </c>
      <c r="N21" s="3"/>
      <c r="O21" s="3">
        <f t="shared" si="2"/>
        <v>0</v>
      </c>
      <c r="T21" s="37" t="s">
        <v>629</v>
      </c>
    </row>
    <row r="22" spans="1:20">
      <c r="A22" s="63" t="s">
        <v>592</v>
      </c>
      <c r="H22">
        <f>IFERROR(INDEX(Configuration!$P$3:$S$200,MATCH(I22,Configuration!$P$3:$P$200,0),4),0)</f>
        <v>0</v>
      </c>
      <c r="I22" t="s">
        <v>160</v>
      </c>
      <c r="J22" t="str">
        <f>IF(I22="","",IF(I22="UNC","Unclear verbatim",IF(I22="UNK","Unknown",IFERROR(INDEX(Configuration!$P$3:$Q$200,MATCH(Table!I22,Configuration!$P$3:$P$200,0),2),"&lt;Missing!&gt;"))))</f>
        <v>Language proficiency</v>
      </c>
      <c r="K22" t="str">
        <f>IF(I22="","",IF(OR(I22="UNK",I22="UNC"),"Unknown",IFERROR(INDEX(Configuration!$P$3:$R$200,MATCH(Table!I22,Configuration!$P$3:$P$200,0),3),"&lt;Missing!&gt;")))</f>
        <v>Agent</v>
      </c>
      <c r="L22">
        <f>COUNTIF(Filter!$R:$AA,I22)</f>
        <v>0</v>
      </c>
      <c r="M22" s="3" t="e">
        <f t="shared" si="1"/>
        <v>#DIV/0!</v>
      </c>
      <c r="N22" s="3"/>
      <c r="O22" s="3">
        <f t="shared" si="2"/>
        <v>0</v>
      </c>
      <c r="T22" s="37" t="s">
        <v>634</v>
      </c>
    </row>
    <row r="23" spans="1:20">
      <c r="A23" t="s">
        <v>593</v>
      </c>
      <c r="H23">
        <f>IFERROR(INDEX(Configuration!$P$3:$S$200,MATCH(I23,Configuration!$P$3:$P$200,0),4),0)</f>
        <v>0</v>
      </c>
      <c r="I23" t="s">
        <v>3554</v>
      </c>
      <c r="J23" t="str">
        <f>IF(I23="","",IF(I23="UNC","Unclear verbatim",IF(I23="UNK","Unknown",IFERROR(INDEX(Configuration!$P$3:$Q$200,MATCH(Table!I23,Configuration!$P$3:$P$200,0),2),"&lt;Missing!&gt;"))))</f>
        <v>Threats to sue</v>
      </c>
      <c r="K23" t="str">
        <f>IF(I23="","",IF(OR(I23="UNK",I23="UNC"),"Unknown",IFERROR(INDEX(Configuration!$P$3:$R$200,MATCH(Table!I23,Configuration!$P$3:$P$200,0),3),"&lt;Missing!&gt;")))</f>
        <v>Non-agent</v>
      </c>
      <c r="L23">
        <f>COUNTIF(Filter!$R:$AA,I23)</f>
        <v>0</v>
      </c>
      <c r="M23" s="3" t="e">
        <f t="shared" si="1"/>
        <v>#DIV/0!</v>
      </c>
      <c r="N23" s="3"/>
      <c r="O23" s="3">
        <f t="shared" si="2"/>
        <v>0</v>
      </c>
      <c r="T23" s="38" t="s">
        <v>3555</v>
      </c>
    </row>
    <row r="24" spans="1:20">
      <c r="H24" t="str">
        <f>IFERROR(INDEX(Configuration!$P$3:$S$200,MATCH(I24,Configuration!$P$3:$P$200,0),4),0)</f>
        <v>N</v>
      </c>
      <c r="I24" t="s">
        <v>150</v>
      </c>
      <c r="J24" t="str">
        <f>IF(I24="","",IF(I24="UNC","Unclear verbatim",IF(I24="UNK","Unknown",IFERROR(INDEX(Configuration!$P$3:$Q$200,MATCH(Table!I24,Configuration!$P$3:$P$200,0),2),"&lt;Missing!&gt;"))))</f>
        <v>Loyalty issues</v>
      </c>
      <c r="K24" t="str">
        <f>IF(I24="","",IF(OR(I24="UNK",I24="UNC"),"Unknown",IFERROR(INDEX(Configuration!$P$3:$R$200,MATCH(Table!I24,Configuration!$P$3:$P$200,0),3),"&lt;Missing!&gt;")))</f>
        <v>Non-agent</v>
      </c>
      <c r="L24">
        <f>COUNTIF(Filter!$R:$AA,I24)</f>
        <v>0</v>
      </c>
      <c r="M24" s="3" t="e">
        <f t="shared" si="1"/>
        <v>#DIV/0!</v>
      </c>
      <c r="N24" s="3"/>
      <c r="O24" s="3">
        <f t="shared" si="2"/>
        <v>0</v>
      </c>
      <c r="T24" s="38" t="s">
        <v>620</v>
      </c>
    </row>
    <row r="25" spans="1:20">
      <c r="A25" s="63" t="s">
        <v>601</v>
      </c>
      <c r="H25">
        <f>IFERROR(INDEX(Configuration!$P$3:$S$200,MATCH(I25,Configuration!$P$3:$P$200,0),4),0)</f>
        <v>0</v>
      </c>
      <c r="I25" t="s">
        <v>2700</v>
      </c>
      <c r="J25" t="str">
        <f>IF(I25="","",IF(I25="UNC","Unclear verbatim",IF(I25="UNK","Unknown",IFERROR(INDEX(Configuration!$P$3:$Q$200,MATCH(Table!I25,Configuration!$P$3:$P$200,0),2),"&lt;Missing!&gt;"))))</f>
        <v>Misinformation</v>
      </c>
      <c r="K25" t="str">
        <f>IF(I25="","",IF(OR(I25="UNK",I25="UNC"),"Unknown",IFERROR(INDEX(Configuration!$P$3:$R$200,MATCH(Table!I25,Configuration!$P$3:$P$200,0),3),"&lt;Missing!&gt;")))</f>
        <v>Shared</v>
      </c>
      <c r="L25">
        <f>COUNTIF(Filter!$R:$AA,I25)</f>
        <v>0</v>
      </c>
      <c r="M25" s="3" t="e">
        <f t="shared" si="1"/>
        <v>#DIV/0!</v>
      </c>
      <c r="N25" s="3"/>
      <c r="O25" s="3">
        <f t="shared" si="2"/>
        <v>0</v>
      </c>
      <c r="T25" s="100" t="s">
        <v>2701</v>
      </c>
    </row>
    <row r="26" spans="1:20">
      <c r="A26" s="188"/>
      <c r="H26">
        <f>IFERROR(INDEX(Configuration!$P$3:$S$200,MATCH(I26,Configuration!$P$3:$P$200,0),4),0)</f>
        <v>0</v>
      </c>
      <c r="I26" t="s">
        <v>165</v>
      </c>
      <c r="J26" t="str">
        <f>IF(I26="","",IF(I26="UNC","Unclear verbatim",IF(I26="UNK","Unknown",IFERROR(INDEX(Configuration!$P$3:$Q$200,MATCH(Table!I26,Configuration!$P$3:$P$200,0),2),"&lt;Missing!&gt;"))))</f>
        <v>Multiple contacts</v>
      </c>
      <c r="K26" t="str">
        <f>IF(I26="","",IF(OR(I26="UNK",I26="UNC"),"Unknown",IFERROR(INDEX(Configuration!$P$3:$R$200,MATCH(Table!I26,Configuration!$P$3:$P$200,0),3),"&lt;Missing!&gt;")))</f>
        <v>Shared</v>
      </c>
      <c r="L26">
        <f>COUNTIF(Filter!$R:$AA,I26)</f>
        <v>0</v>
      </c>
      <c r="M26" s="3" t="e">
        <f t="shared" si="1"/>
        <v>#DIV/0!</v>
      </c>
      <c r="N26" s="3"/>
      <c r="O26" s="3">
        <f t="shared" si="2"/>
        <v>0</v>
      </c>
      <c r="T26" s="100" t="s">
        <v>628</v>
      </c>
    </row>
    <row r="27" spans="1:20">
      <c r="H27">
        <f>IFERROR(INDEX(Configuration!$P$3:$S$200,MATCH(I27,Configuration!$P$3:$P$200,0),4),0)</f>
        <v>0</v>
      </c>
      <c r="I27" t="s">
        <v>529</v>
      </c>
      <c r="J27" t="str">
        <f>IF(I27="","",IF(I27="UNC","Unclear verbatim",IF(I27="UNK","Unknown",IFERROR(INDEX(Configuration!$P$3:$Q$200,MATCH(Table!I27,Configuration!$P$3:$P$200,0),2),"&lt;Missing!&gt;"))))</f>
        <v>Notification issues</v>
      </c>
      <c r="K27" t="str">
        <f>IF(I27="","",IF(OR(I27="UNK",I27="UNC"),"Unknown",IFERROR(INDEX(Configuration!$P$3:$R$200,MATCH(Table!I27,Configuration!$P$3:$P$200,0),3),"&lt;Missing!&gt;")))</f>
        <v>Non-agent</v>
      </c>
      <c r="L27">
        <f>COUNTIF(Filter!$R:$AA,I27)</f>
        <v>0</v>
      </c>
      <c r="M27" s="3" t="e">
        <f t="shared" si="1"/>
        <v>#DIV/0!</v>
      </c>
      <c r="N27" s="3"/>
      <c r="O27" s="3">
        <f t="shared" si="2"/>
        <v>0</v>
      </c>
      <c r="T27" s="38" t="s">
        <v>530</v>
      </c>
    </row>
    <row r="28" spans="1:20">
      <c r="H28">
        <f>IFERROR(INDEX(Configuration!$P$3:$S$200,MATCH(I28,Configuration!$P$3:$P$200,0),4),0)</f>
        <v>0</v>
      </c>
      <c r="I28" t="s">
        <v>2097</v>
      </c>
      <c r="J28" t="str">
        <f>IF(I28="","",IF(I28="UNC","Unclear verbatim",IF(I28="UNK","Unknown",IFERROR(INDEX(Configuration!$P$3:$Q$200,MATCH(Table!I28,Configuration!$P$3:$P$200,0),2),"&lt;Missing!&gt;"))))</f>
        <v>Ordering, inventory</v>
      </c>
      <c r="K28" t="str">
        <f>IF(I28="","",IF(OR(I28="UNK",I28="UNC"),"Unknown",IFERROR(INDEX(Configuration!$P$3:$R$200,MATCH(Table!I28,Configuration!$P$3:$P$200,0),3),"&lt;Missing!&gt;")))</f>
        <v>Non-agent</v>
      </c>
      <c r="L28">
        <f>COUNTIF(Filter!$R:$AA,I28)</f>
        <v>0</v>
      </c>
      <c r="M28" s="3" t="e">
        <f t="shared" si="1"/>
        <v>#DIV/0!</v>
      </c>
      <c r="N28" s="3"/>
      <c r="O28" s="3">
        <f t="shared" si="2"/>
        <v>0</v>
      </c>
      <c r="T28" s="38" t="s">
        <v>2100</v>
      </c>
    </row>
    <row r="29" spans="1:20">
      <c r="H29">
        <f>IFERROR(INDEX(Configuration!$P$3:$S$200,MATCH(I29,Configuration!$P$3:$P$200,0),4),0)</f>
        <v>0</v>
      </c>
      <c r="I29" t="s">
        <v>2095</v>
      </c>
      <c r="J29" t="str">
        <f>IF(I29="","",IF(I29="UNC","Unclear verbatim",IF(I29="UNK","Unknown",IFERROR(INDEX(Configuration!$P$3:$Q$200,MATCH(Table!I29,Configuration!$P$3:$P$200,0),2),"&lt;Missing!&gt;"))))</f>
        <v>Ownership</v>
      </c>
      <c r="K29" t="str">
        <f>IF(I29="","",IF(OR(I29="UNK",I29="UNC"),"Unknown",IFERROR(INDEX(Configuration!$P$3:$R$200,MATCH(Table!I29,Configuration!$P$3:$P$200,0),3),"&lt;Missing!&gt;")))</f>
        <v>Agent</v>
      </c>
      <c r="L29">
        <f>COUNTIF(Filter!$R:$AA,I29)</f>
        <v>0</v>
      </c>
      <c r="M29" s="3" t="e">
        <f t="shared" si="1"/>
        <v>#DIV/0!</v>
      </c>
      <c r="N29" s="3"/>
      <c r="O29" s="3">
        <f t="shared" si="2"/>
        <v>0</v>
      </c>
      <c r="T29" s="37" t="s">
        <v>2096</v>
      </c>
    </row>
    <row r="30" spans="1:20">
      <c r="H30">
        <f>IFERROR(INDEX(Configuration!$P$3:$S$200,MATCH(I30,Configuration!$P$3:$P$200,0),4),0)</f>
        <v>0</v>
      </c>
      <c r="I30" t="s">
        <v>5562</v>
      </c>
      <c r="J30" t="str">
        <f>IF(I30="","",IF(I30="UNC","Unclear verbatim",IF(I30="UNK","Unknown",IFERROR(INDEX(Configuration!$P$3:$Q$200,MATCH(Table!I30,Configuration!$P$3:$P$200,0),2),"&lt;Missing!&gt;"))))</f>
        <v>Issue with getting parts</v>
      </c>
      <c r="K30" t="str">
        <f>IF(I30="","",IF(OR(I30="UNK",I30="UNC"),"Unknown",IFERROR(INDEX(Configuration!$P$3:$R$200,MATCH(Table!I30,Configuration!$P$3:$P$200,0),3),"&lt;Missing!&gt;")))</f>
        <v>Non-agent</v>
      </c>
      <c r="L30">
        <f>COUNTIF(Filter!$R:$AA,I30)</f>
        <v>0</v>
      </c>
      <c r="M30" s="3" t="e">
        <f t="shared" si="1"/>
        <v>#DIV/0!</v>
      </c>
      <c r="N30" s="3"/>
      <c r="O30" s="3">
        <f t="shared" si="2"/>
        <v>0</v>
      </c>
      <c r="T30" s="38" t="s">
        <v>5559</v>
      </c>
    </row>
    <row r="31" spans="1:20">
      <c r="H31">
        <f>IFERROR(INDEX(Configuration!$P$3:$S$200,MATCH(I31,Configuration!$P$3:$P$200,0),4),0)</f>
        <v>0</v>
      </c>
      <c r="I31" t="s">
        <v>3473</v>
      </c>
      <c r="J31" t="str">
        <f>IF(I31="","",IF(I31="UNC","Unclear verbatim",IF(I31="UNK","Unknown",IFERROR(INDEX(Configuration!$P$3:$Q$200,MATCH(Table!I31,Configuration!$P$3:$P$200,0),2),"&lt;Missing!&gt;"))))</f>
        <v>Payment systems/processes</v>
      </c>
      <c r="K31" t="str">
        <f>IF(I31="","",IF(OR(I31="UNK",I31="UNC"),"Unknown",IFERROR(INDEX(Configuration!$P$3:$R$200,MATCH(Table!I31,Configuration!$P$3:$P$200,0),3),"&lt;Missing!&gt;")))</f>
        <v>Non-agent</v>
      </c>
      <c r="L31">
        <f>COUNTIF(Filter!$R:$AA,I31)</f>
        <v>0</v>
      </c>
      <c r="M31" s="3" t="e">
        <f t="shared" si="1"/>
        <v>#DIV/0!</v>
      </c>
      <c r="N31" s="3"/>
      <c r="O31" s="3">
        <f t="shared" si="2"/>
        <v>0</v>
      </c>
      <c r="T31" s="38" t="s">
        <v>3474</v>
      </c>
    </row>
    <row r="32" spans="1:20">
      <c r="H32">
        <f>IFERROR(INDEX(Configuration!$P$3:$S$200,MATCH(I32,Configuration!$P$3:$P$200,0),4),0)</f>
        <v>0</v>
      </c>
      <c r="I32" t="s">
        <v>3380</v>
      </c>
      <c r="J32" t="str">
        <f>IF(I32="","",IF(I32="UNC","Unclear verbatim",IF(I32="UNK","Unknown",IFERROR(INDEX(Configuration!$P$3:$Q$200,MATCH(Table!I32,Configuration!$P$3:$P$200,0),2),"&lt;Missing!&gt;"))))</f>
        <v>Prefers phone support</v>
      </c>
      <c r="K32" t="str">
        <f>IF(I32="","",IF(OR(I32="UNK",I32="UNC"),"Unknown",IFERROR(INDEX(Configuration!$P$3:$R$200,MATCH(Table!I32,Configuration!$P$3:$P$200,0),3),"&lt;Missing!&gt;")))</f>
        <v>Non-agent</v>
      </c>
      <c r="L32">
        <f>COUNTIF(Filter!$R:$AA,I32)</f>
        <v>0</v>
      </c>
      <c r="M32" s="3" t="e">
        <f t="shared" si="1"/>
        <v>#DIV/0!</v>
      </c>
      <c r="N32" s="3"/>
      <c r="O32" s="3">
        <f t="shared" si="2"/>
        <v>0</v>
      </c>
      <c r="T32" s="38" t="s">
        <v>3381</v>
      </c>
    </row>
    <row r="33" spans="8:20">
      <c r="H33">
        <f>IFERROR(INDEX(Configuration!$P$3:$S$200,MATCH(I33,Configuration!$P$3:$P$200,0),4),0)</f>
        <v>0</v>
      </c>
      <c r="I33" t="s">
        <v>2093</v>
      </c>
      <c r="J33" t="str">
        <f>IF(I33="","",IF(I33="UNC","Unclear verbatim",IF(I33="UNK","Unknown",IFERROR(INDEX(Configuration!$P$3:$Q$200,MATCH(Table!I33,Configuration!$P$3:$P$200,0),2),"&lt;Missing!&gt;"))))</f>
        <v>Actions without permission</v>
      </c>
      <c r="K33" t="str">
        <f>IF(I33="","",IF(OR(I33="UNK",I33="UNC"),"Unknown",IFERROR(INDEX(Configuration!$P$3:$R$200,MATCH(Table!I33,Configuration!$P$3:$P$200,0),3),"&lt;Missing!&gt;")))</f>
        <v>Non-agent</v>
      </c>
      <c r="L33">
        <f>COUNTIF(Filter!$R:$AA,I33)</f>
        <v>0</v>
      </c>
      <c r="M33" s="3" t="e">
        <f t="shared" si="1"/>
        <v>#DIV/0!</v>
      </c>
      <c r="N33" s="3"/>
      <c r="O33" s="3">
        <f t="shared" si="2"/>
        <v>0</v>
      </c>
      <c r="T33" s="38" t="s">
        <v>2094</v>
      </c>
    </row>
    <row r="34" spans="8:20">
      <c r="H34">
        <f>IFERROR(INDEX(Configuration!$P$3:$S$200,MATCH(I34,Configuration!$P$3:$P$200,0),4),0)</f>
        <v>0</v>
      </c>
      <c r="I34" t="s">
        <v>671</v>
      </c>
      <c r="J34" t="str">
        <f>IF(I34="","",IF(I34="UNC","Unclear verbatim",IF(I34="UNK","Unknown",IFERROR(INDEX(Configuration!$P$3:$Q$200,MATCH(Table!I34,Configuration!$P$3:$P$200,0),2),"&lt;Missing!&gt;"))))</f>
        <v>Follow-up, keeping promises</v>
      </c>
      <c r="K34" t="str">
        <f>IF(I34="","",IF(OR(I34="UNK",I34="UNC"),"Unknown",IFERROR(INDEX(Configuration!$P$3:$R$200,MATCH(Table!I34,Configuration!$P$3:$P$200,0),3),"&lt;Missing!&gt;")))</f>
        <v>Shared</v>
      </c>
      <c r="L34">
        <f>COUNTIF(Filter!$R:$AA,I34)</f>
        <v>0</v>
      </c>
      <c r="M34" s="3" t="e">
        <f t="shared" si="1"/>
        <v>#DIV/0!</v>
      </c>
      <c r="N34" s="3"/>
      <c r="O34" s="3">
        <f t="shared" si="2"/>
        <v>0</v>
      </c>
      <c r="T34" s="100" t="s">
        <v>3134</v>
      </c>
    </row>
    <row r="35" spans="8:20">
      <c r="H35">
        <f>IFERROR(INDEX(Configuration!$P$3:$S$200,MATCH(I35,Configuration!$P$3:$P$200,0),4),0)</f>
        <v>0</v>
      </c>
      <c r="I35" t="s">
        <v>166</v>
      </c>
      <c r="J35" t="str">
        <f>IF(I35="","",IF(I35="UNC","Unclear verbatim",IF(I35="UNK","Unknown",IFERROR(INDEX(Configuration!$P$3:$Q$200,MATCH(Table!I35,Configuration!$P$3:$P$200,0),2),"&lt;Missing!&gt;"))))</f>
        <v>Policies</v>
      </c>
      <c r="K35" t="str">
        <f>IF(I35="","",IF(OR(I35="UNK",I35="UNC"),"Unknown",IFERROR(INDEX(Configuration!$P$3:$R$200,MATCH(Table!I35,Configuration!$P$3:$P$200,0),3),"&lt;Missing!&gt;")))</f>
        <v>Non-agent</v>
      </c>
      <c r="L35">
        <f>COUNTIF(Filter!$R:$AA,I35)</f>
        <v>0</v>
      </c>
      <c r="M35" s="3" t="e">
        <f t="shared" si="1"/>
        <v>#DIV/0!</v>
      </c>
      <c r="N35" s="3"/>
      <c r="O35" s="3">
        <f t="shared" si="2"/>
        <v>0</v>
      </c>
      <c r="T35" s="38" t="s">
        <v>630</v>
      </c>
    </row>
    <row r="36" spans="8:20">
      <c r="H36">
        <f>IFERROR(INDEX(Configuration!$P$3:$S$200,MATCH(I36,Configuration!$P$3:$P$200,0),4),0)</f>
        <v>0</v>
      </c>
      <c r="I36" t="s">
        <v>548</v>
      </c>
      <c r="J36" t="str">
        <f>IF(I36="","",IF(I36="UNC","Unclear verbatim",IF(I36="UNK","Unknown",IFERROR(INDEX(Configuration!$P$3:$Q$200,MATCH(Table!I36,Configuration!$P$3:$P$200,0),2),"&lt;Missing!&gt;"))))</f>
        <v>Price of products and services</v>
      </c>
      <c r="K36" t="str">
        <f>IF(I36="","",IF(OR(I36="UNK",I36="UNC"),"Unknown",IFERROR(INDEX(Configuration!$P$3:$R$200,MATCH(Table!I36,Configuration!$P$3:$P$200,0),3),"&lt;Missing!&gt;")))</f>
        <v>Non-agent</v>
      </c>
      <c r="L36">
        <f>COUNTIF(Filter!$R:$AA,I36)</f>
        <v>0</v>
      </c>
      <c r="M36" s="3" t="e">
        <f t="shared" si="1"/>
        <v>#DIV/0!</v>
      </c>
      <c r="N36" s="3"/>
      <c r="O36" s="3">
        <f t="shared" si="2"/>
        <v>0</v>
      </c>
      <c r="T36" s="38" t="s">
        <v>685</v>
      </c>
    </row>
    <row r="37" spans="8:20">
      <c r="H37">
        <f>IFERROR(INDEX(Configuration!$P$3:$S$200,MATCH(I37,Configuration!$P$3:$P$200,0),4),0)</f>
        <v>0</v>
      </c>
      <c r="I37" t="s">
        <v>168</v>
      </c>
      <c r="J37" t="str">
        <f>IF(I37="","",IF(I37="UNC","Unclear verbatim",IF(I37="UNK","Unknown",IFERROR(INDEX(Configuration!$P$3:$Q$200,MATCH(Table!I37,Configuration!$P$3:$P$200,0),2),"&lt;Missing!&gt;"))))</f>
        <v>Dissatisfied with processes</v>
      </c>
      <c r="K37" t="str">
        <f>IF(I37="","",IF(OR(I37="UNK",I37="UNC"),"Unknown",IFERROR(INDEX(Configuration!$P$3:$R$200,MATCH(Table!I37,Configuration!$P$3:$P$200,0),3),"&lt;Missing!&gt;")))</f>
        <v>Non-agent</v>
      </c>
      <c r="L37">
        <f>COUNTIF(Filter!$R:$AA,I37)</f>
        <v>0</v>
      </c>
      <c r="M37" s="3" t="e">
        <f t="shared" si="1"/>
        <v>#DIV/0!</v>
      </c>
      <c r="N37" s="3"/>
      <c r="O37" s="3">
        <f t="shared" si="2"/>
        <v>0</v>
      </c>
      <c r="T37" s="38" t="s">
        <v>471</v>
      </c>
    </row>
    <row r="38" spans="8:20">
      <c r="H38">
        <f>IFERROR(INDEX(Configuration!$P$3:$S$200,MATCH(I38,Configuration!$P$3:$P$200,0),4),0)</f>
        <v>0</v>
      </c>
      <c r="I38" t="s">
        <v>155</v>
      </c>
      <c r="J38" t="str">
        <f>IF(I38="","",IF(I38="UNC","Unclear verbatim",IF(I38="UNK","Unknown",IFERROR(INDEX(Configuration!$P$3:$Q$200,MATCH(Table!I38,Configuration!$P$3:$P$200,0),2),"&lt;Missing!&gt;"))))</f>
        <v>Product/services</v>
      </c>
      <c r="K38" t="str">
        <f>IF(I38="","",IF(OR(I38="UNK",I38="UNC"),"Unknown",IFERROR(INDEX(Configuration!$P$3:$R$200,MATCH(Table!I38,Configuration!$P$3:$P$200,0),3),"&lt;Missing!&gt;")))</f>
        <v>Non-agent</v>
      </c>
      <c r="L38">
        <f>COUNTIF(Filter!$R:$AA,I38)</f>
        <v>0</v>
      </c>
      <c r="M38" s="3" t="e">
        <f t="shared" si="1"/>
        <v>#DIV/0!</v>
      </c>
      <c r="N38" s="3"/>
      <c r="O38" s="3">
        <f t="shared" si="2"/>
        <v>0</v>
      </c>
      <c r="T38" s="38" t="s">
        <v>621</v>
      </c>
    </row>
    <row r="39" spans="8:20">
      <c r="H39">
        <f>IFERROR(INDEX(Configuration!$P$3:$S$200,MATCH(I39,Configuration!$P$3:$P$200,0),4),0)</f>
        <v>0</v>
      </c>
      <c r="I39" t="s">
        <v>3157</v>
      </c>
      <c r="J39" t="str">
        <f>IF(I39="","",IF(I39="UNC","Unclear verbatim",IF(I39="UNK","Unknown",IFERROR(INDEX(Configuration!$P$3:$Q$200,MATCH(Table!I39,Configuration!$P$3:$P$200,0),2),"&lt;Missing!&gt;"))))</f>
        <v>Professionalism</v>
      </c>
      <c r="K39" t="str">
        <f>IF(I39="","",IF(OR(I39="UNK",I39="UNC"),"Unknown",IFERROR(INDEX(Configuration!$P$3:$R$200,MATCH(Table!I39,Configuration!$P$3:$P$200,0),3),"&lt;Missing!&gt;")))</f>
        <v>Agent</v>
      </c>
      <c r="L39">
        <f>COUNTIF(Filter!$R:$AA,I39)</f>
        <v>0</v>
      </c>
      <c r="M39" s="3" t="e">
        <f t="shared" si="1"/>
        <v>#DIV/0!</v>
      </c>
      <c r="N39" s="3"/>
      <c r="O39" s="3">
        <f t="shared" si="2"/>
        <v>0</v>
      </c>
      <c r="T39" s="37" t="s">
        <v>3158</v>
      </c>
    </row>
    <row r="40" spans="8:20">
      <c r="H40">
        <f>IFERROR(INDEX(Configuration!$P$3:$S$200,MATCH(I40,Configuration!$P$3:$P$200,0),4),0)</f>
        <v>0</v>
      </c>
      <c r="I40" t="s">
        <v>3488</v>
      </c>
      <c r="J40" t="str">
        <f>IF(I40="","",IF(I40="UNC","Unclear verbatim",IF(I40="UNK","Unknown",IFERROR(INDEX(Configuration!$P$3:$Q$200,MATCH(Table!I40,Configuration!$P$3:$P$200,0),2),"&lt;Missing!&gt;"))))</f>
        <v>Sales pressure</v>
      </c>
      <c r="K40" t="str">
        <f>IF(I40="","",IF(OR(I40="UNK",I40="UNC"),"Unknown",IFERROR(INDEX(Configuration!$P$3:$R$200,MATCH(Table!I40,Configuration!$P$3:$P$200,0),3),"&lt;Missing!&gt;")))</f>
        <v>Agent</v>
      </c>
      <c r="L40">
        <f>COUNTIF(Filter!$R:$AA,I40)</f>
        <v>0</v>
      </c>
      <c r="M40" s="3" t="e">
        <f t="shared" si="1"/>
        <v>#DIV/0!</v>
      </c>
      <c r="N40" s="3"/>
      <c r="O40" s="3">
        <f t="shared" si="2"/>
        <v>0</v>
      </c>
      <c r="T40" s="37" t="s">
        <v>2828</v>
      </c>
    </row>
    <row r="41" spans="8:20">
      <c r="H41">
        <f>IFERROR(INDEX(Configuration!$P$3:$S$200,MATCH(I41,Configuration!$P$3:$P$200,0),4),0)</f>
        <v>0</v>
      </c>
      <c r="I41" t="s">
        <v>3483</v>
      </c>
      <c r="J41" t="str">
        <f>IF(I41="","",IF(I41="UNC","Unclear verbatim",IF(I41="UNK","Unknown",IFERROR(INDEX(Configuration!$P$3:$Q$200,MATCH(Table!I41,Configuration!$P$3:$P$200,0),2),"&lt;Missing!&gt;"))))</f>
        <v>Subscription renewal</v>
      </c>
      <c r="K41" t="str">
        <f>IF(I41="","",IF(OR(I41="UNK",I41="UNC"),"Unknown",IFERROR(INDEX(Configuration!$P$3:$R$200,MATCH(Table!I41,Configuration!$P$3:$P$200,0),3),"&lt;Missing!&gt;")))</f>
        <v>Non-agent</v>
      </c>
      <c r="L41">
        <f>COUNTIF(Filter!$R:$AA,I41)</f>
        <v>0</v>
      </c>
      <c r="M41" s="3" t="e">
        <f t="shared" si="1"/>
        <v>#DIV/0!</v>
      </c>
      <c r="N41" s="3"/>
      <c r="O41" s="3">
        <f t="shared" si="2"/>
        <v>0</v>
      </c>
      <c r="T41" s="38" t="s">
        <v>3484</v>
      </c>
    </row>
    <row r="42" spans="8:20">
      <c r="H42">
        <f>IFERROR(INDEX(Configuration!$P$3:$S$200,MATCH(I42,Configuration!$P$3:$P$200,0),4),0)</f>
        <v>0</v>
      </c>
      <c r="I42" t="s">
        <v>159</v>
      </c>
      <c r="J42" t="str">
        <f>IF(I42="","",IF(I42="UNC","Unclear verbatim",IF(I42="UNK","Unknown",IFERROR(INDEX(Configuration!$P$3:$Q$200,MATCH(Table!I42,Configuration!$P$3:$P$200,0),2),"&lt;Missing!&gt;"))))</f>
        <v>Resolution</v>
      </c>
      <c r="K42" t="str">
        <f>IF(I42="","",IF(OR(I42="UNK",I42="UNC"),"Unknown",IFERROR(INDEX(Configuration!$P$3:$R$200,MATCH(Table!I42,Configuration!$P$3:$P$200,0),3),"&lt;Missing!&gt;")))</f>
        <v>Shared</v>
      </c>
      <c r="L42">
        <f>COUNTIF(Filter!$R:$AA,I42)</f>
        <v>0</v>
      </c>
      <c r="M42" s="3" t="e">
        <f t="shared" si="1"/>
        <v>#DIV/0!</v>
      </c>
      <c r="N42" s="3"/>
      <c r="O42" s="3">
        <f t="shared" si="2"/>
        <v>0</v>
      </c>
      <c r="T42" s="100" t="s">
        <v>35</v>
      </c>
    </row>
    <row r="43" spans="8:20">
      <c r="H43">
        <f>IFERROR(INDEX(Configuration!$P$3:$S$200,MATCH(I43,Configuration!$P$3:$P$200,0),4),0)</f>
        <v>0</v>
      </c>
      <c r="I43" t="s">
        <v>2141</v>
      </c>
      <c r="J43" t="str">
        <f>IF(I43="","",IF(I43="UNC","Unclear verbatim",IF(I43="UNK","Unknown",IFERROR(INDEX(Configuration!$P$3:$Q$200,MATCH(Table!I43,Configuration!$P$3:$P$200,0),2),"&lt;Missing!&gt;"))))</f>
        <v>Returns</v>
      </c>
      <c r="K43" t="str">
        <f>IF(I43="","",IF(OR(I43="UNK",I43="UNC"),"Unknown",IFERROR(INDEX(Configuration!$P$3:$R$200,MATCH(Table!I43,Configuration!$P$3:$P$200,0),3),"&lt;Missing!&gt;")))</f>
        <v>Non-agent</v>
      </c>
      <c r="L43">
        <f>COUNTIF(Filter!$R:$AA,I43)</f>
        <v>0</v>
      </c>
      <c r="M43" s="3" t="e">
        <f t="shared" si="1"/>
        <v>#DIV/0!</v>
      </c>
      <c r="N43" s="3"/>
      <c r="O43" s="3">
        <f t="shared" si="2"/>
        <v>0</v>
      </c>
      <c r="T43" s="38" t="s">
        <v>2142</v>
      </c>
    </row>
    <row r="44" spans="8:20">
      <c r="H44">
        <f>IFERROR(INDEX(Configuration!$P$3:$S$200,MATCH(I44,Configuration!$P$3:$P$200,0),4),0)</f>
        <v>0</v>
      </c>
      <c r="I44" t="s">
        <v>3537</v>
      </c>
      <c r="J44" t="str">
        <f>IF(I44="","",IF(I44="UNC","Unclear verbatim",IF(I44="UNK","Unknown",IFERROR(INDEX(Configuration!$P$3:$Q$200,MATCH(Table!I44,Configuration!$P$3:$P$200,0),2),"&lt;Missing!&gt;"))))</f>
        <v>Membership rewards</v>
      </c>
      <c r="K44" t="str">
        <f>IF(I44="","",IF(OR(I44="UNK",I44="UNC"),"Unknown",IFERROR(INDEX(Configuration!$P$3:$R$200,MATCH(Table!I44,Configuration!$P$3:$P$200,0),3),"&lt;Missing!&gt;")))</f>
        <v>Non-agent</v>
      </c>
      <c r="L44">
        <f>COUNTIF(Filter!$R:$AA,I44)</f>
        <v>0</v>
      </c>
      <c r="M44" s="3" t="e">
        <f t="shared" si="1"/>
        <v>#DIV/0!</v>
      </c>
      <c r="N44" s="3"/>
      <c r="O44" s="3">
        <f t="shared" si="2"/>
        <v>0</v>
      </c>
      <c r="T44" s="38" t="s">
        <v>3538</v>
      </c>
    </row>
    <row r="45" spans="8:20">
      <c r="H45">
        <f>IFERROR(INDEX(Configuration!$P$3:$S$200,MATCH(I45,Configuration!$P$3:$P$200,0),4),0)</f>
        <v>0</v>
      </c>
      <c r="I45" t="s">
        <v>3123</v>
      </c>
      <c r="J45" t="str">
        <f>IF(I45="","",IF(I45="UNC","Unclear verbatim",IF(I45="UNK","Unknown",IFERROR(INDEX(Configuration!$P$3:$Q$200,MATCH(Table!I45,Configuration!$P$3:$P$200,0),2),"&lt;Missing!&gt;"))))</f>
        <v>Response times</v>
      </c>
      <c r="K45" t="str">
        <f>IF(I45="","",IF(OR(I45="UNK",I45="UNC"),"Unknown",IFERROR(INDEX(Configuration!$P$3:$R$200,MATCH(Table!I45,Configuration!$P$3:$P$200,0),3),"&lt;Missing!&gt;")))</f>
        <v>Agent</v>
      </c>
      <c r="L45">
        <f>COUNTIF(Filter!$R:$AA,I45)</f>
        <v>0</v>
      </c>
      <c r="M45" s="3" t="e">
        <f t="shared" si="1"/>
        <v>#DIV/0!</v>
      </c>
      <c r="N45" s="3"/>
      <c r="O45" s="3">
        <f t="shared" si="2"/>
        <v>0</v>
      </c>
      <c r="T45" s="37" t="s">
        <v>3135</v>
      </c>
    </row>
    <row r="46" spans="8:20">
      <c r="H46">
        <f>IFERROR(INDEX(Configuration!$P$3:$S$200,MATCH(I46,Configuration!$P$3:$P$200,0),4),0)</f>
        <v>0</v>
      </c>
      <c r="I46" t="s">
        <v>5635</v>
      </c>
      <c r="J46" t="str">
        <f>IF(I46="","",IF(I46="UNC","Unclear verbatim",IF(I46="UNK","Unknown",IFERROR(INDEX(Configuration!$P$3:$Q$200,MATCH(Table!I46,Configuration!$P$3:$P$200,0),2),"&lt;Missing!&gt;"))))</f>
        <v>Sales related issues</v>
      </c>
      <c r="K46" t="str">
        <f>IF(I46="","",IF(OR(I46="UNK",I46="UNC"),"Unknown",IFERROR(INDEX(Configuration!$P$3:$R$200,MATCH(Table!I46,Configuration!$P$3:$P$200,0),3),"&lt;Missing!&gt;")))</f>
        <v>Shared</v>
      </c>
      <c r="L46">
        <f>COUNTIF(Filter!$R:$AA,I46)</f>
        <v>0</v>
      </c>
      <c r="M46" s="3" t="e">
        <f t="shared" si="1"/>
        <v>#DIV/0!</v>
      </c>
      <c r="N46" s="3"/>
      <c r="O46" s="3">
        <f t="shared" si="2"/>
        <v>0</v>
      </c>
      <c r="T46" s="100" t="s">
        <v>5636</v>
      </c>
    </row>
    <row r="47" spans="8:20">
      <c r="H47">
        <f>IFERROR(INDEX(Configuration!$P$3:$S$200,MATCH(I47,Configuration!$P$3:$P$200,0),4),0)</f>
        <v>0</v>
      </c>
      <c r="I47" t="s">
        <v>3362</v>
      </c>
      <c r="J47" t="str">
        <f>IF(I47="","",IF(I47="UNC","Unclear verbatim",IF(I47="UNK","Unknown",IFERROR(INDEX(Configuration!$P$3:$Q$200,MATCH(Table!I47,Configuration!$P$3:$P$200,0),2),"&lt;Missing!&gt;"))))</f>
        <v>Scripted communication</v>
      </c>
      <c r="K47" t="str">
        <f>IF(I47="","",IF(OR(I47="UNK",I47="UNC"),"Unknown",IFERROR(INDEX(Configuration!$P$3:$R$200,MATCH(Table!I47,Configuration!$P$3:$P$200,0),3),"&lt;Missing!&gt;")))</f>
        <v>Agent</v>
      </c>
      <c r="L47">
        <f>COUNTIF(Filter!$R:$AA,I47)</f>
        <v>0</v>
      </c>
      <c r="M47" s="3" t="e">
        <f t="shared" si="1"/>
        <v>#DIV/0!</v>
      </c>
      <c r="N47" s="3"/>
      <c r="O47" s="3">
        <f t="shared" si="2"/>
        <v>0</v>
      </c>
      <c r="T47" s="37" t="s">
        <v>3363</v>
      </c>
    </row>
    <row r="48" spans="8:20">
      <c r="H48">
        <f>IFERROR(INDEX(Configuration!$P$3:$S$200,MATCH(I48,Configuration!$P$3:$P$200,0),4),0)</f>
        <v>0</v>
      </c>
      <c r="I48" t="s">
        <v>153</v>
      </c>
      <c r="J48" t="str">
        <f>IF(I48="","",IF(I48="UNC","Unclear verbatim",IF(I48="UNK","Unknown",IFERROR(INDEX(Configuration!$P$3:$Q$200,MATCH(Table!I48,Configuration!$P$3:$P$200,0),2),"&lt;Missing!&gt;"))))</f>
        <v>Account security, theft</v>
      </c>
      <c r="K48" t="str">
        <f>IF(I48="","",IF(OR(I48="UNK",I48="UNC"),"Unknown",IFERROR(INDEX(Configuration!$P$3:$R$200,MATCH(Table!I48,Configuration!$P$3:$P$200,0),3),"&lt;Missing!&gt;")))</f>
        <v>Non-agent</v>
      </c>
      <c r="L48">
        <f>COUNTIF(Filter!$R:$AA,I48)</f>
        <v>0</v>
      </c>
      <c r="M48" s="3" t="e">
        <f t="shared" si="1"/>
        <v>#DIV/0!</v>
      </c>
      <c r="N48" s="3"/>
      <c r="O48" s="3">
        <f t="shared" si="2"/>
        <v>0</v>
      </c>
      <c r="T48" s="38" t="s">
        <v>3720</v>
      </c>
    </row>
    <row r="49" spans="8:20">
      <c r="H49">
        <f>IFERROR(INDEX(Configuration!$P$3:$S$200,MATCH(I49,Configuration!$P$3:$P$200,0),4),0)</f>
        <v>0</v>
      </c>
      <c r="I49" t="s">
        <v>3127</v>
      </c>
      <c r="J49" t="str">
        <f>IF(I49="","",IF(I49="UNC","Unclear verbatim",IF(I49="UNK","Unknown",IFERROR(INDEX(Configuration!$P$3:$Q$200,MATCH(Table!I49,Configuration!$P$3:$P$200,0),2),"&lt;Missing!&gt;"))))</f>
        <v>Shipping &amp; delivery</v>
      </c>
      <c r="K49" t="str">
        <f>IF(I49="","",IF(OR(I49="UNK",I49="UNC"),"Unknown",IFERROR(INDEX(Configuration!$P$3:$R$200,MATCH(Table!I49,Configuration!$P$3:$P$200,0),3),"&lt;Missing!&gt;")))</f>
        <v>Non-agent</v>
      </c>
      <c r="L49">
        <f>COUNTIF(Filter!$R:$AA,I49)</f>
        <v>0</v>
      </c>
      <c r="M49" s="3" t="e">
        <f t="shared" si="1"/>
        <v>#DIV/0!</v>
      </c>
      <c r="N49" s="3"/>
      <c r="O49" s="3">
        <f t="shared" si="2"/>
        <v>0</v>
      </c>
      <c r="T49" s="38" t="s">
        <v>3133</v>
      </c>
    </row>
    <row r="50" spans="8:20">
      <c r="H50">
        <f>IFERROR(INDEX(Configuration!$P$3:$S$200,MATCH(I50,Configuration!$P$3:$P$200,0),4),0)</f>
        <v>0</v>
      </c>
      <c r="I50" t="s">
        <v>507</v>
      </c>
      <c r="J50" t="str">
        <f>IF(I50="","",IF(I50="UNC","Unclear verbatim",IF(I50="UNK","Unknown",IFERROR(INDEX(Configuration!$P$3:$Q$200,MATCH(Table!I50,Configuration!$P$3:$P$200,0),2),"&lt;Missing!&gt;"))))</f>
        <v>Store issues</v>
      </c>
      <c r="K50" t="str">
        <f>IF(I50="","",IF(OR(I50="UNK",I50="UNC"),"Unknown",IFERROR(INDEX(Configuration!$P$3:$R$200,MATCH(Table!I50,Configuration!$P$3:$P$200,0),3),"&lt;Missing!&gt;")))</f>
        <v>Non-agent</v>
      </c>
      <c r="L50">
        <f>COUNTIF(Filter!$R:$AA,I50)</f>
        <v>0</v>
      </c>
      <c r="M50" s="3" t="e">
        <f t="shared" si="1"/>
        <v>#DIV/0!</v>
      </c>
      <c r="N50" s="3"/>
      <c r="O50" s="3">
        <f t="shared" si="2"/>
        <v>0</v>
      </c>
      <c r="T50" s="38" t="s">
        <v>815</v>
      </c>
    </row>
    <row r="51" spans="8:20">
      <c r="I51" t="s">
        <v>549</v>
      </c>
      <c r="J51" t="str">
        <f>IF(I51="","",IF(I51="UNC","Unclear verbatim",IF(I51="UNK","Unknown",IFERROR(INDEX(Configuration!$P$3:$Q$200,MATCH(Table!I51,Configuration!$P$3:$P$200,0),2),"&lt;Missing!&gt;"))))</f>
        <v>Service suspension</v>
      </c>
      <c r="K51" t="str">
        <f>IF(I51="","",IF(OR(I51="UNK",I51="UNC"),"Unknown",IFERROR(INDEX(Configuration!$P$3:$R$200,MATCH(Table!I51,Configuration!$P$3:$P$200,0),3),"&lt;Missing!&gt;")))</f>
        <v>Non-agent</v>
      </c>
      <c r="L51">
        <f>COUNTIF(Filter!$R:$AA,I51)</f>
        <v>0</v>
      </c>
      <c r="M51" s="3" t="e">
        <f t="shared" si="1"/>
        <v>#DIV/0!</v>
      </c>
      <c r="N51" s="3"/>
      <c r="O51" s="3">
        <f t="shared" si="2"/>
        <v>0</v>
      </c>
      <c r="T51" s="38" t="s">
        <v>550</v>
      </c>
    </row>
    <row r="52" spans="8:20">
      <c r="I52" t="s">
        <v>164</v>
      </c>
      <c r="J52" t="str">
        <f>IF(I52="","",IF(I52="UNC","Unclear verbatim",IF(I52="UNK","Unknown",IFERROR(INDEX(Configuration!$P$3:$Q$200,MATCH(Table!I52,Configuration!$P$3:$P$200,0),2),"&lt;Missing!&gt;"))))</f>
        <v>Time to resolve</v>
      </c>
      <c r="K52" t="str">
        <f>IF(I52="","",IF(OR(I52="UNK",I52="UNC"),"Unknown",IFERROR(INDEX(Configuration!$P$3:$R$200,MATCH(Table!I52,Configuration!$P$3:$P$200,0),3),"&lt;Missing!&gt;")))</f>
        <v>Shared</v>
      </c>
      <c r="L52">
        <f>COUNTIF(Filter!$R:$AA,I52)</f>
        <v>0</v>
      </c>
      <c r="M52" s="3" t="e">
        <f t="shared" si="1"/>
        <v>#DIV/0!</v>
      </c>
      <c r="N52" s="3"/>
      <c r="O52" s="3">
        <f t="shared" si="2"/>
        <v>0</v>
      </c>
      <c r="T52" s="100" t="s">
        <v>633</v>
      </c>
    </row>
    <row r="53" spans="8:20">
      <c r="I53" t="s">
        <v>3132</v>
      </c>
      <c r="J53" t="str">
        <f>IF(I53="","",IF(I53="UNC","Unclear verbatim",IF(I53="UNK","Unknown",IFERROR(INDEX(Configuration!$P$3:$Q$200,MATCH(Table!I53,Configuration!$P$3:$P$200,0),2),"&lt;Missing!&gt;"))))</f>
        <v>Tools issues</v>
      </c>
      <c r="K53" t="str">
        <f>IF(I53="","",IF(OR(I53="UNK",I53="UNC"),"Unknown",IFERROR(INDEX(Configuration!$P$3:$R$200,MATCH(Table!I53,Configuration!$P$3:$P$200,0),3),"&lt;Missing!&gt;")))</f>
        <v>Non-agent</v>
      </c>
      <c r="L53">
        <f>COUNTIF(Filter!$R:$AA,I53)</f>
        <v>0</v>
      </c>
      <c r="M53" s="3" t="e">
        <f t="shared" si="1"/>
        <v>#DIV/0!</v>
      </c>
      <c r="N53" s="3"/>
      <c r="O53" s="3">
        <f t="shared" si="2"/>
        <v>0</v>
      </c>
      <c r="T53" s="38" t="s">
        <v>3136</v>
      </c>
    </row>
    <row r="54" spans="8:20">
      <c r="I54" t="s">
        <v>162</v>
      </c>
      <c r="J54" t="str">
        <f>IF(I54="","",IF(I54="UNC","Unclear verbatim",IF(I54="UNK","Unknown",IFERROR(INDEX(Configuration!$P$3:$Q$200,MATCH(Table!I54,Configuration!$P$3:$P$200,0),2),"&lt;Missing!&gt;"))))</f>
        <v>Transfers, misroutes</v>
      </c>
      <c r="K54" t="str">
        <f>IF(I54="","",IF(OR(I54="UNK",I54="UNC"),"Unknown",IFERROR(INDEX(Configuration!$P$3:$R$200,MATCH(Table!I54,Configuration!$P$3:$P$200,0),3),"&lt;Missing!&gt;")))</f>
        <v>Agent</v>
      </c>
      <c r="L54">
        <f>COUNTIF(Filter!$R:$AA,I54)</f>
        <v>0</v>
      </c>
      <c r="M54" s="3" t="e">
        <f t="shared" si="1"/>
        <v>#DIV/0!</v>
      </c>
      <c r="N54" s="3"/>
      <c r="O54" s="3">
        <f t="shared" si="2"/>
        <v>0</v>
      </c>
      <c r="T54" s="37" t="s">
        <v>3556</v>
      </c>
    </row>
    <row r="55" spans="8:20">
      <c r="I55" t="s">
        <v>655</v>
      </c>
      <c r="J55" t="str">
        <f>IF(I55="","",IF(I55="UNC","Unclear verbatim",IF(I55="UNK","Unknown",IFERROR(INDEX(Configuration!$P$3:$Q$200,MATCH(Table!I55,Configuration!$P$3:$P$200,0),2),"&lt;Missing!&gt;"))))</f>
        <v>Wait time</v>
      </c>
      <c r="K55" t="str">
        <f>IF(I55="","",IF(OR(I55="UNK",I55="UNC"),"Unknown",IFERROR(INDEX(Configuration!$P$3:$R$200,MATCH(Table!I55,Configuration!$P$3:$P$200,0),3),"&lt;Missing!&gt;")))</f>
        <v>Non-agent</v>
      </c>
      <c r="L55">
        <f>COUNTIF(Filter!$R:$AA,I55)</f>
        <v>0</v>
      </c>
      <c r="M55" s="3" t="e">
        <f t="shared" si="1"/>
        <v>#DIV/0!</v>
      </c>
      <c r="N55" s="3"/>
      <c r="O55" s="3">
        <f t="shared" si="2"/>
        <v>0</v>
      </c>
      <c r="T55" s="38" t="s">
        <v>656</v>
      </c>
    </row>
    <row r="56" spans="8:20">
      <c r="I56" t="s">
        <v>2467</v>
      </c>
      <c r="J56" t="str">
        <f>IF(I56="","",IF(I56="UNC","Unclear verbatim",IF(I56="UNK","Unknown",IFERROR(INDEX(Configuration!$P$3:$Q$200,MATCH(Table!I56,Configuration!$P$3:$P$200,0),2),"&lt;Missing!&gt;"))))</f>
        <v>Warranty, exchange, return</v>
      </c>
      <c r="K56" t="str">
        <f>IF(I56="","",IF(OR(I56="UNK",I56="UNC"),"Unknown",IFERROR(INDEX(Configuration!$P$3:$R$200,MATCH(Table!I56,Configuration!$P$3:$P$200,0),3),"&lt;Missing!&gt;")))</f>
        <v>Non-agent</v>
      </c>
      <c r="L56">
        <f>COUNTIF(Filter!$R:$AA,I56)</f>
        <v>0</v>
      </c>
      <c r="M56" s="3" t="e">
        <f t="shared" si="1"/>
        <v>#DIV/0!</v>
      </c>
      <c r="N56" s="3"/>
      <c r="O56" s="3">
        <f t="shared" si="2"/>
        <v>0</v>
      </c>
      <c r="T56" s="38" t="s">
        <v>3543</v>
      </c>
    </row>
    <row r="57" spans="8:20">
      <c r="I57" t="s">
        <v>193</v>
      </c>
      <c r="J57" t="str">
        <f>IF(I57="","",IF(I57="UNC","Unclear verbatim",IF(I57="UNK","Unknown",IFERROR(INDEX(Configuration!$P$3:$Q$200,MATCH(Table!I57,Configuration!$P$3:$P$200,0),2),"&lt;Missing!&gt;"))))</f>
        <v>Web site</v>
      </c>
      <c r="K57" t="str">
        <f>IF(I57="","",IF(OR(I57="UNK",I57="UNC"),"Unknown",IFERROR(INDEX(Configuration!$P$3:$R$200,MATCH(Table!I57,Configuration!$P$3:$P$200,0),3),"&lt;Missing!&gt;")))</f>
        <v>Non-agent</v>
      </c>
      <c r="L57">
        <f>COUNTIF(Filter!$R:$AA,I57)</f>
        <v>0</v>
      </c>
      <c r="M57" s="3" t="e">
        <f t="shared" si="1"/>
        <v>#DIV/0!</v>
      </c>
      <c r="N57" s="3"/>
      <c r="O57" s="3">
        <f t="shared" si="2"/>
        <v>0</v>
      </c>
      <c r="T57" s="38" t="s">
        <v>623</v>
      </c>
    </row>
    <row r="58" spans="8:20">
      <c r="I58" s="49" t="s">
        <v>473</v>
      </c>
      <c r="J58" t="str">
        <f>IF(I58="","",IF(I58="UNC","Unclear verbatim",IF(I58="UNK","Unknown",IFERROR(INDEX(Configuration!$P$3:$Q$200,MATCH(Table!I58,Configuration!$P$3:$P$200,0),2),"&lt;Missing!&gt;"))))</f>
        <v>Unclear verbatim</v>
      </c>
      <c r="K58" t="str">
        <f>IF(I58="","",IF(OR(I58="UNK",I58="UNC"),"Unknown",IFERROR(INDEX(Configuration!$P$3:$R$200,MATCH(Table!I58,Configuration!$P$3:$P$200,0),3),"&lt;Missing!&gt;")))</f>
        <v>Unknown</v>
      </c>
      <c r="L58">
        <f>COUNTIF(Filter!$R:$AA,I58)</f>
        <v>0</v>
      </c>
      <c r="M58" s="3" t="e">
        <f t="shared" si="1"/>
        <v>#DIV/0!</v>
      </c>
      <c r="N58" s="3"/>
      <c r="O58" s="3">
        <f t="shared" si="2"/>
        <v>0</v>
      </c>
      <c r="T58" s="49" t="s">
        <v>115</v>
      </c>
    </row>
    <row r="59" spans="8:20">
      <c r="I59" s="49" t="s">
        <v>86</v>
      </c>
      <c r="J59" t="str">
        <f>IF(I59="","",IF(I59="UNC","Unclear verbatim",IF(I59="UNK","Unknown",IFERROR(INDEX(Configuration!$P$3:$Q$200,MATCH(Table!I59,Configuration!$P$3:$P$200,0),2),"&lt;Missing!&gt;"))))</f>
        <v>Unknown</v>
      </c>
      <c r="K59" t="str">
        <f>IF(I59="","",IF(OR(I59="UNK",I59="UNC"),"Unknown",IFERROR(INDEX(Configuration!$P$3:$R$200,MATCH(Table!I59,Configuration!$P$3:$P$200,0),3),"&lt;Missing!&gt;")))</f>
        <v>Unknown</v>
      </c>
      <c r="L59">
        <f>COUNTIF(Filter!$R:$AA,I59)</f>
        <v>0</v>
      </c>
      <c r="M59" s="3" t="e">
        <f t="shared" si="1"/>
        <v>#DIV/0!</v>
      </c>
      <c r="N59" s="3"/>
      <c r="O59" s="3">
        <f t="shared" si="2"/>
        <v>0</v>
      </c>
      <c r="T59" s="49" t="s">
        <v>107</v>
      </c>
    </row>
    <row r="60" spans="8:20">
      <c r="T60" s="49" t="s">
        <v>115</v>
      </c>
    </row>
    <row r="61" spans="8:20">
      <c r="T61" s="49" t="s">
        <v>107</v>
      </c>
    </row>
    <row r="62" spans="8:20">
      <c r="T62" s="49" t="s">
        <v>107</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DK7542"/>
  <sheetViews>
    <sheetView workbookViewId="0">
      <selection activeCell="CN6" sqref="CN6:DK6"/>
    </sheetView>
  </sheetViews>
  <sheetFormatPr defaultRowHeight="15"/>
  <cols>
    <col min="1" max="1" width="10.85546875" bestFit="1" customWidth="1"/>
    <col min="2" max="2" width="29.28515625" bestFit="1" customWidth="1"/>
    <col min="3" max="3" width="12.85546875" customWidth="1"/>
    <col min="4" max="4" width="16.85546875" bestFit="1" customWidth="1"/>
    <col min="5" max="5" width="19.28515625" bestFit="1" customWidth="1"/>
    <col min="7" max="7" width="17" bestFit="1" customWidth="1"/>
    <col min="11" max="11" width="33.42578125" bestFit="1" customWidth="1"/>
    <col min="14" max="14" width="15.42578125" bestFit="1" customWidth="1"/>
    <col min="15" max="15" width="10.42578125" bestFit="1" customWidth="1"/>
    <col min="16" max="16" width="16.5703125" bestFit="1" customWidth="1"/>
    <col min="17" max="17" width="11.140625" bestFit="1" customWidth="1"/>
    <col min="18" max="18" width="15.5703125" bestFit="1" customWidth="1"/>
    <col min="19" max="19" width="12.28515625" bestFit="1" customWidth="1"/>
    <col min="21" max="21" width="18.85546875" bestFit="1" customWidth="1"/>
    <col min="22" max="22" width="12" bestFit="1" customWidth="1"/>
    <col min="23" max="23" width="11.28515625" bestFit="1" customWidth="1"/>
    <col min="25" max="25" width="8.7109375" bestFit="1" customWidth="1"/>
    <col min="28" max="29" width="6.5703125" bestFit="1" customWidth="1"/>
    <col min="30" max="30" width="8.42578125" bestFit="1" customWidth="1"/>
    <col min="32" max="32" width="20.42578125" bestFit="1" customWidth="1"/>
    <col min="35" max="35" width="9.7109375" bestFit="1" customWidth="1"/>
    <col min="36" max="36" width="10" bestFit="1" customWidth="1"/>
    <col min="38" max="38" width="14.140625" bestFit="1" customWidth="1"/>
    <col min="39" max="39" width="7.85546875" bestFit="1" customWidth="1"/>
    <col min="43" max="43" width="12.5703125" bestFit="1" customWidth="1"/>
    <col min="44" max="44" width="32" customWidth="1"/>
    <col min="46" max="46" width="10.85546875" bestFit="1" customWidth="1"/>
    <col min="54" max="54" width="17.42578125" bestFit="1" customWidth="1"/>
    <col min="55" max="56" width="15.85546875" bestFit="1" customWidth="1"/>
    <col min="60" max="60" width="16.42578125" bestFit="1" customWidth="1"/>
    <col min="68" max="68" width="12.5703125" bestFit="1" customWidth="1"/>
    <col min="91" max="91" width="17.7109375" bestFit="1" customWidth="1"/>
  </cols>
  <sheetData>
    <row r="1" spans="1:115">
      <c r="A1" s="2" t="s">
        <v>19</v>
      </c>
      <c r="B1" t="s">
        <v>0</v>
      </c>
      <c r="C1" s="7" t="s">
        <v>1</v>
      </c>
      <c r="D1" t="s">
        <v>4</v>
      </c>
      <c r="E1" s="6" t="s">
        <v>38</v>
      </c>
      <c r="G1" s="6" t="s">
        <v>36</v>
      </c>
      <c r="K1" s="6" t="s">
        <v>26</v>
      </c>
      <c r="N1" s="5" t="s">
        <v>24</v>
      </c>
      <c r="O1" s="8" t="s">
        <v>25</v>
      </c>
      <c r="P1" s="4" t="s">
        <v>32</v>
      </c>
      <c r="Q1" s="4" t="s">
        <v>33</v>
      </c>
      <c r="R1" s="4" t="s">
        <v>34</v>
      </c>
      <c r="U1" s="7" t="s">
        <v>37</v>
      </c>
      <c r="V1" s="6" t="s">
        <v>40</v>
      </c>
      <c r="W1" s="6" t="s">
        <v>39</v>
      </c>
      <c r="X1" s="6" t="s">
        <v>41</v>
      </c>
      <c r="Y1" s="6" t="s">
        <v>42</v>
      </c>
      <c r="Z1" s="6" t="s">
        <v>484</v>
      </c>
      <c r="AB1" s="6" t="s">
        <v>48</v>
      </c>
      <c r="AC1" s="6" t="s">
        <v>49</v>
      </c>
      <c r="AD1" s="6" t="s">
        <v>50</v>
      </c>
      <c r="AF1" s="6" t="s">
        <v>74</v>
      </c>
      <c r="AI1" s="11" t="s">
        <v>76</v>
      </c>
      <c r="AJ1" s="91" t="s">
        <v>77</v>
      </c>
      <c r="AL1" s="6" t="s">
        <v>79</v>
      </c>
      <c r="AM1" s="12" t="s">
        <v>23</v>
      </c>
      <c r="AQ1" s="2" t="s">
        <v>482</v>
      </c>
      <c r="AR1" t="str">
        <f>IF(AR2=1,"Showing "&amp;AR2&amp;" record coded with "&amp;cat_export,"Showing "&amp;AR2&amp;" records coded with "&amp;cat_export)</f>
        <v xml:space="preserve">Showing -1 records coded with </v>
      </c>
      <c r="AS1" t="s">
        <v>103</v>
      </c>
      <c r="AT1" t="s">
        <v>483</v>
      </c>
      <c r="AU1" t="s">
        <v>158</v>
      </c>
      <c r="BB1" s="15" t="s">
        <v>124</v>
      </c>
      <c r="BC1" s="7" t="s">
        <v>126</v>
      </c>
      <c r="BD1" t="s">
        <v>127</v>
      </c>
      <c r="BH1" s="15" t="s">
        <v>131</v>
      </c>
      <c r="BI1" t="s">
        <v>126</v>
      </c>
      <c r="BJ1" t="s">
        <v>126</v>
      </c>
      <c r="BL1" t="s">
        <v>469</v>
      </c>
      <c r="BM1" s="7" t="s">
        <v>1</v>
      </c>
      <c r="BP1" t="s">
        <v>111</v>
      </c>
      <c r="BQ1" s="153"/>
      <c r="BR1" s="42"/>
      <c r="BS1" s="42"/>
      <c r="BT1" s="70"/>
      <c r="BU1" s="66"/>
      <c r="BV1" s="67"/>
      <c r="BW1" s="72"/>
      <c r="BX1" s="43"/>
      <c r="BY1" s="43"/>
      <c r="BZ1" s="104"/>
      <c r="CA1" s="104"/>
      <c r="CN1">
        <f>Configuration!AQ2</f>
        <v>45108</v>
      </c>
      <c r="CO1">
        <f>Configuration!AR2</f>
        <v>45109</v>
      </c>
      <c r="CP1">
        <f>Configuration!AS2</f>
        <v>45110</v>
      </c>
      <c r="CQ1">
        <f>Configuration!AT2</f>
        <v>45111</v>
      </c>
      <c r="CR1">
        <f>Configuration!AU2</f>
        <v>45112</v>
      </c>
      <c r="CS1">
        <f>Configuration!AV2</f>
        <v>45113</v>
      </c>
      <c r="CT1">
        <f>Configuration!AW2</f>
        <v>45114</v>
      </c>
      <c r="CU1">
        <f>Configuration!AX2</f>
        <v>45115</v>
      </c>
      <c r="CV1">
        <f>Configuration!AY2</f>
        <v>45116</v>
      </c>
      <c r="CW1">
        <f>Configuration!AZ2</f>
        <v>45117</v>
      </c>
      <c r="CX1">
        <f>Configuration!BA2</f>
        <v>45118</v>
      </c>
      <c r="CY1">
        <f>Configuration!BB2</f>
        <v>0</v>
      </c>
      <c r="CZ1">
        <f>Configuration!BC2</f>
        <v>0</v>
      </c>
      <c r="DA1">
        <f>Configuration!BD2</f>
        <v>0</v>
      </c>
      <c r="DB1">
        <f>Configuration!BE2</f>
        <v>0</v>
      </c>
      <c r="DC1">
        <f>Configuration!BF2</f>
        <v>0</v>
      </c>
      <c r="DD1">
        <f>Configuration!BG2</f>
        <v>0</v>
      </c>
      <c r="DE1">
        <f>Configuration!BH2</f>
        <v>0</v>
      </c>
      <c r="DF1">
        <f>Configuration!BI2</f>
        <v>0</v>
      </c>
      <c r="DG1">
        <f>Configuration!BJ2</f>
        <v>0</v>
      </c>
      <c r="DH1">
        <f>Configuration!BK2</f>
        <v>0</v>
      </c>
      <c r="DI1">
        <f>Configuration!BL2</f>
        <v>0</v>
      </c>
      <c r="DJ1">
        <f>Configuration!BM2</f>
        <v>0</v>
      </c>
      <c r="DK1">
        <f>Configuration!BN2</f>
        <v>0</v>
      </c>
    </row>
    <row r="2" spans="1:115">
      <c r="B2" s="90" t="s">
        <v>1479</v>
      </c>
      <c r="C2" s="90" t="s">
        <v>158</v>
      </c>
      <c r="E2" t="str">
        <f>"Dictionary!"&amp;"B"&amp;COUNTA(B:B)+1</f>
        <v>Dictionary!B3045</v>
      </c>
      <c r="G2">
        <v>10</v>
      </c>
      <c r="K2">
        <f>COUNTA(Data!A:A)-1</f>
        <v>887</v>
      </c>
      <c r="N2" s="132" t="s">
        <v>784</v>
      </c>
      <c r="P2" t="s">
        <v>224</v>
      </c>
      <c r="Q2" t="s">
        <v>214</v>
      </c>
      <c r="R2" t="s">
        <v>470</v>
      </c>
      <c r="V2" t="s">
        <v>3575</v>
      </c>
      <c r="W2" t="str">
        <f>INDEX(B:C,MATCH(V2,B:B,0),2)</f>
        <v>STORE</v>
      </c>
      <c r="X2" t="str">
        <f>V2</f>
        <v>store</v>
      </c>
      <c r="Y2" t="str">
        <f>TRIM(IF(ISERROR(FIND("-",V2,1)),V2,MID(V2,FIND("-",V2,1)+1,IF(ISERROR(FIND("*",V2,FIND("-",V2,1)+2)),LEN(V2),FIND("*",V2,FIND("-",V2,1)+2))-FIND("-",V2,1))))</f>
        <v>store</v>
      </c>
      <c r="Z2">
        <f>IF(True_KW=UID_half,0,1)</f>
        <v>0</v>
      </c>
      <c r="AB2" s="1">
        <f>MOD(COUNTA(Data!A:A)+COUNTA(Data!C:C),2)</f>
        <v>0</v>
      </c>
      <c r="AC2" s="1">
        <f>IF(COUNTA(Data!A:A)&lt;COUNTA(Data!P:P),1,0)</f>
        <v>0</v>
      </c>
      <c r="AD2" s="1">
        <f>IF(COUNTA(Data!P:P)&lt;3,1,0)</f>
        <v>0</v>
      </c>
      <c r="AF2" s="149"/>
      <c r="AG2" s="1"/>
      <c r="AH2" s="1"/>
      <c r="AJ2" s="58">
        <v>11109</v>
      </c>
      <c r="AK2" s="1"/>
      <c r="AL2" s="1"/>
      <c r="AM2" s="10"/>
      <c r="AN2" s="1"/>
      <c r="AO2" s="1"/>
      <c r="AP2" s="1"/>
      <c r="AR2">
        <f>COUNTA(Export!$A:$A)-1</f>
        <v>-1</v>
      </c>
      <c r="AU2" t="s">
        <v>518</v>
      </c>
      <c r="AY2" s="86"/>
      <c r="AZ2" s="1"/>
      <c r="BA2" s="1"/>
      <c r="BB2" s="1"/>
      <c r="BC2" t="s">
        <v>4012</v>
      </c>
      <c r="BD2" t="s">
        <v>4690</v>
      </c>
      <c r="BE2">
        <v>1</v>
      </c>
      <c r="BI2" t="s">
        <v>51</v>
      </c>
      <c r="BJ2" t="s">
        <v>51</v>
      </c>
      <c r="BM2" t="s">
        <v>158</v>
      </c>
      <c r="BQ2" s="61"/>
      <c r="BR2" s="61"/>
      <c r="BS2" s="61"/>
      <c r="BT2" s="71"/>
      <c r="BU2" s="68"/>
      <c r="BV2" s="69"/>
      <c r="BW2" s="73"/>
      <c r="BX2" s="60"/>
      <c r="BY2" s="60"/>
      <c r="BZ2" s="105"/>
      <c r="CA2" s="105"/>
      <c r="CM2" t="str">
        <f>Configuration!AP3</f>
        <v>Total Surveys</v>
      </c>
      <c r="CN2" s="174">
        <f>Configuration!AQ3</f>
        <v>0</v>
      </c>
      <c r="CO2" s="174">
        <f>Configuration!AR3</f>
        <v>0</v>
      </c>
      <c r="CP2" s="174">
        <f>Configuration!AS3</f>
        <v>0</v>
      </c>
      <c r="CQ2" s="174">
        <f>Configuration!AT3</f>
        <v>0</v>
      </c>
      <c r="CR2" s="174">
        <f>Configuration!AU3</f>
        <v>0</v>
      </c>
      <c r="CS2" s="174">
        <f>Configuration!AV3</f>
        <v>0</v>
      </c>
      <c r="CT2" s="174">
        <f>Configuration!AW3</f>
        <v>0</v>
      </c>
      <c r="CU2" s="174">
        <f>Configuration!AX3</f>
        <v>0</v>
      </c>
      <c r="CV2" s="174">
        <f>Configuration!AY3</f>
        <v>0</v>
      </c>
      <c r="CW2" s="174">
        <f>Configuration!AZ3</f>
        <v>0</v>
      </c>
      <c r="CX2" s="174">
        <f>Configuration!BA3</f>
        <v>0</v>
      </c>
      <c r="CY2" s="174">
        <f>Configuration!BB3</f>
        <v>0</v>
      </c>
      <c r="CZ2" s="174">
        <f>Configuration!BC3</f>
        <v>0</v>
      </c>
      <c r="DA2" s="174">
        <f>Configuration!BD3</f>
        <v>0</v>
      </c>
      <c r="DB2" s="174">
        <f>Configuration!BE3</f>
        <v>0</v>
      </c>
      <c r="DC2" s="174">
        <f>Configuration!BF3</f>
        <v>0</v>
      </c>
      <c r="DD2" s="174">
        <f>Configuration!BG3</f>
        <v>0</v>
      </c>
      <c r="DE2" s="174">
        <f>Configuration!BH3</f>
        <v>0</v>
      </c>
      <c r="DF2" s="174">
        <f>Configuration!BI3</f>
        <v>0</v>
      </c>
      <c r="DG2" s="174">
        <f>Configuration!BJ3</f>
        <v>0</v>
      </c>
      <c r="DH2" s="174">
        <f>Configuration!BK3</f>
        <v>0</v>
      </c>
      <c r="DI2" s="174">
        <f>Configuration!BL3</f>
        <v>0</v>
      </c>
      <c r="DJ2" s="174">
        <f>Configuration!BM3</f>
        <v>0</v>
      </c>
      <c r="DK2" s="174">
        <f>Configuration!BN3</f>
        <v>0</v>
      </c>
    </row>
    <row r="3" spans="1:115">
      <c r="B3" s="90" t="s">
        <v>1485</v>
      </c>
      <c r="C3" s="90" t="s">
        <v>158</v>
      </c>
      <c r="E3" s="1"/>
      <c r="F3" s="13"/>
      <c r="J3" s="1"/>
      <c r="K3" s="15" t="s">
        <v>30</v>
      </c>
      <c r="L3" s="1"/>
      <c r="M3" s="1"/>
      <c r="N3" s="13"/>
      <c r="P3" s="1"/>
      <c r="Q3" s="1"/>
      <c r="R3" s="1"/>
      <c r="T3" s="1"/>
      <c r="U3" s="1"/>
      <c r="V3" s="13"/>
      <c r="X3" s="1"/>
      <c r="Y3" s="1"/>
      <c r="Z3" s="1"/>
      <c r="AB3" s="14"/>
      <c r="AC3" s="14"/>
      <c r="AD3" s="13"/>
      <c r="AF3" s="150"/>
      <c r="AG3" s="1"/>
      <c r="AH3" s="1"/>
      <c r="AJ3" s="58">
        <v>11503</v>
      </c>
      <c r="AK3" s="1"/>
      <c r="AM3" s="10"/>
      <c r="AN3" s="1"/>
      <c r="AO3" s="1"/>
      <c r="AP3" s="1"/>
      <c r="AU3" t="s">
        <v>527</v>
      </c>
      <c r="AZ3" s="1"/>
      <c r="BA3" s="1"/>
      <c r="BB3" s="1"/>
      <c r="BC3" t="s">
        <v>4677</v>
      </c>
      <c r="BD3" t="s">
        <v>4012</v>
      </c>
      <c r="BE3">
        <v>2</v>
      </c>
      <c r="BI3" t="s">
        <v>56</v>
      </c>
      <c r="BJ3" t="s">
        <v>56</v>
      </c>
      <c r="BM3" t="s">
        <v>151</v>
      </c>
      <c r="CM3" t="str">
        <f>Configuration!AP4</f>
        <v>Top Box %</v>
      </c>
      <c r="CN3" s="3">
        <f>Configuration!AQ4</f>
        <v>0</v>
      </c>
      <c r="CO3" s="3">
        <f>Configuration!AR4</f>
        <v>0</v>
      </c>
      <c r="CP3" s="3">
        <f>Configuration!AS4</f>
        <v>0</v>
      </c>
      <c r="CQ3" s="3">
        <f>Configuration!AT4</f>
        <v>0</v>
      </c>
      <c r="CR3" s="3">
        <f>Configuration!AU4</f>
        <v>0</v>
      </c>
      <c r="CS3" s="3">
        <f>Configuration!AV4</f>
        <v>0</v>
      </c>
      <c r="CT3" s="3">
        <f>Configuration!AW4</f>
        <v>0</v>
      </c>
      <c r="CU3" s="3">
        <f>Configuration!AX4</f>
        <v>0</v>
      </c>
      <c r="CV3" s="3">
        <f>Configuration!AY4</f>
        <v>0</v>
      </c>
      <c r="CW3" s="3">
        <f>Configuration!AZ4</f>
        <v>0</v>
      </c>
      <c r="CX3" s="3">
        <f>Configuration!BA4</f>
        <v>0</v>
      </c>
      <c r="CY3" s="3">
        <f>Configuration!BB4</f>
        <v>0</v>
      </c>
      <c r="CZ3" s="3">
        <f>Configuration!BC4</f>
        <v>0</v>
      </c>
      <c r="DA3" s="3">
        <f>Configuration!BD4</f>
        <v>0</v>
      </c>
      <c r="DB3" s="3">
        <f>Configuration!BE4</f>
        <v>0</v>
      </c>
      <c r="DC3" s="3">
        <f>Configuration!BF4</f>
        <v>0</v>
      </c>
      <c r="DD3" s="3">
        <f>Configuration!BG4</f>
        <v>0</v>
      </c>
      <c r="DE3" s="3">
        <f>Configuration!BH4</f>
        <v>0</v>
      </c>
      <c r="DF3" s="3">
        <f>Configuration!BI4</f>
        <v>0</v>
      </c>
      <c r="DG3" s="3">
        <f>Configuration!BJ4</f>
        <v>0</v>
      </c>
      <c r="DH3" s="3">
        <f>Configuration!BK4</f>
        <v>0</v>
      </c>
      <c r="DI3" s="3">
        <f>Configuration!BL4</f>
        <v>0</v>
      </c>
      <c r="DJ3" s="3">
        <f>Configuration!BM4</f>
        <v>0</v>
      </c>
      <c r="DK3" s="3">
        <f>Configuration!BN4</f>
        <v>0</v>
      </c>
    </row>
    <row r="4" spans="1:115">
      <c r="B4" s="90" t="s">
        <v>1516</v>
      </c>
      <c r="C4" s="90" t="s">
        <v>158</v>
      </c>
      <c r="E4" s="1"/>
      <c r="F4" s="13"/>
      <c r="I4" s="1"/>
      <c r="J4" s="1"/>
      <c r="K4">
        <f>COUNTA(Data!R:R)-1</f>
        <v>887</v>
      </c>
      <c r="L4" s="1"/>
      <c r="M4" s="1"/>
      <c r="N4" s="13"/>
      <c r="P4" s="1"/>
      <c r="Q4" s="1"/>
      <c r="R4" s="1"/>
      <c r="T4" s="1"/>
      <c r="U4" s="1"/>
      <c r="V4" s="13"/>
      <c r="X4" s="1"/>
      <c r="Y4" s="1"/>
      <c r="Z4" s="1"/>
      <c r="AB4" s="56" t="s">
        <v>123</v>
      </c>
      <c r="AC4" s="57"/>
      <c r="AD4" s="56" t="s">
        <v>149</v>
      </c>
      <c r="AF4" s="1"/>
      <c r="AG4" s="1"/>
      <c r="AH4" s="14"/>
      <c r="AJ4" s="58">
        <v>11515</v>
      </c>
      <c r="AK4" s="1"/>
      <c r="AM4" s="10"/>
      <c r="AN4" s="1"/>
      <c r="AO4" s="1"/>
      <c r="AP4" s="14"/>
      <c r="AQ4" s="14"/>
      <c r="AR4" s="14"/>
      <c r="AS4" s="14"/>
      <c r="AT4" s="14"/>
      <c r="AU4" t="s">
        <v>151</v>
      </c>
      <c r="AV4" s="14"/>
      <c r="AW4" s="14"/>
      <c r="AX4" s="14"/>
      <c r="AZ4" s="1"/>
      <c r="BA4" s="1"/>
      <c r="BC4" t="s">
        <v>4678</v>
      </c>
      <c r="BD4" t="s">
        <v>4688</v>
      </c>
      <c r="BE4">
        <v>3</v>
      </c>
      <c r="BI4">
        <v>1</v>
      </c>
      <c r="BJ4">
        <v>1</v>
      </c>
      <c r="BM4" t="s">
        <v>156</v>
      </c>
      <c r="CM4" t="str">
        <f>Configuration!AP5</f>
        <v>Bottom Box %</v>
      </c>
      <c r="CN4" s="3">
        <f>Configuration!AQ5</f>
        <v>0</v>
      </c>
      <c r="CO4" s="3">
        <f>Configuration!AR5</f>
        <v>0</v>
      </c>
      <c r="CP4" s="3">
        <f>Configuration!AS5</f>
        <v>0</v>
      </c>
      <c r="CQ4" s="3">
        <f>Configuration!AT5</f>
        <v>0</v>
      </c>
      <c r="CR4" s="3">
        <f>Configuration!AU5</f>
        <v>0</v>
      </c>
      <c r="CS4" s="3">
        <f>Configuration!AV5</f>
        <v>0</v>
      </c>
      <c r="CT4" s="3">
        <f>Configuration!AW5</f>
        <v>0</v>
      </c>
      <c r="CU4" s="3">
        <f>Configuration!AX5</f>
        <v>0</v>
      </c>
      <c r="CV4" s="3">
        <f>Configuration!AY5</f>
        <v>0</v>
      </c>
      <c r="CW4" s="3">
        <f>Configuration!AZ5</f>
        <v>0</v>
      </c>
      <c r="CX4" s="3">
        <f>Configuration!BA5</f>
        <v>0</v>
      </c>
      <c r="CY4" s="3">
        <f>Configuration!BB5</f>
        <v>0</v>
      </c>
      <c r="CZ4" s="3">
        <f>Configuration!BC5</f>
        <v>0</v>
      </c>
      <c r="DA4" s="3">
        <f>Configuration!BD5</f>
        <v>0</v>
      </c>
      <c r="DB4" s="3">
        <f>Configuration!BE5</f>
        <v>0</v>
      </c>
      <c r="DC4" s="3">
        <f>Configuration!BF5</f>
        <v>0</v>
      </c>
      <c r="DD4" s="3">
        <f>Configuration!BG5</f>
        <v>0</v>
      </c>
      <c r="DE4" s="3">
        <f>Configuration!BH5</f>
        <v>0</v>
      </c>
      <c r="DF4" s="3">
        <f>Configuration!BI5</f>
        <v>0</v>
      </c>
      <c r="DG4" s="3">
        <f>Configuration!BJ5</f>
        <v>0</v>
      </c>
      <c r="DH4" s="3">
        <f>Configuration!BK5</f>
        <v>0</v>
      </c>
      <c r="DI4" s="3">
        <f>Configuration!BL5</f>
        <v>0</v>
      </c>
      <c r="DJ4" s="3">
        <f>Configuration!BM5</f>
        <v>0</v>
      </c>
      <c r="DK4" s="3">
        <f>Configuration!BN5</f>
        <v>0</v>
      </c>
    </row>
    <row r="5" spans="1:115">
      <c r="B5" s="90" t="s">
        <v>1517</v>
      </c>
      <c r="C5" s="90" t="s">
        <v>158</v>
      </c>
      <c r="E5" s="1"/>
      <c r="F5" s="13"/>
      <c r="I5" s="1"/>
      <c r="J5" s="1"/>
      <c r="K5" t="s">
        <v>28</v>
      </c>
      <c r="L5" s="1"/>
      <c r="M5" s="1"/>
      <c r="N5" s="13"/>
      <c r="P5" s="1"/>
      <c r="Q5" s="1"/>
      <c r="R5" s="13"/>
      <c r="T5" s="1"/>
      <c r="U5" s="1"/>
      <c r="V5" s="13"/>
      <c r="X5" s="1"/>
      <c r="Y5" s="1"/>
      <c r="Z5" s="14"/>
      <c r="AB5" s="13">
        <f ca="1">IF(COUNTIF(Configuration!H3:H17,1)&gt;0,1,0)</f>
        <v>0</v>
      </c>
      <c r="AC5" s="13"/>
      <c r="AD5">
        <f>IF(COUNTA(BC:BC)&lt;&gt;COUNTA(BD:BD),1,0)</f>
        <v>0</v>
      </c>
      <c r="AF5" s="1"/>
      <c r="AG5" s="1"/>
      <c r="AH5" s="14"/>
      <c r="AJ5" s="58">
        <v>11563</v>
      </c>
      <c r="AK5" s="1"/>
      <c r="AL5" s="14"/>
      <c r="AM5" s="10"/>
      <c r="AN5" s="1"/>
      <c r="AO5" s="1"/>
      <c r="AP5" s="14"/>
      <c r="AQ5" s="14"/>
      <c r="AR5" s="14"/>
      <c r="AS5" s="14"/>
      <c r="AT5" s="14"/>
      <c r="AU5" t="s">
        <v>2698</v>
      </c>
      <c r="AV5" s="14"/>
      <c r="AW5" s="14"/>
      <c r="AX5" s="14"/>
      <c r="AZ5" s="1"/>
      <c r="BA5" s="1"/>
      <c r="BC5" t="s">
        <v>4688</v>
      </c>
      <c r="BD5" t="s">
        <v>4689</v>
      </c>
      <c r="BE5">
        <v>4</v>
      </c>
      <c r="BI5">
        <v>1</v>
      </c>
      <c r="BJ5">
        <v>3</v>
      </c>
      <c r="BM5" t="s">
        <v>174</v>
      </c>
      <c r="CM5" t="s">
        <v>1417</v>
      </c>
      <c r="CN5" s="165">
        <f>IF(CN6="","",(1-CN3)/(1-$CM$21))</f>
        <v>1</v>
      </c>
      <c r="CO5" s="165">
        <f t="shared" ref="CO5:DK5" si="0">IF(CO6="","",(1-CO3)/(1-$CM$21))</f>
        <v>1</v>
      </c>
      <c r="CP5" s="165" t="str">
        <f t="shared" si="0"/>
        <v/>
      </c>
      <c r="CQ5" s="165" t="str">
        <f t="shared" si="0"/>
        <v/>
      </c>
      <c r="CR5" s="165" t="str">
        <f t="shared" si="0"/>
        <v/>
      </c>
      <c r="CS5" s="165" t="str">
        <f t="shared" si="0"/>
        <v/>
      </c>
      <c r="CT5" s="165" t="str">
        <f t="shared" si="0"/>
        <v/>
      </c>
      <c r="CU5" s="165" t="str">
        <f t="shared" si="0"/>
        <v/>
      </c>
      <c r="CV5" s="165" t="str">
        <f t="shared" si="0"/>
        <v/>
      </c>
      <c r="CW5" s="165" t="str">
        <f t="shared" si="0"/>
        <v/>
      </c>
      <c r="CX5" s="165" t="str">
        <f t="shared" si="0"/>
        <v/>
      </c>
      <c r="CY5" s="165" t="str">
        <f t="shared" si="0"/>
        <v/>
      </c>
      <c r="CZ5" s="165" t="str">
        <f t="shared" si="0"/>
        <v/>
      </c>
      <c r="DA5" s="165" t="str">
        <f t="shared" si="0"/>
        <v/>
      </c>
      <c r="DB5" s="165" t="str">
        <f t="shared" si="0"/>
        <v/>
      </c>
      <c r="DC5" s="165" t="str">
        <f t="shared" si="0"/>
        <v/>
      </c>
      <c r="DD5" s="165" t="str">
        <f t="shared" si="0"/>
        <v/>
      </c>
      <c r="DE5" s="165" t="str">
        <f t="shared" si="0"/>
        <v/>
      </c>
      <c r="DF5" s="165" t="str">
        <f t="shared" si="0"/>
        <v/>
      </c>
      <c r="DG5" s="165" t="str">
        <f t="shared" si="0"/>
        <v/>
      </c>
      <c r="DH5" s="165" t="str">
        <f t="shared" si="0"/>
        <v/>
      </c>
      <c r="DI5" s="165" t="str">
        <f t="shared" si="0"/>
        <v/>
      </c>
      <c r="DJ5" s="165" t="str">
        <f t="shared" si="0"/>
        <v/>
      </c>
      <c r="DK5" s="165" t="str">
        <f t="shared" si="0"/>
        <v/>
      </c>
    </row>
    <row r="6" spans="1:115">
      <c r="B6" s="90" t="s">
        <v>1526</v>
      </c>
      <c r="C6" s="90" t="s">
        <v>158</v>
      </c>
      <c r="E6" s="1" t="s">
        <v>3825</v>
      </c>
      <c r="F6" s="13"/>
      <c r="K6" s="3">
        <f>IFERROR(K4/Total_Records,"")</f>
        <v>1</v>
      </c>
      <c r="L6" s="1"/>
      <c r="M6" s="1"/>
      <c r="N6" s="13"/>
      <c r="T6" s="1"/>
      <c r="U6" s="1"/>
      <c r="V6" s="14"/>
      <c r="X6" s="1"/>
      <c r="Y6" s="1"/>
      <c r="Z6" s="14"/>
      <c r="AB6" s="14"/>
      <c r="AC6" s="14"/>
      <c r="AF6" s="1"/>
      <c r="AG6" s="1"/>
      <c r="AH6" s="14"/>
      <c r="AJ6" s="58">
        <v>11583</v>
      </c>
      <c r="AK6" s="1"/>
      <c r="AL6" s="14"/>
      <c r="AM6" s="10"/>
      <c r="AN6" s="1"/>
      <c r="AO6" s="1"/>
      <c r="AP6" s="14"/>
      <c r="AQ6" s="14"/>
      <c r="AR6" s="14"/>
      <c r="AS6" s="14"/>
      <c r="AT6" s="14"/>
      <c r="AU6" t="s">
        <v>551</v>
      </c>
      <c r="AV6" s="14"/>
      <c r="AW6" s="14"/>
      <c r="AX6" s="14"/>
      <c r="AZ6" s="1"/>
      <c r="BA6" s="1"/>
      <c r="BC6" t="s">
        <v>4689</v>
      </c>
      <c r="BD6" t="s">
        <v>4678</v>
      </c>
      <c r="BE6">
        <v>5</v>
      </c>
      <c r="BI6">
        <v>3</v>
      </c>
      <c r="BJ6">
        <v>2</v>
      </c>
      <c r="BM6" t="s">
        <v>152</v>
      </c>
      <c r="CM6" s="175" t="s">
        <v>53</v>
      </c>
      <c r="CN6" t="s">
        <v>2044</v>
      </c>
      <c r="CO6" t="s">
        <v>2044</v>
      </c>
    </row>
    <row r="7" spans="1:115">
      <c r="B7" s="90" t="s">
        <v>1533</v>
      </c>
      <c r="C7" s="90" t="s">
        <v>158</v>
      </c>
      <c r="E7" s="98">
        <f>RIGHT(E6,5)*1</f>
        <v>42157</v>
      </c>
      <c r="F7" s="13"/>
      <c r="K7" s="6" t="s">
        <v>31</v>
      </c>
      <c r="AB7" s="6" t="s">
        <v>125</v>
      </c>
      <c r="AC7" s="6" t="s">
        <v>132</v>
      </c>
      <c r="AD7" s="6" t="s">
        <v>133</v>
      </c>
      <c r="AJ7" s="58">
        <v>11712</v>
      </c>
      <c r="AM7" s="10"/>
      <c r="AU7" t="s">
        <v>5557</v>
      </c>
      <c r="BC7" t="s">
        <v>100</v>
      </c>
      <c r="BD7" t="s">
        <v>100</v>
      </c>
      <c r="BE7">
        <v>6</v>
      </c>
      <c r="BI7">
        <v>2</v>
      </c>
      <c r="BJ7">
        <v>4</v>
      </c>
      <c r="BM7" t="s">
        <v>154</v>
      </c>
      <c r="CM7" t="s">
        <v>1427</v>
      </c>
      <c r="CN7" s="3">
        <f>IF(CN6="","",CN3)</f>
        <v>0</v>
      </c>
      <c r="CO7" s="3">
        <f t="shared" ref="CO7:DK7" si="1">IF(CO6="","",CO3)</f>
        <v>0</v>
      </c>
      <c r="CP7" s="3" t="str">
        <f t="shared" si="1"/>
        <v/>
      </c>
      <c r="CQ7" s="3" t="str">
        <f t="shared" si="1"/>
        <v/>
      </c>
      <c r="CR7" s="3" t="str">
        <f t="shared" si="1"/>
        <v/>
      </c>
      <c r="CS7" s="3" t="str">
        <f t="shared" si="1"/>
        <v/>
      </c>
      <c r="CT7" s="3" t="str">
        <f t="shared" si="1"/>
        <v/>
      </c>
      <c r="CU7" s="3" t="str">
        <f t="shared" si="1"/>
        <v/>
      </c>
      <c r="CV7" s="3" t="str">
        <f t="shared" si="1"/>
        <v/>
      </c>
      <c r="CW7" s="3" t="str">
        <f t="shared" si="1"/>
        <v/>
      </c>
      <c r="CX7" s="3" t="str">
        <f t="shared" si="1"/>
        <v/>
      </c>
      <c r="CY7" s="3" t="str">
        <f t="shared" si="1"/>
        <v/>
      </c>
      <c r="CZ7" s="3" t="str">
        <f t="shared" si="1"/>
        <v/>
      </c>
      <c r="DA7" s="3" t="str">
        <f t="shared" si="1"/>
        <v/>
      </c>
      <c r="DB7" s="3" t="str">
        <f t="shared" si="1"/>
        <v/>
      </c>
      <c r="DC7" s="3" t="str">
        <f t="shared" si="1"/>
        <v/>
      </c>
      <c r="DD7" s="3" t="str">
        <f t="shared" si="1"/>
        <v/>
      </c>
      <c r="DE7" s="3" t="str">
        <f t="shared" si="1"/>
        <v/>
      </c>
      <c r="DF7" s="3" t="str">
        <f t="shared" si="1"/>
        <v/>
      </c>
      <c r="DG7" s="3" t="str">
        <f t="shared" si="1"/>
        <v/>
      </c>
      <c r="DH7" s="3" t="str">
        <f t="shared" si="1"/>
        <v/>
      </c>
      <c r="DI7" s="3" t="str">
        <f t="shared" si="1"/>
        <v/>
      </c>
      <c r="DJ7" s="3" t="str">
        <f t="shared" si="1"/>
        <v/>
      </c>
      <c r="DK7" s="3" t="str">
        <f t="shared" si="1"/>
        <v/>
      </c>
    </row>
    <row r="8" spans="1:115">
      <c r="B8" s="90" t="s">
        <v>3373</v>
      </c>
      <c r="C8" s="90" t="s">
        <v>158</v>
      </c>
      <c r="E8" s="1"/>
      <c r="F8" s="13"/>
      <c r="K8">
        <f>Total_Records-K4</f>
        <v>0</v>
      </c>
      <c r="AB8" s="13">
        <f>IF(Configuration!I19&gt;0,1,0)</f>
        <v>0</v>
      </c>
      <c r="AC8">
        <f>IF(Configuration!J42&lt;&gt;0,1,0)</f>
        <v>0</v>
      </c>
      <c r="AD8">
        <f>IFERROR(IF(PairTest(Configuration!D24:D35,Configuration!E24:E35)=FALSE,1,0),1)</f>
        <v>0</v>
      </c>
      <c r="AJ8" s="58">
        <v>11717</v>
      </c>
      <c r="AM8" s="10"/>
      <c r="AU8" t="s">
        <v>174</v>
      </c>
      <c r="BC8" t="s">
        <v>4690</v>
      </c>
      <c r="BD8" t="s">
        <v>4677</v>
      </c>
      <c r="BE8">
        <v>7</v>
      </c>
      <c r="BI8">
        <v>4</v>
      </c>
      <c r="BJ8">
        <v>5</v>
      </c>
      <c r="BM8" t="s">
        <v>178</v>
      </c>
      <c r="CM8" s="7" t="s">
        <v>1424</v>
      </c>
    </row>
    <row r="9" spans="1:115">
      <c r="B9" s="90" t="s">
        <v>1574</v>
      </c>
      <c r="C9" s="90" t="s">
        <v>158</v>
      </c>
      <c r="E9" s="1" t="str">
        <f>"Tool Expires: "&amp;TEXT(E7,"mm/dd/yy")</f>
        <v>Tool Expires: 06/02/15</v>
      </c>
      <c r="F9" s="13"/>
      <c r="K9" t="s">
        <v>29</v>
      </c>
      <c r="AJ9" s="58">
        <v>11721</v>
      </c>
      <c r="AM9" s="10"/>
      <c r="AU9" t="s">
        <v>154</v>
      </c>
      <c r="BC9" t="s">
        <v>4691</v>
      </c>
      <c r="BD9" t="s">
        <v>4691</v>
      </c>
      <c r="BE9">
        <v>8</v>
      </c>
      <c r="BI9">
        <v>5</v>
      </c>
      <c r="BM9" t="s">
        <v>167</v>
      </c>
      <c r="CM9" t="s">
        <v>566</v>
      </c>
      <c r="CN9">
        <f>IF(CN6="x",CN3*CN2,"")</f>
        <v>0</v>
      </c>
      <c r="CO9">
        <f t="shared" ref="CO9:DK9" si="2">IF(CO6="x",CO3*CO2,"")</f>
        <v>0</v>
      </c>
      <c r="CP9" t="str">
        <f t="shared" si="2"/>
        <v/>
      </c>
      <c r="CQ9" t="str">
        <f t="shared" si="2"/>
        <v/>
      </c>
      <c r="CR9" t="str">
        <f t="shared" si="2"/>
        <v/>
      </c>
      <c r="CS9" t="str">
        <f t="shared" si="2"/>
        <v/>
      </c>
      <c r="CT9" t="str">
        <f t="shared" si="2"/>
        <v/>
      </c>
      <c r="CU9" t="str">
        <f t="shared" si="2"/>
        <v/>
      </c>
      <c r="CV9" t="str">
        <f t="shared" si="2"/>
        <v/>
      </c>
      <c r="CW9" t="str">
        <f t="shared" si="2"/>
        <v/>
      </c>
      <c r="CX9" t="str">
        <f t="shared" si="2"/>
        <v/>
      </c>
      <c r="CY9" t="str">
        <f t="shared" si="2"/>
        <v/>
      </c>
      <c r="CZ9" t="str">
        <f t="shared" si="2"/>
        <v/>
      </c>
      <c r="DA9" t="str">
        <f t="shared" si="2"/>
        <v/>
      </c>
      <c r="DB9" t="str">
        <f t="shared" si="2"/>
        <v/>
      </c>
      <c r="DC9" t="str">
        <f t="shared" si="2"/>
        <v/>
      </c>
      <c r="DD9" t="str">
        <f t="shared" si="2"/>
        <v/>
      </c>
      <c r="DE9" t="str">
        <f t="shared" si="2"/>
        <v/>
      </c>
      <c r="DF9" t="str">
        <f t="shared" si="2"/>
        <v/>
      </c>
      <c r="DG9" t="str">
        <f t="shared" si="2"/>
        <v/>
      </c>
      <c r="DH9" t="str">
        <f t="shared" si="2"/>
        <v/>
      </c>
      <c r="DI9" t="str">
        <f t="shared" si="2"/>
        <v/>
      </c>
      <c r="DJ9" t="str">
        <f t="shared" si="2"/>
        <v/>
      </c>
      <c r="DK9" t="str">
        <f t="shared" si="2"/>
        <v/>
      </c>
    </row>
    <row r="10" spans="1:115">
      <c r="B10" s="90" t="s">
        <v>2909</v>
      </c>
      <c r="C10" s="90" t="s">
        <v>158</v>
      </c>
      <c r="K10" s="3">
        <f>IFERROR((Total_Records-K4)/Total_Records,"")</f>
        <v>0</v>
      </c>
      <c r="AB10" s="6" t="s">
        <v>137</v>
      </c>
      <c r="AC10" s="6" t="s">
        <v>138</v>
      </c>
      <c r="AD10" s="6" t="s">
        <v>139</v>
      </c>
      <c r="AJ10" s="58">
        <v>11732</v>
      </c>
      <c r="AM10" s="10"/>
      <c r="AU10" t="s">
        <v>178</v>
      </c>
      <c r="BE10">
        <v>9</v>
      </c>
      <c r="BM10" t="s">
        <v>157</v>
      </c>
      <c r="CM10" t="s">
        <v>1422</v>
      </c>
      <c r="CN10">
        <f>IF(CN6="x",CN4*CN2,"")</f>
        <v>0</v>
      </c>
      <c r="CO10">
        <f t="shared" ref="CO10:DJ10" si="3">IF(CO6="x",CO4*CO2,"")</f>
        <v>0</v>
      </c>
      <c r="CP10" t="str">
        <f t="shared" si="3"/>
        <v/>
      </c>
      <c r="CQ10" t="str">
        <f t="shared" si="3"/>
        <v/>
      </c>
      <c r="CR10" t="str">
        <f t="shared" si="3"/>
        <v/>
      </c>
      <c r="CS10" t="str">
        <f t="shared" si="3"/>
        <v/>
      </c>
      <c r="CT10" t="str">
        <f t="shared" si="3"/>
        <v/>
      </c>
      <c r="CU10" t="str">
        <f t="shared" si="3"/>
        <v/>
      </c>
      <c r="CV10" t="str">
        <f t="shared" si="3"/>
        <v/>
      </c>
      <c r="CW10" t="str">
        <f t="shared" si="3"/>
        <v/>
      </c>
      <c r="CX10" t="str">
        <f t="shared" si="3"/>
        <v/>
      </c>
      <c r="CY10" t="str">
        <f t="shared" si="3"/>
        <v/>
      </c>
      <c r="CZ10" t="str">
        <f t="shared" si="3"/>
        <v/>
      </c>
      <c r="DA10" t="str">
        <f t="shared" si="3"/>
        <v/>
      </c>
      <c r="DB10" t="str">
        <f t="shared" si="3"/>
        <v/>
      </c>
      <c r="DC10" t="str">
        <f t="shared" si="3"/>
        <v/>
      </c>
      <c r="DD10" t="str">
        <f t="shared" si="3"/>
        <v/>
      </c>
      <c r="DE10" t="str">
        <f t="shared" si="3"/>
        <v/>
      </c>
      <c r="DF10" t="str">
        <f t="shared" si="3"/>
        <v/>
      </c>
      <c r="DG10" t="str">
        <f t="shared" si="3"/>
        <v/>
      </c>
      <c r="DH10" t="str">
        <f t="shared" si="3"/>
        <v/>
      </c>
      <c r="DI10" t="str">
        <f t="shared" si="3"/>
        <v/>
      </c>
      <c r="DJ10" t="str">
        <f t="shared" si="3"/>
        <v/>
      </c>
    </row>
    <row r="11" spans="1:115">
      <c r="B11" s="90" t="s">
        <v>1592</v>
      </c>
      <c r="C11" s="90" t="s">
        <v>158</v>
      </c>
      <c r="K11" s="9" t="s">
        <v>52</v>
      </c>
      <c r="AB11" s="13">
        <f>'Word Lists'!AK2</f>
        <v>1</v>
      </c>
      <c r="AC11">
        <f>'Word Lists'!AN2</f>
        <v>0</v>
      </c>
      <c r="AD11">
        <f>'Word Lists'!AQ2</f>
        <v>1</v>
      </c>
      <c r="AJ11" s="58">
        <v>11737</v>
      </c>
      <c r="AM11" s="10"/>
      <c r="AU11" t="s">
        <v>5560</v>
      </c>
      <c r="BE11">
        <v>10</v>
      </c>
      <c r="BM11" t="s">
        <v>3</v>
      </c>
      <c r="CM11" t="s">
        <v>1420</v>
      </c>
      <c r="CN11">
        <f>SUMIFS(CN2:DK2,CN6:DK6,"x")</f>
        <v>0</v>
      </c>
    </row>
    <row r="12" spans="1:115">
      <c r="B12" s="90" t="s">
        <v>1605</v>
      </c>
      <c r="C12" s="90" t="s">
        <v>158</v>
      </c>
      <c r="K12" t="str">
        <f>IF(Total_Records=0,"No records",Total_Records&amp;" records, "&amp;K8&amp;" pending, "&amp;TEXT(K6,"0%")&amp;" coded.")</f>
        <v>887 records, 0 pending, 100% coded.</v>
      </c>
      <c r="AJ12" s="58">
        <v>11169337</v>
      </c>
      <c r="AM12" s="10"/>
      <c r="AU12" t="s">
        <v>157</v>
      </c>
      <c r="BE12">
        <v>11</v>
      </c>
      <c r="BM12" t="s">
        <v>160</v>
      </c>
      <c r="CM12" t="s">
        <v>1421</v>
      </c>
      <c r="CN12" s="3" t="str">
        <f>IFERROR(SUM(CN9:DK9)/$CN$11,"")</f>
        <v/>
      </c>
    </row>
    <row r="13" spans="1:115">
      <c r="B13" s="90" t="s">
        <v>1607</v>
      </c>
      <c r="C13" s="90" t="s">
        <v>158</v>
      </c>
      <c r="AB13" s="6" t="s">
        <v>140</v>
      </c>
      <c r="AC13" s="6" t="s">
        <v>142</v>
      </c>
      <c r="AD13" s="6" t="s">
        <v>146</v>
      </c>
      <c r="AJ13" s="58">
        <v>11179580</v>
      </c>
      <c r="AM13" s="10"/>
      <c r="AU13" t="s">
        <v>3</v>
      </c>
      <c r="BE13">
        <v>12</v>
      </c>
      <c r="BM13" t="s">
        <v>150</v>
      </c>
      <c r="CM13" t="s">
        <v>1423</v>
      </c>
      <c r="CN13" s="3" t="str">
        <f>IFERROR(SUM(CN10:DK10)/$CN$11,"")</f>
        <v/>
      </c>
    </row>
    <row r="14" spans="1:115">
      <c r="B14" s="90" t="s">
        <v>3731</v>
      </c>
      <c r="C14" s="90" t="s">
        <v>158</v>
      </c>
      <c r="E14" t="s">
        <v>489</v>
      </c>
      <c r="K14" t="s">
        <v>485</v>
      </c>
      <c r="AB14">
        <f>'Word Lists'!AT2</f>
        <v>1</v>
      </c>
      <c r="AC14">
        <f>IF(COUNTIF(Configuration!K3:K18,"FALSE")&lt;&gt;0,1,0)</f>
        <v>0</v>
      </c>
      <c r="AD14">
        <f>IF(Configuration!I42&lt;&gt;0,1,0)</f>
        <v>0</v>
      </c>
      <c r="AJ14" s="58">
        <v>11180270</v>
      </c>
      <c r="AM14" s="10"/>
      <c r="AU14" t="s">
        <v>160</v>
      </c>
      <c r="BE14">
        <v>13</v>
      </c>
      <c r="BM14" t="s">
        <v>165</v>
      </c>
    </row>
    <row r="15" spans="1:115">
      <c r="B15" s="90" t="s">
        <v>1653</v>
      </c>
      <c r="C15" s="90" t="s">
        <v>158</v>
      </c>
      <c r="E15">
        <f>COUNTA('Survey Data'!B:C)</f>
        <v>1776</v>
      </c>
      <c r="K15" t="s">
        <v>486</v>
      </c>
      <c r="AJ15" s="58">
        <v>11190071</v>
      </c>
      <c r="AM15" s="10"/>
      <c r="AU15" t="s">
        <v>3554</v>
      </c>
      <c r="BE15">
        <v>14</v>
      </c>
      <c r="BM15" t="s">
        <v>161</v>
      </c>
      <c r="CM15" t="s">
        <v>1425</v>
      </c>
    </row>
    <row r="16" spans="1:115">
      <c r="B16" s="90" t="s">
        <v>1654</v>
      </c>
      <c r="C16" s="90" t="s">
        <v>158</v>
      </c>
      <c r="AB16" s="6" t="s">
        <v>476</v>
      </c>
      <c r="AC16" s="6" t="s">
        <v>591</v>
      </c>
      <c r="AD16" s="6" t="s">
        <v>2075</v>
      </c>
      <c r="AJ16" s="58">
        <v>11270654</v>
      </c>
      <c r="AM16" s="10"/>
      <c r="AU16" t="s">
        <v>150</v>
      </c>
      <c r="BE16">
        <v>15</v>
      </c>
      <c r="BM16" t="s">
        <v>166</v>
      </c>
      <c r="CM16" t="s">
        <v>1426</v>
      </c>
    </row>
    <row r="17" spans="2:92">
      <c r="B17" s="90" t="s">
        <v>5575</v>
      </c>
      <c r="C17" s="90" t="s">
        <v>158</v>
      </c>
      <c r="AB17">
        <f>IF(COUNTA('Word Lists'!C:C)-1&lt;2,1,0)</f>
        <v>0</v>
      </c>
      <c r="AC17">
        <f>IF(OR(Highest_Satisfaction_Rating="",Configuration!W5="",Configuration!W7="",number_surveys="",CN12="",CN13=""),1,0)</f>
        <v>1</v>
      </c>
      <c r="AD17">
        <f>Configuration!L19</f>
        <v>0</v>
      </c>
      <c r="AJ17" s="58">
        <v>11290212</v>
      </c>
      <c r="AM17" s="10"/>
      <c r="AU17" t="s">
        <v>2700</v>
      </c>
      <c r="BE17">
        <v>16</v>
      </c>
      <c r="BM17" t="s">
        <v>168</v>
      </c>
      <c r="CM17" t="s">
        <v>1421</v>
      </c>
      <c r="CN17" s="3"/>
    </row>
    <row r="18" spans="2:92">
      <c r="B18" s="90" t="s">
        <v>1671</v>
      </c>
      <c r="C18" s="90" t="s">
        <v>158</v>
      </c>
      <c r="E18" s="6" t="s">
        <v>491</v>
      </c>
      <c r="F18" t="s">
        <v>492</v>
      </c>
      <c r="AJ18" s="58">
        <v>20000203</v>
      </c>
      <c r="AM18" s="10"/>
      <c r="AU18" t="s">
        <v>165</v>
      </c>
      <c r="BE18">
        <v>17</v>
      </c>
      <c r="BM18" t="s">
        <v>155</v>
      </c>
      <c r="CM18" t="s">
        <v>1423</v>
      </c>
      <c r="CN18" s="3"/>
    </row>
    <row r="19" spans="2:92">
      <c r="B19" s="90" t="s">
        <v>3569</v>
      </c>
      <c r="C19" s="90" t="s">
        <v>158</v>
      </c>
      <c r="E19" t="b">
        <v>1</v>
      </c>
      <c r="F19">
        <v>0</v>
      </c>
      <c r="AJ19" s="58">
        <v>20000352</v>
      </c>
      <c r="AM19" s="10"/>
      <c r="AU19" t="s">
        <v>529</v>
      </c>
      <c r="BE19">
        <v>18</v>
      </c>
      <c r="BM19" t="s">
        <v>159</v>
      </c>
    </row>
    <row r="20" spans="2:92">
      <c r="B20" s="90" t="s">
        <v>1682</v>
      </c>
      <c r="C20" s="90" t="s">
        <v>158</v>
      </c>
      <c r="AJ20" s="58">
        <v>20000539</v>
      </c>
      <c r="AM20" s="10"/>
      <c r="AU20" t="s">
        <v>2097</v>
      </c>
      <c r="BE20">
        <v>19</v>
      </c>
      <c r="BM20" t="s">
        <v>190</v>
      </c>
      <c r="CM20" t="s">
        <v>1428</v>
      </c>
    </row>
    <row r="21" spans="2:92">
      <c r="B21" s="90" t="s">
        <v>1684</v>
      </c>
      <c r="C21" s="90" t="s">
        <v>158</v>
      </c>
      <c r="E21" s="6" t="s">
        <v>490</v>
      </c>
      <c r="F21" t="s">
        <v>493</v>
      </c>
      <c r="K21" s="2" t="s">
        <v>661</v>
      </c>
      <c r="AJ21" s="58">
        <v>20000650</v>
      </c>
      <c r="AM21" s="10"/>
      <c r="AU21" t="s">
        <v>2095</v>
      </c>
      <c r="BE21">
        <v>20</v>
      </c>
      <c r="BM21" t="s">
        <v>153</v>
      </c>
      <c r="CM21" s="3">
        <f>HLOOKUP("x",CN6:DK7,2,FALSE)</f>
        <v>0</v>
      </c>
    </row>
    <row r="22" spans="2:92">
      <c r="B22" s="90" t="s">
        <v>1703</v>
      </c>
      <c r="C22" s="90" t="s">
        <v>158</v>
      </c>
      <c r="E22" t="b">
        <v>1</v>
      </c>
      <c r="F22">
        <v>146</v>
      </c>
      <c r="K22" t="s">
        <v>3827</v>
      </c>
      <c r="AJ22" s="58">
        <v>20000655</v>
      </c>
      <c r="AM22" s="10"/>
      <c r="AU22" t="s">
        <v>5562</v>
      </c>
      <c r="BE22">
        <v>21</v>
      </c>
      <c r="BM22" t="s">
        <v>164</v>
      </c>
    </row>
    <row r="23" spans="2:92">
      <c r="B23" s="90" t="s">
        <v>1761</v>
      </c>
      <c r="C23" s="90" t="s">
        <v>158</v>
      </c>
      <c r="K23">
        <f>MID(K22,7,3)*1</f>
        <v>1</v>
      </c>
      <c r="AJ23" s="58">
        <v>20000669</v>
      </c>
      <c r="AM23" s="10"/>
      <c r="AU23" t="s">
        <v>3380</v>
      </c>
      <c r="BE23">
        <v>22</v>
      </c>
      <c r="BM23" t="s">
        <v>162</v>
      </c>
    </row>
    <row r="24" spans="2:92">
      <c r="B24" s="90" t="s">
        <v>1787</v>
      </c>
      <c r="C24" s="90" t="s">
        <v>158</v>
      </c>
      <c r="E24" s="6" t="s">
        <v>612</v>
      </c>
      <c r="AJ24" s="58">
        <v>20000695</v>
      </c>
      <c r="AM24" s="10"/>
      <c r="AU24" t="s">
        <v>671</v>
      </c>
      <c r="BE24">
        <v>23</v>
      </c>
      <c r="BM24" t="s">
        <v>193</v>
      </c>
    </row>
    <row r="25" spans="2:92">
      <c r="B25" s="90" t="s">
        <v>3774</v>
      </c>
      <c r="C25" s="90" t="s">
        <v>158</v>
      </c>
      <c r="E25" t="b">
        <v>0</v>
      </c>
      <c r="AJ25" s="58">
        <v>20000712</v>
      </c>
      <c r="AM25" s="10"/>
      <c r="AU25" t="s">
        <v>166</v>
      </c>
      <c r="BE25">
        <v>24</v>
      </c>
    </row>
    <row r="26" spans="2:92">
      <c r="B26" s="90" t="s">
        <v>3581</v>
      </c>
      <c r="C26" s="90" t="s">
        <v>158</v>
      </c>
      <c r="AJ26" s="58">
        <v>20000754</v>
      </c>
      <c r="AM26" s="10"/>
      <c r="AU26" t="s">
        <v>548</v>
      </c>
      <c r="BE26">
        <v>25</v>
      </c>
    </row>
    <row r="27" spans="2:92">
      <c r="B27" s="90" t="s">
        <v>2936</v>
      </c>
      <c r="C27" s="90" t="s">
        <v>158</v>
      </c>
      <c r="AJ27" s="58">
        <v>20000760</v>
      </c>
      <c r="AM27" s="10"/>
      <c r="AU27" t="s">
        <v>168</v>
      </c>
      <c r="BE27">
        <v>26</v>
      </c>
    </row>
    <row r="28" spans="2:92">
      <c r="B28" s="90" t="s">
        <v>3842</v>
      </c>
      <c r="C28" s="90" t="s">
        <v>158</v>
      </c>
      <c r="E28" s="6" t="s">
        <v>616</v>
      </c>
      <c r="AJ28" s="58">
        <v>20000763</v>
      </c>
      <c r="AM28" s="10"/>
      <c r="AU28" t="s">
        <v>155</v>
      </c>
      <c r="BE28">
        <v>27</v>
      </c>
    </row>
    <row r="29" spans="2:92">
      <c r="B29" s="90" t="s">
        <v>1806</v>
      </c>
      <c r="C29" s="90" t="s">
        <v>158</v>
      </c>
      <c r="D29" s="90"/>
      <c r="E29" t="b">
        <v>0</v>
      </c>
      <c r="AJ29" s="58">
        <v>20000769</v>
      </c>
      <c r="AM29" s="10"/>
      <c r="AU29" t="s">
        <v>3157</v>
      </c>
      <c r="BE29">
        <v>28</v>
      </c>
    </row>
    <row r="30" spans="2:92">
      <c r="B30" s="90" t="s">
        <v>1807</v>
      </c>
      <c r="C30" s="90" t="s">
        <v>158</v>
      </c>
      <c r="AJ30" s="58">
        <v>20000776</v>
      </c>
      <c r="AM30" s="10"/>
      <c r="AU30" t="s">
        <v>159</v>
      </c>
      <c r="BE30">
        <v>29</v>
      </c>
    </row>
    <row r="31" spans="2:92">
      <c r="B31" s="90" t="s">
        <v>1810</v>
      </c>
      <c r="C31" s="90" t="s">
        <v>158</v>
      </c>
      <c r="E31" s="6" t="s">
        <v>789</v>
      </c>
      <c r="AJ31" s="58">
        <v>20000780</v>
      </c>
      <c r="AM31" s="10"/>
      <c r="AU31" t="s">
        <v>2141</v>
      </c>
      <c r="BE31">
        <v>30</v>
      </c>
    </row>
    <row r="32" spans="2:92">
      <c r="B32" s="90" t="s">
        <v>1822</v>
      </c>
      <c r="C32" s="90" t="s">
        <v>158</v>
      </c>
      <c r="E32" t="b">
        <v>0</v>
      </c>
      <c r="AJ32" s="58">
        <v>20000849</v>
      </c>
      <c r="AM32" s="10"/>
      <c r="AU32" t="s">
        <v>3123</v>
      </c>
      <c r="BE32">
        <v>31</v>
      </c>
    </row>
    <row r="33" spans="2:57">
      <c r="B33" s="90" t="s">
        <v>3570</v>
      </c>
      <c r="C33" s="90" t="s">
        <v>158</v>
      </c>
      <c r="G33" t="s">
        <v>808</v>
      </c>
      <c r="H33" t="s">
        <v>807</v>
      </c>
      <c r="AJ33" s="58">
        <v>20000852</v>
      </c>
      <c r="AM33" s="10"/>
      <c r="AU33" t="s">
        <v>5635</v>
      </c>
      <c r="BE33">
        <v>32</v>
      </c>
    </row>
    <row r="34" spans="2:57">
      <c r="B34" s="90" t="s">
        <v>3586</v>
      </c>
      <c r="C34" s="90" t="s">
        <v>158</v>
      </c>
      <c r="E34" s="6" t="s">
        <v>806</v>
      </c>
      <c r="H34">
        <f>FIND(H33,G33)</f>
        <v>9</v>
      </c>
      <c r="AJ34" s="58">
        <v>20000855</v>
      </c>
      <c r="AM34" s="10"/>
      <c r="AU34" t="s">
        <v>3127</v>
      </c>
      <c r="BE34">
        <v>33</v>
      </c>
    </row>
    <row r="35" spans="2:57">
      <c r="B35" s="90" t="s">
        <v>3733</v>
      </c>
      <c r="C35" s="90" t="s">
        <v>158</v>
      </c>
      <c r="E35" t="b">
        <v>0</v>
      </c>
      <c r="AJ35" s="58">
        <v>33000156</v>
      </c>
      <c r="AM35" s="10"/>
      <c r="AU35" t="s">
        <v>507</v>
      </c>
      <c r="BE35">
        <v>34</v>
      </c>
    </row>
    <row r="36" spans="2:57">
      <c r="B36" s="90" t="s">
        <v>2139</v>
      </c>
      <c r="C36" s="90" t="s">
        <v>158</v>
      </c>
      <c r="AJ36" s="58">
        <v>33000157</v>
      </c>
      <c r="AM36" s="10"/>
      <c r="AU36" t="s">
        <v>164</v>
      </c>
      <c r="BE36">
        <v>35</v>
      </c>
    </row>
    <row r="37" spans="2:57">
      <c r="B37" s="90" t="s">
        <v>2138</v>
      </c>
      <c r="C37" s="90" t="s">
        <v>158</v>
      </c>
      <c r="AJ37" s="58">
        <v>33000161</v>
      </c>
      <c r="AM37" s="10"/>
      <c r="AU37" t="s">
        <v>162</v>
      </c>
      <c r="BE37">
        <v>36</v>
      </c>
    </row>
    <row r="38" spans="2:57">
      <c r="B38" s="90" t="s">
        <v>3790</v>
      </c>
      <c r="C38" s="90" t="s">
        <v>158</v>
      </c>
      <c r="AJ38" s="58">
        <v>33000163</v>
      </c>
      <c r="AM38" s="10"/>
      <c r="AU38" t="s">
        <v>655</v>
      </c>
      <c r="BE38">
        <v>37</v>
      </c>
    </row>
    <row r="39" spans="2:57">
      <c r="B39" s="90" t="s">
        <v>1903</v>
      </c>
      <c r="C39" s="90" t="s">
        <v>158</v>
      </c>
      <c r="AJ39" s="58">
        <v>33000197</v>
      </c>
      <c r="AM39" s="10"/>
      <c r="AU39" t="s">
        <v>2467</v>
      </c>
      <c r="BE39">
        <v>38</v>
      </c>
    </row>
    <row r="40" spans="2:57">
      <c r="B40" s="90" t="s">
        <v>5593</v>
      </c>
      <c r="C40" s="90" t="s">
        <v>158</v>
      </c>
      <c r="AJ40" s="58">
        <v>33000198</v>
      </c>
      <c r="AM40" s="10"/>
      <c r="AU40" t="s">
        <v>193</v>
      </c>
      <c r="BE40">
        <v>39</v>
      </c>
    </row>
    <row r="41" spans="2:57">
      <c r="B41" s="90" t="s">
        <v>1917</v>
      </c>
      <c r="C41" s="90" t="s">
        <v>158</v>
      </c>
      <c r="AJ41" s="58">
        <v>33000209</v>
      </c>
      <c r="AM41" s="10"/>
      <c r="BE41">
        <v>40</v>
      </c>
    </row>
    <row r="42" spans="2:57">
      <c r="B42" s="90" t="s">
        <v>3728</v>
      </c>
      <c r="C42" s="90" t="s">
        <v>158</v>
      </c>
      <c r="AJ42" s="58">
        <v>33000215</v>
      </c>
      <c r="AM42" s="10"/>
      <c r="BE42">
        <v>41</v>
      </c>
    </row>
    <row r="43" spans="2:57">
      <c r="B43" s="90" t="s">
        <v>1944</v>
      </c>
      <c r="C43" s="90" t="s">
        <v>158</v>
      </c>
      <c r="AJ43" s="58">
        <v>33000222</v>
      </c>
      <c r="AM43" s="10"/>
      <c r="BE43">
        <v>42</v>
      </c>
    </row>
    <row r="44" spans="2:57">
      <c r="B44" s="90" t="s">
        <v>3599</v>
      </c>
      <c r="C44" s="90" t="s">
        <v>158</v>
      </c>
      <c r="AJ44" s="58">
        <v>33000225</v>
      </c>
      <c r="AM44" s="10"/>
      <c r="BE44">
        <v>43</v>
      </c>
    </row>
    <row r="45" spans="2:57">
      <c r="B45" s="90" t="s">
        <v>1956</v>
      </c>
      <c r="C45" s="90" t="s">
        <v>158</v>
      </c>
      <c r="AJ45" s="58">
        <v>33000234</v>
      </c>
      <c r="AM45" s="10"/>
      <c r="BE45">
        <v>44</v>
      </c>
    </row>
    <row r="46" spans="2:57">
      <c r="B46" s="90" t="s">
        <v>1969</v>
      </c>
      <c r="C46" s="90" t="s">
        <v>158</v>
      </c>
      <c r="AJ46" s="58">
        <v>40000148</v>
      </c>
      <c r="AM46" s="10"/>
      <c r="BE46">
        <v>45</v>
      </c>
    </row>
    <row r="47" spans="2:57">
      <c r="B47" s="90" t="s">
        <v>1970</v>
      </c>
      <c r="C47" s="90" t="s">
        <v>158</v>
      </c>
      <c r="AJ47" s="58">
        <v>40000154</v>
      </c>
      <c r="AM47" s="10"/>
      <c r="BE47">
        <v>46</v>
      </c>
    </row>
    <row r="48" spans="2:57">
      <c r="B48" s="90" t="s">
        <v>1997</v>
      </c>
      <c r="C48" s="90" t="s">
        <v>158</v>
      </c>
      <c r="AJ48" s="58">
        <v>40000158</v>
      </c>
      <c r="AM48" s="10"/>
      <c r="BE48">
        <v>47</v>
      </c>
    </row>
    <row r="49" spans="2:57">
      <c r="B49" s="90" t="s">
        <v>5369</v>
      </c>
      <c r="C49" s="90" t="s">
        <v>5364</v>
      </c>
      <c r="AJ49" s="58">
        <v>40000210</v>
      </c>
      <c r="AM49" s="10"/>
      <c r="BE49">
        <v>48</v>
      </c>
    </row>
    <row r="50" spans="2:57">
      <c r="B50" s="90" t="s">
        <v>5370</v>
      </c>
      <c r="C50" s="90" t="s">
        <v>5364</v>
      </c>
      <c r="AJ50" s="58">
        <v>40000243</v>
      </c>
      <c r="AM50" s="10"/>
      <c r="BE50">
        <v>49</v>
      </c>
    </row>
    <row r="51" spans="2:57">
      <c r="B51" s="90" t="s">
        <v>3405</v>
      </c>
      <c r="C51" s="90" t="s">
        <v>518</v>
      </c>
      <c r="AJ51" s="58">
        <v>40000247</v>
      </c>
      <c r="AM51" s="10"/>
      <c r="BE51">
        <v>50</v>
      </c>
    </row>
    <row r="52" spans="2:57">
      <c r="B52" s="90" t="s">
        <v>2103</v>
      </c>
      <c r="C52" s="90" t="s">
        <v>518</v>
      </c>
      <c r="AJ52" s="58">
        <v>40000251</v>
      </c>
      <c r="AM52" s="10"/>
      <c r="BE52">
        <v>51</v>
      </c>
    </row>
    <row r="53" spans="2:57">
      <c r="B53" s="90" t="s">
        <v>2811</v>
      </c>
      <c r="C53" s="90" t="s">
        <v>518</v>
      </c>
      <c r="AJ53" s="58">
        <v>40000264</v>
      </c>
      <c r="AM53" s="10"/>
      <c r="BE53">
        <v>52</v>
      </c>
    </row>
    <row r="54" spans="2:57">
      <c r="B54" s="90" t="s">
        <v>2812</v>
      </c>
      <c r="C54" s="90" t="s">
        <v>518</v>
      </c>
      <c r="AJ54" s="58">
        <v>40000268</v>
      </c>
      <c r="AM54" s="10"/>
      <c r="BE54">
        <v>53</v>
      </c>
    </row>
    <row r="55" spans="2:57">
      <c r="B55" s="90" t="s">
        <v>2810</v>
      </c>
      <c r="C55" s="90" t="s">
        <v>518</v>
      </c>
      <c r="AJ55" s="58">
        <v>40000281</v>
      </c>
      <c r="AM55" s="10"/>
      <c r="BE55">
        <v>54</v>
      </c>
    </row>
    <row r="56" spans="2:57">
      <c r="B56" s="90" t="s">
        <v>1706</v>
      </c>
      <c r="C56" s="90" t="s">
        <v>518</v>
      </c>
      <c r="AJ56" s="58">
        <v>40000300</v>
      </c>
      <c r="AM56" s="10"/>
      <c r="BE56">
        <v>55</v>
      </c>
    </row>
    <row r="57" spans="2:57">
      <c r="B57" s="90" t="s">
        <v>1707</v>
      </c>
      <c r="C57" s="90" t="s">
        <v>518</v>
      </c>
      <c r="AJ57" s="58">
        <v>40000346</v>
      </c>
      <c r="AM57" s="10"/>
      <c r="BE57">
        <v>56</v>
      </c>
    </row>
    <row r="58" spans="2:57">
      <c r="B58" s="90" t="s">
        <v>2752</v>
      </c>
      <c r="C58" s="90" t="s">
        <v>518</v>
      </c>
      <c r="AJ58" s="58">
        <v>40000349</v>
      </c>
      <c r="AM58" s="10"/>
      <c r="BE58">
        <v>57</v>
      </c>
    </row>
    <row r="59" spans="2:57">
      <c r="B59" s="90" t="s">
        <v>3254</v>
      </c>
      <c r="C59" s="90" t="s">
        <v>518</v>
      </c>
      <c r="AJ59" s="58">
        <v>40000350</v>
      </c>
      <c r="AM59" s="10"/>
      <c r="BE59">
        <v>58</v>
      </c>
    </row>
    <row r="60" spans="2:57">
      <c r="B60" s="90" t="s">
        <v>3264</v>
      </c>
      <c r="C60" s="90" t="s">
        <v>518</v>
      </c>
      <c r="AJ60" s="58">
        <v>40000352</v>
      </c>
      <c r="AM60" s="10"/>
      <c r="BE60">
        <v>59</v>
      </c>
    </row>
    <row r="61" spans="2:57">
      <c r="B61" s="90" t="s">
        <v>2758</v>
      </c>
      <c r="C61" s="90" t="s">
        <v>518</v>
      </c>
      <c r="AJ61" s="58">
        <v>40000353</v>
      </c>
      <c r="AM61" s="10"/>
      <c r="BE61">
        <v>60</v>
      </c>
    </row>
    <row r="62" spans="2:57">
      <c r="B62" s="90" t="s">
        <v>2883</v>
      </c>
      <c r="C62" s="90" t="s">
        <v>518</v>
      </c>
      <c r="AJ62" s="58">
        <v>40000356</v>
      </c>
      <c r="AM62" s="10"/>
      <c r="BE62">
        <v>61</v>
      </c>
    </row>
    <row r="63" spans="2:57">
      <c r="B63" s="90" t="s">
        <v>2104</v>
      </c>
      <c r="C63" s="90" t="s">
        <v>518</v>
      </c>
      <c r="AJ63" s="58">
        <v>40000382</v>
      </c>
      <c r="AM63" s="10"/>
      <c r="BE63">
        <v>62</v>
      </c>
    </row>
    <row r="64" spans="2:57">
      <c r="B64" s="90" t="s">
        <v>2102</v>
      </c>
      <c r="C64" s="90" t="s">
        <v>518</v>
      </c>
      <c r="AJ64" s="58">
        <v>40000383</v>
      </c>
      <c r="AM64" s="10"/>
      <c r="BE64">
        <v>63</v>
      </c>
    </row>
    <row r="65" spans="2:57">
      <c r="B65" s="90" t="s">
        <v>2937</v>
      </c>
      <c r="C65" s="90" t="s">
        <v>518</v>
      </c>
      <c r="AJ65" s="58">
        <v>40000384</v>
      </c>
      <c r="AM65" s="10"/>
      <c r="BE65">
        <v>64</v>
      </c>
    </row>
    <row r="66" spans="2:57">
      <c r="B66" s="90" t="s">
        <v>2143</v>
      </c>
      <c r="C66" s="90" t="s">
        <v>518</v>
      </c>
      <c r="AJ66" s="58">
        <v>40000385</v>
      </c>
      <c r="AM66" s="10"/>
      <c r="BE66">
        <v>65</v>
      </c>
    </row>
    <row r="67" spans="2:57">
      <c r="B67" s="90" t="s">
        <v>2813</v>
      </c>
      <c r="C67" s="90" t="s">
        <v>518</v>
      </c>
      <c r="AJ67" s="58">
        <v>40000388</v>
      </c>
      <c r="AM67" s="10"/>
      <c r="BE67">
        <v>66</v>
      </c>
    </row>
    <row r="68" spans="2:57">
      <c r="B68" s="90" t="s">
        <v>2809</v>
      </c>
      <c r="C68" s="90" t="s">
        <v>518</v>
      </c>
      <c r="AJ68" s="58">
        <v>40000392</v>
      </c>
      <c r="AM68" s="10"/>
      <c r="BE68">
        <v>67</v>
      </c>
    </row>
    <row r="69" spans="2:57">
      <c r="B69" s="90" t="s">
        <v>2000</v>
      </c>
      <c r="C69" s="90" t="s">
        <v>518</v>
      </c>
      <c r="AJ69" s="58">
        <v>40000393</v>
      </c>
      <c r="AM69" s="10"/>
      <c r="BE69">
        <v>68</v>
      </c>
    </row>
    <row r="70" spans="2:57">
      <c r="B70" s="90" t="s">
        <v>2001</v>
      </c>
      <c r="C70" s="90" t="s">
        <v>518</v>
      </c>
      <c r="AJ70" s="58">
        <v>40000394</v>
      </c>
      <c r="AM70" s="10"/>
      <c r="BE70">
        <v>69</v>
      </c>
    </row>
    <row r="71" spans="2:57">
      <c r="B71" s="90" t="s">
        <v>2002</v>
      </c>
      <c r="C71" s="90" t="s">
        <v>518</v>
      </c>
      <c r="AJ71" s="58">
        <v>40000395</v>
      </c>
      <c r="AM71" s="10"/>
      <c r="BE71">
        <v>70</v>
      </c>
    </row>
    <row r="72" spans="2:57">
      <c r="B72" s="90" t="s">
        <v>2003</v>
      </c>
      <c r="C72" s="90" t="s">
        <v>518</v>
      </c>
      <c r="AJ72" s="58">
        <v>40000396</v>
      </c>
      <c r="AM72" s="10"/>
      <c r="BE72">
        <v>71</v>
      </c>
    </row>
    <row r="73" spans="2:57">
      <c r="B73" s="90" t="s">
        <v>2004</v>
      </c>
      <c r="C73" s="90" t="s">
        <v>518</v>
      </c>
      <c r="AJ73" s="58">
        <v>40000397</v>
      </c>
      <c r="AM73" s="10"/>
      <c r="BE73">
        <v>72</v>
      </c>
    </row>
    <row r="74" spans="2:57">
      <c r="B74" s="90" t="s">
        <v>2005</v>
      </c>
      <c r="C74" s="90" t="s">
        <v>518</v>
      </c>
      <c r="AJ74" s="58">
        <v>40000399</v>
      </c>
      <c r="AM74" s="10"/>
      <c r="BE74">
        <v>73</v>
      </c>
    </row>
    <row r="75" spans="2:57">
      <c r="B75" s="90" t="s">
        <v>3263</v>
      </c>
      <c r="C75" s="90" t="s">
        <v>518</v>
      </c>
      <c r="AJ75" s="58">
        <v>40000401</v>
      </c>
      <c r="AM75" s="10"/>
      <c r="BE75">
        <v>74</v>
      </c>
    </row>
    <row r="76" spans="2:57">
      <c r="B76" s="90" t="s">
        <v>2824</v>
      </c>
      <c r="C76" s="90" t="s">
        <v>527</v>
      </c>
      <c r="AJ76" s="58">
        <v>50000114</v>
      </c>
      <c r="AM76" s="10"/>
      <c r="BE76">
        <v>75</v>
      </c>
    </row>
    <row r="77" spans="2:57">
      <c r="B77" s="90" t="s">
        <v>3451</v>
      </c>
      <c r="C77" s="90" t="s">
        <v>527</v>
      </c>
      <c r="AJ77" s="58">
        <v>50000119</v>
      </c>
      <c r="AM77" s="10"/>
      <c r="BE77">
        <v>76</v>
      </c>
    </row>
    <row r="78" spans="2:57">
      <c r="B78" s="90" t="s">
        <v>2476</v>
      </c>
      <c r="C78" s="90" t="s">
        <v>527</v>
      </c>
      <c r="AJ78" s="58">
        <v>50000120</v>
      </c>
      <c r="AM78" s="10"/>
      <c r="BE78">
        <v>77</v>
      </c>
    </row>
    <row r="79" spans="2:57">
      <c r="B79" s="90" t="s">
        <v>3204</v>
      </c>
      <c r="C79" s="90" t="s">
        <v>527</v>
      </c>
      <c r="AJ79" s="58">
        <v>60000035</v>
      </c>
      <c r="AM79" s="10"/>
      <c r="BE79">
        <v>78</v>
      </c>
    </row>
    <row r="80" spans="2:57">
      <c r="B80" s="90" t="s">
        <v>5171</v>
      </c>
      <c r="C80" s="90" t="s">
        <v>527</v>
      </c>
      <c r="AJ80" s="58">
        <v>60000072</v>
      </c>
      <c r="AM80" s="10"/>
      <c r="BE80">
        <v>79</v>
      </c>
    </row>
    <row r="81" spans="2:57">
      <c r="B81" s="90" t="s">
        <v>2778</v>
      </c>
      <c r="C81" s="90" t="s">
        <v>527</v>
      </c>
      <c r="AJ81" s="58">
        <v>60000075</v>
      </c>
      <c r="AM81" s="10"/>
      <c r="BE81">
        <v>80</v>
      </c>
    </row>
    <row r="82" spans="2:57">
      <c r="B82" s="90" t="s">
        <v>2875</v>
      </c>
      <c r="C82" s="90" t="s">
        <v>527</v>
      </c>
      <c r="AJ82" s="58">
        <v>61000015</v>
      </c>
      <c r="AM82" s="10"/>
      <c r="BE82">
        <v>81</v>
      </c>
    </row>
    <row r="83" spans="2:57">
      <c r="B83" s="90" t="s">
        <v>3617</v>
      </c>
      <c r="C83" s="90" t="s">
        <v>527</v>
      </c>
      <c r="AJ83" s="58">
        <v>61000028</v>
      </c>
      <c r="AM83" s="10"/>
      <c r="BE83">
        <v>82</v>
      </c>
    </row>
    <row r="84" spans="2:57">
      <c r="B84" s="90" t="s">
        <v>3698</v>
      </c>
      <c r="C84" s="90" t="s">
        <v>527</v>
      </c>
      <c r="AJ84" s="58">
        <v>61000041</v>
      </c>
      <c r="AM84" s="10"/>
      <c r="BE84">
        <v>83</v>
      </c>
    </row>
    <row r="85" spans="2:57">
      <c r="B85" s="90" t="s">
        <v>701</v>
      </c>
      <c r="C85" s="90" t="s">
        <v>527</v>
      </c>
      <c r="AJ85" s="58">
        <v>61000060</v>
      </c>
      <c r="AM85" s="10"/>
      <c r="BE85">
        <v>84</v>
      </c>
    </row>
    <row r="86" spans="2:57">
      <c r="B86" s="90" t="s">
        <v>2482</v>
      </c>
      <c r="C86" s="90" t="s">
        <v>527</v>
      </c>
      <c r="AJ86" s="58">
        <v>61000092</v>
      </c>
      <c r="AM86" s="10"/>
      <c r="BE86">
        <v>85</v>
      </c>
    </row>
    <row r="87" spans="2:57">
      <c r="B87" s="90" t="s">
        <v>2481</v>
      </c>
      <c r="C87" s="90" t="s">
        <v>527</v>
      </c>
      <c r="AJ87" s="58">
        <v>61000108</v>
      </c>
      <c r="AM87" s="10"/>
      <c r="BE87">
        <v>86</v>
      </c>
    </row>
    <row r="88" spans="2:57">
      <c r="B88" s="90" t="s">
        <v>3478</v>
      </c>
      <c r="C88" s="90" t="s">
        <v>527</v>
      </c>
      <c r="AJ88" s="58">
        <v>61000110</v>
      </c>
      <c r="AM88" s="10"/>
      <c r="BE88">
        <v>87</v>
      </c>
    </row>
    <row r="89" spans="2:57">
      <c r="B89" s="90" t="s">
        <v>2780</v>
      </c>
      <c r="C89" s="90" t="s">
        <v>2098</v>
      </c>
      <c r="AJ89" s="58">
        <v>61000115</v>
      </c>
      <c r="AM89" s="10"/>
      <c r="BE89">
        <v>88</v>
      </c>
    </row>
    <row r="90" spans="2:57">
      <c r="B90" s="90" t="s">
        <v>2105</v>
      </c>
      <c r="C90" s="90" t="s">
        <v>2098</v>
      </c>
      <c r="AJ90" s="58">
        <v>61000118</v>
      </c>
      <c r="AM90" s="10"/>
      <c r="BE90">
        <v>89</v>
      </c>
    </row>
    <row r="91" spans="2:57">
      <c r="B91" s="90" t="s">
        <v>2749</v>
      </c>
      <c r="C91" s="90" t="s">
        <v>2098</v>
      </c>
      <c r="AJ91" s="58">
        <v>61000122</v>
      </c>
      <c r="AM91" s="10"/>
      <c r="BE91">
        <v>90</v>
      </c>
    </row>
    <row r="92" spans="2:57">
      <c r="B92" s="90" t="s">
        <v>3437</v>
      </c>
      <c r="C92" s="90" t="s">
        <v>2098</v>
      </c>
      <c r="AJ92" s="58">
        <v>71000093</v>
      </c>
      <c r="AM92" s="10"/>
      <c r="BE92">
        <v>91</v>
      </c>
    </row>
    <row r="93" spans="2:57">
      <c r="B93" s="90" t="s">
        <v>2876</v>
      </c>
      <c r="C93" s="90" t="s">
        <v>2098</v>
      </c>
      <c r="AJ93" s="58">
        <v>71000195</v>
      </c>
      <c r="AM93" s="10"/>
      <c r="BE93">
        <v>92</v>
      </c>
    </row>
    <row r="94" spans="2:57">
      <c r="B94" s="90" t="s">
        <v>829</v>
      </c>
      <c r="C94" s="90" t="s">
        <v>151</v>
      </c>
      <c r="AJ94" s="58">
        <v>71000273</v>
      </c>
      <c r="AM94" s="10"/>
      <c r="BE94">
        <v>93</v>
      </c>
    </row>
    <row r="95" spans="2:57">
      <c r="B95" s="90" t="s">
        <v>830</v>
      </c>
      <c r="C95" s="90" t="s">
        <v>151</v>
      </c>
      <c r="AJ95" s="58">
        <v>71000349</v>
      </c>
      <c r="AM95" s="10"/>
      <c r="BE95">
        <v>94</v>
      </c>
    </row>
    <row r="96" spans="2:57">
      <c r="B96" s="90" t="s">
        <v>2049</v>
      </c>
      <c r="C96" s="90" t="s">
        <v>151</v>
      </c>
      <c r="AJ96" s="58">
        <v>72000000</v>
      </c>
      <c r="AM96" s="10"/>
      <c r="BE96">
        <v>95</v>
      </c>
    </row>
    <row r="97" spans="2:57">
      <c r="B97" s="90" t="s">
        <v>831</v>
      </c>
      <c r="C97" s="90" t="s">
        <v>151</v>
      </c>
      <c r="AJ97" s="58">
        <v>72000010</v>
      </c>
      <c r="AM97" s="10"/>
      <c r="BE97">
        <v>96</v>
      </c>
    </row>
    <row r="98" spans="2:57">
      <c r="B98" s="90" t="s">
        <v>832</v>
      </c>
      <c r="C98" s="90" t="s">
        <v>151</v>
      </c>
      <c r="AJ98" s="58">
        <v>72000031</v>
      </c>
      <c r="AM98" s="10"/>
      <c r="BE98">
        <v>97</v>
      </c>
    </row>
    <row r="99" spans="2:57">
      <c r="B99" s="90" t="s">
        <v>833</v>
      </c>
      <c r="C99" s="90" t="s">
        <v>151</v>
      </c>
      <c r="AJ99" s="58">
        <v>72000033</v>
      </c>
      <c r="AM99" s="10"/>
      <c r="BE99">
        <v>98</v>
      </c>
    </row>
    <row r="100" spans="2:57">
      <c r="B100" s="90" t="s">
        <v>834</v>
      </c>
      <c r="C100" s="90" t="s">
        <v>151</v>
      </c>
      <c r="AJ100" s="58">
        <v>72000058</v>
      </c>
      <c r="AM100" s="10"/>
      <c r="BE100">
        <v>99</v>
      </c>
    </row>
    <row r="101" spans="2:57">
      <c r="B101" s="90" t="s">
        <v>835</v>
      </c>
      <c r="C101" s="90" t="s">
        <v>151</v>
      </c>
      <c r="AJ101" s="58">
        <v>72000066</v>
      </c>
      <c r="AM101" s="10"/>
      <c r="BE101">
        <v>100</v>
      </c>
    </row>
    <row r="102" spans="2:57">
      <c r="B102" s="90" t="s">
        <v>836</v>
      </c>
      <c r="C102" s="90" t="s">
        <v>151</v>
      </c>
      <c r="AJ102" s="58">
        <v>72000070</v>
      </c>
      <c r="AM102" s="10"/>
      <c r="BE102">
        <v>101</v>
      </c>
    </row>
    <row r="103" spans="2:57">
      <c r="B103" s="90" t="s">
        <v>837</v>
      </c>
      <c r="C103" s="90" t="s">
        <v>151</v>
      </c>
      <c r="AJ103" s="58">
        <v>72000094</v>
      </c>
      <c r="AM103" s="10"/>
      <c r="BE103">
        <v>102</v>
      </c>
    </row>
    <row r="104" spans="2:57">
      <c r="B104" s="90" t="s">
        <v>838</v>
      </c>
      <c r="C104" s="90" t="s">
        <v>151</v>
      </c>
      <c r="AJ104" s="58">
        <v>72000095</v>
      </c>
      <c r="AM104" s="10"/>
      <c r="BE104">
        <v>103</v>
      </c>
    </row>
    <row r="105" spans="2:57">
      <c r="B105" s="90" t="s">
        <v>839</v>
      </c>
      <c r="C105" s="90" t="s">
        <v>151</v>
      </c>
      <c r="AJ105" s="58">
        <v>72000108</v>
      </c>
      <c r="AM105" s="10"/>
      <c r="BE105">
        <v>104</v>
      </c>
    </row>
    <row r="106" spans="2:57">
      <c r="B106" s="90" t="s">
        <v>840</v>
      </c>
      <c r="C106" s="90" t="s">
        <v>151</v>
      </c>
      <c r="AJ106" s="58">
        <v>72000127</v>
      </c>
      <c r="AM106" s="10"/>
      <c r="BE106">
        <v>105</v>
      </c>
    </row>
    <row r="107" spans="2:57">
      <c r="B107" s="90" t="s">
        <v>841</v>
      </c>
      <c r="C107" s="90" t="s">
        <v>151</v>
      </c>
      <c r="AJ107" s="58">
        <v>72000131</v>
      </c>
      <c r="AM107" s="10"/>
      <c r="BE107">
        <v>106</v>
      </c>
    </row>
    <row r="108" spans="2:57">
      <c r="B108" s="90" t="s">
        <v>3577</v>
      </c>
      <c r="C108" s="90" t="s">
        <v>151</v>
      </c>
      <c r="AJ108" s="58">
        <v>72000139</v>
      </c>
      <c r="AM108" s="10"/>
      <c r="BE108">
        <v>107</v>
      </c>
    </row>
    <row r="109" spans="2:57">
      <c r="B109" s="90" t="s">
        <v>842</v>
      </c>
      <c r="C109" s="90" t="s">
        <v>151</v>
      </c>
      <c r="AJ109" s="58">
        <v>72000155</v>
      </c>
      <c r="AM109" s="10"/>
      <c r="BE109">
        <v>108</v>
      </c>
    </row>
    <row r="110" spans="2:57">
      <c r="B110" s="90" t="s">
        <v>843</v>
      </c>
      <c r="C110" s="90" t="s">
        <v>151</v>
      </c>
      <c r="AJ110" s="58">
        <v>72000180</v>
      </c>
      <c r="AM110" s="10"/>
      <c r="BE110">
        <v>109</v>
      </c>
    </row>
    <row r="111" spans="2:57">
      <c r="B111" s="90" t="s">
        <v>3462</v>
      </c>
      <c r="C111" s="90" t="s">
        <v>151</v>
      </c>
      <c r="AJ111" s="58">
        <v>72000182</v>
      </c>
      <c r="AM111" s="10"/>
      <c r="BE111">
        <v>110</v>
      </c>
    </row>
    <row r="112" spans="2:57">
      <c r="B112" s="90" t="s">
        <v>844</v>
      </c>
      <c r="C112" s="90" t="s">
        <v>151</v>
      </c>
      <c r="AJ112" s="58">
        <v>99999972</v>
      </c>
      <c r="AM112" s="10"/>
      <c r="BE112">
        <v>111</v>
      </c>
    </row>
    <row r="113" spans="2:57">
      <c r="B113" s="90" t="s">
        <v>845</v>
      </c>
      <c r="C113" s="90" t="s">
        <v>151</v>
      </c>
      <c r="AJ113" s="58">
        <v>100896943</v>
      </c>
      <c r="AM113" s="10"/>
      <c r="BE113">
        <v>112</v>
      </c>
    </row>
    <row r="114" spans="2:57">
      <c r="B114" s="90" t="s">
        <v>5681</v>
      </c>
      <c r="C114" s="90" t="s">
        <v>151</v>
      </c>
      <c r="AJ114" s="58">
        <v>101286581</v>
      </c>
      <c r="AM114" s="10"/>
      <c r="BE114">
        <v>113</v>
      </c>
    </row>
    <row r="115" spans="2:57">
      <c r="B115" s="90" t="s">
        <v>846</v>
      </c>
      <c r="C115" s="90" t="s">
        <v>151</v>
      </c>
      <c r="AJ115" s="58">
        <v>101478212</v>
      </c>
      <c r="AM115" s="10"/>
      <c r="BE115">
        <v>114</v>
      </c>
    </row>
    <row r="116" spans="2:57">
      <c r="B116" s="90" t="s">
        <v>3573</v>
      </c>
      <c r="C116" s="90" t="s">
        <v>151</v>
      </c>
      <c r="AJ116" s="58">
        <v>104038377</v>
      </c>
      <c r="AM116" s="10"/>
      <c r="BE116">
        <v>115</v>
      </c>
    </row>
    <row r="117" spans="2:57">
      <c r="B117" s="90" t="s">
        <v>847</v>
      </c>
      <c r="C117" s="90" t="s">
        <v>151</v>
      </c>
      <c r="AJ117" s="58">
        <v>104039144</v>
      </c>
      <c r="AM117" s="10"/>
      <c r="BE117">
        <v>116</v>
      </c>
    </row>
    <row r="118" spans="2:57">
      <c r="B118" s="90" t="s">
        <v>848</v>
      </c>
      <c r="C118" s="90" t="s">
        <v>151</v>
      </c>
      <c r="AJ118" s="58">
        <v>104050760</v>
      </c>
      <c r="AM118" s="10"/>
      <c r="BE118">
        <v>117</v>
      </c>
    </row>
    <row r="119" spans="2:57">
      <c r="B119" s="90" t="s">
        <v>849</v>
      </c>
      <c r="C119" s="90" t="s">
        <v>151</v>
      </c>
      <c r="AJ119" s="58">
        <v>104590112</v>
      </c>
      <c r="AM119" s="10"/>
      <c r="BE119">
        <v>118</v>
      </c>
    </row>
    <row r="120" spans="2:57">
      <c r="B120" s="90" t="s">
        <v>850</v>
      </c>
      <c r="C120" s="90" t="s">
        <v>151</v>
      </c>
      <c r="AJ120" s="58">
        <v>112720701</v>
      </c>
      <c r="AM120" s="10"/>
      <c r="BE120">
        <v>119</v>
      </c>
    </row>
    <row r="121" spans="2:57">
      <c r="B121" s="90" t="s">
        <v>852</v>
      </c>
      <c r="C121" s="90" t="s">
        <v>151</v>
      </c>
      <c r="AJ121" s="58">
        <v>113379051</v>
      </c>
      <c r="AM121" s="10"/>
      <c r="BE121">
        <v>120</v>
      </c>
    </row>
    <row r="122" spans="2:57">
      <c r="B122" s="90" t="s">
        <v>853</v>
      </c>
      <c r="C122" s="90" t="s">
        <v>151</v>
      </c>
      <c r="AJ122" s="58">
        <v>113460554</v>
      </c>
      <c r="AM122" s="10"/>
      <c r="BE122">
        <v>121</v>
      </c>
    </row>
    <row r="123" spans="2:57">
      <c r="B123" s="90" t="s">
        <v>854</v>
      </c>
      <c r="C123" s="90" t="s">
        <v>151</v>
      </c>
      <c r="AJ123" s="58">
        <v>113508774</v>
      </c>
      <c r="AM123" s="10"/>
      <c r="BE123">
        <v>122</v>
      </c>
    </row>
    <row r="124" spans="2:57">
      <c r="B124" s="90" t="s">
        <v>855</v>
      </c>
      <c r="C124" s="90" t="s">
        <v>151</v>
      </c>
      <c r="AJ124" s="58">
        <v>114377880</v>
      </c>
      <c r="AM124" s="10"/>
      <c r="BE124">
        <v>123</v>
      </c>
    </row>
    <row r="125" spans="2:57">
      <c r="B125" s="90" t="s">
        <v>856</v>
      </c>
      <c r="C125" s="90" t="s">
        <v>151</v>
      </c>
      <c r="AJ125" s="58">
        <v>114481872</v>
      </c>
      <c r="AM125" s="10"/>
      <c r="BE125">
        <v>124</v>
      </c>
    </row>
    <row r="126" spans="2:57">
      <c r="B126" s="90" t="s">
        <v>857</v>
      </c>
      <c r="C126" s="90" t="s">
        <v>151</v>
      </c>
      <c r="AJ126" s="58">
        <v>114935562</v>
      </c>
      <c r="AM126" s="10"/>
      <c r="BE126">
        <v>125</v>
      </c>
    </row>
    <row r="127" spans="2:57">
      <c r="B127" s="90" t="s">
        <v>858</v>
      </c>
      <c r="C127" s="90" t="s">
        <v>151</v>
      </c>
      <c r="AJ127" s="58">
        <v>115199838</v>
      </c>
      <c r="AM127" s="10"/>
      <c r="BE127">
        <v>126</v>
      </c>
    </row>
    <row r="128" spans="2:57">
      <c r="B128" s="90" t="s">
        <v>859</v>
      </c>
      <c r="C128" s="90" t="s">
        <v>151</v>
      </c>
      <c r="AJ128" s="58">
        <v>115271421</v>
      </c>
      <c r="AM128" s="10"/>
      <c r="BE128">
        <v>127</v>
      </c>
    </row>
    <row r="129" spans="2:57">
      <c r="B129" s="90" t="s">
        <v>860</v>
      </c>
      <c r="C129" s="90" t="s">
        <v>151</v>
      </c>
      <c r="AJ129" s="58">
        <v>115837510</v>
      </c>
      <c r="AM129" s="10"/>
      <c r="BE129">
        <v>128</v>
      </c>
    </row>
    <row r="130" spans="2:57">
      <c r="B130" s="90" t="s">
        <v>861</v>
      </c>
      <c r="C130" s="90" t="s">
        <v>151</v>
      </c>
      <c r="AJ130" s="58">
        <v>115998528</v>
      </c>
      <c r="AM130" s="10"/>
      <c r="BE130">
        <v>129</v>
      </c>
    </row>
    <row r="131" spans="2:57">
      <c r="B131" s="90" t="s">
        <v>862</v>
      </c>
      <c r="C131" s="90" t="s">
        <v>151</v>
      </c>
      <c r="AJ131" s="58">
        <v>116003369</v>
      </c>
      <c r="AM131" s="10"/>
      <c r="BE131">
        <v>130</v>
      </c>
    </row>
    <row r="132" spans="2:57">
      <c r="B132" s="90" t="s">
        <v>863</v>
      </c>
      <c r="C132" s="90" t="s">
        <v>151</v>
      </c>
      <c r="AJ132" s="58">
        <v>116242546</v>
      </c>
      <c r="AM132" s="10"/>
      <c r="BE132">
        <v>131</v>
      </c>
    </row>
    <row r="133" spans="2:57">
      <c r="B133" s="90" t="s">
        <v>864</v>
      </c>
      <c r="C133" s="90" t="s">
        <v>151</v>
      </c>
      <c r="AJ133" s="58">
        <v>116907775</v>
      </c>
      <c r="AM133" s="10"/>
      <c r="BE133">
        <v>132</v>
      </c>
    </row>
    <row r="134" spans="2:57">
      <c r="B134" s="90" t="s">
        <v>865</v>
      </c>
      <c r="C134" s="90" t="s">
        <v>151</v>
      </c>
      <c r="AJ134" s="58">
        <v>117232538</v>
      </c>
      <c r="AM134" s="10"/>
      <c r="BE134">
        <v>133</v>
      </c>
    </row>
    <row r="135" spans="2:57">
      <c r="B135" s="90" t="s">
        <v>866</v>
      </c>
      <c r="C135" s="90" t="s">
        <v>151</v>
      </c>
      <c r="AJ135" s="58">
        <v>117434118</v>
      </c>
      <c r="AM135" s="10"/>
      <c r="BE135">
        <v>134</v>
      </c>
    </row>
    <row r="136" spans="2:57">
      <c r="B136" s="90" t="s">
        <v>867</v>
      </c>
      <c r="C136" s="90" t="s">
        <v>151</v>
      </c>
      <c r="AJ136" s="58">
        <v>117756403</v>
      </c>
      <c r="AM136" s="10"/>
      <c r="BE136">
        <v>135</v>
      </c>
    </row>
    <row r="137" spans="2:57">
      <c r="B137" s="90" t="s">
        <v>868</v>
      </c>
      <c r="C137" s="90" t="s">
        <v>151</v>
      </c>
      <c r="AJ137" s="58">
        <v>117757674</v>
      </c>
      <c r="AM137" s="10"/>
      <c r="BE137">
        <v>136</v>
      </c>
    </row>
    <row r="138" spans="2:57">
      <c r="B138" s="90" t="s">
        <v>869</v>
      </c>
      <c r="C138" s="90" t="s">
        <v>151</v>
      </c>
      <c r="AJ138" s="58">
        <v>117808816</v>
      </c>
      <c r="AM138" s="10"/>
      <c r="BE138">
        <v>137</v>
      </c>
    </row>
    <row r="139" spans="2:57">
      <c r="B139" s="90" t="s">
        <v>870</v>
      </c>
      <c r="C139" s="90" t="s">
        <v>151</v>
      </c>
      <c r="AJ139" s="58">
        <v>118143809</v>
      </c>
      <c r="AM139" s="10"/>
      <c r="BE139">
        <v>138</v>
      </c>
    </row>
    <row r="140" spans="2:57">
      <c r="B140" s="90" t="s">
        <v>871</v>
      </c>
      <c r="C140" s="90" t="s">
        <v>151</v>
      </c>
      <c r="AJ140" s="58">
        <v>118351329</v>
      </c>
      <c r="AM140" s="10"/>
      <c r="BE140">
        <v>139</v>
      </c>
    </row>
    <row r="141" spans="2:57">
      <c r="B141" s="90" t="s">
        <v>872</v>
      </c>
      <c r="C141" s="90" t="s">
        <v>151</v>
      </c>
      <c r="AJ141" s="58">
        <v>118388040</v>
      </c>
      <c r="AM141" s="10"/>
      <c r="BE141">
        <v>140</v>
      </c>
    </row>
    <row r="142" spans="2:57">
      <c r="B142" s="90" t="s">
        <v>873</v>
      </c>
      <c r="C142" s="90" t="s">
        <v>151</v>
      </c>
      <c r="AJ142" s="58">
        <v>118513878</v>
      </c>
      <c r="AM142" s="10"/>
      <c r="BE142">
        <v>141</v>
      </c>
    </row>
    <row r="143" spans="2:57">
      <c r="B143" s="90" t="s">
        <v>874</v>
      </c>
      <c r="C143" s="90" t="s">
        <v>151</v>
      </c>
      <c r="AJ143" s="58">
        <v>118960707</v>
      </c>
      <c r="AM143" s="10"/>
      <c r="BE143">
        <v>142</v>
      </c>
    </row>
    <row r="144" spans="2:57">
      <c r="B144" s="90" t="s">
        <v>875</v>
      </c>
      <c r="C144" s="90" t="s">
        <v>151</v>
      </c>
      <c r="AJ144" s="58">
        <v>119250454</v>
      </c>
      <c r="AM144" s="10"/>
      <c r="BE144">
        <v>143</v>
      </c>
    </row>
    <row r="145" spans="2:57">
      <c r="B145" s="90" t="s">
        <v>876</v>
      </c>
      <c r="C145" s="90" t="s">
        <v>151</v>
      </c>
      <c r="AJ145" s="58">
        <v>121455422</v>
      </c>
      <c r="AM145" s="10"/>
      <c r="BE145">
        <v>144</v>
      </c>
    </row>
    <row r="146" spans="2:57">
      <c r="B146" s="90" t="s">
        <v>877</v>
      </c>
      <c r="C146" s="90" t="s">
        <v>151</v>
      </c>
      <c r="AJ146" s="58">
        <v>121800924</v>
      </c>
      <c r="AM146" s="10"/>
      <c r="BE146">
        <v>145</v>
      </c>
    </row>
    <row r="147" spans="2:57">
      <c r="B147" s="90" t="s">
        <v>878</v>
      </c>
      <c r="C147" s="90" t="s">
        <v>151</v>
      </c>
      <c r="AJ147" s="58">
        <v>122470909</v>
      </c>
      <c r="AM147" s="10"/>
      <c r="BE147">
        <v>146</v>
      </c>
    </row>
    <row r="148" spans="2:57">
      <c r="B148" s="90" t="s">
        <v>169</v>
      </c>
      <c r="C148" s="90" t="s">
        <v>151</v>
      </c>
      <c r="AJ148" s="58">
        <v>124300831</v>
      </c>
      <c r="AM148" s="10"/>
      <c r="BE148">
        <v>147</v>
      </c>
    </row>
    <row r="149" spans="2:57">
      <c r="B149" s="90" t="s">
        <v>879</v>
      </c>
      <c r="C149" s="90" t="s">
        <v>151</v>
      </c>
      <c r="AJ149" s="58">
        <v>125852079</v>
      </c>
      <c r="AM149" s="10"/>
      <c r="BE149">
        <v>148</v>
      </c>
    </row>
    <row r="150" spans="2:57">
      <c r="B150" s="90" t="s">
        <v>880</v>
      </c>
      <c r="C150" s="90" t="s">
        <v>151</v>
      </c>
      <c r="AJ150" s="58">
        <v>126653534</v>
      </c>
      <c r="AM150" s="10"/>
      <c r="BE150">
        <v>149</v>
      </c>
    </row>
    <row r="151" spans="2:57">
      <c r="B151" s="90" t="s">
        <v>881</v>
      </c>
      <c r="C151" s="90" t="s">
        <v>151</v>
      </c>
      <c r="AJ151" s="58">
        <v>126954395</v>
      </c>
      <c r="AM151" s="10"/>
      <c r="BE151">
        <v>150</v>
      </c>
    </row>
    <row r="152" spans="2:57">
      <c r="B152" s="90" t="s">
        <v>3461</v>
      </c>
      <c r="C152" s="90" t="s">
        <v>151</v>
      </c>
      <c r="AJ152" s="58">
        <v>127088466</v>
      </c>
      <c r="AM152" s="10"/>
      <c r="BE152">
        <v>151</v>
      </c>
    </row>
    <row r="153" spans="2:57">
      <c r="B153" s="90" t="s">
        <v>3619</v>
      </c>
      <c r="C153" s="90" t="s">
        <v>151</v>
      </c>
      <c r="AJ153" s="58">
        <v>127259299</v>
      </c>
      <c r="AM153" s="10"/>
      <c r="BE153">
        <v>152</v>
      </c>
    </row>
    <row r="154" spans="2:57">
      <c r="B154" s="90" t="s">
        <v>882</v>
      </c>
      <c r="C154" s="90" t="s">
        <v>151</v>
      </c>
      <c r="AJ154" s="58">
        <v>127719516</v>
      </c>
      <c r="AM154" s="10"/>
      <c r="BE154">
        <v>153</v>
      </c>
    </row>
    <row r="155" spans="2:57">
      <c r="B155" s="90" t="s">
        <v>883</v>
      </c>
      <c r="C155" s="90" t="s">
        <v>151</v>
      </c>
      <c r="AJ155" s="58">
        <v>129293916</v>
      </c>
      <c r="AM155" s="10"/>
      <c r="BE155">
        <v>154</v>
      </c>
    </row>
    <row r="156" spans="2:57">
      <c r="B156" s="90" t="s">
        <v>884</v>
      </c>
      <c r="C156" s="90" t="s">
        <v>151</v>
      </c>
      <c r="AJ156" s="58">
        <v>129310520</v>
      </c>
      <c r="AM156" s="10"/>
      <c r="BE156">
        <v>155</v>
      </c>
    </row>
    <row r="157" spans="2:57">
      <c r="B157" s="90" t="s">
        <v>885</v>
      </c>
      <c r="C157" s="90" t="s">
        <v>151</v>
      </c>
      <c r="AJ157" s="58">
        <v>129334397</v>
      </c>
      <c r="AM157" s="10"/>
      <c r="BE157">
        <v>156</v>
      </c>
    </row>
    <row r="158" spans="2:57">
      <c r="B158" s="90" t="s">
        <v>886</v>
      </c>
      <c r="C158" s="90" t="s">
        <v>151</v>
      </c>
      <c r="AJ158" s="58">
        <v>129698809</v>
      </c>
      <c r="AM158" s="10"/>
      <c r="BE158">
        <v>157</v>
      </c>
    </row>
    <row r="159" spans="2:57">
      <c r="B159" s="90" t="s">
        <v>887</v>
      </c>
      <c r="C159" s="90" t="s">
        <v>151</v>
      </c>
      <c r="AJ159" s="58">
        <v>129833331</v>
      </c>
      <c r="AM159" s="10"/>
      <c r="BE159">
        <v>158</v>
      </c>
    </row>
    <row r="160" spans="2:57">
      <c r="B160" s="90" t="s">
        <v>888</v>
      </c>
      <c r="C160" s="90" t="s">
        <v>151</v>
      </c>
      <c r="AJ160" s="58">
        <v>130042856</v>
      </c>
      <c r="AM160" s="10"/>
      <c r="BE160">
        <v>159</v>
      </c>
    </row>
    <row r="161" spans="2:57">
      <c r="B161" s="90" t="s">
        <v>2816</v>
      </c>
      <c r="C161" s="90" t="s">
        <v>151</v>
      </c>
      <c r="AJ161" s="58">
        <v>130245814</v>
      </c>
      <c r="AM161" s="10"/>
      <c r="BE161">
        <v>160</v>
      </c>
    </row>
    <row r="162" spans="2:57">
      <c r="B162" s="90" t="s">
        <v>889</v>
      </c>
      <c r="C162" s="90" t="s">
        <v>151</v>
      </c>
      <c r="AJ162" s="58">
        <v>130248008</v>
      </c>
      <c r="AM162" s="10"/>
      <c r="BE162">
        <v>161</v>
      </c>
    </row>
    <row r="163" spans="2:57">
      <c r="B163" s="90" t="s">
        <v>3606</v>
      </c>
      <c r="C163" s="90" t="s">
        <v>151</v>
      </c>
      <c r="AJ163" s="58">
        <v>130599426</v>
      </c>
      <c r="AM163" s="10"/>
      <c r="BE163">
        <v>162</v>
      </c>
    </row>
    <row r="164" spans="2:57">
      <c r="B164" s="90" t="s">
        <v>2926</v>
      </c>
      <c r="C164" s="90" t="s">
        <v>151</v>
      </c>
      <c r="AJ164" s="58">
        <v>130692379</v>
      </c>
      <c r="AM164" s="10"/>
      <c r="BE164">
        <v>163</v>
      </c>
    </row>
    <row r="165" spans="2:57">
      <c r="B165" s="90" t="s">
        <v>3257</v>
      </c>
      <c r="C165" s="90" t="s">
        <v>151</v>
      </c>
      <c r="AJ165" s="58">
        <v>130695273</v>
      </c>
      <c r="AM165" s="10"/>
      <c r="BE165">
        <v>164</v>
      </c>
    </row>
    <row r="166" spans="2:57">
      <c r="B166" s="90" t="s">
        <v>892</v>
      </c>
      <c r="C166" s="90" t="s">
        <v>151</v>
      </c>
      <c r="AJ166" s="58">
        <v>130767387</v>
      </c>
      <c r="AM166" s="10"/>
      <c r="BE166">
        <v>165</v>
      </c>
    </row>
    <row r="167" spans="2:57">
      <c r="B167" s="90" t="s">
        <v>895</v>
      </c>
      <c r="C167" s="90" t="s">
        <v>151</v>
      </c>
      <c r="AJ167" s="58">
        <v>130914195</v>
      </c>
      <c r="AM167" s="10"/>
      <c r="BE167">
        <v>166</v>
      </c>
    </row>
    <row r="168" spans="2:57">
      <c r="B168" s="90" t="s">
        <v>896</v>
      </c>
      <c r="C168" s="90" t="s">
        <v>151</v>
      </c>
      <c r="AJ168" s="58">
        <v>130949266</v>
      </c>
      <c r="AM168" s="10"/>
      <c r="BE168">
        <v>167</v>
      </c>
    </row>
    <row r="169" spans="2:57">
      <c r="B169" s="90" t="s">
        <v>897</v>
      </c>
      <c r="C169" s="90" t="s">
        <v>151</v>
      </c>
      <c r="AJ169" s="58">
        <v>131104622</v>
      </c>
      <c r="AM169" s="10"/>
      <c r="BE169">
        <v>168</v>
      </c>
    </row>
    <row r="170" spans="2:57">
      <c r="B170" s="90" t="s">
        <v>898</v>
      </c>
      <c r="C170" s="90" t="s">
        <v>151</v>
      </c>
      <c r="AJ170" s="58">
        <v>131106049</v>
      </c>
      <c r="AM170" s="10"/>
      <c r="BE170">
        <v>169</v>
      </c>
    </row>
    <row r="171" spans="2:57">
      <c r="B171" s="90" t="s">
        <v>899</v>
      </c>
      <c r="C171" s="90" t="s">
        <v>151</v>
      </c>
      <c r="AJ171" s="58">
        <v>131131393</v>
      </c>
      <c r="AM171" s="10"/>
      <c r="BE171">
        <v>170</v>
      </c>
    </row>
    <row r="172" spans="2:57">
      <c r="B172" s="90" t="s">
        <v>901</v>
      </c>
      <c r="C172" s="90" t="s">
        <v>151</v>
      </c>
      <c r="AJ172" s="58">
        <v>131543530</v>
      </c>
      <c r="AM172" s="10"/>
      <c r="BE172">
        <v>171</v>
      </c>
    </row>
    <row r="173" spans="2:57">
      <c r="B173" s="90" t="s">
        <v>902</v>
      </c>
      <c r="C173" s="90" t="s">
        <v>151</v>
      </c>
      <c r="AJ173" s="58">
        <v>131607939</v>
      </c>
      <c r="AM173" s="10"/>
      <c r="BE173">
        <v>172</v>
      </c>
    </row>
    <row r="174" spans="2:57">
      <c r="B174" s="90" t="s">
        <v>903</v>
      </c>
      <c r="C174" s="90" t="s">
        <v>151</v>
      </c>
      <c r="AJ174" s="58">
        <v>131710089</v>
      </c>
      <c r="AM174" s="10"/>
      <c r="BE174">
        <v>173</v>
      </c>
    </row>
    <row r="175" spans="2:57">
      <c r="B175" s="90" t="s">
        <v>2058</v>
      </c>
      <c r="C175" s="90" t="s">
        <v>151</v>
      </c>
      <c r="AJ175" s="58">
        <v>131758997</v>
      </c>
      <c r="AM175" s="10"/>
      <c r="BE175">
        <v>174</v>
      </c>
    </row>
    <row r="176" spans="2:57">
      <c r="B176" s="90" t="s">
        <v>904</v>
      </c>
      <c r="C176" s="90" t="s">
        <v>151</v>
      </c>
      <c r="AJ176" s="58">
        <v>132027517</v>
      </c>
      <c r="AM176" s="10"/>
      <c r="BE176">
        <v>175</v>
      </c>
    </row>
    <row r="177" spans="2:57">
      <c r="B177" s="90" t="s">
        <v>2144</v>
      </c>
      <c r="C177" s="90" t="s">
        <v>151</v>
      </c>
      <c r="AJ177" s="58">
        <v>132027533</v>
      </c>
      <c r="AM177" s="10"/>
      <c r="BE177">
        <v>176</v>
      </c>
    </row>
    <row r="178" spans="2:57">
      <c r="B178" s="90" t="s">
        <v>905</v>
      </c>
      <c r="C178" s="90" t="s">
        <v>151</v>
      </c>
      <c r="AJ178" s="58">
        <v>132071242</v>
      </c>
      <c r="AM178" s="10"/>
      <c r="BE178">
        <v>177</v>
      </c>
    </row>
    <row r="179" spans="2:57">
      <c r="B179" s="90" t="s">
        <v>906</v>
      </c>
      <c r="C179" s="90" t="s">
        <v>151</v>
      </c>
      <c r="AJ179" s="58">
        <v>132098948</v>
      </c>
      <c r="AM179" s="10"/>
      <c r="BE179">
        <v>178</v>
      </c>
    </row>
    <row r="180" spans="2:57">
      <c r="B180" s="90" t="s">
        <v>907</v>
      </c>
      <c r="C180" s="90" t="s">
        <v>151</v>
      </c>
      <c r="AJ180" s="58">
        <v>132266313</v>
      </c>
      <c r="AM180" s="10"/>
      <c r="BE180">
        <v>179</v>
      </c>
    </row>
    <row r="181" spans="2:57">
      <c r="B181" s="90" t="s">
        <v>2029</v>
      </c>
      <c r="C181" s="90" t="s">
        <v>151</v>
      </c>
      <c r="AJ181" s="58">
        <v>132395567</v>
      </c>
      <c r="AM181" s="10"/>
      <c r="BE181">
        <v>180</v>
      </c>
    </row>
    <row r="182" spans="2:57">
      <c r="B182" s="90" t="s">
        <v>908</v>
      </c>
      <c r="C182" s="90" t="s">
        <v>151</v>
      </c>
      <c r="AJ182" s="58">
        <v>132595455</v>
      </c>
      <c r="AM182" s="10"/>
      <c r="BE182">
        <v>181</v>
      </c>
    </row>
    <row r="183" spans="2:57">
      <c r="B183" s="90" t="s">
        <v>910</v>
      </c>
      <c r="C183" s="90" t="s">
        <v>151</v>
      </c>
      <c r="AJ183" s="58">
        <v>133171769</v>
      </c>
      <c r="AM183" s="10"/>
      <c r="BE183">
        <v>182</v>
      </c>
    </row>
    <row r="184" spans="2:57">
      <c r="B184" s="90" t="s">
        <v>911</v>
      </c>
      <c r="C184" s="90" t="s">
        <v>151</v>
      </c>
      <c r="AJ184" s="58">
        <v>133297747</v>
      </c>
      <c r="AM184" s="10"/>
      <c r="BE184">
        <v>183</v>
      </c>
    </row>
    <row r="185" spans="2:57">
      <c r="B185" s="90" t="s">
        <v>912</v>
      </c>
      <c r="C185" s="90" t="s">
        <v>151</v>
      </c>
      <c r="AJ185" s="58">
        <v>133300764</v>
      </c>
      <c r="AM185" s="10"/>
      <c r="BE185">
        <v>184</v>
      </c>
    </row>
    <row r="186" spans="2:57">
      <c r="B186" s="90" t="s">
        <v>914</v>
      </c>
      <c r="C186" s="90" t="s">
        <v>151</v>
      </c>
      <c r="AJ186" s="58">
        <v>133465047</v>
      </c>
      <c r="AM186" s="10"/>
      <c r="BE186">
        <v>185</v>
      </c>
    </row>
    <row r="187" spans="2:57">
      <c r="B187" s="90" t="s">
        <v>915</v>
      </c>
      <c r="C187" s="90" t="s">
        <v>151</v>
      </c>
      <c r="AJ187" s="58">
        <v>134001122</v>
      </c>
      <c r="AM187" s="10"/>
      <c r="BE187">
        <v>186</v>
      </c>
    </row>
    <row r="188" spans="2:57">
      <c r="B188" s="90" t="s">
        <v>916</v>
      </c>
      <c r="C188" s="90" t="s">
        <v>151</v>
      </c>
      <c r="AJ188" s="58">
        <v>134290907</v>
      </c>
      <c r="AM188" s="10"/>
      <c r="BE188">
        <v>187</v>
      </c>
    </row>
    <row r="189" spans="2:57">
      <c r="B189" s="90" t="s">
        <v>917</v>
      </c>
      <c r="C189" s="90" t="s">
        <v>151</v>
      </c>
      <c r="AJ189" s="58">
        <v>134297274</v>
      </c>
      <c r="AM189" s="10"/>
      <c r="BE189">
        <v>188</v>
      </c>
    </row>
    <row r="190" spans="2:57">
      <c r="B190" s="90" t="s">
        <v>918</v>
      </c>
      <c r="C190" s="90" t="s">
        <v>151</v>
      </c>
      <c r="AJ190" s="58">
        <v>134397447</v>
      </c>
      <c r="AM190" s="10"/>
      <c r="BE190">
        <v>189</v>
      </c>
    </row>
    <row r="191" spans="2:57">
      <c r="B191" s="90" t="s">
        <v>2744</v>
      </c>
      <c r="C191" s="90" t="s">
        <v>151</v>
      </c>
      <c r="AJ191" s="58">
        <v>134420405</v>
      </c>
      <c r="AM191" s="10"/>
      <c r="BE191">
        <v>190</v>
      </c>
    </row>
    <row r="192" spans="2:57">
      <c r="B192" s="90" t="s">
        <v>3793</v>
      </c>
      <c r="C192" s="90" t="s">
        <v>151</v>
      </c>
      <c r="AJ192" s="58">
        <v>134879709</v>
      </c>
      <c r="AM192" s="10"/>
      <c r="BE192">
        <v>191</v>
      </c>
    </row>
    <row r="193" spans="2:57">
      <c r="B193" s="90" t="s">
        <v>920</v>
      </c>
      <c r="C193" s="90" t="s">
        <v>151</v>
      </c>
      <c r="AJ193" s="58">
        <v>135300259</v>
      </c>
      <c r="AM193" s="10"/>
      <c r="BE193">
        <v>192</v>
      </c>
    </row>
    <row r="194" spans="2:57">
      <c r="B194" s="90" t="s">
        <v>921</v>
      </c>
      <c r="C194" s="90" t="s">
        <v>151</v>
      </c>
      <c r="AJ194" s="58">
        <v>135339513</v>
      </c>
      <c r="AM194" s="10"/>
      <c r="BE194">
        <v>193</v>
      </c>
    </row>
    <row r="195" spans="2:57">
      <c r="B195" s="90" t="s">
        <v>922</v>
      </c>
      <c r="C195" s="90" t="s">
        <v>151</v>
      </c>
      <c r="AJ195" s="58">
        <v>135430445</v>
      </c>
      <c r="AM195" s="10"/>
      <c r="BE195">
        <v>194</v>
      </c>
    </row>
    <row r="196" spans="2:57">
      <c r="B196" s="90" t="s">
        <v>923</v>
      </c>
      <c r="C196" s="90" t="s">
        <v>151</v>
      </c>
      <c r="AJ196" s="58">
        <v>135523553</v>
      </c>
      <c r="AM196" s="10"/>
      <c r="BE196">
        <v>195</v>
      </c>
    </row>
    <row r="197" spans="2:57">
      <c r="B197" s="90" t="s">
        <v>924</v>
      </c>
      <c r="C197" s="90" t="s">
        <v>151</v>
      </c>
      <c r="AJ197" s="58">
        <v>135635670</v>
      </c>
      <c r="AM197" s="10"/>
      <c r="BE197">
        <v>196</v>
      </c>
    </row>
    <row r="198" spans="2:57">
      <c r="B198" s="90" t="s">
        <v>925</v>
      </c>
      <c r="C198" s="90" t="s">
        <v>151</v>
      </c>
      <c r="AJ198" s="58">
        <v>135674760</v>
      </c>
      <c r="AM198" s="10"/>
      <c r="BE198">
        <v>197</v>
      </c>
    </row>
    <row r="199" spans="2:57">
      <c r="B199" s="90" t="s">
        <v>926</v>
      </c>
      <c r="C199" s="90" t="s">
        <v>151</v>
      </c>
      <c r="AJ199" s="58">
        <v>135825446</v>
      </c>
      <c r="AM199" s="10"/>
      <c r="BE199">
        <v>198</v>
      </c>
    </row>
    <row r="200" spans="2:57">
      <c r="B200" s="90" t="s">
        <v>927</v>
      </c>
      <c r="C200" s="90" t="s">
        <v>151</v>
      </c>
      <c r="AJ200" s="58">
        <v>136293685</v>
      </c>
      <c r="AM200" s="10"/>
      <c r="BE200">
        <v>199</v>
      </c>
    </row>
    <row r="201" spans="2:57">
      <c r="B201" s="90" t="s">
        <v>928</v>
      </c>
      <c r="C201" s="90" t="s">
        <v>151</v>
      </c>
      <c r="AJ201" s="58">
        <v>136638244</v>
      </c>
      <c r="AM201" s="10"/>
      <c r="BE201">
        <v>200</v>
      </c>
    </row>
    <row r="202" spans="2:57">
      <c r="B202" s="90" t="s">
        <v>929</v>
      </c>
      <c r="C202" s="90" t="s">
        <v>151</v>
      </c>
      <c r="AJ202" s="58">
        <v>136643830</v>
      </c>
      <c r="AM202" s="10"/>
      <c r="BE202">
        <v>201</v>
      </c>
    </row>
    <row r="203" spans="2:57">
      <c r="B203" s="90" t="s">
        <v>930</v>
      </c>
      <c r="C203" s="90" t="s">
        <v>151</v>
      </c>
      <c r="AJ203" s="58">
        <v>136680089</v>
      </c>
      <c r="AM203" s="10"/>
      <c r="BE203">
        <v>202</v>
      </c>
    </row>
    <row r="204" spans="2:57">
      <c r="B204" s="90" t="s">
        <v>931</v>
      </c>
      <c r="C204" s="90" t="s">
        <v>151</v>
      </c>
      <c r="AJ204" s="58">
        <v>136730637</v>
      </c>
      <c r="AM204" s="10"/>
      <c r="BE204">
        <v>203</v>
      </c>
    </row>
    <row r="205" spans="2:57">
      <c r="B205" s="90" t="s">
        <v>3356</v>
      </c>
      <c r="C205" s="90" t="s">
        <v>151</v>
      </c>
      <c r="AJ205" s="58">
        <v>136742533</v>
      </c>
      <c r="AM205" s="10"/>
      <c r="BE205">
        <v>204</v>
      </c>
    </row>
    <row r="206" spans="2:57">
      <c r="B206" s="90" t="s">
        <v>932</v>
      </c>
      <c r="C206" s="90" t="s">
        <v>151</v>
      </c>
      <c r="AJ206" s="58">
        <v>136895935</v>
      </c>
      <c r="AM206" s="10"/>
      <c r="BE206">
        <v>205</v>
      </c>
    </row>
    <row r="207" spans="2:57">
      <c r="B207" s="90" t="s">
        <v>933</v>
      </c>
      <c r="C207" s="90" t="s">
        <v>151</v>
      </c>
      <c r="AJ207" s="58">
        <v>136997038</v>
      </c>
      <c r="AM207" s="10"/>
      <c r="BE207">
        <v>206</v>
      </c>
    </row>
    <row r="208" spans="2:57">
      <c r="B208" s="90" t="s">
        <v>934</v>
      </c>
      <c r="C208" s="90" t="s">
        <v>151</v>
      </c>
      <c r="AJ208" s="58">
        <v>137282414</v>
      </c>
      <c r="AM208" s="10"/>
      <c r="BE208">
        <v>207</v>
      </c>
    </row>
    <row r="209" spans="2:57">
      <c r="B209" s="90" t="s">
        <v>935</v>
      </c>
      <c r="C209" s="90" t="s">
        <v>151</v>
      </c>
      <c r="AJ209" s="58">
        <v>137355764</v>
      </c>
      <c r="AM209" s="10"/>
      <c r="BE209">
        <v>208</v>
      </c>
    </row>
    <row r="210" spans="2:57">
      <c r="B210" s="90" t="s">
        <v>936</v>
      </c>
      <c r="C210" s="90" t="s">
        <v>151</v>
      </c>
      <c r="AJ210" s="58">
        <v>137591673</v>
      </c>
      <c r="AM210" s="10"/>
      <c r="BE210">
        <v>209</v>
      </c>
    </row>
    <row r="211" spans="2:57">
      <c r="B211" s="90" t="s">
        <v>937</v>
      </c>
      <c r="C211" s="90" t="s">
        <v>151</v>
      </c>
      <c r="AJ211" s="58">
        <v>138325493</v>
      </c>
      <c r="AM211" s="10"/>
      <c r="BE211">
        <v>210</v>
      </c>
    </row>
    <row r="212" spans="2:57">
      <c r="B212" s="90" t="s">
        <v>938</v>
      </c>
      <c r="C212" s="90" t="s">
        <v>151</v>
      </c>
      <c r="AJ212" s="58">
        <v>138779335</v>
      </c>
      <c r="AM212" s="10"/>
      <c r="BE212">
        <v>211</v>
      </c>
    </row>
    <row r="213" spans="2:57">
      <c r="B213" s="90" t="s">
        <v>939</v>
      </c>
      <c r="C213" s="90" t="s">
        <v>151</v>
      </c>
      <c r="AJ213" s="58">
        <v>138853098</v>
      </c>
      <c r="AM213" s="10"/>
      <c r="BE213">
        <v>212</v>
      </c>
    </row>
    <row r="214" spans="2:57">
      <c r="B214" s="90" t="s">
        <v>940</v>
      </c>
      <c r="C214" s="90" t="s">
        <v>151</v>
      </c>
      <c r="AJ214" s="58">
        <v>138957691</v>
      </c>
      <c r="AM214" s="10"/>
      <c r="BE214">
        <v>213</v>
      </c>
    </row>
    <row r="215" spans="2:57">
      <c r="B215" s="90" t="s">
        <v>941</v>
      </c>
      <c r="C215" s="90" t="s">
        <v>151</v>
      </c>
      <c r="AJ215" s="58">
        <v>200006729</v>
      </c>
      <c r="AM215" s="10"/>
      <c r="BE215">
        <v>214</v>
      </c>
    </row>
    <row r="216" spans="2:57">
      <c r="B216" s="90" t="s">
        <v>943</v>
      </c>
      <c r="C216" s="90" t="s">
        <v>151</v>
      </c>
      <c r="AJ216" s="58">
        <v>200015595</v>
      </c>
      <c r="AM216" s="10"/>
      <c r="BE216">
        <v>215</v>
      </c>
    </row>
    <row r="217" spans="2:57">
      <c r="B217" s="90" t="s">
        <v>944</v>
      </c>
      <c r="C217" s="90" t="s">
        <v>151</v>
      </c>
      <c r="AJ217" s="58">
        <v>200031909</v>
      </c>
      <c r="AM217" s="10"/>
      <c r="BE217">
        <v>216</v>
      </c>
    </row>
    <row r="218" spans="2:57">
      <c r="B218" s="90" t="s">
        <v>945</v>
      </c>
      <c r="C218" s="90" t="s">
        <v>151</v>
      </c>
      <c r="AJ218" s="58">
        <v>200033157</v>
      </c>
      <c r="AM218" s="10"/>
      <c r="BE218">
        <v>217</v>
      </c>
    </row>
    <row r="219" spans="2:57">
      <c r="B219" s="90" t="s">
        <v>946</v>
      </c>
      <c r="C219" s="90" t="s">
        <v>151</v>
      </c>
      <c r="AJ219" s="58">
        <v>200033657</v>
      </c>
      <c r="AM219" s="10"/>
      <c r="BE219">
        <v>218</v>
      </c>
    </row>
    <row r="220" spans="2:57">
      <c r="B220" s="90" t="s">
        <v>3146</v>
      </c>
      <c r="C220" s="90" t="s">
        <v>151</v>
      </c>
      <c r="AJ220" s="58">
        <v>200053729</v>
      </c>
      <c r="AM220" s="10"/>
      <c r="BE220">
        <v>219</v>
      </c>
    </row>
    <row r="221" spans="2:57">
      <c r="B221" s="90" t="s">
        <v>2052</v>
      </c>
      <c r="C221" s="90" t="s">
        <v>151</v>
      </c>
      <c r="AJ221" s="58">
        <v>200059678</v>
      </c>
      <c r="AM221" s="10"/>
      <c r="BE221">
        <v>220</v>
      </c>
    </row>
    <row r="222" spans="2:57">
      <c r="B222" s="90" t="s">
        <v>947</v>
      </c>
      <c r="C222" s="90" t="s">
        <v>151</v>
      </c>
      <c r="AJ222" s="58">
        <v>200139378</v>
      </c>
      <c r="AM222" s="10"/>
      <c r="BE222">
        <v>221</v>
      </c>
    </row>
    <row r="223" spans="2:57">
      <c r="B223" s="90" t="s">
        <v>948</v>
      </c>
      <c r="C223" s="90" t="s">
        <v>151</v>
      </c>
      <c r="AJ223" s="58">
        <v>200219021</v>
      </c>
      <c r="AM223" s="10"/>
      <c r="BE223">
        <v>222</v>
      </c>
    </row>
    <row r="224" spans="2:57">
      <c r="B224" s="90" t="s">
        <v>949</v>
      </c>
      <c r="C224" s="90" t="s">
        <v>151</v>
      </c>
      <c r="AJ224" s="58">
        <v>200268175</v>
      </c>
      <c r="AM224" s="10"/>
      <c r="BE224">
        <v>223</v>
      </c>
    </row>
    <row r="225" spans="2:57">
      <c r="B225" s="90" t="s">
        <v>950</v>
      </c>
      <c r="C225" s="90" t="s">
        <v>151</v>
      </c>
      <c r="AJ225" s="58">
        <v>200270258</v>
      </c>
      <c r="AM225" s="10"/>
      <c r="BE225">
        <v>224</v>
      </c>
    </row>
    <row r="226" spans="2:57">
      <c r="B226" s="90" t="s">
        <v>951</v>
      </c>
      <c r="C226" s="90" t="s">
        <v>151</v>
      </c>
      <c r="AJ226" s="58">
        <v>200333457</v>
      </c>
      <c r="AM226" s="10"/>
      <c r="BE226">
        <v>225</v>
      </c>
    </row>
    <row r="227" spans="2:57">
      <c r="B227" s="90" t="s">
        <v>952</v>
      </c>
      <c r="C227" s="90" t="s">
        <v>151</v>
      </c>
      <c r="AJ227" s="58">
        <v>200387551</v>
      </c>
      <c r="AM227" s="10"/>
      <c r="BE227">
        <v>226</v>
      </c>
    </row>
    <row r="228" spans="2:57">
      <c r="B228" s="90" t="s">
        <v>3539</v>
      </c>
      <c r="C228" s="90" t="s">
        <v>151</v>
      </c>
      <c r="AJ228" s="58">
        <v>200395946</v>
      </c>
      <c r="AM228" s="10"/>
      <c r="BE228">
        <v>227</v>
      </c>
    </row>
    <row r="229" spans="2:57">
      <c r="B229" s="90" t="s">
        <v>953</v>
      </c>
      <c r="C229" s="90" t="s">
        <v>151</v>
      </c>
      <c r="AJ229" s="58">
        <v>200439349</v>
      </c>
      <c r="AM229" s="10"/>
      <c r="BE229">
        <v>228</v>
      </c>
    </row>
    <row r="230" spans="2:57">
      <c r="B230" s="90" t="s">
        <v>954</v>
      </c>
      <c r="C230" s="90" t="s">
        <v>151</v>
      </c>
      <c r="AJ230" s="58">
        <v>200439358</v>
      </c>
      <c r="AM230" s="10"/>
      <c r="BE230">
        <v>229</v>
      </c>
    </row>
    <row r="231" spans="2:57">
      <c r="B231" s="90" t="s">
        <v>955</v>
      </c>
      <c r="C231" s="90" t="s">
        <v>151</v>
      </c>
      <c r="AJ231" s="58">
        <v>200465920</v>
      </c>
      <c r="AM231" s="10"/>
      <c r="BE231">
        <v>230</v>
      </c>
    </row>
    <row r="232" spans="2:57">
      <c r="B232" s="90" t="s">
        <v>956</v>
      </c>
      <c r="C232" s="90" t="s">
        <v>151</v>
      </c>
      <c r="AJ232" s="58">
        <v>200541490</v>
      </c>
      <c r="AM232" s="10"/>
      <c r="BE232">
        <v>231</v>
      </c>
    </row>
    <row r="233" spans="2:57">
      <c r="B233" s="90" t="s">
        <v>3706</v>
      </c>
      <c r="C233" s="90" t="s">
        <v>151</v>
      </c>
      <c r="AJ233" s="58">
        <v>200560517</v>
      </c>
      <c r="AM233" s="10"/>
      <c r="BE233">
        <v>232</v>
      </c>
    </row>
    <row r="234" spans="2:57">
      <c r="B234" s="90" t="s">
        <v>957</v>
      </c>
      <c r="C234" s="90" t="s">
        <v>151</v>
      </c>
      <c r="AJ234" s="58">
        <v>200563487</v>
      </c>
      <c r="AM234" s="10"/>
      <c r="BE234">
        <v>233</v>
      </c>
    </row>
    <row r="235" spans="2:57">
      <c r="B235" s="90" t="s">
        <v>2018</v>
      </c>
      <c r="C235" s="90" t="s">
        <v>151</v>
      </c>
      <c r="AJ235" s="58">
        <v>200633758</v>
      </c>
      <c r="AM235" s="10"/>
      <c r="BE235">
        <v>234</v>
      </c>
    </row>
    <row r="236" spans="2:57">
      <c r="B236" s="90" t="s">
        <v>958</v>
      </c>
      <c r="C236" s="90" t="s">
        <v>151</v>
      </c>
      <c r="AJ236" s="58">
        <v>200633766</v>
      </c>
      <c r="AM236" s="10"/>
      <c r="BE236">
        <v>235</v>
      </c>
    </row>
    <row r="237" spans="2:57">
      <c r="B237" s="90" t="s">
        <v>959</v>
      </c>
      <c r="C237" s="90" t="s">
        <v>151</v>
      </c>
      <c r="AJ237" s="58">
        <v>200673136</v>
      </c>
      <c r="AM237" s="10"/>
      <c r="BE237">
        <v>236</v>
      </c>
    </row>
    <row r="238" spans="2:57">
      <c r="B238" s="90" t="s">
        <v>3711</v>
      </c>
      <c r="C238" s="90" t="s">
        <v>151</v>
      </c>
      <c r="AJ238" s="58">
        <v>200673140</v>
      </c>
      <c r="AM238" s="10"/>
      <c r="BE238">
        <v>237</v>
      </c>
    </row>
    <row r="239" spans="2:57">
      <c r="B239" s="90" t="s">
        <v>964</v>
      </c>
      <c r="C239" s="90" t="s">
        <v>151</v>
      </c>
      <c r="AJ239" s="58">
        <v>200707145</v>
      </c>
      <c r="AM239" s="10"/>
      <c r="BE239">
        <v>238</v>
      </c>
    </row>
    <row r="240" spans="2:57">
      <c r="B240" s="90" t="s">
        <v>965</v>
      </c>
      <c r="C240" s="90" t="s">
        <v>151</v>
      </c>
      <c r="AJ240" s="58">
        <v>200802448</v>
      </c>
      <c r="AM240" s="10"/>
      <c r="BE240">
        <v>239</v>
      </c>
    </row>
    <row r="241" spans="2:57">
      <c r="B241" s="90" t="s">
        <v>966</v>
      </c>
      <c r="C241" s="90" t="s">
        <v>151</v>
      </c>
      <c r="AJ241" s="58">
        <v>200802449</v>
      </c>
      <c r="AM241" s="10"/>
      <c r="BE241">
        <v>240</v>
      </c>
    </row>
    <row r="242" spans="2:57">
      <c r="B242" s="90" t="s">
        <v>967</v>
      </c>
      <c r="C242" s="90" t="s">
        <v>151</v>
      </c>
      <c r="AJ242" s="58">
        <v>200802953</v>
      </c>
      <c r="AM242" s="10"/>
      <c r="BE242">
        <v>241</v>
      </c>
    </row>
    <row r="243" spans="2:57">
      <c r="B243" s="90" t="s">
        <v>968</v>
      </c>
      <c r="C243" s="90" t="s">
        <v>151</v>
      </c>
      <c r="AJ243" s="58">
        <v>200802956</v>
      </c>
      <c r="AM243" s="10"/>
      <c r="BE243">
        <v>242</v>
      </c>
    </row>
    <row r="244" spans="2:57">
      <c r="B244" s="90" t="s">
        <v>969</v>
      </c>
      <c r="C244" s="90" t="s">
        <v>151</v>
      </c>
      <c r="AJ244" s="58">
        <v>200802959</v>
      </c>
      <c r="AM244" s="10"/>
      <c r="BE244">
        <v>243</v>
      </c>
    </row>
    <row r="245" spans="2:57">
      <c r="B245" s="90" t="s">
        <v>2918</v>
      </c>
      <c r="C245" s="90" t="s">
        <v>151</v>
      </c>
      <c r="AJ245" s="58">
        <v>200816842</v>
      </c>
      <c r="AM245" s="10"/>
      <c r="BE245">
        <v>244</v>
      </c>
    </row>
    <row r="246" spans="2:57">
      <c r="B246" s="90" t="s">
        <v>970</v>
      </c>
      <c r="C246" s="90" t="s">
        <v>151</v>
      </c>
      <c r="AJ246" s="58">
        <v>200826917</v>
      </c>
      <c r="AM246" s="10"/>
      <c r="BE246">
        <v>245</v>
      </c>
    </row>
    <row r="247" spans="2:57">
      <c r="B247" s="90" t="s">
        <v>971</v>
      </c>
      <c r="C247" s="90" t="s">
        <v>151</v>
      </c>
      <c r="AJ247" s="58">
        <v>200827237</v>
      </c>
      <c r="AM247" s="10"/>
      <c r="BE247">
        <v>246</v>
      </c>
    </row>
    <row r="248" spans="2:57">
      <c r="B248" s="90" t="s">
        <v>972</v>
      </c>
      <c r="C248" s="90" t="s">
        <v>151</v>
      </c>
      <c r="AJ248" s="58">
        <v>200827728</v>
      </c>
      <c r="AM248" s="10"/>
      <c r="BE248">
        <v>247</v>
      </c>
    </row>
    <row r="249" spans="2:57">
      <c r="B249" s="90" t="s">
        <v>973</v>
      </c>
      <c r="C249" s="90" t="s">
        <v>151</v>
      </c>
      <c r="AJ249" s="58">
        <v>200828450</v>
      </c>
      <c r="AM249" s="10"/>
      <c r="BE249">
        <v>248</v>
      </c>
    </row>
    <row r="250" spans="2:57">
      <c r="B250" s="90" t="s">
        <v>974</v>
      </c>
      <c r="C250" s="90" t="s">
        <v>151</v>
      </c>
      <c r="AJ250" s="58">
        <v>200883492</v>
      </c>
      <c r="AM250" s="10"/>
      <c r="BE250">
        <v>249</v>
      </c>
    </row>
    <row r="251" spans="2:57">
      <c r="B251" s="90" t="s">
        <v>975</v>
      </c>
      <c r="C251" s="90" t="s">
        <v>151</v>
      </c>
      <c r="AJ251" s="58">
        <v>200883501</v>
      </c>
      <c r="AM251" s="10"/>
      <c r="BE251">
        <v>250</v>
      </c>
    </row>
    <row r="252" spans="2:57">
      <c r="B252" s="90" t="s">
        <v>979</v>
      </c>
      <c r="C252" s="90" t="s">
        <v>151</v>
      </c>
      <c r="AJ252" s="58">
        <v>200884070</v>
      </c>
      <c r="AM252" s="10"/>
      <c r="BE252">
        <v>251</v>
      </c>
    </row>
    <row r="253" spans="2:57">
      <c r="B253" s="90" t="s">
        <v>980</v>
      </c>
      <c r="C253" s="90" t="s">
        <v>151</v>
      </c>
      <c r="AJ253" s="58">
        <v>200884523</v>
      </c>
      <c r="AM253" s="10"/>
      <c r="BE253">
        <v>252</v>
      </c>
    </row>
    <row r="254" spans="2:57">
      <c r="B254" s="90" t="s">
        <v>981</v>
      </c>
      <c r="C254" s="90" t="s">
        <v>151</v>
      </c>
      <c r="AM254" s="10"/>
      <c r="BE254">
        <v>253</v>
      </c>
    </row>
    <row r="255" spans="2:57">
      <c r="B255" s="90" t="s">
        <v>982</v>
      </c>
      <c r="C255" s="90" t="s">
        <v>151</v>
      </c>
      <c r="AJ255" s="58"/>
      <c r="AM255" s="10"/>
      <c r="BE255">
        <v>254</v>
      </c>
    </row>
    <row r="256" spans="2:57">
      <c r="B256" s="90" t="s">
        <v>983</v>
      </c>
      <c r="C256" s="90" t="s">
        <v>151</v>
      </c>
      <c r="AJ256" s="58"/>
      <c r="AM256" s="10"/>
      <c r="BE256">
        <v>255</v>
      </c>
    </row>
    <row r="257" spans="2:57">
      <c r="B257" s="90" t="s">
        <v>984</v>
      </c>
      <c r="C257" s="90" t="s">
        <v>151</v>
      </c>
      <c r="AJ257" s="58"/>
      <c r="AM257" s="10"/>
      <c r="BE257">
        <v>256</v>
      </c>
    </row>
    <row r="258" spans="2:57">
      <c r="B258" s="90" t="s">
        <v>985</v>
      </c>
      <c r="C258" s="90" t="s">
        <v>151</v>
      </c>
      <c r="AJ258" s="58"/>
      <c r="AM258" s="10"/>
      <c r="BE258">
        <v>257</v>
      </c>
    </row>
    <row r="259" spans="2:57">
      <c r="B259" s="90" t="s">
        <v>986</v>
      </c>
      <c r="C259" s="90" t="s">
        <v>151</v>
      </c>
      <c r="AJ259" s="58"/>
      <c r="AM259" s="10"/>
      <c r="BE259">
        <v>258</v>
      </c>
    </row>
    <row r="260" spans="2:57">
      <c r="B260" s="90" t="s">
        <v>987</v>
      </c>
      <c r="C260" s="90" t="s">
        <v>151</v>
      </c>
      <c r="AJ260" s="58"/>
      <c r="AM260" s="10"/>
      <c r="BE260">
        <v>259</v>
      </c>
    </row>
    <row r="261" spans="2:57">
      <c r="B261" s="90" t="s">
        <v>988</v>
      </c>
      <c r="C261" s="90" t="s">
        <v>151</v>
      </c>
      <c r="AJ261" s="58"/>
      <c r="AM261" s="10"/>
      <c r="BE261">
        <v>260</v>
      </c>
    </row>
    <row r="262" spans="2:57">
      <c r="B262" s="90" t="s">
        <v>989</v>
      </c>
      <c r="C262" s="90" t="s">
        <v>151</v>
      </c>
      <c r="AJ262" s="58"/>
      <c r="AM262" s="10"/>
      <c r="BE262">
        <v>261</v>
      </c>
    </row>
    <row r="263" spans="2:57">
      <c r="B263" s="90" t="s">
        <v>990</v>
      </c>
      <c r="C263" s="90" t="s">
        <v>151</v>
      </c>
      <c r="AJ263" s="58"/>
      <c r="AM263" s="10"/>
      <c r="BE263">
        <v>262</v>
      </c>
    </row>
    <row r="264" spans="2:57">
      <c r="B264" s="90" t="s">
        <v>991</v>
      </c>
      <c r="C264" s="90" t="s">
        <v>151</v>
      </c>
      <c r="AJ264" s="58"/>
      <c r="AM264" s="10"/>
      <c r="BE264">
        <v>263</v>
      </c>
    </row>
    <row r="265" spans="2:57">
      <c r="B265" s="90" t="s">
        <v>993</v>
      </c>
      <c r="C265" s="90" t="s">
        <v>151</v>
      </c>
      <c r="AJ265" s="58"/>
      <c r="AM265" s="10"/>
      <c r="BE265">
        <v>264</v>
      </c>
    </row>
    <row r="266" spans="2:57">
      <c r="B266" s="90" t="s">
        <v>1434</v>
      </c>
      <c r="C266" s="90" t="s">
        <v>151</v>
      </c>
      <c r="AJ266" s="58"/>
      <c r="AM266" s="10"/>
      <c r="BE266">
        <v>265</v>
      </c>
    </row>
    <row r="267" spans="2:57">
      <c r="B267" s="90" t="s">
        <v>3319</v>
      </c>
      <c r="C267" s="90" t="s">
        <v>151</v>
      </c>
      <c r="AJ267" s="58"/>
      <c r="AM267" s="10"/>
      <c r="BE267">
        <v>266</v>
      </c>
    </row>
    <row r="268" spans="2:57">
      <c r="B268" s="90" t="s">
        <v>994</v>
      </c>
      <c r="C268" s="90" t="s">
        <v>151</v>
      </c>
      <c r="AJ268" s="58"/>
      <c r="AM268" s="10"/>
      <c r="BE268">
        <v>267</v>
      </c>
    </row>
    <row r="269" spans="2:57">
      <c r="B269" s="90" t="s">
        <v>995</v>
      </c>
      <c r="C269" s="90" t="s">
        <v>151</v>
      </c>
      <c r="AJ269" s="58"/>
      <c r="AM269" s="10"/>
      <c r="BE269">
        <v>268</v>
      </c>
    </row>
    <row r="270" spans="2:57">
      <c r="B270" s="90" t="s">
        <v>996</v>
      </c>
      <c r="C270" s="90" t="s">
        <v>151</v>
      </c>
      <c r="AJ270" s="58"/>
      <c r="AM270" s="10"/>
      <c r="BE270">
        <v>269</v>
      </c>
    </row>
    <row r="271" spans="2:57">
      <c r="B271" s="90" t="s">
        <v>997</v>
      </c>
      <c r="C271" s="90" t="s">
        <v>151</v>
      </c>
      <c r="AJ271" s="58"/>
      <c r="AM271" s="10"/>
      <c r="BE271">
        <v>270</v>
      </c>
    </row>
    <row r="272" spans="2:57">
      <c r="B272" s="90" t="s">
        <v>998</v>
      </c>
      <c r="C272" s="90" t="s">
        <v>151</v>
      </c>
      <c r="AJ272" s="58"/>
      <c r="AM272" s="10"/>
      <c r="BE272">
        <v>271</v>
      </c>
    </row>
    <row r="273" spans="2:57">
      <c r="B273" s="90" t="s">
        <v>1000</v>
      </c>
      <c r="C273" s="90" t="s">
        <v>151</v>
      </c>
      <c r="AJ273" s="58"/>
      <c r="AM273" s="10"/>
      <c r="BE273">
        <v>272</v>
      </c>
    </row>
    <row r="274" spans="2:57">
      <c r="B274" s="90" t="s">
        <v>1001</v>
      </c>
      <c r="C274" s="90" t="s">
        <v>151</v>
      </c>
      <c r="AJ274" s="58"/>
      <c r="AM274" s="10"/>
      <c r="BE274">
        <v>273</v>
      </c>
    </row>
    <row r="275" spans="2:57">
      <c r="B275" s="90" t="s">
        <v>1002</v>
      </c>
      <c r="C275" s="90" t="s">
        <v>151</v>
      </c>
      <c r="AJ275" s="58"/>
      <c r="AM275" s="10"/>
      <c r="BE275">
        <v>274</v>
      </c>
    </row>
    <row r="276" spans="2:57">
      <c r="B276" s="90" t="s">
        <v>1003</v>
      </c>
      <c r="C276" s="90" t="s">
        <v>151</v>
      </c>
      <c r="AJ276" s="58"/>
      <c r="AM276" s="10"/>
      <c r="BE276">
        <v>275</v>
      </c>
    </row>
    <row r="277" spans="2:57">
      <c r="B277" s="90" t="s">
        <v>1004</v>
      </c>
      <c r="C277" s="90" t="s">
        <v>151</v>
      </c>
      <c r="AJ277" s="58"/>
      <c r="AM277" s="10"/>
      <c r="BE277">
        <v>276</v>
      </c>
    </row>
    <row r="278" spans="2:57">
      <c r="B278" s="90" t="s">
        <v>1005</v>
      </c>
      <c r="C278" s="90" t="s">
        <v>151</v>
      </c>
      <c r="AJ278" s="58"/>
      <c r="AM278" s="10"/>
      <c r="BE278">
        <v>277</v>
      </c>
    </row>
    <row r="279" spans="2:57">
      <c r="B279" s="90" t="s">
        <v>1006</v>
      </c>
      <c r="C279" s="90" t="s">
        <v>151</v>
      </c>
      <c r="AJ279" s="58"/>
      <c r="AM279" s="10"/>
      <c r="BE279">
        <v>278</v>
      </c>
    </row>
    <row r="280" spans="2:57">
      <c r="B280" s="90" t="s">
        <v>1007</v>
      </c>
      <c r="C280" s="90" t="s">
        <v>151</v>
      </c>
      <c r="AJ280" s="58"/>
      <c r="AM280" s="10"/>
      <c r="BE280">
        <v>279</v>
      </c>
    </row>
    <row r="281" spans="2:57">
      <c r="B281" s="90" t="s">
        <v>1008</v>
      </c>
      <c r="C281" s="90" t="s">
        <v>151</v>
      </c>
      <c r="AJ281" s="58"/>
      <c r="AM281" s="10"/>
      <c r="BE281">
        <v>280</v>
      </c>
    </row>
    <row r="282" spans="2:57">
      <c r="B282" s="90" t="s">
        <v>3453</v>
      </c>
      <c r="C282" s="90" t="s">
        <v>151</v>
      </c>
      <c r="AJ282" s="58"/>
      <c r="AM282" s="10"/>
      <c r="BE282">
        <v>281</v>
      </c>
    </row>
    <row r="283" spans="2:57">
      <c r="B283" s="90" t="s">
        <v>1009</v>
      </c>
      <c r="C283" s="90" t="s">
        <v>151</v>
      </c>
      <c r="AJ283" s="58"/>
      <c r="AM283" s="10"/>
      <c r="BE283">
        <v>282</v>
      </c>
    </row>
    <row r="284" spans="2:57">
      <c r="B284" s="90" t="s">
        <v>3266</v>
      </c>
      <c r="C284" s="90" t="s">
        <v>151</v>
      </c>
      <c r="AJ284" s="58"/>
      <c r="AM284" s="10"/>
      <c r="BE284">
        <v>283</v>
      </c>
    </row>
    <row r="285" spans="2:57">
      <c r="B285" s="90" t="s">
        <v>1010</v>
      </c>
      <c r="C285" s="90" t="s">
        <v>151</v>
      </c>
      <c r="AJ285" s="58"/>
      <c r="AM285" s="10"/>
      <c r="BE285">
        <v>284</v>
      </c>
    </row>
    <row r="286" spans="2:57">
      <c r="B286" s="90" t="s">
        <v>2771</v>
      </c>
      <c r="C286" s="90" t="s">
        <v>151</v>
      </c>
      <c r="AM286" s="10"/>
      <c r="BE286">
        <v>285</v>
      </c>
    </row>
    <row r="287" spans="2:57">
      <c r="B287" s="90" t="s">
        <v>1012</v>
      </c>
      <c r="C287" s="90" t="s">
        <v>151</v>
      </c>
      <c r="AM287" s="10"/>
      <c r="BE287">
        <v>286</v>
      </c>
    </row>
    <row r="288" spans="2:57">
      <c r="B288" s="90" t="s">
        <v>1013</v>
      </c>
      <c r="C288" s="90" t="s">
        <v>151</v>
      </c>
      <c r="AM288" s="10"/>
      <c r="BE288">
        <v>287</v>
      </c>
    </row>
    <row r="289" spans="2:57">
      <c r="B289" s="90" t="s">
        <v>1014</v>
      </c>
      <c r="C289" s="90" t="s">
        <v>151</v>
      </c>
      <c r="AM289" s="10"/>
      <c r="BE289">
        <v>288</v>
      </c>
    </row>
    <row r="290" spans="2:57">
      <c r="B290" s="90" t="s">
        <v>1017</v>
      </c>
      <c r="C290" s="90" t="s">
        <v>151</v>
      </c>
      <c r="AM290" s="10"/>
      <c r="BE290">
        <v>289</v>
      </c>
    </row>
    <row r="291" spans="2:57">
      <c r="B291" s="90" t="s">
        <v>1018</v>
      </c>
      <c r="C291" s="90" t="s">
        <v>151</v>
      </c>
      <c r="AM291" s="10"/>
      <c r="BE291">
        <v>290</v>
      </c>
    </row>
    <row r="292" spans="2:57">
      <c r="B292" s="90" t="s">
        <v>1019</v>
      </c>
      <c r="C292" s="90" t="s">
        <v>151</v>
      </c>
      <c r="AM292" s="10"/>
      <c r="BE292">
        <v>291</v>
      </c>
    </row>
    <row r="293" spans="2:57">
      <c r="B293" s="90" t="s">
        <v>1020</v>
      </c>
      <c r="C293" s="90" t="s">
        <v>151</v>
      </c>
      <c r="AM293" s="10"/>
      <c r="BE293">
        <v>292</v>
      </c>
    </row>
    <row r="294" spans="2:57">
      <c r="B294" s="90" t="s">
        <v>1021</v>
      </c>
      <c r="C294" s="90" t="s">
        <v>151</v>
      </c>
      <c r="AM294" s="10"/>
      <c r="BE294">
        <v>293</v>
      </c>
    </row>
    <row r="295" spans="2:57">
      <c r="B295" s="90" t="s">
        <v>1022</v>
      </c>
      <c r="C295" s="90" t="s">
        <v>151</v>
      </c>
      <c r="AM295" s="10"/>
      <c r="BE295">
        <v>294</v>
      </c>
    </row>
    <row r="296" spans="2:57">
      <c r="B296" s="90" t="s">
        <v>1023</v>
      </c>
      <c r="C296" s="90" t="s">
        <v>151</v>
      </c>
      <c r="AM296" s="10"/>
      <c r="BE296">
        <v>295</v>
      </c>
    </row>
    <row r="297" spans="2:57">
      <c r="B297" s="90" t="s">
        <v>3540</v>
      </c>
      <c r="C297" s="90" t="s">
        <v>151</v>
      </c>
      <c r="AM297" s="10"/>
      <c r="BE297">
        <v>296</v>
      </c>
    </row>
    <row r="298" spans="2:57">
      <c r="B298" s="90" t="s">
        <v>1025</v>
      </c>
      <c r="C298" s="90" t="s">
        <v>151</v>
      </c>
      <c r="AM298" s="10"/>
      <c r="BE298">
        <v>297</v>
      </c>
    </row>
    <row r="299" spans="2:57">
      <c r="B299" s="90" t="s">
        <v>1026</v>
      </c>
      <c r="C299" s="90" t="s">
        <v>151</v>
      </c>
      <c r="AM299" s="10"/>
      <c r="BE299">
        <v>298</v>
      </c>
    </row>
    <row r="300" spans="2:57">
      <c r="B300" s="90" t="s">
        <v>1430</v>
      </c>
      <c r="C300" s="90" t="s">
        <v>151</v>
      </c>
      <c r="AM300" s="10"/>
      <c r="BE300">
        <v>299</v>
      </c>
    </row>
    <row r="301" spans="2:57">
      <c r="B301" s="90" t="s">
        <v>1028</v>
      </c>
      <c r="C301" s="90" t="s">
        <v>151</v>
      </c>
      <c r="AM301" s="10"/>
      <c r="BE301">
        <v>300</v>
      </c>
    </row>
    <row r="302" spans="2:57">
      <c r="B302" s="90" t="s">
        <v>1029</v>
      </c>
      <c r="C302" s="90" t="s">
        <v>151</v>
      </c>
      <c r="AM302" s="10"/>
      <c r="BE302">
        <v>301</v>
      </c>
    </row>
    <row r="303" spans="2:57">
      <c r="B303" s="90" t="s">
        <v>1030</v>
      </c>
      <c r="C303" s="90" t="s">
        <v>151</v>
      </c>
      <c r="AM303" s="10"/>
      <c r="BE303">
        <v>302</v>
      </c>
    </row>
    <row r="304" spans="2:57">
      <c r="B304" s="90" t="s">
        <v>501</v>
      </c>
      <c r="C304" s="90" t="s">
        <v>151</v>
      </c>
      <c r="AM304" s="10"/>
      <c r="BE304">
        <v>303</v>
      </c>
    </row>
    <row r="305" spans="2:57">
      <c r="B305" s="90" t="s">
        <v>1031</v>
      </c>
      <c r="C305" s="90" t="s">
        <v>151</v>
      </c>
      <c r="AM305" s="10"/>
      <c r="BE305">
        <v>304</v>
      </c>
    </row>
    <row r="306" spans="2:57">
      <c r="B306" s="90" t="s">
        <v>1032</v>
      </c>
      <c r="C306" s="90" t="s">
        <v>151</v>
      </c>
      <c r="AM306" s="10"/>
      <c r="BE306">
        <v>305</v>
      </c>
    </row>
    <row r="307" spans="2:57">
      <c r="B307" s="90" t="s">
        <v>1033</v>
      </c>
      <c r="C307" s="90" t="s">
        <v>151</v>
      </c>
      <c r="AM307" s="10"/>
      <c r="BE307">
        <v>306</v>
      </c>
    </row>
    <row r="308" spans="2:57">
      <c r="B308" s="90" t="s">
        <v>1034</v>
      </c>
      <c r="C308" s="90" t="s">
        <v>151</v>
      </c>
      <c r="AM308" s="10"/>
      <c r="BE308">
        <v>307</v>
      </c>
    </row>
    <row r="309" spans="2:57">
      <c r="B309" s="90" t="s">
        <v>1037</v>
      </c>
      <c r="C309" s="90" t="s">
        <v>151</v>
      </c>
      <c r="AM309" s="10"/>
      <c r="BE309">
        <v>308</v>
      </c>
    </row>
    <row r="310" spans="2:57">
      <c r="B310" s="90" t="s">
        <v>1038</v>
      </c>
      <c r="C310" s="90" t="s">
        <v>151</v>
      </c>
      <c r="AM310" s="10"/>
      <c r="BE310">
        <v>309</v>
      </c>
    </row>
    <row r="311" spans="2:57">
      <c r="B311" s="90" t="s">
        <v>1039</v>
      </c>
      <c r="C311" s="90" t="s">
        <v>151</v>
      </c>
      <c r="AM311" s="10"/>
      <c r="BE311">
        <v>310</v>
      </c>
    </row>
    <row r="312" spans="2:57">
      <c r="B312" s="90" t="s">
        <v>1040</v>
      </c>
      <c r="C312" s="90" t="s">
        <v>151</v>
      </c>
      <c r="AM312" s="10"/>
      <c r="BE312">
        <v>311</v>
      </c>
    </row>
    <row r="313" spans="2:57">
      <c r="B313" s="90" t="s">
        <v>1041</v>
      </c>
      <c r="C313" s="90" t="s">
        <v>151</v>
      </c>
      <c r="AM313" s="10"/>
      <c r="BE313">
        <v>312</v>
      </c>
    </row>
    <row r="314" spans="2:57">
      <c r="B314" s="90" t="s">
        <v>1042</v>
      </c>
      <c r="C314" s="90" t="s">
        <v>151</v>
      </c>
      <c r="AM314" s="10"/>
      <c r="BE314">
        <v>313</v>
      </c>
    </row>
    <row r="315" spans="2:57">
      <c r="B315" s="90" t="s">
        <v>1043</v>
      </c>
      <c r="C315" s="90" t="s">
        <v>151</v>
      </c>
      <c r="AM315" s="10"/>
      <c r="BE315">
        <v>314</v>
      </c>
    </row>
    <row r="316" spans="2:57">
      <c r="B316" s="90" t="s">
        <v>1044</v>
      </c>
      <c r="C316" s="90" t="s">
        <v>151</v>
      </c>
      <c r="AM316" s="10"/>
      <c r="BE316">
        <v>315</v>
      </c>
    </row>
    <row r="317" spans="2:57">
      <c r="B317" s="90" t="s">
        <v>1046</v>
      </c>
      <c r="C317" s="90" t="s">
        <v>151</v>
      </c>
      <c r="AM317" s="10"/>
      <c r="BE317">
        <v>316</v>
      </c>
    </row>
    <row r="318" spans="2:57">
      <c r="B318" s="90" t="s">
        <v>1047</v>
      </c>
      <c r="C318" s="90" t="s">
        <v>151</v>
      </c>
      <c r="AM318" s="10"/>
      <c r="BE318">
        <v>317</v>
      </c>
    </row>
    <row r="319" spans="2:57">
      <c r="B319" s="90" t="s">
        <v>1048</v>
      </c>
      <c r="C319" s="90" t="s">
        <v>151</v>
      </c>
      <c r="AM319" s="10"/>
      <c r="BE319">
        <v>318</v>
      </c>
    </row>
    <row r="320" spans="2:57">
      <c r="B320" s="90" t="s">
        <v>1049</v>
      </c>
      <c r="C320" s="90" t="s">
        <v>151</v>
      </c>
      <c r="AM320" s="10"/>
      <c r="BE320">
        <v>319</v>
      </c>
    </row>
    <row r="321" spans="2:57">
      <c r="B321" s="90" t="s">
        <v>1050</v>
      </c>
      <c r="C321" s="90" t="s">
        <v>151</v>
      </c>
      <c r="AM321" s="10"/>
      <c r="BE321">
        <v>320</v>
      </c>
    </row>
    <row r="322" spans="2:57">
      <c r="B322" s="90" t="s">
        <v>1051</v>
      </c>
      <c r="C322" s="90" t="s">
        <v>151</v>
      </c>
      <c r="AM322" s="10"/>
      <c r="BE322">
        <v>321</v>
      </c>
    </row>
    <row r="323" spans="2:57">
      <c r="B323" s="90" t="s">
        <v>1052</v>
      </c>
      <c r="C323" s="90" t="s">
        <v>151</v>
      </c>
      <c r="AM323" s="10"/>
      <c r="BE323">
        <v>322</v>
      </c>
    </row>
    <row r="324" spans="2:57">
      <c r="B324" s="90" t="s">
        <v>3338</v>
      </c>
      <c r="C324" s="90" t="s">
        <v>151</v>
      </c>
      <c r="AM324" s="10"/>
      <c r="BE324">
        <v>323</v>
      </c>
    </row>
    <row r="325" spans="2:57">
      <c r="B325" s="90" t="s">
        <v>2892</v>
      </c>
      <c r="C325" s="90" t="s">
        <v>151</v>
      </c>
      <c r="AM325" s="10"/>
      <c r="BE325">
        <v>324</v>
      </c>
    </row>
    <row r="326" spans="2:57">
      <c r="B326" s="90" t="s">
        <v>1055</v>
      </c>
      <c r="C326" s="90" t="s">
        <v>151</v>
      </c>
      <c r="AM326" s="10"/>
      <c r="BE326">
        <v>325</v>
      </c>
    </row>
    <row r="327" spans="2:57">
      <c r="B327" s="90" t="s">
        <v>1056</v>
      </c>
      <c r="C327" s="90" t="s">
        <v>151</v>
      </c>
      <c r="AM327" s="10"/>
      <c r="BE327">
        <v>326</v>
      </c>
    </row>
    <row r="328" spans="2:57">
      <c r="B328" s="90" t="s">
        <v>1057</v>
      </c>
      <c r="C328" s="90" t="s">
        <v>151</v>
      </c>
      <c r="AM328" s="10"/>
      <c r="BE328">
        <v>327</v>
      </c>
    </row>
    <row r="329" spans="2:57">
      <c r="B329" s="90" t="s">
        <v>1058</v>
      </c>
      <c r="C329" s="90" t="s">
        <v>151</v>
      </c>
      <c r="AM329" s="10"/>
      <c r="BE329">
        <v>328</v>
      </c>
    </row>
    <row r="330" spans="2:57">
      <c r="B330" s="90" t="s">
        <v>1059</v>
      </c>
      <c r="C330" s="90" t="s">
        <v>151</v>
      </c>
      <c r="AM330" s="10"/>
      <c r="BE330">
        <v>329</v>
      </c>
    </row>
    <row r="331" spans="2:57">
      <c r="B331" s="90" t="s">
        <v>1060</v>
      </c>
      <c r="C331" s="90" t="s">
        <v>151</v>
      </c>
      <c r="AM331" s="10"/>
      <c r="BE331">
        <v>330</v>
      </c>
    </row>
    <row r="332" spans="2:57">
      <c r="B332" s="90" t="s">
        <v>1061</v>
      </c>
      <c r="C332" s="90" t="s">
        <v>151</v>
      </c>
      <c r="AM332" s="10"/>
      <c r="BE332">
        <v>331</v>
      </c>
    </row>
    <row r="333" spans="2:57">
      <c r="B333" s="90" t="s">
        <v>1062</v>
      </c>
      <c r="C333" s="90" t="s">
        <v>151</v>
      </c>
      <c r="AM333" s="10"/>
      <c r="BE333">
        <v>332</v>
      </c>
    </row>
    <row r="334" spans="2:57">
      <c r="B334" s="90" t="s">
        <v>1063</v>
      </c>
      <c r="C334" s="90" t="s">
        <v>151</v>
      </c>
      <c r="AM334" s="10"/>
      <c r="BE334">
        <v>333</v>
      </c>
    </row>
    <row r="335" spans="2:57">
      <c r="B335" s="90" t="s">
        <v>1064</v>
      </c>
      <c r="C335" s="90" t="s">
        <v>151</v>
      </c>
      <c r="AM335" s="10"/>
      <c r="BE335">
        <v>334</v>
      </c>
    </row>
    <row r="336" spans="2:57">
      <c r="B336" s="90" t="s">
        <v>1065</v>
      </c>
      <c r="C336" s="90" t="s">
        <v>151</v>
      </c>
      <c r="AM336" s="10"/>
      <c r="BE336">
        <v>335</v>
      </c>
    </row>
    <row r="337" spans="2:57">
      <c r="B337" s="90" t="s">
        <v>2082</v>
      </c>
      <c r="C337" s="90" t="s">
        <v>151</v>
      </c>
      <c r="AM337" s="10"/>
      <c r="BE337">
        <v>336</v>
      </c>
    </row>
    <row r="338" spans="2:57">
      <c r="B338" s="90" t="s">
        <v>1066</v>
      </c>
      <c r="C338" s="90" t="s">
        <v>151</v>
      </c>
      <c r="AM338" s="10"/>
      <c r="BE338">
        <v>337</v>
      </c>
    </row>
    <row r="339" spans="2:57">
      <c r="B339" s="90" t="s">
        <v>1067</v>
      </c>
      <c r="C339" s="90" t="s">
        <v>151</v>
      </c>
      <c r="AM339" s="10"/>
    </row>
    <row r="340" spans="2:57">
      <c r="B340" s="90" t="s">
        <v>1068</v>
      </c>
      <c r="C340" s="90" t="s">
        <v>151</v>
      </c>
      <c r="AM340" s="10"/>
    </row>
    <row r="341" spans="2:57">
      <c r="B341" s="90" t="s">
        <v>1069</v>
      </c>
      <c r="C341" s="90" t="s">
        <v>151</v>
      </c>
      <c r="AM341" s="10"/>
    </row>
    <row r="342" spans="2:57">
      <c r="B342" s="90" t="s">
        <v>1070</v>
      </c>
      <c r="C342" s="90" t="s">
        <v>151</v>
      </c>
      <c r="AM342" s="10"/>
    </row>
    <row r="343" spans="2:57">
      <c r="B343" s="90" t="s">
        <v>2714</v>
      </c>
      <c r="C343" s="90" t="s">
        <v>151</v>
      </c>
      <c r="AM343" s="10"/>
    </row>
    <row r="344" spans="2:57">
      <c r="B344" s="90" t="s">
        <v>1071</v>
      </c>
      <c r="C344" s="90" t="s">
        <v>151</v>
      </c>
      <c r="AM344" s="10"/>
    </row>
    <row r="345" spans="2:57">
      <c r="B345" s="90" t="s">
        <v>1072</v>
      </c>
      <c r="C345" s="90" t="s">
        <v>151</v>
      </c>
      <c r="AM345" s="10"/>
    </row>
    <row r="346" spans="2:57">
      <c r="B346" s="90" t="s">
        <v>1073</v>
      </c>
      <c r="C346" s="90" t="s">
        <v>151</v>
      </c>
      <c r="AM346" s="10"/>
    </row>
    <row r="347" spans="2:57">
      <c r="B347" s="90" t="s">
        <v>1074</v>
      </c>
      <c r="C347" s="90" t="s">
        <v>151</v>
      </c>
      <c r="AM347" s="10"/>
    </row>
    <row r="348" spans="2:57">
      <c r="B348" s="90" t="s">
        <v>1075</v>
      </c>
      <c r="C348" s="90" t="s">
        <v>151</v>
      </c>
      <c r="AM348" s="10"/>
    </row>
    <row r="349" spans="2:57">
      <c r="B349" s="90" t="s">
        <v>1076</v>
      </c>
      <c r="C349" s="90" t="s">
        <v>151</v>
      </c>
      <c r="AM349" s="10"/>
    </row>
    <row r="350" spans="2:57">
      <c r="B350" s="90" t="s">
        <v>1077</v>
      </c>
      <c r="C350" s="90" t="s">
        <v>151</v>
      </c>
      <c r="AM350" s="10"/>
    </row>
    <row r="351" spans="2:57">
      <c r="B351" s="90" t="s">
        <v>1078</v>
      </c>
      <c r="C351" s="90" t="s">
        <v>151</v>
      </c>
      <c r="AM351" s="10"/>
    </row>
    <row r="352" spans="2:57">
      <c r="B352" s="90" t="s">
        <v>1079</v>
      </c>
      <c r="C352" s="90" t="s">
        <v>151</v>
      </c>
      <c r="AM352" s="10"/>
    </row>
    <row r="353" spans="2:39">
      <c r="B353" s="90" t="s">
        <v>2023</v>
      </c>
      <c r="C353" s="90" t="s">
        <v>151</v>
      </c>
      <c r="AM353" s="10"/>
    </row>
    <row r="354" spans="2:39">
      <c r="B354" s="90" t="s">
        <v>1080</v>
      </c>
      <c r="C354" s="90" t="s">
        <v>151</v>
      </c>
      <c r="AM354" s="10"/>
    </row>
    <row r="355" spans="2:39">
      <c r="B355" s="90" t="s">
        <v>1081</v>
      </c>
      <c r="C355" s="90" t="s">
        <v>151</v>
      </c>
      <c r="AM355" s="10"/>
    </row>
    <row r="356" spans="2:39">
      <c r="B356" s="90" t="s">
        <v>1448</v>
      </c>
      <c r="C356" s="90" t="s">
        <v>151</v>
      </c>
      <c r="AM356" s="10"/>
    </row>
    <row r="357" spans="2:39">
      <c r="B357" s="90" t="s">
        <v>1449</v>
      </c>
      <c r="C357" s="90" t="s">
        <v>151</v>
      </c>
      <c r="AM357" s="10"/>
    </row>
    <row r="358" spans="2:39">
      <c r="B358" s="90" t="s">
        <v>1082</v>
      </c>
      <c r="C358" s="90" t="s">
        <v>151</v>
      </c>
      <c r="AM358" s="10"/>
    </row>
    <row r="359" spans="2:39">
      <c r="B359" s="90" t="s">
        <v>4010</v>
      </c>
      <c r="C359" s="90" t="s">
        <v>151</v>
      </c>
      <c r="AM359" s="10"/>
    </row>
    <row r="360" spans="2:39">
      <c r="B360" s="90" t="s">
        <v>1083</v>
      </c>
      <c r="C360" s="90" t="s">
        <v>151</v>
      </c>
      <c r="AM360" s="10"/>
    </row>
    <row r="361" spans="2:39">
      <c r="B361" s="90" t="s">
        <v>1085</v>
      </c>
      <c r="C361" s="90" t="s">
        <v>151</v>
      </c>
      <c r="AM361" s="10"/>
    </row>
    <row r="362" spans="2:39">
      <c r="B362" s="90" t="s">
        <v>1086</v>
      </c>
      <c r="C362" s="90" t="s">
        <v>151</v>
      </c>
      <c r="AM362" s="10"/>
    </row>
    <row r="363" spans="2:39">
      <c r="B363" s="90" t="s">
        <v>1450</v>
      </c>
      <c r="C363" s="90" t="s">
        <v>151</v>
      </c>
      <c r="AM363" s="10"/>
    </row>
    <row r="364" spans="2:39">
      <c r="B364" s="90" t="s">
        <v>2024</v>
      </c>
      <c r="C364" s="90" t="s">
        <v>151</v>
      </c>
      <c r="AM364" s="10"/>
    </row>
    <row r="365" spans="2:39">
      <c r="B365" s="90" t="s">
        <v>1087</v>
      </c>
      <c r="C365" s="90" t="s">
        <v>151</v>
      </c>
      <c r="AM365" s="10"/>
    </row>
    <row r="366" spans="2:39">
      <c r="B366" s="90" t="s">
        <v>1088</v>
      </c>
      <c r="C366" s="90" t="s">
        <v>151</v>
      </c>
      <c r="AM366" s="10"/>
    </row>
    <row r="367" spans="2:39">
      <c r="B367" s="90" t="s">
        <v>1089</v>
      </c>
      <c r="C367" s="90" t="s">
        <v>151</v>
      </c>
      <c r="AM367" s="10"/>
    </row>
    <row r="368" spans="2:39">
      <c r="B368" s="90" t="s">
        <v>1090</v>
      </c>
      <c r="C368" s="90" t="s">
        <v>151</v>
      </c>
      <c r="AM368" s="10"/>
    </row>
    <row r="369" spans="2:39">
      <c r="B369" s="90" t="s">
        <v>1091</v>
      </c>
      <c r="C369" s="90" t="s">
        <v>151</v>
      </c>
      <c r="AM369" s="10"/>
    </row>
    <row r="370" spans="2:39">
      <c r="B370" s="90" t="s">
        <v>1092</v>
      </c>
      <c r="C370" s="90" t="s">
        <v>151</v>
      </c>
      <c r="AM370" s="10"/>
    </row>
    <row r="371" spans="2:39">
      <c r="B371" s="90" t="s">
        <v>1093</v>
      </c>
      <c r="C371" s="90" t="s">
        <v>151</v>
      </c>
      <c r="AM371" s="10"/>
    </row>
    <row r="372" spans="2:39">
      <c r="B372" s="90" t="s">
        <v>1094</v>
      </c>
      <c r="C372" s="90" t="s">
        <v>151</v>
      </c>
      <c r="AM372" s="10"/>
    </row>
    <row r="373" spans="2:39">
      <c r="B373" s="90" t="s">
        <v>1095</v>
      </c>
      <c r="C373" s="90" t="s">
        <v>151</v>
      </c>
      <c r="AM373" s="10"/>
    </row>
    <row r="374" spans="2:39">
      <c r="B374" s="90" t="s">
        <v>1096</v>
      </c>
      <c r="C374" s="90" t="s">
        <v>151</v>
      </c>
      <c r="AM374" s="10"/>
    </row>
    <row r="375" spans="2:39">
      <c r="B375" s="90" t="s">
        <v>1097</v>
      </c>
      <c r="C375" s="90" t="s">
        <v>151</v>
      </c>
      <c r="AM375" s="10"/>
    </row>
    <row r="376" spans="2:39">
      <c r="B376" s="90" t="s">
        <v>1098</v>
      </c>
      <c r="C376" s="90" t="s">
        <v>151</v>
      </c>
      <c r="AM376" s="10"/>
    </row>
    <row r="377" spans="2:39">
      <c r="B377" s="90" t="s">
        <v>1099</v>
      </c>
      <c r="C377" s="90" t="s">
        <v>151</v>
      </c>
      <c r="AM377" s="10"/>
    </row>
    <row r="378" spans="2:39">
      <c r="B378" s="90" t="s">
        <v>1100</v>
      </c>
      <c r="C378" s="90" t="s">
        <v>151</v>
      </c>
      <c r="AM378" s="10"/>
    </row>
    <row r="379" spans="2:39">
      <c r="B379" s="90" t="s">
        <v>1101</v>
      </c>
      <c r="C379" s="90" t="s">
        <v>151</v>
      </c>
      <c r="AM379" s="10"/>
    </row>
    <row r="380" spans="2:39">
      <c r="B380" s="90" t="s">
        <v>1102</v>
      </c>
      <c r="C380" s="90" t="s">
        <v>151</v>
      </c>
      <c r="AM380" s="10"/>
    </row>
    <row r="381" spans="2:39">
      <c r="B381" s="90" t="s">
        <v>1103</v>
      </c>
      <c r="C381" s="90" t="s">
        <v>151</v>
      </c>
      <c r="AM381" s="10"/>
    </row>
    <row r="382" spans="2:39">
      <c r="B382" s="90" t="s">
        <v>1104</v>
      </c>
      <c r="C382" s="90" t="s">
        <v>151</v>
      </c>
      <c r="AM382" s="10"/>
    </row>
    <row r="383" spans="2:39">
      <c r="B383" s="90" t="s">
        <v>1105</v>
      </c>
      <c r="C383" s="90" t="s">
        <v>151</v>
      </c>
      <c r="AM383" s="10"/>
    </row>
    <row r="384" spans="2:39">
      <c r="B384" s="90" t="s">
        <v>1106</v>
      </c>
      <c r="C384" s="90" t="s">
        <v>151</v>
      </c>
      <c r="AM384" s="10"/>
    </row>
    <row r="385" spans="2:39">
      <c r="B385" s="90" t="s">
        <v>2014</v>
      </c>
      <c r="C385" s="90" t="s">
        <v>151</v>
      </c>
      <c r="AM385" s="10"/>
    </row>
    <row r="386" spans="2:39">
      <c r="B386" s="90" t="s">
        <v>1108</v>
      </c>
      <c r="C386" s="90" t="s">
        <v>151</v>
      </c>
      <c r="AM386" s="10"/>
    </row>
    <row r="387" spans="2:39">
      <c r="B387" s="90" t="s">
        <v>1109</v>
      </c>
      <c r="C387" s="90" t="s">
        <v>151</v>
      </c>
      <c r="AM387" s="10"/>
    </row>
    <row r="388" spans="2:39">
      <c r="B388" s="90" t="s">
        <v>1110</v>
      </c>
      <c r="C388" s="90" t="s">
        <v>151</v>
      </c>
      <c r="AM388" s="10"/>
    </row>
    <row r="389" spans="2:39">
      <c r="B389" s="90" t="s">
        <v>1111</v>
      </c>
      <c r="C389" s="90" t="s">
        <v>151</v>
      </c>
      <c r="AM389" s="10"/>
    </row>
    <row r="390" spans="2:39">
      <c r="B390" s="90" t="s">
        <v>1112</v>
      </c>
      <c r="C390" s="90" t="s">
        <v>151</v>
      </c>
      <c r="AM390" s="10"/>
    </row>
    <row r="391" spans="2:39">
      <c r="B391" s="90" t="s">
        <v>3147</v>
      </c>
      <c r="C391" s="90" t="s">
        <v>151</v>
      </c>
      <c r="AM391" s="10"/>
    </row>
    <row r="392" spans="2:39">
      <c r="B392" s="90" t="s">
        <v>1113</v>
      </c>
      <c r="C392" s="90" t="s">
        <v>151</v>
      </c>
      <c r="AM392" s="10"/>
    </row>
    <row r="393" spans="2:39">
      <c r="B393" s="90" t="s">
        <v>1114</v>
      </c>
      <c r="C393" s="90" t="s">
        <v>151</v>
      </c>
      <c r="AM393" s="10"/>
    </row>
    <row r="394" spans="2:39">
      <c r="B394" s="90" t="s">
        <v>3710</v>
      </c>
      <c r="C394" s="90" t="s">
        <v>151</v>
      </c>
      <c r="AM394" s="10"/>
    </row>
    <row r="395" spans="2:39">
      <c r="B395" s="90" t="s">
        <v>3403</v>
      </c>
      <c r="C395" s="90" t="s">
        <v>151</v>
      </c>
      <c r="AM395" s="10"/>
    </row>
    <row r="396" spans="2:39">
      <c r="B396" s="90" t="s">
        <v>1493</v>
      </c>
      <c r="C396" s="90" t="s">
        <v>2698</v>
      </c>
      <c r="AM396" s="10"/>
    </row>
    <row r="397" spans="2:39">
      <c r="B397" s="90" t="s">
        <v>1520</v>
      </c>
      <c r="C397" s="90" t="s">
        <v>2698</v>
      </c>
      <c r="AM397" s="10"/>
    </row>
    <row r="398" spans="2:39">
      <c r="B398" s="90" t="s">
        <v>1524</v>
      </c>
      <c r="C398" s="90" t="s">
        <v>2698</v>
      </c>
      <c r="AM398" s="10"/>
    </row>
    <row r="399" spans="2:39">
      <c r="B399" s="90" t="s">
        <v>1548</v>
      </c>
      <c r="C399" s="90" t="s">
        <v>2698</v>
      </c>
      <c r="AM399" s="10"/>
    </row>
    <row r="400" spans="2:39">
      <c r="B400" s="90" t="s">
        <v>3596</v>
      </c>
      <c r="C400" s="90" t="s">
        <v>2698</v>
      </c>
      <c r="AM400" s="10"/>
    </row>
    <row r="401" spans="2:39">
      <c r="B401" s="90" t="s">
        <v>1549</v>
      </c>
      <c r="C401" s="90" t="s">
        <v>2698</v>
      </c>
      <c r="AM401" s="10"/>
    </row>
    <row r="402" spans="2:39">
      <c r="B402" s="90" t="s">
        <v>3777</v>
      </c>
      <c r="C402" s="90" t="s">
        <v>2698</v>
      </c>
      <c r="AM402" s="10"/>
    </row>
    <row r="403" spans="2:39">
      <c r="B403" s="90" t="s">
        <v>1575</v>
      </c>
      <c r="C403" s="90" t="s">
        <v>2698</v>
      </c>
      <c r="AM403" s="10"/>
    </row>
    <row r="404" spans="2:39">
      <c r="B404" s="90" t="s">
        <v>1593</v>
      </c>
      <c r="C404" s="90" t="s">
        <v>2698</v>
      </c>
      <c r="AM404" s="10"/>
    </row>
    <row r="405" spans="2:39">
      <c r="B405" s="90" t="s">
        <v>1594</v>
      </c>
      <c r="C405" s="90" t="s">
        <v>2698</v>
      </c>
      <c r="AM405" s="10"/>
    </row>
    <row r="406" spans="2:39">
      <c r="B406" s="90" t="s">
        <v>1358</v>
      </c>
      <c r="C406" s="90" t="s">
        <v>2698</v>
      </c>
      <c r="AM406" s="10"/>
    </row>
    <row r="407" spans="2:39">
      <c r="B407" s="90" t="s">
        <v>1600</v>
      </c>
      <c r="C407" s="90" t="s">
        <v>2698</v>
      </c>
      <c r="AM407" s="10"/>
    </row>
    <row r="408" spans="2:39">
      <c r="B408" s="90" t="s">
        <v>2910</v>
      </c>
      <c r="C408" s="90" t="s">
        <v>2698</v>
      </c>
      <c r="AM408" s="10"/>
    </row>
    <row r="409" spans="2:39">
      <c r="B409" s="90" t="s">
        <v>3797</v>
      </c>
      <c r="C409" s="90" t="s">
        <v>2698</v>
      </c>
      <c r="AM409" s="10"/>
    </row>
    <row r="410" spans="2:39">
      <c r="B410" s="90" t="s">
        <v>1611</v>
      </c>
      <c r="C410" s="90" t="s">
        <v>2698</v>
      </c>
      <c r="AM410" s="10"/>
    </row>
    <row r="411" spans="2:39">
      <c r="B411" s="90" t="s">
        <v>1621</v>
      </c>
      <c r="C411" s="90" t="s">
        <v>2698</v>
      </c>
      <c r="AM411" s="10"/>
    </row>
    <row r="412" spans="2:39">
      <c r="B412" s="90" t="s">
        <v>1622</v>
      </c>
      <c r="C412" s="90" t="s">
        <v>2698</v>
      </c>
      <c r="AM412" s="10"/>
    </row>
    <row r="413" spans="2:39">
      <c r="B413" s="90" t="s">
        <v>1635</v>
      </c>
      <c r="C413" s="90" t="s">
        <v>2698</v>
      </c>
      <c r="AM413" s="10"/>
    </row>
    <row r="414" spans="2:39">
      <c r="B414" s="90" t="s">
        <v>1636</v>
      </c>
      <c r="C414" s="90" t="s">
        <v>2698</v>
      </c>
      <c r="AM414" s="10"/>
    </row>
    <row r="415" spans="2:39">
      <c r="B415" s="90" t="s">
        <v>1645</v>
      </c>
      <c r="C415" s="90" t="s">
        <v>2698</v>
      </c>
      <c r="AM415" s="10"/>
    </row>
    <row r="416" spans="2:39">
      <c r="B416" s="90" t="s">
        <v>1661</v>
      </c>
      <c r="C416" s="90" t="s">
        <v>2698</v>
      </c>
      <c r="AM416" s="10"/>
    </row>
    <row r="417" spans="2:39">
      <c r="B417" s="90" t="s">
        <v>1685</v>
      </c>
      <c r="C417" s="90" t="s">
        <v>2698</v>
      </c>
      <c r="AM417" s="10"/>
    </row>
    <row r="418" spans="2:39">
      <c r="B418" s="90" t="s">
        <v>1686</v>
      </c>
      <c r="C418" s="90" t="s">
        <v>2698</v>
      </c>
      <c r="AM418" s="10"/>
    </row>
    <row r="419" spans="2:39">
      <c r="B419" s="90" t="s">
        <v>186</v>
      </c>
      <c r="C419" s="90" t="s">
        <v>2698</v>
      </c>
      <c r="AM419" s="10"/>
    </row>
    <row r="420" spans="2:39">
      <c r="B420" s="90" t="s">
        <v>1689</v>
      </c>
      <c r="C420" s="90" t="s">
        <v>2698</v>
      </c>
      <c r="AM420" s="10"/>
    </row>
    <row r="421" spans="2:39">
      <c r="B421" s="90" t="s">
        <v>1743</v>
      </c>
      <c r="C421" s="90" t="s">
        <v>2698</v>
      </c>
      <c r="AM421" s="10"/>
    </row>
    <row r="422" spans="2:39">
      <c r="B422" s="90" t="s">
        <v>1744</v>
      </c>
      <c r="C422" s="90" t="s">
        <v>2698</v>
      </c>
      <c r="AM422" s="10"/>
    </row>
    <row r="423" spans="2:39">
      <c r="B423" s="90" t="s">
        <v>1745</v>
      </c>
      <c r="C423" s="90" t="s">
        <v>2698</v>
      </c>
      <c r="AM423" s="10"/>
    </row>
    <row r="424" spans="2:39">
      <c r="B424" s="90" t="s">
        <v>1746</v>
      </c>
      <c r="C424" s="90" t="s">
        <v>2698</v>
      </c>
      <c r="AM424" s="10"/>
    </row>
    <row r="425" spans="2:39">
      <c r="B425" s="90" t="s">
        <v>1747</v>
      </c>
      <c r="C425" s="90" t="s">
        <v>2698</v>
      </c>
      <c r="AM425" s="10"/>
    </row>
    <row r="426" spans="2:39">
      <c r="B426" s="90" t="s">
        <v>1748</v>
      </c>
      <c r="C426" s="90" t="s">
        <v>2698</v>
      </c>
      <c r="AM426" s="10"/>
    </row>
    <row r="427" spans="2:39">
      <c r="B427" s="90" t="s">
        <v>1749</v>
      </c>
      <c r="C427" s="90" t="s">
        <v>2698</v>
      </c>
      <c r="AM427" s="10"/>
    </row>
    <row r="428" spans="2:39">
      <c r="B428" s="90" t="s">
        <v>1766</v>
      </c>
      <c r="C428" s="90" t="s">
        <v>2698</v>
      </c>
      <c r="AM428" s="10"/>
    </row>
    <row r="429" spans="2:39">
      <c r="B429" s="90" t="s">
        <v>1767</v>
      </c>
      <c r="C429" s="90" t="s">
        <v>2698</v>
      </c>
      <c r="AM429" s="10"/>
    </row>
    <row r="430" spans="2:39">
      <c r="B430" s="90" t="s">
        <v>1791</v>
      </c>
      <c r="C430" s="90" t="s">
        <v>2698</v>
      </c>
      <c r="AM430" s="10"/>
    </row>
    <row r="431" spans="2:39">
      <c r="B431" s="90" t="s">
        <v>1850</v>
      </c>
      <c r="C431" s="90" t="s">
        <v>2698</v>
      </c>
      <c r="AM431" s="10"/>
    </row>
    <row r="432" spans="2:39">
      <c r="B432" s="90" t="s">
        <v>1851</v>
      </c>
      <c r="C432" s="90" t="s">
        <v>2698</v>
      </c>
      <c r="AM432" s="10"/>
    </row>
    <row r="433" spans="2:39">
      <c r="B433" s="90" t="s">
        <v>1861</v>
      </c>
      <c r="C433" s="90" t="s">
        <v>2698</v>
      </c>
      <c r="AM433" s="10"/>
    </row>
    <row r="434" spans="2:39">
      <c r="B434" s="90" t="s">
        <v>1880</v>
      </c>
      <c r="C434" s="90" t="s">
        <v>2698</v>
      </c>
      <c r="AM434" s="10"/>
    </row>
    <row r="435" spans="2:39">
      <c r="B435" s="90" t="s">
        <v>2911</v>
      </c>
      <c r="C435" s="90" t="s">
        <v>2698</v>
      </c>
      <c r="AM435" s="10"/>
    </row>
    <row r="436" spans="2:39">
      <c r="B436" s="90" t="s">
        <v>1904</v>
      </c>
      <c r="C436" s="90" t="s">
        <v>2698</v>
      </c>
      <c r="AM436" s="10"/>
    </row>
    <row r="437" spans="2:39">
      <c r="B437" s="90" t="s">
        <v>1905</v>
      </c>
      <c r="C437" s="90" t="s">
        <v>2698</v>
      </c>
      <c r="AM437" s="10"/>
    </row>
    <row r="438" spans="2:39">
      <c r="B438" s="90" t="s">
        <v>2060</v>
      </c>
      <c r="C438" s="90" t="s">
        <v>2698</v>
      </c>
      <c r="AM438" s="10"/>
    </row>
    <row r="439" spans="2:39">
      <c r="B439" s="90" t="s">
        <v>1923</v>
      </c>
      <c r="C439" s="90" t="s">
        <v>2698</v>
      </c>
      <c r="AM439" s="10"/>
    </row>
    <row r="440" spans="2:39">
      <c r="B440" s="90" t="s">
        <v>3798</v>
      </c>
      <c r="C440" s="90" t="s">
        <v>2698</v>
      </c>
      <c r="AM440" s="10"/>
    </row>
    <row r="441" spans="2:39">
      <c r="B441" s="90" t="s">
        <v>1928</v>
      </c>
      <c r="C441" s="90" t="s">
        <v>2698</v>
      </c>
      <c r="AM441" s="10"/>
    </row>
    <row r="442" spans="2:39">
      <c r="B442" s="90" t="s">
        <v>1930</v>
      </c>
      <c r="C442" s="90" t="s">
        <v>2698</v>
      </c>
      <c r="AM442" s="10"/>
    </row>
    <row r="443" spans="2:39">
      <c r="B443" s="90" t="s">
        <v>1948</v>
      </c>
      <c r="C443" s="90" t="s">
        <v>2698</v>
      </c>
      <c r="AM443" s="10"/>
    </row>
    <row r="444" spans="2:39">
      <c r="B444" s="90" t="s">
        <v>3291</v>
      </c>
      <c r="C444" s="90" t="s">
        <v>2698</v>
      </c>
      <c r="AM444" s="10"/>
    </row>
    <row r="445" spans="2:39">
      <c r="B445" s="90" t="s">
        <v>1981</v>
      </c>
      <c r="C445" s="90" t="s">
        <v>2698</v>
      </c>
      <c r="AM445" s="10"/>
    </row>
    <row r="446" spans="2:39">
      <c r="B446" s="90" t="s">
        <v>1996</v>
      </c>
      <c r="C446" s="90" t="s">
        <v>2698</v>
      </c>
      <c r="AM446" s="10"/>
    </row>
    <row r="447" spans="2:39">
      <c r="B447" s="90" t="s">
        <v>3517</v>
      </c>
      <c r="C447" s="90" t="s">
        <v>551</v>
      </c>
      <c r="AM447" s="10"/>
    </row>
    <row r="448" spans="2:39">
      <c r="B448" s="90" t="s">
        <v>5584</v>
      </c>
      <c r="C448" s="90" t="s">
        <v>551</v>
      </c>
      <c r="AM448" s="10"/>
    </row>
    <row r="449" spans="2:39">
      <c r="B449" s="90" t="s">
        <v>2146</v>
      </c>
      <c r="C449" s="90" t="s">
        <v>551</v>
      </c>
      <c r="AM449" s="10"/>
    </row>
    <row r="450" spans="2:39">
      <c r="B450" s="90" t="s">
        <v>2147</v>
      </c>
      <c r="C450" s="90" t="s">
        <v>551</v>
      </c>
      <c r="AM450" s="10"/>
    </row>
    <row r="451" spans="2:39">
      <c r="B451" s="90" t="s">
        <v>2148</v>
      </c>
      <c r="C451" s="90" t="s">
        <v>551</v>
      </c>
      <c r="AM451" s="10"/>
    </row>
    <row r="452" spans="2:39">
      <c r="B452" s="90" t="s">
        <v>2149</v>
      </c>
      <c r="C452" s="90" t="s">
        <v>551</v>
      </c>
      <c r="AM452" s="10"/>
    </row>
    <row r="453" spans="2:39">
      <c r="B453" s="90" t="s">
        <v>5583</v>
      </c>
      <c r="C453" s="90" t="s">
        <v>551</v>
      </c>
      <c r="AM453" s="10"/>
    </row>
    <row r="454" spans="2:39">
      <c r="B454" s="90" t="s">
        <v>3303</v>
      </c>
      <c r="C454" s="90" t="s">
        <v>551</v>
      </c>
      <c r="AM454" s="10"/>
    </row>
    <row r="455" spans="2:39">
      <c r="B455" s="90" t="s">
        <v>2150</v>
      </c>
      <c r="C455" s="90" t="s">
        <v>551</v>
      </c>
      <c r="AM455" s="10"/>
    </row>
    <row r="456" spans="2:39">
      <c r="B456" s="90" t="s">
        <v>2151</v>
      </c>
      <c r="C456" s="90" t="s">
        <v>551</v>
      </c>
      <c r="AM456" s="10"/>
    </row>
    <row r="457" spans="2:39">
      <c r="B457" s="90" t="s">
        <v>2152</v>
      </c>
      <c r="C457" s="90" t="s">
        <v>551</v>
      </c>
      <c r="AM457" s="10"/>
    </row>
    <row r="458" spans="2:39">
      <c r="B458" s="90" t="s">
        <v>2153</v>
      </c>
      <c r="C458" s="90" t="s">
        <v>551</v>
      </c>
      <c r="AM458" s="10"/>
    </row>
    <row r="459" spans="2:39">
      <c r="B459" s="90" t="s">
        <v>2154</v>
      </c>
      <c r="C459" s="90" t="s">
        <v>551</v>
      </c>
      <c r="AM459" s="10"/>
    </row>
    <row r="460" spans="2:39">
      <c r="B460" s="90" t="s">
        <v>2155</v>
      </c>
      <c r="C460" s="90" t="s">
        <v>551</v>
      </c>
      <c r="AM460" s="10"/>
    </row>
    <row r="461" spans="2:39">
      <c r="B461" s="90" t="s">
        <v>2156</v>
      </c>
      <c r="C461" s="90" t="s">
        <v>551</v>
      </c>
      <c r="AM461" s="10"/>
    </row>
    <row r="462" spans="2:39">
      <c r="B462" s="90" t="s">
        <v>2157</v>
      </c>
      <c r="C462" s="90" t="s">
        <v>551</v>
      </c>
      <c r="AM462" s="10"/>
    </row>
    <row r="463" spans="2:39">
      <c r="B463" s="90" t="s">
        <v>2177</v>
      </c>
      <c r="C463" s="90" t="s">
        <v>551</v>
      </c>
      <c r="AM463" s="10"/>
    </row>
    <row r="464" spans="2:39">
      <c r="B464" s="90" t="s">
        <v>2158</v>
      </c>
      <c r="C464" s="90" t="s">
        <v>551</v>
      </c>
      <c r="AM464" s="10"/>
    </row>
    <row r="465" spans="2:39">
      <c r="B465" s="90" t="s">
        <v>2176</v>
      </c>
      <c r="C465" s="90" t="s">
        <v>551</v>
      </c>
      <c r="AM465" s="10"/>
    </row>
    <row r="466" spans="2:39">
      <c r="B466" s="90" t="s">
        <v>2159</v>
      </c>
      <c r="C466" s="90" t="s">
        <v>551</v>
      </c>
      <c r="AM466" s="10"/>
    </row>
    <row r="467" spans="2:39">
      <c r="B467" s="90" t="s">
        <v>2160</v>
      </c>
      <c r="C467" s="90" t="s">
        <v>551</v>
      </c>
      <c r="AM467" s="10"/>
    </row>
    <row r="468" spans="2:39">
      <c r="B468" s="90" t="s">
        <v>2474</v>
      </c>
      <c r="C468" s="90" t="s">
        <v>551</v>
      </c>
      <c r="AM468" s="10"/>
    </row>
    <row r="469" spans="2:39">
      <c r="B469" s="90" t="s">
        <v>2161</v>
      </c>
      <c r="C469" s="90" t="s">
        <v>551</v>
      </c>
      <c r="AM469" s="10"/>
    </row>
    <row r="470" spans="2:39">
      <c r="B470" s="90" t="s">
        <v>2490</v>
      </c>
      <c r="C470" s="90" t="s">
        <v>551</v>
      </c>
      <c r="AM470" s="10"/>
    </row>
    <row r="471" spans="2:39">
      <c r="B471" s="90" t="s">
        <v>2925</v>
      </c>
      <c r="C471" s="90" t="s">
        <v>551</v>
      </c>
      <c r="AM471" s="10"/>
    </row>
    <row r="472" spans="2:39">
      <c r="B472" s="90" t="s">
        <v>2754</v>
      </c>
      <c r="C472" s="90" t="s">
        <v>551</v>
      </c>
      <c r="AM472" s="10"/>
    </row>
    <row r="473" spans="2:39">
      <c r="B473" s="90" t="s">
        <v>2873</v>
      </c>
      <c r="C473" s="90" t="s">
        <v>551</v>
      </c>
      <c r="AM473" s="10"/>
    </row>
    <row r="474" spans="2:39">
      <c r="B474" s="90" t="s">
        <v>2489</v>
      </c>
      <c r="C474" s="90" t="s">
        <v>551</v>
      </c>
      <c r="AM474" s="10"/>
    </row>
    <row r="475" spans="2:39">
      <c r="B475" s="90" t="s">
        <v>2162</v>
      </c>
      <c r="C475" s="90" t="s">
        <v>551</v>
      </c>
      <c r="AM475" s="10"/>
    </row>
    <row r="476" spans="2:39">
      <c r="B476" s="90" t="s">
        <v>2163</v>
      </c>
      <c r="C476" s="90" t="s">
        <v>551</v>
      </c>
      <c r="AM476" s="10"/>
    </row>
    <row r="477" spans="2:39">
      <c r="B477" s="90" t="s">
        <v>2164</v>
      </c>
      <c r="C477" s="90" t="s">
        <v>551</v>
      </c>
      <c r="AM477" s="10"/>
    </row>
    <row r="478" spans="2:39">
      <c r="B478" s="90" t="s">
        <v>3780</v>
      </c>
      <c r="C478" s="90" t="s">
        <v>551</v>
      </c>
      <c r="AM478" s="10"/>
    </row>
    <row r="479" spans="2:39">
      <c r="B479" s="90" t="s">
        <v>3310</v>
      </c>
      <c r="C479" s="90" t="s">
        <v>551</v>
      </c>
      <c r="AM479" s="10"/>
    </row>
    <row r="480" spans="2:39">
      <c r="B480" s="90" t="s">
        <v>2165</v>
      </c>
      <c r="C480" s="90" t="s">
        <v>551</v>
      </c>
      <c r="AM480" s="10"/>
    </row>
    <row r="481" spans="2:39">
      <c r="B481" s="90" t="s">
        <v>2166</v>
      </c>
      <c r="C481" s="90" t="s">
        <v>551</v>
      </c>
      <c r="AM481" s="10"/>
    </row>
    <row r="482" spans="2:39">
      <c r="B482" s="90" t="s">
        <v>2145</v>
      </c>
      <c r="C482" s="90" t="s">
        <v>551</v>
      </c>
      <c r="AM482" s="10"/>
    </row>
    <row r="483" spans="2:39">
      <c r="B483" s="90" t="s">
        <v>2167</v>
      </c>
      <c r="C483" s="90" t="s">
        <v>551</v>
      </c>
      <c r="AM483" s="10"/>
    </row>
    <row r="484" spans="2:39">
      <c r="B484" s="90" t="s">
        <v>2168</v>
      </c>
      <c r="C484" s="90" t="s">
        <v>551</v>
      </c>
      <c r="AM484" s="10"/>
    </row>
    <row r="485" spans="2:39">
      <c r="B485" s="90" t="s">
        <v>2169</v>
      </c>
      <c r="C485" s="90" t="s">
        <v>551</v>
      </c>
      <c r="AM485" s="10"/>
    </row>
    <row r="486" spans="2:39">
      <c r="B486" s="90" t="s">
        <v>2170</v>
      </c>
      <c r="C486" s="90" t="s">
        <v>551</v>
      </c>
      <c r="AM486" s="10"/>
    </row>
    <row r="487" spans="2:39">
      <c r="B487" s="90" t="s">
        <v>2171</v>
      </c>
      <c r="C487" s="90" t="s">
        <v>551</v>
      </c>
      <c r="AM487" s="10"/>
    </row>
    <row r="488" spans="2:39">
      <c r="B488" s="90" t="s">
        <v>2172</v>
      </c>
      <c r="C488" s="90" t="s">
        <v>551</v>
      </c>
      <c r="AM488" s="10"/>
    </row>
    <row r="489" spans="2:39">
      <c r="B489" s="90" t="s">
        <v>2713</v>
      </c>
      <c r="C489" s="90" t="s">
        <v>551</v>
      </c>
      <c r="AM489" s="10"/>
    </row>
    <row r="490" spans="2:39">
      <c r="B490" s="90" t="s">
        <v>3205</v>
      </c>
      <c r="C490" s="90" t="s">
        <v>551</v>
      </c>
      <c r="AM490" s="10"/>
    </row>
    <row r="491" spans="2:39">
      <c r="B491" s="90" t="s">
        <v>3315</v>
      </c>
      <c r="C491" s="90" t="s">
        <v>551</v>
      </c>
      <c r="AM491" s="10"/>
    </row>
    <row r="492" spans="2:39">
      <c r="B492" s="90" t="s">
        <v>2173</v>
      </c>
      <c r="C492" s="90" t="s">
        <v>551</v>
      </c>
      <c r="AM492" s="10"/>
    </row>
    <row r="493" spans="2:39">
      <c r="B493" s="90" t="s">
        <v>2174</v>
      </c>
      <c r="C493" s="90" t="s">
        <v>551</v>
      </c>
      <c r="AM493" s="10"/>
    </row>
    <row r="494" spans="2:39">
      <c r="B494" s="90" t="s">
        <v>2175</v>
      </c>
      <c r="C494" s="90" t="s">
        <v>551</v>
      </c>
      <c r="AM494" s="10"/>
    </row>
    <row r="495" spans="2:39">
      <c r="B495" s="90" t="s">
        <v>5693</v>
      </c>
      <c r="C495" s="90" t="s">
        <v>5669</v>
      </c>
      <c r="AM495" s="10"/>
    </row>
    <row r="496" spans="2:39">
      <c r="B496" s="90" t="s">
        <v>3137</v>
      </c>
      <c r="C496" s="90" t="s">
        <v>675</v>
      </c>
      <c r="AM496" s="10"/>
    </row>
    <row r="497" spans="2:39">
      <c r="B497" s="90" t="s">
        <v>3138</v>
      </c>
      <c r="C497" s="90" t="s">
        <v>675</v>
      </c>
      <c r="AM497" s="10"/>
    </row>
    <row r="498" spans="2:39">
      <c r="B498" s="90" t="s">
        <v>3735</v>
      </c>
      <c r="C498" s="90" t="s">
        <v>3718</v>
      </c>
      <c r="AM498" s="10"/>
    </row>
    <row r="499" spans="2:39">
      <c r="B499" s="90" t="s">
        <v>3783</v>
      </c>
      <c r="C499" s="90" t="s">
        <v>3718</v>
      </c>
      <c r="AM499" s="10"/>
    </row>
    <row r="500" spans="2:39">
      <c r="B500" s="90" t="s">
        <v>3734</v>
      </c>
      <c r="C500" s="90" t="s">
        <v>3718</v>
      </c>
      <c r="AM500" s="10"/>
    </row>
    <row r="501" spans="2:39">
      <c r="B501" s="90" t="s">
        <v>3781</v>
      </c>
      <c r="C501" s="90" t="s">
        <v>3718</v>
      </c>
      <c r="AM501" s="10"/>
    </row>
    <row r="502" spans="2:39">
      <c r="B502" s="90" t="s">
        <v>3767</v>
      </c>
      <c r="C502" s="90" t="s">
        <v>3718</v>
      </c>
      <c r="AM502" s="10"/>
    </row>
    <row r="503" spans="2:39">
      <c r="B503" s="90" t="s">
        <v>5588</v>
      </c>
      <c r="C503" s="90" t="s">
        <v>5557</v>
      </c>
      <c r="AM503" s="10"/>
    </row>
    <row r="504" spans="2:39">
      <c r="B504" s="90" t="s">
        <v>5586</v>
      </c>
      <c r="C504" s="90" t="s">
        <v>5557</v>
      </c>
      <c r="AM504" s="10"/>
    </row>
    <row r="505" spans="2:39">
      <c r="B505" s="90" t="s">
        <v>5599</v>
      </c>
      <c r="C505" s="90" t="s">
        <v>5557</v>
      </c>
      <c r="AM505" s="10"/>
    </row>
    <row r="506" spans="2:39">
      <c r="B506" s="90" t="s">
        <v>5677</v>
      </c>
      <c r="C506" s="90" t="s">
        <v>5557</v>
      </c>
      <c r="AM506" s="10"/>
    </row>
    <row r="507" spans="2:39">
      <c r="B507" s="90" t="s">
        <v>5577</v>
      </c>
      <c r="C507" s="90" t="s">
        <v>5557</v>
      </c>
      <c r="AM507" s="10"/>
    </row>
    <row r="508" spans="2:39">
      <c r="B508" s="90" t="s">
        <v>5587</v>
      </c>
      <c r="C508" s="90" t="s">
        <v>5557</v>
      </c>
      <c r="AM508" s="10"/>
    </row>
    <row r="509" spans="2:39">
      <c r="B509" s="90" t="s">
        <v>1491</v>
      </c>
      <c r="C509" s="90" t="s">
        <v>174</v>
      </c>
      <c r="AM509" s="10"/>
    </row>
    <row r="510" spans="2:39">
      <c r="B510" s="90" t="s">
        <v>1640</v>
      </c>
      <c r="C510" s="90" t="s">
        <v>174</v>
      </c>
      <c r="AM510" s="10"/>
    </row>
    <row r="511" spans="2:39">
      <c r="B511" s="90" t="s">
        <v>1641</v>
      </c>
      <c r="C511" s="90" t="s">
        <v>174</v>
      </c>
      <c r="AM511" s="10"/>
    </row>
    <row r="512" spans="2:39">
      <c r="B512" s="90" t="s">
        <v>3468</v>
      </c>
      <c r="C512" s="90" t="s">
        <v>174</v>
      </c>
      <c r="AM512" s="10"/>
    </row>
    <row r="513" spans="2:39">
      <c r="B513" s="90" t="s">
        <v>3671</v>
      </c>
      <c r="C513" s="90" t="s">
        <v>174</v>
      </c>
      <c r="AM513" s="10"/>
    </row>
    <row r="514" spans="2:39">
      <c r="B514" s="90" t="s">
        <v>1777</v>
      </c>
      <c r="C514" s="90" t="s">
        <v>174</v>
      </c>
      <c r="AM514" s="10"/>
    </row>
    <row r="515" spans="2:39">
      <c r="B515" s="90" t="s">
        <v>1778</v>
      </c>
      <c r="C515" s="90" t="s">
        <v>174</v>
      </c>
      <c r="AM515" s="10"/>
    </row>
    <row r="516" spans="2:39">
      <c r="B516" s="90" t="s">
        <v>1802</v>
      </c>
      <c r="C516" s="90" t="s">
        <v>174</v>
      </c>
      <c r="AM516" s="10"/>
    </row>
    <row r="517" spans="2:39">
      <c r="B517" s="90" t="s">
        <v>1846</v>
      </c>
      <c r="C517" s="90" t="s">
        <v>174</v>
      </c>
      <c r="AM517" s="10"/>
    </row>
    <row r="518" spans="2:39">
      <c r="B518" s="90" t="s">
        <v>1907</v>
      </c>
      <c r="C518" s="90" t="s">
        <v>174</v>
      </c>
      <c r="AM518" s="10"/>
    </row>
    <row r="519" spans="2:39">
      <c r="B519" s="90" t="s">
        <v>1909</v>
      </c>
      <c r="C519" s="90" t="s">
        <v>174</v>
      </c>
      <c r="AM519" s="10"/>
    </row>
    <row r="520" spans="2:39">
      <c r="B520" s="90" t="s">
        <v>3566</v>
      </c>
      <c r="C520" s="90" t="s">
        <v>174</v>
      </c>
      <c r="AM520" s="10"/>
    </row>
    <row r="521" spans="2:39">
      <c r="B521" s="90" t="s">
        <v>2751</v>
      </c>
      <c r="C521" s="90" t="s">
        <v>174</v>
      </c>
      <c r="AM521" s="10"/>
    </row>
    <row r="522" spans="2:39">
      <c r="B522" s="90" t="s">
        <v>1938</v>
      </c>
      <c r="C522" s="90" t="s">
        <v>174</v>
      </c>
      <c r="AM522" s="10"/>
    </row>
    <row r="523" spans="2:39">
      <c r="B523" s="90" t="s">
        <v>1939</v>
      </c>
      <c r="C523" s="90" t="s">
        <v>174</v>
      </c>
      <c r="AM523" s="10"/>
    </row>
    <row r="524" spans="2:39">
      <c r="B524" s="90" t="s">
        <v>1482</v>
      </c>
      <c r="C524" s="90" t="s">
        <v>154</v>
      </c>
      <c r="AM524" s="10"/>
    </row>
    <row r="525" spans="2:39">
      <c r="B525" s="90" t="s">
        <v>1483</v>
      </c>
      <c r="C525" s="90" t="s">
        <v>154</v>
      </c>
      <c r="AM525" s="10"/>
    </row>
    <row r="526" spans="2:39">
      <c r="B526" s="90" t="s">
        <v>1484</v>
      </c>
      <c r="C526" s="90" t="s">
        <v>154</v>
      </c>
      <c r="AM526" s="10"/>
    </row>
    <row r="527" spans="2:39">
      <c r="B527" s="90" t="s">
        <v>2070</v>
      </c>
      <c r="C527" s="90" t="s">
        <v>154</v>
      </c>
      <c r="AM527" s="10"/>
    </row>
    <row r="528" spans="2:39">
      <c r="B528" s="90" t="s">
        <v>5602</v>
      </c>
      <c r="C528" s="90" t="s">
        <v>154</v>
      </c>
      <c r="AM528" s="10"/>
    </row>
    <row r="529" spans="2:39">
      <c r="B529" s="90" t="s">
        <v>2818</v>
      </c>
      <c r="C529" s="90" t="s">
        <v>154</v>
      </c>
      <c r="AM529" s="10"/>
    </row>
    <row r="530" spans="2:39">
      <c r="B530" s="90" t="s">
        <v>1495</v>
      </c>
      <c r="C530" s="90" t="s">
        <v>154</v>
      </c>
      <c r="AM530" s="10"/>
    </row>
    <row r="531" spans="2:39">
      <c r="B531" s="90" t="s">
        <v>3624</v>
      </c>
      <c r="C531" s="90" t="s">
        <v>154</v>
      </c>
      <c r="AM531" s="10"/>
    </row>
    <row r="532" spans="2:39">
      <c r="B532" s="90" t="s">
        <v>5592</v>
      </c>
      <c r="C532" s="90" t="s">
        <v>154</v>
      </c>
      <c r="AM532" s="10"/>
    </row>
    <row r="533" spans="2:39">
      <c r="B533" s="90" t="s">
        <v>522</v>
      </c>
      <c r="C533" s="90" t="s">
        <v>154</v>
      </c>
      <c r="AM533" s="10"/>
    </row>
    <row r="534" spans="2:39">
      <c r="B534" s="90" t="s">
        <v>3374</v>
      </c>
      <c r="C534" s="90" t="s">
        <v>154</v>
      </c>
      <c r="AM534" s="10"/>
    </row>
    <row r="535" spans="2:39">
      <c r="B535" s="90" t="s">
        <v>1518</v>
      </c>
      <c r="C535" s="90" t="s">
        <v>154</v>
      </c>
      <c r="AM535" s="10"/>
    </row>
    <row r="536" spans="2:39">
      <c r="B536" s="90" t="s">
        <v>1521</v>
      </c>
      <c r="C536" s="90" t="s">
        <v>154</v>
      </c>
      <c r="AM536" s="10"/>
    </row>
    <row r="537" spans="2:39">
      <c r="B537" s="90" t="s">
        <v>2770</v>
      </c>
      <c r="C537" s="90" t="s">
        <v>154</v>
      </c>
      <c r="AM537" s="10"/>
    </row>
    <row r="538" spans="2:39">
      <c r="B538" s="90" t="s">
        <v>1522</v>
      </c>
      <c r="C538" s="90" t="s">
        <v>154</v>
      </c>
      <c r="AM538" s="10"/>
    </row>
    <row r="539" spans="2:39">
      <c r="B539" s="90" t="s">
        <v>2889</v>
      </c>
      <c r="C539" s="90" t="s">
        <v>154</v>
      </c>
      <c r="AM539" s="10"/>
    </row>
    <row r="540" spans="2:39">
      <c r="B540" s="90" t="s">
        <v>1523</v>
      </c>
      <c r="C540" s="90" t="s">
        <v>154</v>
      </c>
      <c r="AM540" s="10"/>
    </row>
    <row r="541" spans="2:39">
      <c r="B541" s="90" t="s">
        <v>1531</v>
      </c>
      <c r="C541" s="90" t="s">
        <v>154</v>
      </c>
      <c r="AM541" s="10"/>
    </row>
    <row r="542" spans="2:39">
      <c r="B542" s="90" t="s">
        <v>1532</v>
      </c>
      <c r="C542" s="90" t="s">
        <v>154</v>
      </c>
      <c r="AM542" s="10"/>
    </row>
    <row r="543" spans="2:39">
      <c r="B543" s="90" t="s">
        <v>1135</v>
      </c>
      <c r="C543" s="90" t="s">
        <v>154</v>
      </c>
      <c r="AM543" s="10"/>
    </row>
    <row r="544" spans="2:39">
      <c r="B544" s="90" t="s">
        <v>2035</v>
      </c>
      <c r="C544" s="90" t="s">
        <v>154</v>
      </c>
      <c r="AM544" s="10"/>
    </row>
    <row r="545" spans="2:39">
      <c r="B545" s="90" t="s">
        <v>1538</v>
      </c>
      <c r="C545" s="90" t="s">
        <v>154</v>
      </c>
      <c r="AM545" s="10"/>
    </row>
    <row r="546" spans="2:39">
      <c r="B546" s="90" t="s">
        <v>1540</v>
      </c>
      <c r="C546" s="90" t="s">
        <v>154</v>
      </c>
      <c r="AM546" s="10"/>
    </row>
    <row r="547" spans="2:39">
      <c r="B547" s="90" t="s">
        <v>1542</v>
      </c>
      <c r="C547" s="90" t="s">
        <v>154</v>
      </c>
      <c r="AM547" s="10"/>
    </row>
    <row r="548" spans="2:39">
      <c r="B548" s="90" t="s">
        <v>1544</v>
      </c>
      <c r="C548" s="90" t="s">
        <v>154</v>
      </c>
      <c r="AM548" s="10"/>
    </row>
    <row r="549" spans="2:39">
      <c r="B549" s="90" t="s">
        <v>1552</v>
      </c>
      <c r="C549" s="90" t="s">
        <v>154</v>
      </c>
      <c r="AM549" s="10"/>
    </row>
    <row r="550" spans="2:39">
      <c r="B550" s="90" t="s">
        <v>3161</v>
      </c>
      <c r="C550" s="90" t="s">
        <v>154</v>
      </c>
      <c r="AM550" s="10"/>
    </row>
    <row r="551" spans="2:39">
      <c r="B551" s="90" t="s">
        <v>1568</v>
      </c>
      <c r="C551" s="90" t="s">
        <v>154</v>
      </c>
      <c r="AM551" s="10"/>
    </row>
    <row r="552" spans="2:39">
      <c r="B552" s="90" t="s">
        <v>5367</v>
      </c>
      <c r="C552" s="90" t="s">
        <v>154</v>
      </c>
      <c r="AM552" s="10"/>
    </row>
    <row r="553" spans="2:39">
      <c r="B553" s="90" t="s">
        <v>1570</v>
      </c>
      <c r="C553" s="90" t="s">
        <v>154</v>
      </c>
      <c r="AM553" s="10"/>
    </row>
    <row r="554" spans="2:39">
      <c r="B554" s="90" t="s">
        <v>1571</v>
      </c>
      <c r="C554" s="90" t="s">
        <v>154</v>
      </c>
      <c r="AM554" s="10"/>
    </row>
    <row r="555" spans="2:39">
      <c r="B555" s="90" t="s">
        <v>1587</v>
      </c>
      <c r="C555" s="90" t="s">
        <v>154</v>
      </c>
      <c r="AM555" s="10"/>
    </row>
    <row r="556" spans="2:39">
      <c r="B556" s="90" t="s">
        <v>1588</v>
      </c>
      <c r="C556" s="90" t="s">
        <v>154</v>
      </c>
      <c r="AM556" s="10"/>
    </row>
    <row r="557" spans="2:39">
      <c r="B557" s="90" t="s">
        <v>1595</v>
      </c>
      <c r="C557" s="90" t="s">
        <v>154</v>
      </c>
      <c r="AM557" s="10"/>
    </row>
    <row r="558" spans="2:39">
      <c r="B558" s="90" t="s">
        <v>1597</v>
      </c>
      <c r="C558" s="90" t="s">
        <v>154</v>
      </c>
      <c r="AM558" s="10"/>
    </row>
    <row r="559" spans="2:39">
      <c r="B559" s="90" t="s">
        <v>1598</v>
      </c>
      <c r="C559" s="90" t="s">
        <v>154</v>
      </c>
      <c r="AM559" s="10"/>
    </row>
    <row r="560" spans="2:39">
      <c r="B560" s="90" t="s">
        <v>1602</v>
      </c>
      <c r="C560" s="90" t="s">
        <v>154</v>
      </c>
      <c r="AM560" s="10"/>
    </row>
    <row r="561" spans="2:39">
      <c r="B561" s="90" t="s">
        <v>1603</v>
      </c>
      <c r="C561" s="90" t="s">
        <v>154</v>
      </c>
      <c r="AM561" s="10"/>
    </row>
    <row r="562" spans="2:39">
      <c r="B562" s="90" t="s">
        <v>177</v>
      </c>
      <c r="C562" s="90" t="s">
        <v>154</v>
      </c>
      <c r="AM562" s="10"/>
    </row>
    <row r="563" spans="2:39">
      <c r="B563" s="90" t="s">
        <v>506</v>
      </c>
      <c r="C563" s="90" t="s">
        <v>154</v>
      </c>
      <c r="AM563" s="10"/>
    </row>
    <row r="564" spans="2:39">
      <c r="B564" s="90" t="s">
        <v>1609</v>
      </c>
      <c r="C564" s="90" t="s">
        <v>154</v>
      </c>
      <c r="AM564" s="10"/>
    </row>
    <row r="565" spans="2:39">
      <c r="B565" s="90" t="s">
        <v>1610</v>
      </c>
      <c r="C565" s="90" t="s">
        <v>154</v>
      </c>
      <c r="AM565" s="10"/>
    </row>
    <row r="566" spans="2:39">
      <c r="B566" s="90" t="s">
        <v>3162</v>
      </c>
      <c r="C566" s="90" t="s">
        <v>154</v>
      </c>
      <c r="AM566" s="10"/>
    </row>
    <row r="567" spans="2:39">
      <c r="B567" s="90" t="s">
        <v>1613</v>
      </c>
      <c r="C567" s="90" t="s">
        <v>154</v>
      </c>
      <c r="AM567" s="10"/>
    </row>
    <row r="568" spans="2:39">
      <c r="B568" s="90" t="s">
        <v>3444</v>
      </c>
      <c r="C568" s="90" t="s">
        <v>154</v>
      </c>
      <c r="AM568" s="10"/>
    </row>
    <row r="569" spans="2:39">
      <c r="B569" s="90" t="s">
        <v>1614</v>
      </c>
      <c r="C569" s="90" t="s">
        <v>154</v>
      </c>
      <c r="AM569" s="10"/>
    </row>
    <row r="570" spans="2:39">
      <c r="B570" s="90" t="s">
        <v>1615</v>
      </c>
      <c r="C570" s="90" t="s">
        <v>154</v>
      </c>
      <c r="AM570" s="10"/>
    </row>
    <row r="571" spans="2:39">
      <c r="B571" s="90" t="s">
        <v>2725</v>
      </c>
      <c r="C571" s="90" t="s">
        <v>154</v>
      </c>
      <c r="AM571" s="10"/>
    </row>
    <row r="572" spans="2:39">
      <c r="B572" s="90" t="s">
        <v>1616</v>
      </c>
      <c r="C572" s="90" t="s">
        <v>154</v>
      </c>
      <c r="AM572" s="10"/>
    </row>
    <row r="573" spans="2:39">
      <c r="B573" s="90" t="s">
        <v>1617</v>
      </c>
      <c r="C573" s="90" t="s">
        <v>154</v>
      </c>
      <c r="AM573" s="10"/>
    </row>
    <row r="574" spans="2:39">
      <c r="B574" s="90" t="s">
        <v>1618</v>
      </c>
      <c r="C574" s="90" t="s">
        <v>154</v>
      </c>
      <c r="AM574" s="10"/>
    </row>
    <row r="575" spans="2:39">
      <c r="B575" s="90" t="s">
        <v>1619</v>
      </c>
      <c r="C575" s="90" t="s">
        <v>154</v>
      </c>
      <c r="AM575" s="10"/>
    </row>
    <row r="576" spans="2:39">
      <c r="B576" s="90" t="s">
        <v>1620</v>
      </c>
      <c r="C576" s="90" t="s">
        <v>154</v>
      </c>
      <c r="AM576" s="10"/>
    </row>
    <row r="577" spans="2:39">
      <c r="B577" s="90" t="s">
        <v>1623</v>
      </c>
      <c r="C577" s="90" t="s">
        <v>154</v>
      </c>
      <c r="AM577" s="10"/>
    </row>
    <row r="578" spans="2:39">
      <c r="B578" s="90" t="s">
        <v>2720</v>
      </c>
      <c r="C578" s="90" t="s">
        <v>154</v>
      </c>
      <c r="AM578" s="10"/>
    </row>
    <row r="579" spans="2:39">
      <c r="B579" s="90" t="s">
        <v>1624</v>
      </c>
      <c r="C579" s="90" t="s">
        <v>154</v>
      </c>
      <c r="AM579" s="10"/>
    </row>
    <row r="580" spans="2:39">
      <c r="B580" s="90" t="s">
        <v>1625</v>
      </c>
      <c r="C580" s="90" t="s">
        <v>154</v>
      </c>
      <c r="AM580" s="10"/>
    </row>
    <row r="581" spans="2:39">
      <c r="B581" s="90" t="s">
        <v>1628</v>
      </c>
      <c r="C581" s="90" t="s">
        <v>154</v>
      </c>
      <c r="AM581" s="10"/>
    </row>
    <row r="582" spans="2:39">
      <c r="B582" s="90" t="s">
        <v>1629</v>
      </c>
      <c r="C582" s="90" t="s">
        <v>154</v>
      </c>
      <c r="AM582" s="10"/>
    </row>
    <row r="583" spans="2:39">
      <c r="B583" s="90" t="s">
        <v>3520</v>
      </c>
      <c r="C583" s="90" t="s">
        <v>154</v>
      </c>
      <c r="AM583" s="10"/>
    </row>
    <row r="584" spans="2:39">
      <c r="B584" s="90" t="s">
        <v>5675</v>
      </c>
      <c r="C584" s="90" t="s">
        <v>154</v>
      </c>
      <c r="AM584" s="10"/>
    </row>
    <row r="585" spans="2:39">
      <c r="B585" s="90" t="s">
        <v>5676</v>
      </c>
      <c r="C585" s="90" t="s">
        <v>154</v>
      </c>
      <c r="AM585" s="10"/>
    </row>
    <row r="586" spans="2:39">
      <c r="B586" s="90" t="s">
        <v>1652</v>
      </c>
      <c r="C586" s="90" t="s">
        <v>154</v>
      </c>
      <c r="AM586" s="10"/>
    </row>
    <row r="587" spans="2:39">
      <c r="B587" s="90" t="s">
        <v>1655</v>
      </c>
      <c r="C587" s="90" t="s">
        <v>154</v>
      </c>
      <c r="AM587" s="10"/>
    </row>
    <row r="588" spans="2:39">
      <c r="B588" s="90" t="s">
        <v>1656</v>
      </c>
      <c r="C588" s="90" t="s">
        <v>154</v>
      </c>
      <c r="AM588" s="10"/>
    </row>
    <row r="589" spans="2:39">
      <c r="B589" s="90" t="s">
        <v>1657</v>
      </c>
      <c r="C589" s="90" t="s">
        <v>154</v>
      </c>
      <c r="AM589" s="10"/>
    </row>
    <row r="590" spans="2:39">
      <c r="B590" s="90" t="s">
        <v>1658</v>
      </c>
      <c r="C590" s="90" t="s">
        <v>154</v>
      </c>
      <c r="AM590" s="10"/>
    </row>
    <row r="591" spans="2:39">
      <c r="B591" s="90" t="s">
        <v>1659</v>
      </c>
      <c r="C591" s="90" t="s">
        <v>154</v>
      </c>
      <c r="AM591" s="10"/>
    </row>
    <row r="592" spans="2:39">
      <c r="B592" s="90" t="s">
        <v>1660</v>
      </c>
      <c r="C592" s="90" t="s">
        <v>154</v>
      </c>
      <c r="AM592" s="10"/>
    </row>
    <row r="593" spans="2:39">
      <c r="B593" s="90" t="s">
        <v>1663</v>
      </c>
      <c r="C593" s="90" t="s">
        <v>154</v>
      </c>
      <c r="AM593" s="10"/>
    </row>
    <row r="594" spans="2:39">
      <c r="B594" s="90" t="s">
        <v>1669</v>
      </c>
      <c r="C594" s="90" t="s">
        <v>154</v>
      </c>
      <c r="AM594" s="10"/>
    </row>
    <row r="595" spans="2:39">
      <c r="B595" s="90" t="s">
        <v>1674</v>
      </c>
      <c r="C595" s="90" t="s">
        <v>154</v>
      </c>
      <c r="AM595" s="10"/>
    </row>
    <row r="596" spans="2:39">
      <c r="B596" s="90" t="s">
        <v>1687</v>
      </c>
      <c r="C596" s="90" t="s">
        <v>154</v>
      </c>
      <c r="AM596" s="10"/>
    </row>
    <row r="597" spans="2:39">
      <c r="B597" s="90" t="s">
        <v>1699</v>
      </c>
      <c r="C597" s="90" t="s">
        <v>154</v>
      </c>
      <c r="AM597" s="10"/>
    </row>
    <row r="598" spans="2:39">
      <c r="B598" s="90" t="s">
        <v>1701</v>
      </c>
      <c r="C598" s="90" t="s">
        <v>154</v>
      </c>
      <c r="AM598" s="10"/>
    </row>
    <row r="599" spans="2:39">
      <c r="B599" s="90" t="s">
        <v>1702</v>
      </c>
      <c r="C599" s="90" t="s">
        <v>154</v>
      </c>
      <c r="AM599" s="10"/>
    </row>
    <row r="600" spans="2:39">
      <c r="B600" s="90" t="s">
        <v>3849</v>
      </c>
      <c r="C600" s="90" t="s">
        <v>154</v>
      </c>
      <c r="AM600" s="10"/>
    </row>
    <row r="601" spans="2:39">
      <c r="B601" s="90" t="s">
        <v>2504</v>
      </c>
      <c r="C601" s="90" t="s">
        <v>154</v>
      </c>
      <c r="AM601" s="10"/>
    </row>
    <row r="602" spans="2:39">
      <c r="B602" s="90" t="s">
        <v>2084</v>
      </c>
      <c r="C602" s="90" t="s">
        <v>154</v>
      </c>
      <c r="AM602" s="10"/>
    </row>
    <row r="603" spans="2:39">
      <c r="B603" s="90" t="s">
        <v>1713</v>
      </c>
      <c r="C603" s="90" t="s">
        <v>154</v>
      </c>
      <c r="AM603" s="10"/>
    </row>
    <row r="604" spans="2:39">
      <c r="B604" s="90" t="s">
        <v>1715</v>
      </c>
      <c r="C604" s="90" t="s">
        <v>154</v>
      </c>
      <c r="AM604" s="10"/>
    </row>
    <row r="605" spans="2:39">
      <c r="B605" s="90" t="s">
        <v>1717</v>
      </c>
      <c r="C605" s="90" t="s">
        <v>154</v>
      </c>
      <c r="AM605" s="10"/>
    </row>
    <row r="606" spans="2:39">
      <c r="B606" s="90" t="s">
        <v>1720</v>
      </c>
      <c r="C606" s="90" t="s">
        <v>154</v>
      </c>
      <c r="AM606" s="10"/>
    </row>
    <row r="607" spans="2:39">
      <c r="B607" s="90" t="s">
        <v>2895</v>
      </c>
      <c r="C607" s="90" t="s">
        <v>154</v>
      </c>
      <c r="AM607" s="10"/>
    </row>
    <row r="608" spans="2:39">
      <c r="B608" s="90" t="s">
        <v>1724</v>
      </c>
      <c r="C608" s="90" t="s">
        <v>154</v>
      </c>
      <c r="AM608" s="10"/>
    </row>
    <row r="609" spans="2:39">
      <c r="B609" s="90" t="s">
        <v>1726</v>
      </c>
      <c r="C609" s="90" t="s">
        <v>154</v>
      </c>
      <c r="AM609" s="10"/>
    </row>
    <row r="610" spans="2:39">
      <c r="B610" s="90" t="s">
        <v>1728</v>
      </c>
      <c r="C610" s="90" t="s">
        <v>154</v>
      </c>
      <c r="AM610" s="10"/>
    </row>
    <row r="611" spans="2:39">
      <c r="B611" s="90" t="s">
        <v>1742</v>
      </c>
      <c r="C611" s="90" t="s">
        <v>154</v>
      </c>
      <c r="AM611" s="10"/>
    </row>
    <row r="612" spans="2:39">
      <c r="B612" s="90" t="s">
        <v>2083</v>
      </c>
      <c r="C612" s="90" t="s">
        <v>154</v>
      </c>
      <c r="AM612" s="10"/>
    </row>
    <row r="613" spans="2:39">
      <c r="B613" s="90" t="s">
        <v>1751</v>
      </c>
      <c r="C613" s="90" t="s">
        <v>154</v>
      </c>
      <c r="AM613" s="10"/>
    </row>
    <row r="614" spans="2:39">
      <c r="B614" s="90" t="s">
        <v>1752</v>
      </c>
      <c r="C614" s="90" t="s">
        <v>154</v>
      </c>
      <c r="AM614" s="10"/>
    </row>
    <row r="615" spans="2:39">
      <c r="B615" s="90" t="s">
        <v>1760</v>
      </c>
      <c r="C615" s="90" t="s">
        <v>154</v>
      </c>
      <c r="AM615" s="10"/>
    </row>
    <row r="616" spans="2:39">
      <c r="B616" s="90" t="s">
        <v>1765</v>
      </c>
      <c r="C616" s="90" t="s">
        <v>154</v>
      </c>
      <c r="AM616" s="10"/>
    </row>
    <row r="617" spans="2:39">
      <c r="B617" s="90" t="s">
        <v>3601</v>
      </c>
      <c r="C617" s="90" t="s">
        <v>154</v>
      </c>
      <c r="AM617" s="10"/>
    </row>
    <row r="618" spans="2:39">
      <c r="B618" s="90" t="s">
        <v>1771</v>
      </c>
      <c r="C618" s="90" t="s">
        <v>154</v>
      </c>
      <c r="AM618" s="10"/>
    </row>
    <row r="619" spans="2:39">
      <c r="B619" s="90" t="s">
        <v>3557</v>
      </c>
      <c r="C619" s="90" t="s">
        <v>154</v>
      </c>
      <c r="AM619" s="10"/>
    </row>
    <row r="620" spans="2:39">
      <c r="B620" s="90" t="s">
        <v>5374</v>
      </c>
      <c r="C620" s="90" t="s">
        <v>154</v>
      </c>
      <c r="AM620" s="10"/>
    </row>
    <row r="621" spans="2:39">
      <c r="B621" s="90" t="s">
        <v>1781</v>
      </c>
      <c r="C621" s="90" t="s">
        <v>154</v>
      </c>
      <c r="AM621" s="10"/>
    </row>
    <row r="622" spans="2:39">
      <c r="B622" s="90" t="s">
        <v>1783</v>
      </c>
      <c r="C622" s="90" t="s">
        <v>154</v>
      </c>
      <c r="AM622" s="10"/>
    </row>
    <row r="623" spans="2:39">
      <c r="B623" s="90" t="s">
        <v>1786</v>
      </c>
      <c r="C623" s="90" t="s">
        <v>154</v>
      </c>
      <c r="AM623" s="10"/>
    </row>
    <row r="624" spans="2:39">
      <c r="B624" s="90" t="s">
        <v>1804</v>
      </c>
      <c r="C624" s="90" t="s">
        <v>154</v>
      </c>
      <c r="AM624" s="10"/>
    </row>
    <row r="625" spans="2:39">
      <c r="B625" s="90" t="s">
        <v>2069</v>
      </c>
      <c r="C625" s="90" t="s">
        <v>154</v>
      </c>
      <c r="AM625" s="10"/>
    </row>
    <row r="626" spans="2:39">
      <c r="B626" s="90" t="s">
        <v>1816</v>
      </c>
      <c r="C626" s="90" t="s">
        <v>154</v>
      </c>
      <c r="AM626" s="10"/>
    </row>
    <row r="627" spans="2:39">
      <c r="B627" s="90" t="s">
        <v>1817</v>
      </c>
      <c r="C627" s="90" t="s">
        <v>154</v>
      </c>
      <c r="AM627" s="10"/>
    </row>
    <row r="628" spans="2:39">
      <c r="B628" s="90" t="s">
        <v>2051</v>
      </c>
      <c r="C628" s="90" t="s">
        <v>154</v>
      </c>
      <c r="AM628" s="10"/>
    </row>
    <row r="629" spans="2:39">
      <c r="B629" s="90" t="s">
        <v>1824</v>
      </c>
      <c r="C629" s="90" t="s">
        <v>154</v>
      </c>
      <c r="AM629" s="10"/>
    </row>
    <row r="630" spans="2:39">
      <c r="B630" s="90" t="s">
        <v>3454</v>
      </c>
      <c r="C630" s="90" t="s">
        <v>154</v>
      </c>
      <c r="AM630" s="10"/>
    </row>
    <row r="631" spans="2:39">
      <c r="B631" s="90" t="s">
        <v>3692</v>
      </c>
      <c r="C631" s="90" t="s">
        <v>154</v>
      </c>
      <c r="AM631" s="10"/>
    </row>
    <row r="632" spans="2:39">
      <c r="B632" s="90" t="s">
        <v>3300</v>
      </c>
      <c r="C632" s="90" t="s">
        <v>154</v>
      </c>
      <c r="AM632" s="10"/>
    </row>
    <row r="633" spans="2:39">
      <c r="B633" s="90" t="s">
        <v>1842</v>
      </c>
      <c r="C633" s="90" t="s">
        <v>154</v>
      </c>
      <c r="AM633" s="10"/>
    </row>
    <row r="634" spans="2:39">
      <c r="B634" s="90" t="s">
        <v>1843</v>
      </c>
      <c r="C634" s="90" t="s">
        <v>154</v>
      </c>
      <c r="AM634" s="10"/>
    </row>
    <row r="635" spans="2:39">
      <c r="B635" s="90" t="s">
        <v>1845</v>
      </c>
      <c r="C635" s="90" t="s">
        <v>154</v>
      </c>
      <c r="AM635" s="10"/>
    </row>
    <row r="636" spans="2:39">
      <c r="B636" s="90" t="s">
        <v>3627</v>
      </c>
      <c r="C636" s="90" t="s">
        <v>154</v>
      </c>
      <c r="AM636" s="10"/>
    </row>
    <row r="637" spans="2:39">
      <c r="B637" s="90" t="s">
        <v>3434</v>
      </c>
      <c r="C637" s="90" t="s">
        <v>154</v>
      </c>
      <c r="AM637" s="10"/>
    </row>
    <row r="638" spans="2:39">
      <c r="B638" s="90" t="s">
        <v>1853</v>
      </c>
      <c r="C638" s="90" t="s">
        <v>154</v>
      </c>
      <c r="AM638" s="10"/>
    </row>
    <row r="639" spans="2:39">
      <c r="B639" s="90" t="s">
        <v>1854</v>
      </c>
      <c r="C639" s="90" t="s">
        <v>154</v>
      </c>
      <c r="AM639" s="10"/>
    </row>
    <row r="640" spans="2:39">
      <c r="B640" s="90" t="s">
        <v>1855</v>
      </c>
      <c r="C640" s="90" t="s">
        <v>154</v>
      </c>
      <c r="AM640" s="10"/>
    </row>
    <row r="641" spans="2:39">
      <c r="B641" s="90" t="s">
        <v>5590</v>
      </c>
      <c r="C641" s="90" t="s">
        <v>154</v>
      </c>
      <c r="AM641" s="10"/>
    </row>
    <row r="642" spans="2:39">
      <c r="B642" s="90" t="s">
        <v>1860</v>
      </c>
      <c r="C642" s="90" t="s">
        <v>154</v>
      </c>
      <c r="AM642" s="10"/>
    </row>
    <row r="643" spans="2:39">
      <c r="B643" s="90" t="s">
        <v>1862</v>
      </c>
      <c r="C643" s="90" t="s">
        <v>154</v>
      </c>
      <c r="AM643" s="10"/>
    </row>
    <row r="644" spans="2:39">
      <c r="B644" s="90" t="s">
        <v>5589</v>
      </c>
      <c r="C644" s="90" t="s">
        <v>154</v>
      </c>
      <c r="AM644" s="10"/>
    </row>
    <row r="645" spans="2:39">
      <c r="B645" s="90" t="s">
        <v>4003</v>
      </c>
      <c r="C645" s="90" t="s">
        <v>154</v>
      </c>
      <c r="AM645" s="10"/>
    </row>
    <row r="646" spans="2:39">
      <c r="B646" s="90" t="s">
        <v>542</v>
      </c>
      <c r="C646" s="90" t="s">
        <v>154</v>
      </c>
      <c r="AM646" s="10"/>
    </row>
    <row r="647" spans="2:39">
      <c r="B647" s="90" t="s">
        <v>1902</v>
      </c>
      <c r="C647" s="90" t="s">
        <v>154</v>
      </c>
      <c r="AM647" s="10"/>
    </row>
    <row r="648" spans="2:39">
      <c r="B648" s="90" t="s">
        <v>2108</v>
      </c>
      <c r="C648" s="90" t="s">
        <v>154</v>
      </c>
      <c r="AM648" s="10"/>
    </row>
    <row r="649" spans="2:39">
      <c r="B649" s="90" t="s">
        <v>1911</v>
      </c>
      <c r="C649" s="90" t="s">
        <v>154</v>
      </c>
      <c r="AM649" s="10"/>
    </row>
    <row r="650" spans="2:39">
      <c r="B650" s="90" t="s">
        <v>2819</v>
      </c>
      <c r="C650" s="90" t="s">
        <v>154</v>
      </c>
      <c r="AM650" s="10"/>
    </row>
    <row r="651" spans="2:39">
      <c r="B651" s="90" t="s">
        <v>1912</v>
      </c>
      <c r="C651" s="90" t="s">
        <v>154</v>
      </c>
      <c r="AM651" s="10"/>
    </row>
    <row r="652" spans="2:39">
      <c r="B652" s="90" t="s">
        <v>3522</v>
      </c>
      <c r="C652" s="90" t="s">
        <v>154</v>
      </c>
      <c r="AM652" s="10"/>
    </row>
    <row r="653" spans="2:39">
      <c r="B653" s="90" t="s">
        <v>1914</v>
      </c>
      <c r="C653" s="90" t="s">
        <v>154</v>
      </c>
      <c r="AM653" s="10"/>
    </row>
    <row r="654" spans="2:39">
      <c r="B654" s="90" t="s">
        <v>2027</v>
      </c>
      <c r="C654" s="90" t="s">
        <v>154</v>
      </c>
      <c r="AM654" s="10"/>
    </row>
    <row r="655" spans="2:39">
      <c r="B655" s="90" t="s">
        <v>2037</v>
      </c>
      <c r="C655" s="90" t="s">
        <v>154</v>
      </c>
      <c r="AM655" s="10"/>
    </row>
    <row r="656" spans="2:39">
      <c r="B656" s="90" t="s">
        <v>5568</v>
      </c>
      <c r="C656" s="90" t="s">
        <v>154</v>
      </c>
      <c r="AM656" s="10"/>
    </row>
    <row r="657" spans="2:39">
      <c r="B657" s="90" t="s">
        <v>1918</v>
      </c>
      <c r="C657" s="90" t="s">
        <v>154</v>
      </c>
      <c r="AM657" s="10"/>
    </row>
    <row r="658" spans="2:39">
      <c r="B658" s="90" t="s">
        <v>3525</v>
      </c>
      <c r="C658" s="90" t="s">
        <v>154</v>
      </c>
      <c r="AM658" s="10"/>
    </row>
    <row r="659" spans="2:39">
      <c r="B659" s="90" t="s">
        <v>2013</v>
      </c>
      <c r="C659" s="90" t="s">
        <v>154</v>
      </c>
      <c r="AM659" s="10"/>
    </row>
    <row r="660" spans="2:39">
      <c r="B660" s="90" t="s">
        <v>1933</v>
      </c>
      <c r="C660" s="90" t="s">
        <v>154</v>
      </c>
      <c r="AM660" s="10"/>
    </row>
    <row r="661" spans="2:39">
      <c r="B661" s="90" t="s">
        <v>1934</v>
      </c>
      <c r="C661" s="90" t="s">
        <v>154</v>
      </c>
      <c r="AM661" s="10"/>
    </row>
    <row r="662" spans="2:39">
      <c r="B662" s="90" t="s">
        <v>3301</v>
      </c>
      <c r="C662" s="90" t="s">
        <v>154</v>
      </c>
      <c r="AM662" s="10"/>
    </row>
    <row r="663" spans="2:39">
      <c r="B663" s="90" t="s">
        <v>1937</v>
      </c>
      <c r="C663" s="90" t="s">
        <v>154</v>
      </c>
      <c r="AM663" s="10"/>
    </row>
    <row r="664" spans="2:39">
      <c r="B664" s="90" t="s">
        <v>2015</v>
      </c>
      <c r="C664" s="90" t="s">
        <v>154</v>
      </c>
      <c r="AM664" s="10"/>
    </row>
    <row r="665" spans="2:39">
      <c r="B665" s="90" t="s">
        <v>3594</v>
      </c>
      <c r="C665" s="90" t="s">
        <v>154</v>
      </c>
      <c r="AM665" s="10"/>
    </row>
    <row r="666" spans="2:39">
      <c r="B666" s="90" t="s">
        <v>1952</v>
      </c>
      <c r="C666" s="90" t="s">
        <v>154</v>
      </c>
      <c r="AM666" s="10"/>
    </row>
    <row r="667" spans="2:39">
      <c r="B667" s="90" t="s">
        <v>3378</v>
      </c>
      <c r="C667" s="90" t="s">
        <v>154</v>
      </c>
      <c r="AM667" s="10"/>
    </row>
    <row r="668" spans="2:39">
      <c r="B668" s="90" t="s">
        <v>1961</v>
      </c>
      <c r="C668" s="90" t="s">
        <v>154</v>
      </c>
      <c r="AM668" s="10"/>
    </row>
    <row r="669" spans="2:39">
      <c r="B669" s="90" t="s">
        <v>1966</v>
      </c>
      <c r="C669" s="90" t="s">
        <v>154</v>
      </c>
      <c r="AM669" s="10"/>
    </row>
    <row r="670" spans="2:39">
      <c r="B670" s="90" t="s">
        <v>1971</v>
      </c>
      <c r="C670" s="90" t="s">
        <v>154</v>
      </c>
      <c r="AM670" s="10"/>
    </row>
    <row r="671" spans="2:39">
      <c r="B671" s="90" t="s">
        <v>1972</v>
      </c>
      <c r="C671" s="90" t="s">
        <v>154</v>
      </c>
      <c r="AM671" s="10"/>
    </row>
    <row r="672" spans="2:39">
      <c r="B672" s="90" t="s">
        <v>1973</v>
      </c>
      <c r="C672" s="90" t="s">
        <v>154</v>
      </c>
      <c r="AM672" s="10"/>
    </row>
    <row r="673" spans="2:39">
      <c r="B673" s="90" t="s">
        <v>1975</v>
      </c>
      <c r="C673" s="90" t="s">
        <v>154</v>
      </c>
      <c r="AM673" s="10"/>
    </row>
    <row r="674" spans="2:39">
      <c r="B674" s="90" t="s">
        <v>1976</v>
      </c>
      <c r="C674" s="90" t="s">
        <v>154</v>
      </c>
      <c r="AM674" s="10"/>
    </row>
    <row r="675" spans="2:39">
      <c r="B675" s="90" t="s">
        <v>2059</v>
      </c>
      <c r="C675" s="90" t="s">
        <v>154</v>
      </c>
      <c r="AM675" s="10"/>
    </row>
    <row r="676" spans="2:39">
      <c r="B676" s="90" t="s">
        <v>1979</v>
      </c>
      <c r="C676" s="90" t="s">
        <v>154</v>
      </c>
      <c r="AM676" s="10"/>
    </row>
    <row r="677" spans="2:39">
      <c r="B677" s="90" t="s">
        <v>5571</v>
      </c>
      <c r="C677" s="90" t="s">
        <v>154</v>
      </c>
      <c r="AM677" s="10"/>
    </row>
    <row r="678" spans="2:39">
      <c r="B678" s="90" t="s">
        <v>2007</v>
      </c>
      <c r="C678" s="90" t="s">
        <v>154</v>
      </c>
      <c r="AM678" s="10"/>
    </row>
    <row r="679" spans="2:39">
      <c r="B679" s="90" t="s">
        <v>3375</v>
      </c>
      <c r="C679" s="90" t="s">
        <v>154</v>
      </c>
      <c r="AM679" s="10"/>
    </row>
    <row r="680" spans="2:39">
      <c r="B680" s="90" t="s">
        <v>3498</v>
      </c>
      <c r="C680" s="90" t="s">
        <v>154</v>
      </c>
      <c r="AM680" s="10"/>
    </row>
    <row r="681" spans="2:39">
      <c r="B681" s="90" t="s">
        <v>3678</v>
      </c>
      <c r="C681" s="90" t="s">
        <v>154</v>
      </c>
      <c r="AM681" s="10"/>
    </row>
    <row r="682" spans="2:39">
      <c r="B682" s="90" t="s">
        <v>2077</v>
      </c>
      <c r="C682" s="90" t="s">
        <v>154</v>
      </c>
      <c r="AM682" s="10"/>
    </row>
    <row r="683" spans="2:39">
      <c r="B683" s="90" t="s">
        <v>2912</v>
      </c>
      <c r="C683" s="90" t="s">
        <v>178</v>
      </c>
      <c r="AM683" s="10"/>
    </row>
    <row r="684" spans="2:39">
      <c r="B684" s="90" t="s">
        <v>2891</v>
      </c>
      <c r="C684" s="90" t="s">
        <v>178</v>
      </c>
      <c r="AM684" s="10"/>
    </row>
    <row r="685" spans="2:39">
      <c r="B685" s="90" t="s">
        <v>1115</v>
      </c>
      <c r="C685" s="90" t="s">
        <v>178</v>
      </c>
      <c r="AM685" s="10"/>
    </row>
    <row r="686" spans="2:39">
      <c r="B686" s="90" t="s">
        <v>179</v>
      </c>
      <c r="C686" s="90" t="s">
        <v>178</v>
      </c>
      <c r="AM686" s="10"/>
    </row>
    <row r="687" spans="2:39">
      <c r="B687" s="90" t="s">
        <v>1116</v>
      </c>
      <c r="C687" s="90" t="s">
        <v>178</v>
      </c>
      <c r="AM687" s="10"/>
    </row>
    <row r="688" spans="2:39">
      <c r="B688" s="90" t="s">
        <v>1117</v>
      </c>
      <c r="C688" s="90" t="s">
        <v>178</v>
      </c>
      <c r="AM688" s="10"/>
    </row>
    <row r="689" spans="2:39">
      <c r="B689" s="90" t="s">
        <v>2734</v>
      </c>
      <c r="C689" s="90" t="s">
        <v>178</v>
      </c>
      <c r="AM689" s="10"/>
    </row>
    <row r="690" spans="2:39">
      <c r="B690" s="90" t="s">
        <v>3189</v>
      </c>
      <c r="C690" s="90" t="s">
        <v>178</v>
      </c>
      <c r="AM690" s="10"/>
    </row>
    <row r="691" spans="2:39">
      <c r="B691" s="90" t="s">
        <v>1118</v>
      </c>
      <c r="C691" s="90" t="s">
        <v>178</v>
      </c>
      <c r="AM691" s="10"/>
    </row>
    <row r="692" spans="2:39">
      <c r="B692" s="90" t="s">
        <v>1119</v>
      </c>
      <c r="C692" s="90" t="s">
        <v>178</v>
      </c>
      <c r="AM692" s="10"/>
    </row>
    <row r="693" spans="2:39">
      <c r="B693" s="90" t="s">
        <v>1120</v>
      </c>
      <c r="C693" s="90" t="s">
        <v>178</v>
      </c>
      <c r="AM693" s="10"/>
    </row>
    <row r="694" spans="2:39">
      <c r="B694" s="90" t="s">
        <v>2732</v>
      </c>
      <c r="C694" s="90" t="s">
        <v>178</v>
      </c>
      <c r="AM694" s="10"/>
    </row>
    <row r="695" spans="2:39">
      <c r="B695" s="90" t="s">
        <v>1121</v>
      </c>
      <c r="C695" s="90" t="s">
        <v>178</v>
      </c>
      <c r="AM695" s="10"/>
    </row>
    <row r="696" spans="2:39">
      <c r="B696" s="90" t="s">
        <v>1122</v>
      </c>
      <c r="C696" s="90" t="s">
        <v>178</v>
      </c>
      <c r="AM696" s="10"/>
    </row>
    <row r="697" spans="2:39">
      <c r="B697" s="90" t="s">
        <v>2938</v>
      </c>
      <c r="C697" s="90" t="s">
        <v>178</v>
      </c>
      <c r="AM697" s="10"/>
    </row>
    <row r="698" spans="2:39">
      <c r="B698" s="90" t="s">
        <v>2733</v>
      </c>
      <c r="C698" s="90" t="s">
        <v>178</v>
      </c>
      <c r="AM698" s="10"/>
    </row>
    <row r="699" spans="2:39">
      <c r="B699" s="90" t="s">
        <v>3188</v>
      </c>
      <c r="C699" s="90" t="s">
        <v>178</v>
      </c>
      <c r="AM699" s="10"/>
    </row>
    <row r="700" spans="2:39">
      <c r="B700" s="90" t="s">
        <v>2893</v>
      </c>
      <c r="C700" s="90" t="s">
        <v>178</v>
      </c>
      <c r="AM700" s="10"/>
    </row>
    <row r="701" spans="2:39">
      <c r="B701" s="90" t="s">
        <v>2718</v>
      </c>
      <c r="C701" s="90" t="s">
        <v>178</v>
      </c>
      <c r="AM701" s="10"/>
    </row>
    <row r="702" spans="2:39">
      <c r="B702" s="90" t="s">
        <v>3465</v>
      </c>
      <c r="C702" s="90" t="s">
        <v>167</v>
      </c>
      <c r="AM702" s="10"/>
    </row>
    <row r="703" spans="2:39">
      <c r="B703" s="90" t="s">
        <v>3340</v>
      </c>
      <c r="C703" s="90" t="s">
        <v>167</v>
      </c>
      <c r="AM703" s="10"/>
    </row>
    <row r="704" spans="2:39">
      <c r="B704" s="90" t="s">
        <v>5682</v>
      </c>
      <c r="C704" s="90" t="s">
        <v>5560</v>
      </c>
      <c r="AM704" s="10"/>
    </row>
    <row r="705" spans="2:39">
      <c r="B705" s="90" t="s">
        <v>5580</v>
      </c>
      <c r="C705" s="90" t="s">
        <v>5560</v>
      </c>
      <c r="AM705" s="10"/>
    </row>
    <row r="706" spans="2:39">
      <c r="B706" s="90" t="s">
        <v>1505</v>
      </c>
      <c r="C706" s="90" t="s">
        <v>157</v>
      </c>
      <c r="AM706" s="10"/>
    </row>
    <row r="707" spans="2:39">
      <c r="B707" s="90" t="s">
        <v>1508</v>
      </c>
      <c r="C707" s="90" t="s">
        <v>157</v>
      </c>
      <c r="AM707" s="10"/>
    </row>
    <row r="708" spans="2:39">
      <c r="B708" s="90" t="s">
        <v>2192</v>
      </c>
      <c r="C708" s="90" t="s">
        <v>157</v>
      </c>
      <c r="AM708" s="10"/>
    </row>
    <row r="709" spans="2:39">
      <c r="B709" s="90" t="s">
        <v>2053</v>
      </c>
      <c r="C709" s="90" t="s">
        <v>157</v>
      </c>
      <c r="AM709" s="10"/>
    </row>
    <row r="710" spans="2:39">
      <c r="B710" s="90" t="s">
        <v>1510</v>
      </c>
      <c r="C710" s="90" t="s">
        <v>157</v>
      </c>
      <c r="AM710" s="10"/>
    </row>
    <row r="711" spans="2:39">
      <c r="B711" s="90" t="s">
        <v>1511</v>
      </c>
      <c r="C711" s="90" t="s">
        <v>157</v>
      </c>
      <c r="AM711" s="10"/>
    </row>
    <row r="712" spans="2:39">
      <c r="B712" s="90" t="s">
        <v>2716</v>
      </c>
      <c r="C712" s="90" t="s">
        <v>157</v>
      </c>
      <c r="AM712" s="10"/>
    </row>
    <row r="713" spans="2:39">
      <c r="B713" s="90" t="s">
        <v>1512</v>
      </c>
      <c r="C713" s="90" t="s">
        <v>157</v>
      </c>
      <c r="AM713" s="10"/>
    </row>
    <row r="714" spans="2:39">
      <c r="B714" s="90" t="s">
        <v>1513</v>
      </c>
      <c r="C714" s="90" t="s">
        <v>157</v>
      </c>
      <c r="AM714" s="10"/>
    </row>
    <row r="715" spans="2:39">
      <c r="B715" s="90" t="s">
        <v>1514</v>
      </c>
      <c r="C715" s="90" t="s">
        <v>157</v>
      </c>
      <c r="AM715" s="10"/>
    </row>
    <row r="716" spans="2:39">
      <c r="B716" s="90" t="s">
        <v>1515</v>
      </c>
      <c r="C716" s="90" t="s">
        <v>157</v>
      </c>
      <c r="AM716" s="10"/>
    </row>
    <row r="717" spans="2:39">
      <c r="B717" s="90" t="s">
        <v>3696</v>
      </c>
      <c r="C717" s="90" t="s">
        <v>157</v>
      </c>
      <c r="AM717" s="10"/>
    </row>
    <row r="718" spans="2:39">
      <c r="B718" s="90" t="s">
        <v>1608</v>
      </c>
      <c r="C718" s="90" t="s">
        <v>157</v>
      </c>
      <c r="AM718" s="10"/>
    </row>
    <row r="719" spans="2:39">
      <c r="B719" s="90" t="s">
        <v>1632</v>
      </c>
      <c r="C719" s="90" t="s">
        <v>157</v>
      </c>
      <c r="AM719" s="10"/>
    </row>
    <row r="720" spans="2:39">
      <c r="B720" s="90" t="s">
        <v>1665</v>
      </c>
      <c r="C720" s="90" t="s">
        <v>157</v>
      </c>
      <c r="AM720" s="10"/>
    </row>
    <row r="721" spans="2:39">
      <c r="B721" s="90" t="s">
        <v>1719</v>
      </c>
      <c r="C721" s="90" t="s">
        <v>157</v>
      </c>
      <c r="AM721" s="10"/>
    </row>
    <row r="722" spans="2:39">
      <c r="B722" s="90" t="s">
        <v>1780</v>
      </c>
      <c r="C722" s="90" t="s">
        <v>157</v>
      </c>
      <c r="AM722" s="10"/>
    </row>
    <row r="723" spans="2:39">
      <c r="B723" s="90" t="s">
        <v>1788</v>
      </c>
      <c r="C723" s="90" t="s">
        <v>157</v>
      </c>
      <c r="AM723" s="10"/>
    </row>
    <row r="724" spans="2:39">
      <c r="B724" s="90" t="s">
        <v>2061</v>
      </c>
      <c r="C724" s="90" t="s">
        <v>157</v>
      </c>
      <c r="AM724" s="10"/>
    </row>
    <row r="725" spans="2:39">
      <c r="B725" s="90" t="s">
        <v>1832</v>
      </c>
      <c r="C725" s="90" t="s">
        <v>157</v>
      </c>
      <c r="AM725" s="10"/>
    </row>
    <row r="726" spans="2:39">
      <c r="B726" s="90" t="s">
        <v>1839</v>
      </c>
      <c r="C726" s="90" t="s">
        <v>157</v>
      </c>
      <c r="AM726" s="10"/>
    </row>
    <row r="727" spans="2:39">
      <c r="B727" s="90" t="s">
        <v>1840</v>
      </c>
      <c r="C727" s="90" t="s">
        <v>157</v>
      </c>
      <c r="AM727" s="10"/>
    </row>
    <row r="728" spans="2:39">
      <c r="B728" s="90" t="s">
        <v>1852</v>
      </c>
      <c r="C728" s="90" t="s">
        <v>157</v>
      </c>
      <c r="AM728" s="10"/>
    </row>
    <row r="729" spans="2:39">
      <c r="B729" s="90" t="s">
        <v>1864</v>
      </c>
      <c r="C729" s="90" t="s">
        <v>157</v>
      </c>
      <c r="AM729" s="10"/>
    </row>
    <row r="730" spans="2:39">
      <c r="B730" s="90" t="s">
        <v>1865</v>
      </c>
      <c r="C730" s="90" t="s">
        <v>157</v>
      </c>
      <c r="AM730" s="10"/>
    </row>
    <row r="731" spans="2:39">
      <c r="B731" s="90" t="s">
        <v>1871</v>
      </c>
      <c r="C731" s="90" t="s">
        <v>157</v>
      </c>
      <c r="AM731" s="10"/>
    </row>
    <row r="732" spans="2:39">
      <c r="B732" s="90" t="s">
        <v>1876</v>
      </c>
      <c r="C732" s="90" t="s">
        <v>157</v>
      </c>
      <c r="AM732" s="10"/>
    </row>
    <row r="733" spans="2:39">
      <c r="B733" s="90" t="s">
        <v>1885</v>
      </c>
      <c r="C733" s="90" t="s">
        <v>157</v>
      </c>
      <c r="AM733" s="10"/>
    </row>
    <row r="734" spans="2:39">
      <c r="B734" s="90" t="s">
        <v>1886</v>
      </c>
      <c r="C734" s="90" t="s">
        <v>157</v>
      </c>
      <c r="AM734" s="10"/>
    </row>
    <row r="735" spans="2:39">
      <c r="B735" s="90" t="s">
        <v>1887</v>
      </c>
      <c r="C735" s="90" t="s">
        <v>157</v>
      </c>
      <c r="AM735" s="10"/>
    </row>
    <row r="736" spans="2:39">
      <c r="B736" s="90" t="s">
        <v>1901</v>
      </c>
      <c r="C736" s="90" t="s">
        <v>157</v>
      </c>
      <c r="AM736" s="10"/>
    </row>
    <row r="737" spans="2:39">
      <c r="B737" s="90" t="s">
        <v>1947</v>
      </c>
      <c r="C737" s="90" t="s">
        <v>157</v>
      </c>
      <c r="AM737" s="10"/>
    </row>
    <row r="738" spans="2:39">
      <c r="B738" s="90" t="s">
        <v>1959</v>
      </c>
      <c r="C738" s="90" t="s">
        <v>157</v>
      </c>
      <c r="AM738" s="10"/>
    </row>
    <row r="739" spans="2:39">
      <c r="B739" s="90" t="s">
        <v>1967</v>
      </c>
      <c r="C739" s="90" t="s">
        <v>157</v>
      </c>
      <c r="AM739" s="10"/>
    </row>
    <row r="740" spans="2:39">
      <c r="B740" s="90" t="s">
        <v>1980</v>
      </c>
      <c r="C740" s="90" t="s">
        <v>157</v>
      </c>
      <c r="AM740" s="10"/>
    </row>
    <row r="741" spans="2:39">
      <c r="B741" s="90" t="s">
        <v>1982</v>
      </c>
      <c r="C741" s="90" t="s">
        <v>157</v>
      </c>
      <c r="AM741" s="10"/>
    </row>
    <row r="742" spans="2:39">
      <c r="B742" s="90" t="s">
        <v>2196</v>
      </c>
      <c r="C742" s="90" t="s">
        <v>3</v>
      </c>
      <c r="AM742" s="10"/>
    </row>
    <row r="743" spans="2:39">
      <c r="B743" s="90" t="s">
        <v>3288</v>
      </c>
      <c r="C743" s="90" t="s">
        <v>3</v>
      </c>
      <c r="AM743" s="10"/>
    </row>
    <row r="744" spans="2:39">
      <c r="B744" s="90" t="s">
        <v>1123</v>
      </c>
      <c r="C744" s="90" t="s">
        <v>3</v>
      </c>
      <c r="AM744" s="10"/>
    </row>
    <row r="745" spans="2:39">
      <c r="B745" s="90" t="s">
        <v>1124</v>
      </c>
      <c r="C745" s="90" t="s">
        <v>3</v>
      </c>
      <c r="AM745" s="10"/>
    </row>
    <row r="746" spans="2:39">
      <c r="B746" s="90" t="s">
        <v>2929</v>
      </c>
      <c r="C746" s="90" t="s">
        <v>3</v>
      </c>
      <c r="AM746" s="10"/>
    </row>
    <row r="747" spans="2:39">
      <c r="B747" s="90" t="s">
        <v>1125</v>
      </c>
      <c r="C747" s="90" t="s">
        <v>3</v>
      </c>
      <c r="AM747" s="10"/>
    </row>
    <row r="748" spans="2:39">
      <c r="B748" s="90" t="s">
        <v>2197</v>
      </c>
      <c r="C748" s="90" t="s">
        <v>3</v>
      </c>
      <c r="AM748" s="10"/>
    </row>
    <row r="749" spans="2:39">
      <c r="B749" s="90" t="s">
        <v>2805</v>
      </c>
      <c r="C749" s="90" t="s">
        <v>3</v>
      </c>
      <c r="AM749" s="10"/>
    </row>
    <row r="750" spans="2:39">
      <c r="B750" s="90" t="s">
        <v>1126</v>
      </c>
      <c r="C750" s="90" t="s">
        <v>3</v>
      </c>
      <c r="AM750" s="10"/>
    </row>
    <row r="751" spans="2:39">
      <c r="B751" s="90" t="s">
        <v>1127</v>
      </c>
      <c r="C751" s="90" t="s">
        <v>3</v>
      </c>
      <c r="AM751" s="10"/>
    </row>
    <row r="752" spans="2:39">
      <c r="B752" s="90" t="s">
        <v>1128</v>
      </c>
      <c r="C752" s="90" t="s">
        <v>3</v>
      </c>
      <c r="AM752" s="10"/>
    </row>
    <row r="753" spans="2:39">
      <c r="B753" s="90" t="s">
        <v>3796</v>
      </c>
      <c r="C753" s="90" t="s">
        <v>3</v>
      </c>
      <c r="AM753" s="10"/>
    </row>
    <row r="754" spans="2:39">
      <c r="B754" s="90" t="s">
        <v>5576</v>
      </c>
      <c r="C754" s="90" t="s">
        <v>3</v>
      </c>
      <c r="AM754" s="10"/>
    </row>
    <row r="755" spans="2:39">
      <c r="B755" s="90" t="s">
        <v>1129</v>
      </c>
      <c r="C755" s="90" t="s">
        <v>3</v>
      </c>
      <c r="AM755" s="10"/>
    </row>
    <row r="756" spans="2:39">
      <c r="B756" s="90" t="s">
        <v>1130</v>
      </c>
      <c r="C756" s="90" t="s">
        <v>3</v>
      </c>
      <c r="AM756" s="10"/>
    </row>
    <row r="757" spans="2:39">
      <c r="B757" s="90" t="s">
        <v>1131</v>
      </c>
      <c r="C757" s="90" t="s">
        <v>3</v>
      </c>
      <c r="AM757" s="10"/>
    </row>
    <row r="758" spans="2:39">
      <c r="B758" s="90" t="s">
        <v>1132</v>
      </c>
      <c r="C758" s="90" t="s">
        <v>3</v>
      </c>
      <c r="AM758" s="10"/>
    </row>
    <row r="759" spans="2:39">
      <c r="B759" s="90" t="s">
        <v>1133</v>
      </c>
      <c r="C759" s="90" t="s">
        <v>3</v>
      </c>
      <c r="AM759" s="10"/>
    </row>
    <row r="760" spans="2:39">
      <c r="B760" s="90" t="s">
        <v>1134</v>
      </c>
      <c r="C760" s="90" t="s">
        <v>3</v>
      </c>
      <c r="AM760" s="10"/>
    </row>
    <row r="761" spans="2:39">
      <c r="B761" s="90" t="s">
        <v>1136</v>
      </c>
      <c r="C761" s="90" t="s">
        <v>3</v>
      </c>
      <c r="AM761" s="10"/>
    </row>
    <row r="762" spans="2:39">
      <c r="B762" s="90" t="s">
        <v>3762</v>
      </c>
      <c r="C762" s="90" t="s">
        <v>3</v>
      </c>
      <c r="AM762" s="10"/>
    </row>
    <row r="763" spans="2:39">
      <c r="B763" s="90" t="s">
        <v>1137</v>
      </c>
      <c r="C763" s="90" t="s">
        <v>3</v>
      </c>
      <c r="AM763" s="10"/>
    </row>
    <row r="764" spans="2:39">
      <c r="B764" s="90" t="s">
        <v>1138</v>
      </c>
      <c r="C764" s="90" t="s">
        <v>3</v>
      </c>
      <c r="AM764" s="10"/>
    </row>
    <row r="765" spans="2:39">
      <c r="B765" s="90" t="s">
        <v>1139</v>
      </c>
      <c r="C765" s="90" t="s">
        <v>3</v>
      </c>
      <c r="AM765" s="10"/>
    </row>
    <row r="766" spans="2:39">
      <c r="B766" s="90" t="s">
        <v>1140</v>
      </c>
      <c r="C766" s="90" t="s">
        <v>3</v>
      </c>
      <c r="AM766" s="10"/>
    </row>
    <row r="767" spans="2:39">
      <c r="B767" s="90" t="s">
        <v>1141</v>
      </c>
      <c r="C767" s="90" t="s">
        <v>3</v>
      </c>
      <c r="AM767" s="10"/>
    </row>
    <row r="768" spans="2:39">
      <c r="B768" s="90" t="s">
        <v>3775</v>
      </c>
      <c r="C768" s="90" t="s">
        <v>3</v>
      </c>
      <c r="AM768" s="10"/>
    </row>
    <row r="769" spans="2:39">
      <c r="B769" s="90" t="s">
        <v>1142</v>
      </c>
      <c r="C769" s="90" t="s">
        <v>3</v>
      </c>
      <c r="AM769" s="10"/>
    </row>
    <row r="770" spans="2:39">
      <c r="B770" s="90" t="s">
        <v>1143</v>
      </c>
      <c r="C770" s="90" t="s">
        <v>3</v>
      </c>
      <c r="AM770" s="10"/>
    </row>
    <row r="771" spans="2:39">
      <c r="B771" s="90" t="s">
        <v>1144</v>
      </c>
      <c r="C771" s="90" t="s">
        <v>3</v>
      </c>
      <c r="AM771" s="10"/>
    </row>
    <row r="772" spans="2:39">
      <c r="B772" s="90" t="s">
        <v>1145</v>
      </c>
      <c r="C772" s="90" t="s">
        <v>3</v>
      </c>
      <c r="AM772" s="10"/>
    </row>
    <row r="773" spans="2:39">
      <c r="B773" s="90" t="s">
        <v>1146</v>
      </c>
      <c r="C773" s="90" t="s">
        <v>3</v>
      </c>
      <c r="AM773" s="10"/>
    </row>
    <row r="774" spans="2:39">
      <c r="B774" s="90" t="s">
        <v>3260</v>
      </c>
      <c r="C774" s="90" t="s">
        <v>3</v>
      </c>
      <c r="AM774" s="10"/>
    </row>
    <row r="775" spans="2:39">
      <c r="B775" s="90" t="s">
        <v>2026</v>
      </c>
      <c r="C775" s="90" t="s">
        <v>3</v>
      </c>
      <c r="AM775" s="10"/>
    </row>
    <row r="776" spans="2:39">
      <c r="B776" s="90" t="s">
        <v>2856</v>
      </c>
      <c r="C776" s="90" t="s">
        <v>3</v>
      </c>
      <c r="AM776" s="10"/>
    </row>
    <row r="777" spans="2:39">
      <c r="B777" s="90" t="s">
        <v>1147</v>
      </c>
      <c r="C777" s="90" t="s">
        <v>3</v>
      </c>
      <c r="AM777" s="10"/>
    </row>
    <row r="778" spans="2:39">
      <c r="B778" s="90" t="s">
        <v>3476</v>
      </c>
      <c r="C778" s="90" t="s">
        <v>3</v>
      </c>
      <c r="AM778" s="10"/>
    </row>
    <row r="779" spans="2:39">
      <c r="B779" s="90" t="s">
        <v>1148</v>
      </c>
      <c r="C779" s="90" t="s">
        <v>3</v>
      </c>
      <c r="AM779" s="10"/>
    </row>
    <row r="780" spans="2:39">
      <c r="B780" s="90" t="s">
        <v>1149</v>
      </c>
      <c r="C780" s="90" t="s">
        <v>3</v>
      </c>
      <c r="AM780" s="10"/>
    </row>
    <row r="781" spans="2:39">
      <c r="B781" s="90" t="s">
        <v>1150</v>
      </c>
      <c r="C781" s="90" t="s">
        <v>3</v>
      </c>
      <c r="AM781" s="10"/>
    </row>
    <row r="782" spans="2:39">
      <c r="B782" s="90" t="s">
        <v>1151</v>
      </c>
      <c r="C782" s="90" t="s">
        <v>3</v>
      </c>
      <c r="AM782" s="10"/>
    </row>
    <row r="783" spans="2:39">
      <c r="B783" s="90" t="s">
        <v>1152</v>
      </c>
      <c r="C783" s="90" t="s">
        <v>3</v>
      </c>
      <c r="AM783" s="10"/>
    </row>
    <row r="784" spans="2:39">
      <c r="B784" s="90" t="s">
        <v>1153</v>
      </c>
      <c r="C784" s="90" t="s">
        <v>3</v>
      </c>
      <c r="AM784" s="10"/>
    </row>
    <row r="785" spans="2:39">
      <c r="B785" s="90" t="s">
        <v>1154</v>
      </c>
      <c r="C785" s="90" t="s">
        <v>3</v>
      </c>
      <c r="AM785" s="10"/>
    </row>
    <row r="786" spans="2:39">
      <c r="B786" s="90" t="s">
        <v>1155</v>
      </c>
      <c r="C786" s="90" t="s">
        <v>3</v>
      </c>
      <c r="AM786" s="10"/>
    </row>
    <row r="787" spans="2:39">
      <c r="B787" s="90" t="s">
        <v>2195</v>
      </c>
      <c r="C787" s="90" t="s">
        <v>3</v>
      </c>
      <c r="AM787" s="10"/>
    </row>
    <row r="788" spans="2:39">
      <c r="B788" s="90" t="s">
        <v>2193</v>
      </c>
      <c r="C788" s="90" t="s">
        <v>3</v>
      </c>
      <c r="AM788" s="10"/>
    </row>
    <row r="789" spans="2:39">
      <c r="B789" s="90" t="s">
        <v>3748</v>
      </c>
      <c r="C789" s="90" t="s">
        <v>3</v>
      </c>
      <c r="AM789" s="10"/>
    </row>
    <row r="790" spans="2:39">
      <c r="B790" s="90" t="s">
        <v>3239</v>
      </c>
      <c r="C790" s="90" t="s">
        <v>3</v>
      </c>
      <c r="AM790" s="10"/>
    </row>
    <row r="791" spans="2:39">
      <c r="B791" s="90" t="s">
        <v>2887</v>
      </c>
      <c r="C791" s="90" t="s">
        <v>3</v>
      </c>
      <c r="AM791" s="10"/>
    </row>
    <row r="792" spans="2:39">
      <c r="B792" s="90" t="s">
        <v>3196</v>
      </c>
      <c r="C792" s="90" t="s">
        <v>3</v>
      </c>
      <c r="AM792" s="10"/>
    </row>
    <row r="793" spans="2:39">
      <c r="B793" s="90" t="s">
        <v>3316</v>
      </c>
      <c r="C793" s="90" t="s">
        <v>3</v>
      </c>
      <c r="AM793" s="10"/>
    </row>
    <row r="794" spans="2:39">
      <c r="B794" s="90" t="s">
        <v>2841</v>
      </c>
      <c r="C794" s="90" t="s">
        <v>3</v>
      </c>
      <c r="AM794" s="10"/>
    </row>
    <row r="795" spans="2:39">
      <c r="B795" s="90" t="s">
        <v>3850</v>
      </c>
      <c r="C795" s="90" t="s">
        <v>3</v>
      </c>
      <c r="AM795" s="10"/>
    </row>
    <row r="796" spans="2:39">
      <c r="B796" s="90" t="s">
        <v>2728</v>
      </c>
      <c r="C796" s="90" t="s">
        <v>3</v>
      </c>
      <c r="AM796" s="10"/>
    </row>
    <row r="797" spans="2:39">
      <c r="B797" s="90" t="s">
        <v>2735</v>
      </c>
      <c r="C797" s="90" t="s">
        <v>3</v>
      </c>
      <c r="AM797" s="10"/>
    </row>
    <row r="798" spans="2:39">
      <c r="B798" s="90" t="s">
        <v>1156</v>
      </c>
      <c r="C798" s="90" t="s">
        <v>3</v>
      </c>
      <c r="AM798" s="10"/>
    </row>
    <row r="799" spans="2:39">
      <c r="B799" s="90" t="s">
        <v>3414</v>
      </c>
      <c r="C799" s="90" t="s">
        <v>3</v>
      </c>
      <c r="AM799" s="10"/>
    </row>
    <row r="800" spans="2:39">
      <c r="B800" s="90" t="s">
        <v>1157</v>
      </c>
      <c r="C800" s="90" t="s">
        <v>3</v>
      </c>
      <c r="AM800" s="10"/>
    </row>
    <row r="801" spans="2:39">
      <c r="B801" s="90" t="s">
        <v>3536</v>
      </c>
      <c r="C801" s="90" t="s">
        <v>3</v>
      </c>
      <c r="AM801" s="10"/>
    </row>
    <row r="802" spans="2:39">
      <c r="B802" s="90" t="s">
        <v>3496</v>
      </c>
      <c r="C802" s="90" t="s">
        <v>3</v>
      </c>
      <c r="AM802" s="10"/>
    </row>
    <row r="803" spans="2:39">
      <c r="B803" s="90" t="s">
        <v>3249</v>
      </c>
      <c r="C803" s="90" t="s">
        <v>3</v>
      </c>
      <c r="AM803" s="10"/>
    </row>
    <row r="804" spans="2:39">
      <c r="B804" s="90" t="s">
        <v>1158</v>
      </c>
      <c r="C804" s="90" t="s">
        <v>3</v>
      </c>
      <c r="AM804" s="10"/>
    </row>
    <row r="805" spans="2:39">
      <c r="B805" s="90" t="s">
        <v>1159</v>
      </c>
      <c r="C805" s="90" t="s">
        <v>3</v>
      </c>
      <c r="AM805" s="10"/>
    </row>
    <row r="806" spans="2:39">
      <c r="B806" s="90" t="s">
        <v>1160</v>
      </c>
      <c r="C806" s="90" t="s">
        <v>3</v>
      </c>
      <c r="AM806" s="10"/>
    </row>
    <row r="807" spans="2:39">
      <c r="B807" s="90" t="s">
        <v>3587</v>
      </c>
      <c r="C807" s="90" t="s">
        <v>3</v>
      </c>
      <c r="AM807" s="10"/>
    </row>
    <row r="808" spans="2:39">
      <c r="B808" s="90" t="s">
        <v>3176</v>
      </c>
      <c r="C808" s="90" t="s">
        <v>3</v>
      </c>
      <c r="AM808" s="10"/>
    </row>
    <row r="809" spans="2:39">
      <c r="B809" s="90" t="s">
        <v>2727</v>
      </c>
      <c r="C809" s="90" t="s">
        <v>3</v>
      </c>
      <c r="AM809" s="10"/>
    </row>
    <row r="810" spans="2:39">
      <c r="B810" s="90" t="s">
        <v>1161</v>
      </c>
      <c r="C810" s="90" t="s">
        <v>3</v>
      </c>
      <c r="AM810" s="10"/>
    </row>
    <row r="811" spans="2:39">
      <c r="B811" s="90" t="s">
        <v>3688</v>
      </c>
      <c r="C811" s="90" t="s">
        <v>3</v>
      </c>
      <c r="AM811" s="10"/>
    </row>
    <row r="812" spans="2:39">
      <c r="B812" s="90" t="s">
        <v>3467</v>
      </c>
      <c r="C812" s="90" t="s">
        <v>3</v>
      </c>
      <c r="AM812" s="10"/>
    </row>
    <row r="813" spans="2:39">
      <c r="B813" s="90" t="s">
        <v>1162</v>
      </c>
      <c r="C813" s="90" t="s">
        <v>3</v>
      </c>
      <c r="AM813" s="10"/>
    </row>
    <row r="814" spans="2:39">
      <c r="B814" s="90" t="s">
        <v>3666</v>
      </c>
      <c r="C814" s="90" t="s">
        <v>3</v>
      </c>
      <c r="AM814" s="10"/>
    </row>
    <row r="815" spans="2:39">
      <c r="B815" s="90" t="s">
        <v>3175</v>
      </c>
      <c r="C815" s="90" t="s">
        <v>3</v>
      </c>
      <c r="AM815" s="10"/>
    </row>
    <row r="816" spans="2:39">
      <c r="B816" s="90" t="s">
        <v>5155</v>
      </c>
      <c r="C816" s="90" t="s">
        <v>3</v>
      </c>
      <c r="AM816" s="10"/>
    </row>
    <row r="817" spans="2:39">
      <c r="B817" s="90" t="s">
        <v>1163</v>
      </c>
      <c r="C817" s="90" t="s">
        <v>3</v>
      </c>
      <c r="AM817" s="10"/>
    </row>
    <row r="818" spans="2:39">
      <c r="B818" s="90" t="s">
        <v>1164</v>
      </c>
      <c r="C818" s="90" t="s">
        <v>3</v>
      </c>
      <c r="AM818" s="10"/>
    </row>
    <row r="819" spans="2:39">
      <c r="B819" s="90" t="s">
        <v>1165</v>
      </c>
      <c r="C819" s="90" t="s">
        <v>3</v>
      </c>
      <c r="AM819" s="10"/>
    </row>
    <row r="820" spans="2:39">
      <c r="B820" s="90" t="s">
        <v>1166</v>
      </c>
      <c r="C820" s="90" t="s">
        <v>3</v>
      </c>
      <c r="AM820" s="10"/>
    </row>
    <row r="821" spans="2:39">
      <c r="B821" s="90" t="s">
        <v>1167</v>
      </c>
      <c r="C821" s="90" t="s">
        <v>3</v>
      </c>
      <c r="AM821" s="10"/>
    </row>
    <row r="822" spans="2:39">
      <c r="B822" s="90" t="s">
        <v>1168</v>
      </c>
      <c r="C822" s="90" t="s">
        <v>3</v>
      </c>
      <c r="AM822" s="10"/>
    </row>
    <row r="823" spans="2:39">
      <c r="B823" s="90" t="s">
        <v>2857</v>
      </c>
      <c r="C823" s="90" t="s">
        <v>3</v>
      </c>
      <c r="AM823" s="10"/>
    </row>
    <row r="824" spans="2:39">
      <c r="B824" s="90" t="s">
        <v>1170</v>
      </c>
      <c r="C824" s="90" t="s">
        <v>3</v>
      </c>
      <c r="AM824" s="10"/>
    </row>
    <row r="825" spans="2:39">
      <c r="B825" s="90" t="s">
        <v>3757</v>
      </c>
      <c r="C825" s="90" t="s">
        <v>3</v>
      </c>
      <c r="AM825" s="10"/>
    </row>
    <row r="826" spans="2:39">
      <c r="B826" s="90" t="s">
        <v>4004</v>
      </c>
      <c r="C826" s="90" t="s">
        <v>3</v>
      </c>
      <c r="AM826" s="10"/>
    </row>
    <row r="827" spans="2:39">
      <c r="B827" s="90" t="s">
        <v>2913</v>
      </c>
      <c r="C827" s="90" t="s">
        <v>3</v>
      </c>
      <c r="AM827" s="10"/>
    </row>
    <row r="828" spans="2:39">
      <c r="B828" s="90" t="s">
        <v>1171</v>
      </c>
      <c r="C828" s="90" t="s">
        <v>3</v>
      </c>
      <c r="AM828" s="10"/>
    </row>
    <row r="829" spans="2:39">
      <c r="B829" s="90" t="s">
        <v>1172</v>
      </c>
      <c r="C829" s="90" t="s">
        <v>3</v>
      </c>
      <c r="AM829" s="10"/>
    </row>
    <row r="830" spans="2:39">
      <c r="B830" s="90" t="s">
        <v>3256</v>
      </c>
      <c r="C830" s="90" t="s">
        <v>3</v>
      </c>
      <c r="AM830" s="10"/>
    </row>
    <row r="831" spans="2:39">
      <c r="B831" s="90" t="s">
        <v>2844</v>
      </c>
      <c r="C831" s="90" t="s">
        <v>3</v>
      </c>
      <c r="AM831" s="10"/>
    </row>
    <row r="832" spans="2:39">
      <c r="B832" s="90" t="s">
        <v>1173</v>
      </c>
      <c r="C832" s="90" t="s">
        <v>3</v>
      </c>
      <c r="AM832" s="10"/>
    </row>
    <row r="833" spans="2:39">
      <c r="B833" s="90" t="s">
        <v>1174</v>
      </c>
      <c r="C833" s="90" t="s">
        <v>3</v>
      </c>
      <c r="AM833" s="10"/>
    </row>
    <row r="834" spans="2:39">
      <c r="B834" s="90" t="s">
        <v>1175</v>
      </c>
      <c r="C834" s="90" t="s">
        <v>3</v>
      </c>
      <c r="AM834" s="10"/>
    </row>
    <row r="835" spans="2:39">
      <c r="B835" s="90" t="s">
        <v>1176</v>
      </c>
      <c r="C835" s="90" t="s">
        <v>3</v>
      </c>
      <c r="AM835" s="10"/>
    </row>
    <row r="836" spans="2:39">
      <c r="B836" s="90" t="s">
        <v>1177</v>
      </c>
      <c r="C836" s="90" t="s">
        <v>3</v>
      </c>
      <c r="AM836" s="10"/>
    </row>
    <row r="837" spans="2:39">
      <c r="B837" s="90" t="s">
        <v>1178</v>
      </c>
      <c r="C837" s="90" t="s">
        <v>3</v>
      </c>
      <c r="AM837" s="10"/>
    </row>
    <row r="838" spans="2:39">
      <c r="B838" s="90" t="s">
        <v>1179</v>
      </c>
      <c r="C838" s="90" t="s">
        <v>3</v>
      </c>
      <c r="AM838" s="10"/>
    </row>
    <row r="839" spans="2:39">
      <c r="B839" s="90" t="s">
        <v>2071</v>
      </c>
      <c r="C839" s="90" t="s">
        <v>3</v>
      </c>
      <c r="AM839" s="10"/>
    </row>
    <row r="840" spans="2:39">
      <c r="B840" s="90" t="s">
        <v>4008</v>
      </c>
      <c r="C840" s="90" t="s">
        <v>3</v>
      </c>
      <c r="AM840" s="10"/>
    </row>
    <row r="841" spans="2:39">
      <c r="B841" s="90" t="s">
        <v>1180</v>
      </c>
      <c r="C841" s="90" t="s">
        <v>3</v>
      </c>
      <c r="AM841" s="10"/>
    </row>
    <row r="842" spans="2:39">
      <c r="B842" s="90" t="s">
        <v>1181</v>
      </c>
      <c r="C842" s="90" t="s">
        <v>3</v>
      </c>
      <c r="AM842" s="10"/>
    </row>
    <row r="843" spans="2:39">
      <c r="B843" s="90" t="s">
        <v>1182</v>
      </c>
      <c r="C843" s="90" t="s">
        <v>3</v>
      </c>
      <c r="AM843" s="10"/>
    </row>
    <row r="844" spans="2:39">
      <c r="B844" s="90" t="s">
        <v>1183</v>
      </c>
      <c r="C844" s="90" t="s">
        <v>3</v>
      </c>
      <c r="AM844" s="10"/>
    </row>
    <row r="845" spans="2:39">
      <c r="B845" s="90" t="s">
        <v>2109</v>
      </c>
      <c r="C845" s="90" t="s">
        <v>3</v>
      </c>
      <c r="AM845" s="10"/>
    </row>
    <row r="846" spans="2:39">
      <c r="B846" s="90" t="s">
        <v>1184</v>
      </c>
      <c r="C846" s="90" t="s">
        <v>3</v>
      </c>
      <c r="AM846" s="10"/>
    </row>
    <row r="847" spans="2:39">
      <c r="B847" s="90" t="s">
        <v>1185</v>
      </c>
      <c r="C847" s="90" t="s">
        <v>3</v>
      </c>
      <c r="AM847" s="10"/>
    </row>
    <row r="848" spans="2:39">
      <c r="B848" s="90" t="s">
        <v>1186</v>
      </c>
      <c r="C848" s="90" t="s">
        <v>3</v>
      </c>
      <c r="AM848" s="10"/>
    </row>
    <row r="849" spans="2:39">
      <c r="B849" s="90" t="s">
        <v>3447</v>
      </c>
      <c r="C849" s="90" t="s">
        <v>3</v>
      </c>
      <c r="AM849" s="10"/>
    </row>
    <row r="850" spans="2:39">
      <c r="B850" s="90" t="s">
        <v>1187</v>
      </c>
      <c r="C850" s="90" t="s">
        <v>3</v>
      </c>
      <c r="AM850" s="10"/>
    </row>
    <row r="851" spans="2:39">
      <c r="B851" s="90" t="s">
        <v>1188</v>
      </c>
      <c r="C851" s="90" t="s">
        <v>3</v>
      </c>
      <c r="AM851" s="10"/>
    </row>
    <row r="852" spans="2:39">
      <c r="B852" s="90" t="s">
        <v>3210</v>
      </c>
      <c r="C852" s="90" t="s">
        <v>3</v>
      </c>
      <c r="AM852" s="10"/>
    </row>
    <row r="853" spans="2:39">
      <c r="B853" s="90" t="s">
        <v>1189</v>
      </c>
      <c r="C853" s="90" t="s">
        <v>3</v>
      </c>
      <c r="AM853" s="10"/>
    </row>
    <row r="854" spans="2:39">
      <c r="B854" s="90" t="s">
        <v>1190</v>
      </c>
      <c r="C854" s="90" t="s">
        <v>3</v>
      </c>
      <c r="AM854" s="10"/>
    </row>
    <row r="855" spans="2:39">
      <c r="B855" s="90" t="s">
        <v>1191</v>
      </c>
      <c r="C855" s="90" t="s">
        <v>3</v>
      </c>
      <c r="AM855" s="10"/>
    </row>
    <row r="856" spans="2:39">
      <c r="B856" s="90" t="s">
        <v>2763</v>
      </c>
      <c r="C856" s="90" t="s">
        <v>3</v>
      </c>
      <c r="AM856" s="10"/>
    </row>
    <row r="857" spans="2:39">
      <c r="B857" s="90" t="s">
        <v>1192</v>
      </c>
      <c r="C857" s="90" t="s">
        <v>3</v>
      </c>
      <c r="AM857" s="10"/>
    </row>
    <row r="858" spans="2:39">
      <c r="B858" s="90" t="s">
        <v>1193</v>
      </c>
      <c r="C858" s="90" t="s">
        <v>3</v>
      </c>
      <c r="AM858" s="10"/>
    </row>
    <row r="859" spans="2:39">
      <c r="B859" s="90" t="s">
        <v>1194</v>
      </c>
      <c r="C859" s="90" t="s">
        <v>3</v>
      </c>
      <c r="AM859" s="10"/>
    </row>
    <row r="860" spans="2:39">
      <c r="B860" s="90" t="s">
        <v>1195</v>
      </c>
      <c r="C860" s="90" t="s">
        <v>3</v>
      </c>
      <c r="AM860" s="10"/>
    </row>
    <row r="861" spans="2:39">
      <c r="B861" s="90" t="s">
        <v>1196</v>
      </c>
      <c r="C861" s="90" t="s">
        <v>3</v>
      </c>
      <c r="AM861" s="10"/>
    </row>
    <row r="862" spans="2:39">
      <c r="B862" s="90" t="s">
        <v>1197</v>
      </c>
      <c r="C862" s="90" t="s">
        <v>3</v>
      </c>
      <c r="AM862" s="10"/>
    </row>
    <row r="863" spans="2:39">
      <c r="B863" s="90" t="s">
        <v>3764</v>
      </c>
      <c r="C863" s="90" t="s">
        <v>3</v>
      </c>
      <c r="AM863" s="10"/>
    </row>
    <row r="864" spans="2:39">
      <c r="B864" s="90" t="s">
        <v>3761</v>
      </c>
      <c r="C864" s="90" t="s">
        <v>3</v>
      </c>
      <c r="AM864" s="10"/>
    </row>
    <row r="865" spans="2:39">
      <c r="B865" s="90" t="s">
        <v>3759</v>
      </c>
      <c r="C865" s="90" t="s">
        <v>3</v>
      </c>
      <c r="AM865" s="10"/>
    </row>
    <row r="866" spans="2:39">
      <c r="B866" s="90" t="s">
        <v>3614</v>
      </c>
      <c r="C866" s="90" t="s">
        <v>3</v>
      </c>
      <c r="AM866" s="10"/>
    </row>
    <row r="867" spans="2:39">
      <c r="B867" s="90" t="s">
        <v>1198</v>
      </c>
      <c r="C867" s="90" t="s">
        <v>3</v>
      </c>
      <c r="AM867" s="10"/>
    </row>
    <row r="868" spans="2:39">
      <c r="B868" s="90" t="s">
        <v>1199</v>
      </c>
      <c r="C868" s="90" t="s">
        <v>3</v>
      </c>
      <c r="AM868" s="10"/>
    </row>
    <row r="869" spans="2:39">
      <c r="B869" s="90" t="s">
        <v>1200</v>
      </c>
      <c r="C869" s="90" t="s">
        <v>3</v>
      </c>
      <c r="AM869" s="10"/>
    </row>
    <row r="870" spans="2:39">
      <c r="B870" s="90" t="s">
        <v>1201</v>
      </c>
      <c r="C870" s="90" t="s">
        <v>3</v>
      </c>
      <c r="AM870" s="10"/>
    </row>
    <row r="871" spans="2:39">
      <c r="B871" s="90" t="s">
        <v>1202</v>
      </c>
      <c r="C871" s="90" t="s">
        <v>3</v>
      </c>
      <c r="AM871" s="10"/>
    </row>
    <row r="872" spans="2:39">
      <c r="B872" s="90" t="s">
        <v>1203</v>
      </c>
      <c r="C872" s="90" t="s">
        <v>3</v>
      </c>
      <c r="AM872" s="10"/>
    </row>
    <row r="873" spans="2:39">
      <c r="B873" s="90" t="s">
        <v>1204</v>
      </c>
      <c r="C873" s="90" t="s">
        <v>3</v>
      </c>
      <c r="AM873" s="10"/>
    </row>
    <row r="874" spans="2:39">
      <c r="B874" s="90" t="s">
        <v>1205</v>
      </c>
      <c r="C874" s="90" t="s">
        <v>3</v>
      </c>
      <c r="AM874" s="10"/>
    </row>
    <row r="875" spans="2:39">
      <c r="B875" s="90" t="s">
        <v>1206</v>
      </c>
      <c r="C875" s="90" t="s">
        <v>3</v>
      </c>
      <c r="AM875" s="10"/>
    </row>
    <row r="876" spans="2:39">
      <c r="B876" s="90" t="s">
        <v>1207</v>
      </c>
      <c r="C876" s="90" t="s">
        <v>3</v>
      </c>
      <c r="AM876" s="10"/>
    </row>
    <row r="877" spans="2:39">
      <c r="B877" s="90" t="s">
        <v>1208</v>
      </c>
      <c r="C877" s="90" t="s">
        <v>3</v>
      </c>
      <c r="AM877" s="10"/>
    </row>
    <row r="878" spans="2:39">
      <c r="B878" s="90" t="s">
        <v>3273</v>
      </c>
      <c r="C878" s="90" t="s">
        <v>3</v>
      </c>
      <c r="AM878" s="10"/>
    </row>
    <row r="879" spans="2:39">
      <c r="B879" s="90" t="s">
        <v>1209</v>
      </c>
      <c r="C879" s="90" t="s">
        <v>3</v>
      </c>
      <c r="AM879" s="10"/>
    </row>
    <row r="880" spans="2:39">
      <c r="B880" s="90" t="s">
        <v>1210</v>
      </c>
      <c r="C880" s="90" t="s">
        <v>3</v>
      </c>
      <c r="AM880" s="10"/>
    </row>
    <row r="881" spans="2:39">
      <c r="B881" s="90" t="s">
        <v>3674</v>
      </c>
      <c r="C881" s="90" t="s">
        <v>3</v>
      </c>
      <c r="AM881" s="10"/>
    </row>
    <row r="882" spans="2:39">
      <c r="B882" s="90" t="s">
        <v>1211</v>
      </c>
      <c r="C882" s="90" t="s">
        <v>3</v>
      </c>
      <c r="AM882" s="10"/>
    </row>
    <row r="883" spans="2:39">
      <c r="B883" s="90" t="s">
        <v>1212</v>
      </c>
      <c r="C883" s="90" t="s">
        <v>3</v>
      </c>
      <c r="AM883" s="10"/>
    </row>
    <row r="884" spans="2:39">
      <c r="B884" s="90" t="s">
        <v>1213</v>
      </c>
      <c r="C884" s="90" t="s">
        <v>3</v>
      </c>
      <c r="AM884" s="10"/>
    </row>
    <row r="885" spans="2:39">
      <c r="B885" s="90" t="s">
        <v>1214</v>
      </c>
      <c r="C885" s="90" t="s">
        <v>3</v>
      </c>
      <c r="AM885" s="10"/>
    </row>
    <row r="886" spans="2:39">
      <c r="B886" s="90" t="s">
        <v>1215</v>
      </c>
      <c r="C886" s="90" t="s">
        <v>3</v>
      </c>
      <c r="AM886" s="10"/>
    </row>
    <row r="887" spans="2:39">
      <c r="B887" s="90" t="s">
        <v>1216</v>
      </c>
      <c r="C887" s="90" t="s">
        <v>3</v>
      </c>
      <c r="AM887" s="10"/>
    </row>
    <row r="888" spans="2:39">
      <c r="B888" s="90" t="s">
        <v>1217</v>
      </c>
      <c r="C888" s="90" t="s">
        <v>3</v>
      </c>
      <c r="AM888" s="10"/>
    </row>
    <row r="889" spans="2:39">
      <c r="B889" s="90" t="s">
        <v>1218</v>
      </c>
      <c r="C889" s="90" t="s">
        <v>3</v>
      </c>
      <c r="AM889" s="10"/>
    </row>
    <row r="890" spans="2:39">
      <c r="B890" s="90" t="s">
        <v>3605</v>
      </c>
      <c r="C890" s="90" t="s">
        <v>3</v>
      </c>
      <c r="AM890" s="10"/>
    </row>
    <row r="891" spans="2:39">
      <c r="B891" s="90" t="s">
        <v>1219</v>
      </c>
      <c r="C891" s="90" t="s">
        <v>3</v>
      </c>
      <c r="AM891" s="10"/>
    </row>
    <row r="892" spans="2:39">
      <c r="B892" s="90" t="s">
        <v>1220</v>
      </c>
      <c r="C892" s="90" t="s">
        <v>3</v>
      </c>
      <c r="AM892" s="10"/>
    </row>
    <row r="893" spans="2:39">
      <c r="B893" s="90" t="s">
        <v>1221</v>
      </c>
      <c r="C893" s="90" t="s">
        <v>3</v>
      </c>
      <c r="AM893" s="10"/>
    </row>
    <row r="894" spans="2:39">
      <c r="B894" s="90" t="s">
        <v>1222</v>
      </c>
      <c r="C894" s="90" t="s">
        <v>3</v>
      </c>
      <c r="AM894" s="10"/>
    </row>
    <row r="895" spans="2:39">
      <c r="B895" s="90" t="s">
        <v>1223</v>
      </c>
      <c r="C895" s="90" t="s">
        <v>3</v>
      </c>
      <c r="AM895" s="10"/>
    </row>
    <row r="896" spans="2:39">
      <c r="B896" s="90" t="s">
        <v>1224</v>
      </c>
      <c r="C896" s="90" t="s">
        <v>3</v>
      </c>
      <c r="AM896" s="10"/>
    </row>
    <row r="897" spans="2:39">
      <c r="B897" s="90" t="s">
        <v>1225</v>
      </c>
      <c r="C897" s="90" t="s">
        <v>3</v>
      </c>
      <c r="AM897" s="10"/>
    </row>
    <row r="898" spans="2:39">
      <c r="B898" s="90" t="s">
        <v>5574</v>
      </c>
      <c r="C898" s="90" t="s">
        <v>3</v>
      </c>
      <c r="AM898" s="10"/>
    </row>
    <row r="899" spans="2:39">
      <c r="B899" s="90" t="s">
        <v>3448</v>
      </c>
      <c r="C899" s="90" t="s">
        <v>3</v>
      </c>
      <c r="AM899" s="10"/>
    </row>
    <row r="900" spans="2:39">
      <c r="B900" s="90" t="s">
        <v>3248</v>
      </c>
      <c r="C900" s="90" t="s">
        <v>3</v>
      </c>
      <c r="AM900" s="10"/>
    </row>
    <row r="901" spans="2:39">
      <c r="B901" s="90" t="s">
        <v>3397</v>
      </c>
      <c r="C901" s="90" t="s">
        <v>3</v>
      </c>
      <c r="AM901" s="10"/>
    </row>
    <row r="902" spans="2:39">
      <c r="B902" s="90" t="s">
        <v>3532</v>
      </c>
      <c r="C902" s="90" t="s">
        <v>3</v>
      </c>
      <c r="AM902" s="10"/>
    </row>
    <row r="903" spans="2:39">
      <c r="B903" s="90" t="s">
        <v>3271</v>
      </c>
      <c r="C903" s="90" t="s">
        <v>3</v>
      </c>
      <c r="AM903" s="10"/>
    </row>
    <row r="904" spans="2:39">
      <c r="B904" s="90" t="s">
        <v>2110</v>
      </c>
      <c r="C904" s="90" t="s">
        <v>3</v>
      </c>
      <c r="AM904" s="10"/>
    </row>
    <row r="905" spans="2:39">
      <c r="B905" s="90" t="s">
        <v>3746</v>
      </c>
      <c r="C905" s="90" t="s">
        <v>3</v>
      </c>
      <c r="AM905" s="10"/>
    </row>
    <row r="906" spans="2:39">
      <c r="B906" s="90" t="s">
        <v>3750</v>
      </c>
      <c r="C906" s="90" t="s">
        <v>3</v>
      </c>
      <c r="AM906" s="10"/>
    </row>
    <row r="907" spans="2:39">
      <c r="B907" s="90" t="s">
        <v>3213</v>
      </c>
      <c r="C907" s="90" t="s">
        <v>3</v>
      </c>
      <c r="AM907" s="10"/>
    </row>
    <row r="908" spans="2:39">
      <c r="B908" s="90" t="s">
        <v>2900</v>
      </c>
      <c r="C908" s="90" t="s">
        <v>3</v>
      </c>
      <c r="AM908" s="10"/>
    </row>
    <row r="909" spans="2:39">
      <c r="B909" s="90" t="s">
        <v>3170</v>
      </c>
      <c r="C909" s="90" t="s">
        <v>3</v>
      </c>
      <c r="AM909" s="10"/>
    </row>
    <row r="910" spans="2:39">
      <c r="B910" s="90" t="s">
        <v>3171</v>
      </c>
      <c r="C910" s="90" t="s">
        <v>3</v>
      </c>
      <c r="AM910" s="10"/>
    </row>
    <row r="911" spans="2:39">
      <c r="B911" s="90" t="s">
        <v>3502</v>
      </c>
      <c r="C911" s="90" t="s">
        <v>3</v>
      </c>
      <c r="AM911" s="10"/>
    </row>
    <row r="912" spans="2:39">
      <c r="B912" s="90" t="s">
        <v>2731</v>
      </c>
      <c r="C912" s="90" t="s">
        <v>3</v>
      </c>
      <c r="AM912" s="10"/>
    </row>
    <row r="913" spans="2:39">
      <c r="B913" s="90" t="s">
        <v>1226</v>
      </c>
      <c r="C913" s="90" t="s">
        <v>3</v>
      </c>
      <c r="AM913" s="10"/>
    </row>
    <row r="914" spans="2:39">
      <c r="B914" s="90" t="s">
        <v>3209</v>
      </c>
      <c r="C914" s="90" t="s">
        <v>3</v>
      </c>
      <c r="AM914" s="10"/>
    </row>
    <row r="915" spans="2:39">
      <c r="B915" s="90" t="s">
        <v>2022</v>
      </c>
      <c r="C915" s="90" t="s">
        <v>3</v>
      </c>
      <c r="AM915" s="10"/>
    </row>
    <row r="916" spans="2:39">
      <c r="B916" s="90" t="s">
        <v>1227</v>
      </c>
      <c r="C916" s="90" t="s">
        <v>3</v>
      </c>
      <c r="AM916" s="10"/>
    </row>
    <row r="917" spans="2:39">
      <c r="B917" s="90" t="s">
        <v>1228</v>
      </c>
      <c r="C917" s="90" t="s">
        <v>3</v>
      </c>
      <c r="AM917" s="10"/>
    </row>
    <row r="918" spans="2:39">
      <c r="B918" s="90" t="s">
        <v>1229</v>
      </c>
      <c r="C918" s="90" t="s">
        <v>3</v>
      </c>
      <c r="AM918" s="10"/>
    </row>
    <row r="919" spans="2:39">
      <c r="B919" s="90" t="s">
        <v>3773</v>
      </c>
      <c r="C919" s="90" t="s">
        <v>3</v>
      </c>
      <c r="AM919" s="10"/>
    </row>
    <row r="920" spans="2:39">
      <c r="B920" s="90" t="s">
        <v>3713</v>
      </c>
      <c r="C920" s="90" t="s">
        <v>3</v>
      </c>
      <c r="AM920" s="10"/>
    </row>
    <row r="921" spans="2:39">
      <c r="B921" s="90" t="s">
        <v>2066</v>
      </c>
      <c r="C921" s="90" t="s">
        <v>3</v>
      </c>
      <c r="AM921" s="10"/>
    </row>
    <row r="922" spans="2:39">
      <c r="B922" s="90" t="s">
        <v>3838</v>
      </c>
      <c r="C922" s="90" t="s">
        <v>3</v>
      </c>
      <c r="AM922" s="10"/>
    </row>
    <row r="923" spans="2:39">
      <c r="B923" s="90" t="s">
        <v>3568</v>
      </c>
      <c r="C923" s="90" t="s">
        <v>3</v>
      </c>
      <c r="AM923" s="10"/>
    </row>
    <row r="924" spans="2:39">
      <c r="B924" s="90" t="s">
        <v>1460</v>
      </c>
      <c r="C924" s="90" t="s">
        <v>3</v>
      </c>
      <c r="AM924" s="10"/>
    </row>
    <row r="925" spans="2:39">
      <c r="B925" s="90" t="s">
        <v>1230</v>
      </c>
      <c r="C925" s="90" t="s">
        <v>3</v>
      </c>
      <c r="AM925" s="10"/>
    </row>
    <row r="926" spans="2:39">
      <c r="B926" s="90" t="s">
        <v>3335</v>
      </c>
      <c r="C926" s="90" t="s">
        <v>3</v>
      </c>
      <c r="AM926" s="10"/>
    </row>
    <row r="927" spans="2:39">
      <c r="B927" s="90" t="s">
        <v>1231</v>
      </c>
      <c r="C927" s="90" t="s">
        <v>3</v>
      </c>
      <c r="AM927" s="10"/>
    </row>
    <row r="928" spans="2:39">
      <c r="B928" s="90" t="s">
        <v>2928</v>
      </c>
      <c r="C928" s="90" t="s">
        <v>3</v>
      </c>
      <c r="AM928" s="10"/>
    </row>
    <row r="929" spans="2:39">
      <c r="B929" s="90" t="s">
        <v>1232</v>
      </c>
      <c r="C929" s="90" t="s">
        <v>3</v>
      </c>
      <c r="AM929" s="10"/>
    </row>
    <row r="930" spans="2:39">
      <c r="B930" s="90" t="s">
        <v>1233</v>
      </c>
      <c r="C930" s="90" t="s">
        <v>3</v>
      </c>
      <c r="AM930" s="10"/>
    </row>
    <row r="931" spans="2:39">
      <c r="B931" s="90" t="s">
        <v>2919</v>
      </c>
      <c r="C931" s="90" t="s">
        <v>3</v>
      </c>
      <c r="AM931" s="10"/>
    </row>
    <row r="932" spans="2:39">
      <c r="B932" s="90" t="s">
        <v>3749</v>
      </c>
      <c r="C932" s="90" t="s">
        <v>3</v>
      </c>
      <c r="AM932" s="10"/>
    </row>
    <row r="933" spans="2:39">
      <c r="B933" s="90" t="s">
        <v>3885</v>
      </c>
      <c r="C933" s="90" t="s">
        <v>3</v>
      </c>
      <c r="AM933" s="10"/>
    </row>
    <row r="934" spans="2:39">
      <c r="B934" s="90" t="s">
        <v>3794</v>
      </c>
      <c r="C934" s="90" t="s">
        <v>3</v>
      </c>
      <c r="AM934" s="10"/>
    </row>
    <row r="935" spans="2:39">
      <c r="B935" s="90" t="s">
        <v>1234</v>
      </c>
      <c r="C935" s="90" t="s">
        <v>3</v>
      </c>
      <c r="AM935" s="10"/>
    </row>
    <row r="936" spans="2:39">
      <c r="B936" s="90" t="s">
        <v>1235</v>
      </c>
      <c r="C936" s="90" t="s">
        <v>3</v>
      </c>
      <c r="AM936" s="10"/>
    </row>
    <row r="937" spans="2:39">
      <c r="B937" s="90" t="s">
        <v>2492</v>
      </c>
      <c r="C937" s="90" t="s">
        <v>3</v>
      </c>
      <c r="AM937" s="10"/>
    </row>
    <row r="938" spans="2:39">
      <c r="B938" s="90" t="s">
        <v>3677</v>
      </c>
      <c r="C938" s="90" t="s">
        <v>3</v>
      </c>
      <c r="AM938" s="10"/>
    </row>
    <row r="939" spans="2:39">
      <c r="B939" s="90" t="s">
        <v>2080</v>
      </c>
      <c r="C939" s="90" t="s">
        <v>3</v>
      </c>
      <c r="AM939" s="10"/>
    </row>
    <row r="940" spans="2:39">
      <c r="B940" s="90" t="s">
        <v>1236</v>
      </c>
      <c r="C940" s="90" t="s">
        <v>3</v>
      </c>
      <c r="AM940" s="10"/>
    </row>
    <row r="941" spans="2:39">
      <c r="B941" s="90" t="s">
        <v>1237</v>
      </c>
      <c r="C941" s="90" t="s">
        <v>3</v>
      </c>
      <c r="AM941" s="10"/>
    </row>
    <row r="942" spans="2:39">
      <c r="B942" s="90" t="s">
        <v>1238</v>
      </c>
      <c r="C942" s="90" t="s">
        <v>3</v>
      </c>
      <c r="AM942" s="10"/>
    </row>
    <row r="943" spans="2:39">
      <c r="B943" s="90" t="s">
        <v>1239</v>
      </c>
      <c r="C943" s="90" t="s">
        <v>3</v>
      </c>
      <c r="AM943" s="10"/>
    </row>
    <row r="944" spans="2:39">
      <c r="B944" s="90" t="s">
        <v>1240</v>
      </c>
      <c r="C944" s="90" t="s">
        <v>3</v>
      </c>
      <c r="AM944" s="10"/>
    </row>
    <row r="945" spans="2:39">
      <c r="B945" s="90" t="s">
        <v>2194</v>
      </c>
      <c r="C945" s="90" t="s">
        <v>3</v>
      </c>
      <c r="AM945" s="10"/>
    </row>
    <row r="946" spans="2:39">
      <c r="B946" s="90" t="s">
        <v>1241</v>
      </c>
      <c r="C946" s="90" t="s">
        <v>3</v>
      </c>
      <c r="AM946" s="10"/>
    </row>
    <row r="947" spans="2:39">
      <c r="B947" s="90" t="s">
        <v>1242</v>
      </c>
      <c r="C947" s="90" t="s">
        <v>3</v>
      </c>
      <c r="AM947" s="10"/>
    </row>
    <row r="948" spans="2:39">
      <c r="B948" s="90" t="s">
        <v>3751</v>
      </c>
      <c r="C948" s="90" t="s">
        <v>3</v>
      </c>
      <c r="AM948" s="10"/>
    </row>
    <row r="949" spans="2:39">
      <c r="B949" s="90" t="s">
        <v>3753</v>
      </c>
      <c r="C949" s="90" t="s">
        <v>3</v>
      </c>
      <c r="AM949" s="10"/>
    </row>
    <row r="950" spans="2:39">
      <c r="B950" s="90" t="s">
        <v>1243</v>
      </c>
      <c r="C950" s="90" t="s">
        <v>3</v>
      </c>
      <c r="AM950" s="10"/>
    </row>
    <row r="951" spans="2:39">
      <c r="B951" s="90" t="s">
        <v>1244</v>
      </c>
      <c r="C951" s="90" t="s">
        <v>3</v>
      </c>
      <c r="AM951" s="10"/>
    </row>
    <row r="952" spans="2:39">
      <c r="B952" s="90" t="s">
        <v>2719</v>
      </c>
      <c r="C952" s="90" t="s">
        <v>3</v>
      </c>
      <c r="AM952" s="10"/>
    </row>
    <row r="953" spans="2:39">
      <c r="B953" s="90" t="s">
        <v>3429</v>
      </c>
      <c r="C953" s="90" t="s">
        <v>3</v>
      </c>
      <c r="AM953" s="10"/>
    </row>
    <row r="954" spans="2:39">
      <c r="B954" s="90" t="s">
        <v>1245</v>
      </c>
      <c r="C954" s="90" t="s">
        <v>3</v>
      </c>
      <c r="AM954" s="10"/>
    </row>
    <row r="955" spans="2:39">
      <c r="B955" s="90" t="s">
        <v>1246</v>
      </c>
      <c r="C955" s="90" t="s">
        <v>3</v>
      </c>
      <c r="AM955" s="10"/>
    </row>
    <row r="956" spans="2:39">
      <c r="B956" s="90" t="s">
        <v>2076</v>
      </c>
      <c r="C956" s="90" t="s">
        <v>3</v>
      </c>
      <c r="AM956" s="10"/>
    </row>
    <row r="957" spans="2:39">
      <c r="B957" s="90" t="s">
        <v>1247</v>
      </c>
      <c r="C957" s="90" t="s">
        <v>3</v>
      </c>
      <c r="AM957" s="10"/>
    </row>
    <row r="958" spans="2:39">
      <c r="B958" s="90" t="s">
        <v>1248</v>
      </c>
      <c r="C958" s="90" t="s">
        <v>3</v>
      </c>
      <c r="AM958" s="10"/>
    </row>
    <row r="959" spans="2:39">
      <c r="B959" s="90" t="s">
        <v>1249</v>
      </c>
      <c r="C959" s="90" t="s">
        <v>3</v>
      </c>
      <c r="AM959" s="10"/>
    </row>
    <row r="960" spans="2:39">
      <c r="B960" s="90" t="s">
        <v>1250</v>
      </c>
      <c r="C960" s="90" t="s">
        <v>3</v>
      </c>
      <c r="AM960" s="10"/>
    </row>
    <row r="961" spans="2:39">
      <c r="B961" s="90" t="s">
        <v>2872</v>
      </c>
      <c r="C961" s="90" t="s">
        <v>3</v>
      </c>
      <c r="AM961" s="10"/>
    </row>
    <row r="962" spans="2:39">
      <c r="B962" s="90" t="s">
        <v>1251</v>
      </c>
      <c r="C962" s="90" t="s">
        <v>3</v>
      </c>
      <c r="AM962" s="10"/>
    </row>
    <row r="963" spans="2:39">
      <c r="B963" s="90" t="s">
        <v>1252</v>
      </c>
      <c r="C963" s="90" t="s">
        <v>3</v>
      </c>
      <c r="AM963" s="10"/>
    </row>
    <row r="964" spans="2:39">
      <c r="B964" s="90" t="s">
        <v>1253</v>
      </c>
      <c r="C964" s="90" t="s">
        <v>3</v>
      </c>
      <c r="AM964" s="10"/>
    </row>
    <row r="965" spans="2:39">
      <c r="B965" s="90" t="s">
        <v>508</v>
      </c>
      <c r="C965" s="90" t="s">
        <v>3</v>
      </c>
      <c r="AM965" s="10"/>
    </row>
    <row r="966" spans="2:39">
      <c r="B966" s="90" t="s">
        <v>3379</v>
      </c>
      <c r="C966" s="90" t="s">
        <v>3</v>
      </c>
      <c r="AM966" s="10"/>
    </row>
    <row r="967" spans="2:39">
      <c r="B967" s="90" t="s">
        <v>2028</v>
      </c>
      <c r="C967" s="90" t="s">
        <v>3</v>
      </c>
      <c r="AM967" s="10"/>
    </row>
    <row r="968" spans="2:39">
      <c r="B968" s="90" t="s">
        <v>1254</v>
      </c>
      <c r="C968" s="90" t="s">
        <v>3</v>
      </c>
      <c r="AM968" s="10"/>
    </row>
    <row r="969" spans="2:39">
      <c r="B969" s="90" t="s">
        <v>3747</v>
      </c>
      <c r="C969" s="90" t="s">
        <v>3</v>
      </c>
      <c r="AM969" s="10"/>
    </row>
    <row r="970" spans="2:39">
      <c r="B970" s="90" t="s">
        <v>1255</v>
      </c>
      <c r="C970" s="90" t="s">
        <v>3</v>
      </c>
      <c r="AM970" s="10"/>
    </row>
    <row r="971" spans="2:39">
      <c r="B971" s="90" t="s">
        <v>1256</v>
      </c>
      <c r="C971" s="90" t="s">
        <v>3</v>
      </c>
      <c r="AM971" s="10"/>
    </row>
    <row r="972" spans="2:39">
      <c r="B972" s="90" t="s">
        <v>1257</v>
      </c>
      <c r="C972" s="90" t="s">
        <v>3</v>
      </c>
      <c r="AM972" s="10"/>
    </row>
    <row r="973" spans="2:39">
      <c r="B973" s="90" t="s">
        <v>1258</v>
      </c>
      <c r="C973" s="90" t="s">
        <v>3</v>
      </c>
      <c r="AM973" s="10"/>
    </row>
    <row r="974" spans="2:39">
      <c r="B974" s="90" t="s">
        <v>1259</v>
      </c>
      <c r="C974" s="90" t="s">
        <v>3</v>
      </c>
      <c r="AM974" s="10"/>
    </row>
    <row r="975" spans="2:39">
      <c r="B975" s="90" t="s">
        <v>1260</v>
      </c>
      <c r="C975" s="90" t="s">
        <v>3</v>
      </c>
      <c r="AM975" s="10"/>
    </row>
    <row r="976" spans="2:39">
      <c r="B976" s="90" t="s">
        <v>1261</v>
      </c>
      <c r="C976" s="90" t="s">
        <v>3</v>
      </c>
      <c r="AM976" s="10"/>
    </row>
    <row r="977" spans="2:39">
      <c r="B977" s="90" t="s">
        <v>1458</v>
      </c>
      <c r="C977" s="90" t="s">
        <v>3</v>
      </c>
      <c r="AM977" s="10"/>
    </row>
    <row r="978" spans="2:39">
      <c r="B978" s="90" t="s">
        <v>2493</v>
      </c>
      <c r="C978" s="90" t="s">
        <v>3</v>
      </c>
      <c r="AM978" s="10"/>
    </row>
    <row r="979" spans="2:39">
      <c r="B979" s="90" t="s">
        <v>1262</v>
      </c>
      <c r="C979" s="90" t="s">
        <v>3</v>
      </c>
      <c r="AM979" s="10"/>
    </row>
    <row r="980" spans="2:39">
      <c r="B980" s="90" t="s">
        <v>1263</v>
      </c>
      <c r="C980" s="90" t="s">
        <v>3</v>
      </c>
      <c r="AM980" s="10"/>
    </row>
    <row r="981" spans="2:39">
      <c r="B981" s="90" t="s">
        <v>3787</v>
      </c>
      <c r="C981" s="90" t="s">
        <v>3</v>
      </c>
      <c r="AM981" s="10"/>
    </row>
    <row r="982" spans="2:39">
      <c r="B982" s="90" t="s">
        <v>1264</v>
      </c>
      <c r="C982" s="90" t="s">
        <v>3</v>
      </c>
      <c r="AM982" s="10"/>
    </row>
    <row r="983" spans="2:39">
      <c r="B983" s="90" t="s">
        <v>1265</v>
      </c>
      <c r="C983" s="90" t="s">
        <v>3</v>
      </c>
      <c r="AM983" s="10"/>
    </row>
    <row r="984" spans="2:39">
      <c r="B984" s="90" t="s">
        <v>1461</v>
      </c>
      <c r="C984" s="90" t="s">
        <v>3</v>
      </c>
      <c r="AM984" s="10"/>
    </row>
    <row r="985" spans="2:39">
      <c r="B985" s="90" t="s">
        <v>1266</v>
      </c>
      <c r="C985" s="90" t="s">
        <v>3</v>
      </c>
      <c r="AM985" s="10"/>
    </row>
    <row r="986" spans="2:39">
      <c r="B986" s="90" t="s">
        <v>1267</v>
      </c>
      <c r="C986" s="90" t="s">
        <v>3</v>
      </c>
      <c r="AM986" s="10"/>
    </row>
    <row r="987" spans="2:39">
      <c r="B987" s="90" t="s">
        <v>3839</v>
      </c>
      <c r="C987" s="90" t="s">
        <v>3</v>
      </c>
      <c r="AM987" s="10"/>
    </row>
    <row r="988" spans="2:39">
      <c r="B988" s="90" t="s">
        <v>703</v>
      </c>
      <c r="C988" s="90" t="s">
        <v>160</v>
      </c>
      <c r="AM988" s="10"/>
    </row>
    <row r="989" spans="2:39">
      <c r="B989" s="90" t="s">
        <v>180</v>
      </c>
      <c r="C989" s="90" t="s">
        <v>160</v>
      </c>
      <c r="AM989" s="10"/>
    </row>
    <row r="990" spans="2:39">
      <c r="B990" s="90" t="s">
        <v>786</v>
      </c>
      <c r="C990" s="90" t="s">
        <v>160</v>
      </c>
      <c r="AM990" s="10"/>
    </row>
    <row r="991" spans="2:39">
      <c r="B991" s="90" t="s">
        <v>704</v>
      </c>
      <c r="C991" s="90" t="s">
        <v>160</v>
      </c>
      <c r="AM991" s="10"/>
    </row>
    <row r="992" spans="2:39">
      <c r="B992" s="90" t="s">
        <v>705</v>
      </c>
      <c r="C992" s="90" t="s">
        <v>160</v>
      </c>
      <c r="AM992" s="10"/>
    </row>
    <row r="993" spans="2:39">
      <c r="B993" s="90" t="s">
        <v>2040</v>
      </c>
      <c r="C993" s="90" t="s">
        <v>160</v>
      </c>
      <c r="AM993" s="10"/>
    </row>
    <row r="994" spans="2:39">
      <c r="B994" s="90" t="s">
        <v>706</v>
      </c>
      <c r="C994" s="90" t="s">
        <v>160</v>
      </c>
      <c r="AM994" s="10"/>
    </row>
    <row r="995" spans="2:39">
      <c r="B995" s="90" t="s">
        <v>817</v>
      </c>
      <c r="C995" s="90" t="s">
        <v>160</v>
      </c>
      <c r="AM995" s="10"/>
    </row>
    <row r="996" spans="2:39">
      <c r="B996" s="90" t="s">
        <v>707</v>
      </c>
      <c r="C996" s="90" t="s">
        <v>160</v>
      </c>
      <c r="AM996" s="10"/>
    </row>
    <row r="997" spans="2:39">
      <c r="B997" s="90" t="s">
        <v>708</v>
      </c>
      <c r="C997" s="90" t="s">
        <v>160</v>
      </c>
      <c r="AM997" s="10"/>
    </row>
    <row r="998" spans="2:39">
      <c r="B998" s="90" t="s">
        <v>709</v>
      </c>
      <c r="C998" s="90" t="s">
        <v>160</v>
      </c>
      <c r="AM998" s="10"/>
    </row>
    <row r="999" spans="2:39">
      <c r="B999" s="90" t="s">
        <v>710</v>
      </c>
      <c r="C999" s="90" t="s">
        <v>160</v>
      </c>
      <c r="AM999" s="10"/>
    </row>
    <row r="1000" spans="2:39">
      <c r="B1000" s="90" t="s">
        <v>711</v>
      </c>
      <c r="C1000" s="90" t="s">
        <v>160</v>
      </c>
      <c r="AM1000" s="10"/>
    </row>
    <row r="1001" spans="2:39">
      <c r="B1001" s="90" t="s">
        <v>712</v>
      </c>
      <c r="C1001" s="90" t="s">
        <v>160</v>
      </c>
      <c r="AM1001" s="10"/>
    </row>
    <row r="1002" spans="2:39">
      <c r="B1002" s="90" t="s">
        <v>713</v>
      </c>
      <c r="C1002" s="90" t="s">
        <v>160</v>
      </c>
      <c r="AM1002" s="10"/>
    </row>
    <row r="1003" spans="2:39">
      <c r="B1003" s="90" t="s">
        <v>714</v>
      </c>
      <c r="C1003" s="90" t="s">
        <v>160</v>
      </c>
      <c r="AM1003" s="10"/>
    </row>
    <row r="1004" spans="2:39">
      <c r="B1004" s="90" t="s">
        <v>715</v>
      </c>
      <c r="C1004" s="90" t="s">
        <v>160</v>
      </c>
      <c r="AM1004" s="10"/>
    </row>
    <row r="1005" spans="2:39">
      <c r="B1005" s="90" t="s">
        <v>716</v>
      </c>
      <c r="C1005" s="90" t="s">
        <v>160</v>
      </c>
      <c r="AM1005" s="10"/>
    </row>
    <row r="1006" spans="2:39">
      <c r="B1006" s="90" t="s">
        <v>3816</v>
      </c>
      <c r="C1006" s="90" t="s">
        <v>160</v>
      </c>
      <c r="AM1006" s="10"/>
    </row>
    <row r="1007" spans="2:39">
      <c r="B1007" s="90" t="s">
        <v>717</v>
      </c>
      <c r="C1007" s="90" t="s">
        <v>160</v>
      </c>
      <c r="AM1007" s="10"/>
    </row>
    <row r="1008" spans="2:39">
      <c r="B1008" s="90" t="s">
        <v>718</v>
      </c>
      <c r="C1008" s="90" t="s">
        <v>160</v>
      </c>
      <c r="AM1008" s="10"/>
    </row>
    <row r="1009" spans="2:39">
      <c r="B1009" s="90" t="s">
        <v>719</v>
      </c>
      <c r="C1009" s="90" t="s">
        <v>160</v>
      </c>
      <c r="AM1009" s="10"/>
    </row>
    <row r="1010" spans="2:39">
      <c r="B1010" s="90" t="s">
        <v>720</v>
      </c>
      <c r="C1010" s="90" t="s">
        <v>160</v>
      </c>
      <c r="AM1010" s="10"/>
    </row>
    <row r="1011" spans="2:39">
      <c r="B1011" s="90" t="s">
        <v>721</v>
      </c>
      <c r="C1011" s="90" t="s">
        <v>160</v>
      </c>
      <c r="AM1011" s="10"/>
    </row>
    <row r="1012" spans="2:39">
      <c r="B1012" s="90" t="s">
        <v>722</v>
      </c>
      <c r="C1012" s="90" t="s">
        <v>160</v>
      </c>
      <c r="AM1012" s="10"/>
    </row>
    <row r="1013" spans="2:39">
      <c r="B1013" s="90" t="s">
        <v>723</v>
      </c>
      <c r="C1013" s="90" t="s">
        <v>160</v>
      </c>
      <c r="AM1013" s="10"/>
    </row>
    <row r="1014" spans="2:39">
      <c r="B1014" s="90" t="s">
        <v>724</v>
      </c>
      <c r="C1014" s="90" t="s">
        <v>160</v>
      </c>
      <c r="AM1014" s="10"/>
    </row>
    <row r="1015" spans="2:39">
      <c r="B1015" s="90" t="s">
        <v>725</v>
      </c>
      <c r="C1015" s="90" t="s">
        <v>160</v>
      </c>
      <c r="AM1015" s="10"/>
    </row>
    <row r="1016" spans="2:39">
      <c r="B1016" s="90" t="s">
        <v>726</v>
      </c>
      <c r="C1016" s="90" t="s">
        <v>160</v>
      </c>
      <c r="D1016" s="90"/>
      <c r="AM1016" s="10"/>
    </row>
    <row r="1017" spans="2:39">
      <c r="B1017" s="90" t="s">
        <v>727</v>
      </c>
      <c r="C1017" s="90" t="s">
        <v>160</v>
      </c>
      <c r="D1017" s="90"/>
      <c r="AM1017" s="10"/>
    </row>
    <row r="1018" spans="2:39">
      <c r="B1018" s="90" t="s">
        <v>728</v>
      </c>
      <c r="C1018" s="90" t="s">
        <v>160</v>
      </c>
      <c r="D1018" s="90"/>
      <c r="AM1018" s="10"/>
    </row>
    <row r="1019" spans="2:39">
      <c r="B1019" s="90" t="s">
        <v>729</v>
      </c>
      <c r="C1019" s="90" t="s">
        <v>160</v>
      </c>
      <c r="D1019" s="90"/>
      <c r="AM1019" s="10"/>
    </row>
    <row r="1020" spans="2:39">
      <c r="B1020" s="90" t="s">
        <v>730</v>
      </c>
      <c r="C1020" s="90" t="s">
        <v>160</v>
      </c>
      <c r="D1020" s="90"/>
      <c r="AM1020" s="10"/>
    </row>
    <row r="1021" spans="2:39">
      <c r="B1021" s="90" t="s">
        <v>731</v>
      </c>
      <c r="C1021" s="90" t="s">
        <v>160</v>
      </c>
      <c r="D1021" s="90"/>
      <c r="AM1021" s="10"/>
    </row>
    <row r="1022" spans="2:39">
      <c r="B1022" s="90" t="s">
        <v>816</v>
      </c>
      <c r="C1022" s="90" t="s">
        <v>160</v>
      </c>
      <c r="D1022" s="90"/>
      <c r="AM1022" s="10"/>
    </row>
    <row r="1023" spans="2:39">
      <c r="B1023" s="90" t="s">
        <v>3507</v>
      </c>
      <c r="C1023" s="90" t="s">
        <v>160</v>
      </c>
      <c r="D1023" s="90"/>
      <c r="AM1023" s="10"/>
    </row>
    <row r="1024" spans="2:39">
      <c r="B1024" s="90" t="s">
        <v>2072</v>
      </c>
      <c r="C1024" s="90" t="s">
        <v>160</v>
      </c>
      <c r="D1024" s="90"/>
      <c r="AM1024" s="10"/>
    </row>
    <row r="1025" spans="2:39">
      <c r="B1025" s="90" t="s">
        <v>732</v>
      </c>
      <c r="C1025" s="90" t="s">
        <v>160</v>
      </c>
      <c r="D1025" s="90"/>
      <c r="AM1025" s="10"/>
    </row>
    <row r="1026" spans="2:39">
      <c r="B1026" s="90" t="s">
        <v>733</v>
      </c>
      <c r="C1026" s="90" t="s">
        <v>160</v>
      </c>
      <c r="D1026" s="90"/>
      <c r="AM1026" s="10"/>
    </row>
    <row r="1027" spans="2:39">
      <c r="B1027" s="90" t="s">
        <v>734</v>
      </c>
      <c r="C1027" s="90" t="s">
        <v>160</v>
      </c>
      <c r="D1027" s="90"/>
      <c r="AM1027" s="10"/>
    </row>
    <row r="1028" spans="2:39">
      <c r="B1028" s="90" t="s">
        <v>181</v>
      </c>
      <c r="C1028" s="90" t="s">
        <v>160</v>
      </c>
      <c r="D1028" s="90"/>
      <c r="AM1028" s="10"/>
    </row>
    <row r="1029" spans="2:39">
      <c r="B1029" s="90" t="s">
        <v>735</v>
      </c>
      <c r="C1029" s="90" t="s">
        <v>160</v>
      </c>
      <c r="D1029" s="90"/>
      <c r="AM1029" s="10"/>
    </row>
    <row r="1030" spans="2:39">
      <c r="B1030" s="90" t="s">
        <v>736</v>
      </c>
      <c r="C1030" s="90" t="s">
        <v>160</v>
      </c>
      <c r="D1030" s="90"/>
      <c r="AM1030" s="10"/>
    </row>
    <row r="1031" spans="2:39">
      <c r="B1031" s="90" t="s">
        <v>1441</v>
      </c>
      <c r="C1031" s="90" t="s">
        <v>160</v>
      </c>
      <c r="D1031" s="90"/>
      <c r="AM1031" s="10"/>
    </row>
    <row r="1032" spans="2:39">
      <c r="B1032" s="90" t="s">
        <v>737</v>
      </c>
      <c r="C1032" s="90" t="s">
        <v>160</v>
      </c>
      <c r="D1032" s="90"/>
      <c r="AM1032" s="10"/>
    </row>
    <row r="1033" spans="2:39">
      <c r="B1033" s="90" t="s">
        <v>738</v>
      </c>
      <c r="C1033" s="90" t="s">
        <v>160</v>
      </c>
      <c r="D1033" s="90"/>
      <c r="AM1033" s="10"/>
    </row>
    <row r="1034" spans="2:39">
      <c r="B1034" s="90" t="s">
        <v>739</v>
      </c>
      <c r="C1034" s="90" t="s">
        <v>160</v>
      </c>
      <c r="D1034" s="90"/>
      <c r="AM1034" s="10"/>
    </row>
    <row r="1035" spans="2:39">
      <c r="B1035" s="90" t="s">
        <v>740</v>
      </c>
      <c r="C1035" s="90" t="s">
        <v>160</v>
      </c>
      <c r="D1035" s="90"/>
      <c r="AM1035" s="10"/>
    </row>
    <row r="1036" spans="2:39">
      <c r="B1036" s="90" t="s">
        <v>741</v>
      </c>
      <c r="C1036" s="90" t="s">
        <v>160</v>
      </c>
      <c r="D1036" s="90"/>
      <c r="AM1036" s="10"/>
    </row>
    <row r="1037" spans="2:39">
      <c r="B1037" s="90" t="s">
        <v>742</v>
      </c>
      <c r="C1037" s="90" t="s">
        <v>160</v>
      </c>
      <c r="D1037" s="90"/>
      <c r="AM1037" s="10"/>
    </row>
    <row r="1038" spans="2:39">
      <c r="B1038" s="90" t="s">
        <v>743</v>
      </c>
      <c r="C1038" s="90" t="s">
        <v>160</v>
      </c>
      <c r="D1038" s="90"/>
      <c r="AM1038" s="10"/>
    </row>
    <row r="1039" spans="2:39">
      <c r="B1039" s="90" t="s">
        <v>744</v>
      </c>
      <c r="C1039" s="90" t="s">
        <v>160</v>
      </c>
      <c r="D1039" s="90"/>
      <c r="AM1039" s="10"/>
    </row>
    <row r="1040" spans="2:39">
      <c r="B1040" s="90" t="s">
        <v>745</v>
      </c>
      <c r="C1040" s="90" t="s">
        <v>160</v>
      </c>
      <c r="D1040" s="90"/>
      <c r="AM1040" s="10"/>
    </row>
    <row r="1041" spans="2:39">
      <c r="B1041" s="90" t="s">
        <v>746</v>
      </c>
      <c r="C1041" s="90" t="s">
        <v>160</v>
      </c>
      <c r="D1041" s="90"/>
      <c r="AM1041" s="10"/>
    </row>
    <row r="1042" spans="2:39">
      <c r="B1042" s="90" t="s">
        <v>3612</v>
      </c>
      <c r="C1042" s="90" t="s">
        <v>160</v>
      </c>
      <c r="D1042" s="90"/>
      <c r="AM1042" s="10"/>
    </row>
    <row r="1043" spans="2:39">
      <c r="B1043" s="90" t="s">
        <v>2085</v>
      </c>
      <c r="C1043" s="90" t="s">
        <v>160</v>
      </c>
      <c r="D1043" s="90"/>
      <c r="AM1043" s="10"/>
    </row>
    <row r="1044" spans="2:39">
      <c r="B1044" s="90" t="s">
        <v>747</v>
      </c>
      <c r="C1044" s="90" t="s">
        <v>160</v>
      </c>
      <c r="D1044" s="90"/>
      <c r="AM1044" s="10"/>
    </row>
    <row r="1045" spans="2:39">
      <c r="B1045" s="90" t="s">
        <v>748</v>
      </c>
      <c r="C1045" s="90" t="s">
        <v>160</v>
      </c>
      <c r="D1045" s="90"/>
      <c r="AM1045" s="10"/>
    </row>
    <row r="1046" spans="2:39">
      <c r="B1046" s="90" t="s">
        <v>4007</v>
      </c>
      <c r="C1046" s="90" t="s">
        <v>160</v>
      </c>
      <c r="D1046" s="90"/>
      <c r="AM1046" s="10"/>
    </row>
    <row r="1047" spans="2:39">
      <c r="B1047" s="90" t="s">
        <v>749</v>
      </c>
      <c r="C1047" s="90" t="s">
        <v>160</v>
      </c>
      <c r="D1047" s="90"/>
      <c r="AM1047" s="10"/>
    </row>
    <row r="1048" spans="2:39">
      <c r="B1048" s="90" t="s">
        <v>750</v>
      </c>
      <c r="C1048" s="90" t="s">
        <v>160</v>
      </c>
      <c r="D1048" s="90"/>
      <c r="AM1048" s="10"/>
    </row>
    <row r="1049" spans="2:39">
      <c r="B1049" s="90" t="s">
        <v>751</v>
      </c>
      <c r="C1049" s="90" t="s">
        <v>160</v>
      </c>
      <c r="D1049" s="90"/>
      <c r="AM1049" s="10"/>
    </row>
    <row r="1050" spans="2:39">
      <c r="B1050" s="90" t="s">
        <v>3151</v>
      </c>
      <c r="C1050" s="90" t="s">
        <v>160</v>
      </c>
      <c r="D1050" s="90"/>
      <c r="AM1050" s="10"/>
    </row>
    <row r="1051" spans="2:39">
      <c r="B1051" s="90" t="s">
        <v>182</v>
      </c>
      <c r="C1051" s="90" t="s">
        <v>160</v>
      </c>
      <c r="D1051" s="90"/>
      <c r="AM1051" s="10"/>
    </row>
    <row r="1052" spans="2:39">
      <c r="B1052" s="90" t="s">
        <v>2020</v>
      </c>
      <c r="C1052" s="90" t="s">
        <v>160</v>
      </c>
      <c r="D1052" s="90"/>
      <c r="AM1052" s="10"/>
    </row>
    <row r="1053" spans="2:39">
      <c r="B1053" s="90" t="s">
        <v>752</v>
      </c>
      <c r="C1053" s="90" t="s">
        <v>160</v>
      </c>
      <c r="D1053" s="90"/>
      <c r="AM1053" s="10"/>
    </row>
    <row r="1054" spans="2:39">
      <c r="B1054" s="90" t="s">
        <v>753</v>
      </c>
      <c r="C1054" s="90" t="s">
        <v>160</v>
      </c>
      <c r="D1054" s="90"/>
      <c r="AM1054" s="10"/>
    </row>
    <row r="1055" spans="2:39">
      <c r="B1055" s="90" t="s">
        <v>183</v>
      </c>
      <c r="C1055" s="90" t="s">
        <v>160</v>
      </c>
      <c r="D1055" s="90"/>
      <c r="AM1055" s="10"/>
    </row>
    <row r="1056" spans="2:39">
      <c r="B1056" s="90" t="s">
        <v>754</v>
      </c>
      <c r="C1056" s="90" t="s">
        <v>160</v>
      </c>
      <c r="D1056" s="90"/>
      <c r="AM1056" s="10"/>
    </row>
    <row r="1057" spans="2:39">
      <c r="B1057" s="90" t="s">
        <v>755</v>
      </c>
      <c r="C1057" s="90" t="s">
        <v>160</v>
      </c>
      <c r="D1057" s="90"/>
      <c r="AM1057" s="10"/>
    </row>
    <row r="1058" spans="2:39">
      <c r="B1058" s="90" t="s">
        <v>756</v>
      </c>
      <c r="C1058" s="90" t="s">
        <v>160</v>
      </c>
      <c r="D1058" s="90"/>
      <c r="AM1058" s="10"/>
    </row>
    <row r="1059" spans="2:39">
      <c r="B1059" s="90" t="s">
        <v>2054</v>
      </c>
      <c r="C1059" s="90" t="s">
        <v>160</v>
      </c>
      <c r="D1059" s="90"/>
      <c r="AM1059" s="10"/>
    </row>
    <row r="1060" spans="2:39">
      <c r="B1060" s="90" t="s">
        <v>757</v>
      </c>
      <c r="C1060" s="90" t="s">
        <v>160</v>
      </c>
      <c r="D1060" s="90"/>
      <c r="AM1060" s="10"/>
    </row>
    <row r="1061" spans="2:39">
      <c r="B1061" s="90" t="s">
        <v>2820</v>
      </c>
      <c r="C1061" s="90" t="s">
        <v>160</v>
      </c>
      <c r="D1061" s="90"/>
      <c r="AM1061" s="10"/>
    </row>
    <row r="1062" spans="2:39">
      <c r="B1062" s="90" t="s">
        <v>758</v>
      </c>
      <c r="C1062" s="90" t="s">
        <v>160</v>
      </c>
      <c r="D1062" s="90"/>
      <c r="AM1062" s="10"/>
    </row>
    <row r="1063" spans="2:39">
      <c r="B1063" s="90" t="s">
        <v>333</v>
      </c>
      <c r="C1063" s="90" t="s">
        <v>160</v>
      </c>
      <c r="D1063" s="90"/>
      <c r="AM1063" s="10"/>
    </row>
    <row r="1064" spans="2:39">
      <c r="B1064" s="90" t="s">
        <v>3840</v>
      </c>
      <c r="C1064" s="90" t="s">
        <v>160</v>
      </c>
      <c r="D1064" s="90"/>
      <c r="AM1064" s="10"/>
    </row>
    <row r="1065" spans="2:39">
      <c r="B1065" s="90" t="s">
        <v>759</v>
      </c>
      <c r="C1065" s="90" t="s">
        <v>160</v>
      </c>
      <c r="D1065" s="90"/>
      <c r="AM1065" s="10"/>
    </row>
    <row r="1066" spans="2:39">
      <c r="B1066" s="90" t="s">
        <v>760</v>
      </c>
      <c r="C1066" s="90" t="s">
        <v>160</v>
      </c>
      <c r="D1066" s="90"/>
      <c r="AM1066" s="10"/>
    </row>
    <row r="1067" spans="2:39">
      <c r="B1067" s="90" t="s">
        <v>799</v>
      </c>
      <c r="C1067" s="90" t="s">
        <v>160</v>
      </c>
      <c r="D1067" s="90"/>
      <c r="AM1067" s="10"/>
    </row>
    <row r="1068" spans="2:39">
      <c r="B1068" s="90" t="s">
        <v>761</v>
      </c>
      <c r="C1068" s="90" t="s">
        <v>160</v>
      </c>
      <c r="D1068" s="90"/>
      <c r="AM1068" s="10"/>
    </row>
    <row r="1069" spans="2:39">
      <c r="B1069" s="90" t="s">
        <v>762</v>
      </c>
      <c r="C1069" s="90" t="s">
        <v>160</v>
      </c>
      <c r="D1069" s="90"/>
      <c r="AM1069" s="10"/>
    </row>
    <row r="1070" spans="2:39">
      <c r="B1070" s="90" t="s">
        <v>763</v>
      </c>
      <c r="C1070" s="90" t="s">
        <v>160</v>
      </c>
      <c r="D1070" s="90"/>
      <c r="AM1070" s="10"/>
    </row>
    <row r="1071" spans="2:39">
      <c r="B1071" s="90" t="s">
        <v>796</v>
      </c>
      <c r="C1071" s="90" t="s">
        <v>160</v>
      </c>
      <c r="D1071" s="90"/>
      <c r="AM1071" s="10"/>
    </row>
    <row r="1072" spans="2:39">
      <c r="B1072" s="90" t="s">
        <v>4006</v>
      </c>
      <c r="C1072" s="90" t="s">
        <v>160</v>
      </c>
      <c r="D1072" s="90"/>
      <c r="AM1072" s="10"/>
    </row>
    <row r="1073" spans="2:39">
      <c r="B1073" s="90" t="s">
        <v>818</v>
      </c>
      <c r="C1073" s="90" t="s">
        <v>160</v>
      </c>
      <c r="D1073" s="90"/>
      <c r="AM1073" s="10"/>
    </row>
    <row r="1074" spans="2:39">
      <c r="B1074" s="90" t="s">
        <v>764</v>
      </c>
      <c r="C1074" s="90" t="s">
        <v>160</v>
      </c>
      <c r="D1074" s="90"/>
      <c r="AM1074" s="10"/>
    </row>
    <row r="1075" spans="2:39">
      <c r="B1075" s="90" t="s">
        <v>765</v>
      </c>
      <c r="C1075" s="90" t="s">
        <v>160</v>
      </c>
      <c r="D1075" s="90"/>
      <c r="AM1075" s="10"/>
    </row>
    <row r="1076" spans="2:39">
      <c r="B1076" s="90" t="s">
        <v>766</v>
      </c>
      <c r="C1076" s="90" t="s">
        <v>160</v>
      </c>
      <c r="D1076" s="90"/>
      <c r="AM1076" s="10"/>
    </row>
    <row r="1077" spans="2:39">
      <c r="B1077" s="90" t="s">
        <v>767</v>
      </c>
      <c r="C1077" s="90" t="s">
        <v>160</v>
      </c>
      <c r="D1077" s="90"/>
      <c r="AM1077" s="10"/>
    </row>
    <row r="1078" spans="2:39">
      <c r="B1078" s="90" t="s">
        <v>3788</v>
      </c>
      <c r="C1078" s="90" t="s">
        <v>160</v>
      </c>
      <c r="D1078" s="90"/>
      <c r="AM1078" s="10"/>
    </row>
    <row r="1079" spans="2:39">
      <c r="B1079" s="90" t="s">
        <v>768</v>
      </c>
      <c r="C1079" s="90" t="s">
        <v>160</v>
      </c>
      <c r="D1079" s="90"/>
      <c r="AM1079" s="10"/>
    </row>
    <row r="1080" spans="2:39">
      <c r="B1080" s="90" t="s">
        <v>795</v>
      </c>
      <c r="C1080" s="90" t="s">
        <v>160</v>
      </c>
      <c r="D1080" s="90"/>
      <c r="AM1080" s="10"/>
    </row>
    <row r="1081" spans="2:39">
      <c r="B1081" s="90" t="s">
        <v>769</v>
      </c>
      <c r="C1081" s="90" t="s">
        <v>160</v>
      </c>
      <c r="D1081" s="90"/>
      <c r="AM1081" s="10"/>
    </row>
    <row r="1082" spans="2:39">
      <c r="B1082" s="90" t="s">
        <v>770</v>
      </c>
      <c r="C1082" s="90" t="s">
        <v>160</v>
      </c>
      <c r="D1082" s="90"/>
      <c r="AM1082" s="10"/>
    </row>
    <row r="1083" spans="2:39">
      <c r="B1083" s="90" t="s">
        <v>819</v>
      </c>
      <c r="C1083" s="90" t="s">
        <v>160</v>
      </c>
      <c r="D1083" s="90"/>
      <c r="AM1083" s="10"/>
    </row>
    <row r="1084" spans="2:39">
      <c r="B1084" s="90" t="s">
        <v>771</v>
      </c>
      <c r="C1084" s="90" t="s">
        <v>160</v>
      </c>
      <c r="D1084" s="90"/>
      <c r="AM1084" s="10"/>
    </row>
    <row r="1085" spans="2:39">
      <c r="B1085" s="90" t="s">
        <v>772</v>
      </c>
      <c r="C1085" s="90" t="s">
        <v>160</v>
      </c>
      <c r="D1085" s="90"/>
      <c r="AM1085" s="10"/>
    </row>
    <row r="1086" spans="2:39">
      <c r="B1086" s="90" t="s">
        <v>798</v>
      </c>
      <c r="C1086" s="90" t="s">
        <v>160</v>
      </c>
      <c r="D1086" s="90"/>
      <c r="AM1086" s="10"/>
    </row>
    <row r="1087" spans="2:39">
      <c r="B1087" s="90" t="s">
        <v>773</v>
      </c>
      <c r="C1087" s="90" t="s">
        <v>160</v>
      </c>
      <c r="D1087" s="90"/>
      <c r="AM1087" s="10"/>
    </row>
    <row r="1088" spans="2:39">
      <c r="B1088" s="90" t="s">
        <v>774</v>
      </c>
      <c r="C1088" s="90" t="s">
        <v>160</v>
      </c>
      <c r="D1088" s="90"/>
      <c r="AM1088" s="10"/>
    </row>
    <row r="1089" spans="2:39">
      <c r="B1089" s="90" t="s">
        <v>775</v>
      </c>
      <c r="C1089" s="90" t="s">
        <v>160</v>
      </c>
      <c r="D1089" s="90"/>
      <c r="AM1089" s="10"/>
    </row>
    <row r="1090" spans="2:39">
      <c r="B1090" s="90" t="s">
        <v>776</v>
      </c>
      <c r="C1090" s="90" t="s">
        <v>160</v>
      </c>
      <c r="D1090" s="90"/>
      <c r="AM1090" s="10"/>
    </row>
    <row r="1091" spans="2:39">
      <c r="B1091" s="90" t="s">
        <v>787</v>
      </c>
      <c r="C1091" s="90" t="s">
        <v>160</v>
      </c>
      <c r="D1091" s="90"/>
      <c r="AM1091" s="10"/>
    </row>
    <row r="1092" spans="2:39">
      <c r="B1092" s="90" t="s">
        <v>792</v>
      </c>
      <c r="C1092" s="90" t="s">
        <v>160</v>
      </c>
      <c r="D1092" s="90"/>
      <c r="AM1092" s="10"/>
    </row>
    <row r="1093" spans="2:39">
      <c r="B1093" s="90" t="s">
        <v>777</v>
      </c>
      <c r="C1093" s="90" t="s">
        <v>160</v>
      </c>
      <c r="D1093" s="90"/>
      <c r="AM1093" s="10"/>
    </row>
    <row r="1094" spans="2:39">
      <c r="B1094" s="90" t="s">
        <v>184</v>
      </c>
      <c r="C1094" s="90" t="s">
        <v>160</v>
      </c>
      <c r="D1094" s="90"/>
      <c r="AM1094" s="10"/>
    </row>
    <row r="1095" spans="2:39">
      <c r="B1095" s="90" t="s">
        <v>778</v>
      </c>
      <c r="C1095" s="90" t="s">
        <v>160</v>
      </c>
      <c r="D1095" s="90"/>
      <c r="AM1095" s="10"/>
    </row>
    <row r="1096" spans="2:39">
      <c r="B1096" s="90" t="s">
        <v>800</v>
      </c>
      <c r="C1096" s="90" t="s">
        <v>160</v>
      </c>
      <c r="D1096" s="90"/>
      <c r="AM1096" s="10"/>
    </row>
    <row r="1097" spans="2:39">
      <c r="B1097" s="90" t="s">
        <v>1440</v>
      </c>
      <c r="C1097" s="90" t="s">
        <v>160</v>
      </c>
      <c r="D1097" s="90"/>
      <c r="AM1097" s="10"/>
    </row>
    <row r="1098" spans="2:39">
      <c r="B1098" s="90" t="s">
        <v>779</v>
      </c>
      <c r="C1098" s="90" t="s">
        <v>160</v>
      </c>
      <c r="D1098" s="90"/>
      <c r="AM1098" s="10"/>
    </row>
    <row r="1099" spans="2:39">
      <c r="B1099" s="90" t="s">
        <v>780</v>
      </c>
      <c r="C1099" s="90" t="s">
        <v>160</v>
      </c>
      <c r="D1099" s="90"/>
      <c r="AM1099" s="10"/>
    </row>
    <row r="1100" spans="2:39">
      <c r="B1100" s="90" t="s">
        <v>781</v>
      </c>
      <c r="C1100" s="90" t="s">
        <v>160</v>
      </c>
      <c r="D1100" s="90"/>
      <c r="AM1100" s="10"/>
    </row>
    <row r="1101" spans="2:39">
      <c r="B1101" s="90" t="s">
        <v>782</v>
      </c>
      <c r="C1101" s="90" t="s">
        <v>160</v>
      </c>
      <c r="D1101" s="90"/>
      <c r="AM1101" s="10"/>
    </row>
    <row r="1102" spans="2:39">
      <c r="B1102" s="90" t="s">
        <v>185</v>
      </c>
      <c r="C1102" s="90" t="s">
        <v>160</v>
      </c>
      <c r="D1102" s="90"/>
      <c r="AM1102" s="10"/>
    </row>
    <row r="1103" spans="2:39">
      <c r="B1103" s="90" t="s">
        <v>1268</v>
      </c>
      <c r="C1103" s="90" t="s">
        <v>160</v>
      </c>
      <c r="D1103" s="90"/>
      <c r="AM1103" s="10"/>
    </row>
    <row r="1104" spans="2:39">
      <c r="B1104" s="90" t="s">
        <v>3660</v>
      </c>
      <c r="C1104" s="90" t="s">
        <v>3554</v>
      </c>
      <c r="D1104" s="90"/>
      <c r="AM1104" s="10"/>
    </row>
    <row r="1105" spans="2:39">
      <c r="B1105" s="90" t="s">
        <v>3579</v>
      </c>
      <c r="C1105" s="90" t="s">
        <v>3554</v>
      </c>
      <c r="D1105" s="90"/>
      <c r="AM1105" s="10"/>
    </row>
    <row r="1106" spans="2:39">
      <c r="B1106" s="90" t="s">
        <v>3578</v>
      </c>
      <c r="C1106" s="90" t="s">
        <v>3554</v>
      </c>
      <c r="D1106" s="90"/>
      <c r="AM1106" s="10"/>
    </row>
    <row r="1107" spans="2:39">
      <c r="B1107" s="90" t="s">
        <v>3580</v>
      </c>
      <c r="C1107" s="90" t="s">
        <v>3554</v>
      </c>
      <c r="D1107" s="90"/>
      <c r="AM1107" s="10"/>
    </row>
    <row r="1108" spans="2:39">
      <c r="B1108" s="90" t="s">
        <v>3597</v>
      </c>
      <c r="C1108" s="90" t="s">
        <v>3554</v>
      </c>
      <c r="D1108" s="90"/>
      <c r="AM1108" s="10"/>
    </row>
    <row r="1109" spans="2:39">
      <c r="B1109" s="90" t="s">
        <v>1480</v>
      </c>
      <c r="C1109" s="90" t="s">
        <v>150</v>
      </c>
      <c r="D1109" s="90"/>
      <c r="AM1109" s="10"/>
    </row>
    <row r="1110" spans="2:39">
      <c r="B1110" s="90" t="s">
        <v>1481</v>
      </c>
      <c r="C1110" s="90" t="s">
        <v>150</v>
      </c>
      <c r="D1110" s="90"/>
      <c r="AM1110" s="10"/>
    </row>
    <row r="1111" spans="2:39">
      <c r="B1111" s="90" t="s">
        <v>1488</v>
      </c>
      <c r="C1111" s="90" t="s">
        <v>150</v>
      </c>
      <c r="D1111" s="90"/>
      <c r="AM1111" s="10"/>
    </row>
    <row r="1112" spans="2:39">
      <c r="B1112" s="90" t="s">
        <v>1492</v>
      </c>
      <c r="C1112" s="90" t="s">
        <v>150</v>
      </c>
      <c r="D1112" s="90"/>
      <c r="AM1112" s="10"/>
    </row>
    <row r="1113" spans="2:39">
      <c r="B1113" s="90" t="s">
        <v>1496</v>
      </c>
      <c r="C1113" s="90" t="s">
        <v>150</v>
      </c>
      <c r="D1113" s="90"/>
      <c r="AM1113" s="10"/>
    </row>
    <row r="1114" spans="2:39">
      <c r="B1114" s="90" t="s">
        <v>1497</v>
      </c>
      <c r="C1114" s="90" t="s">
        <v>150</v>
      </c>
      <c r="D1114" s="90"/>
      <c r="AM1114" s="10"/>
    </row>
    <row r="1115" spans="2:39">
      <c r="B1115" s="90" t="s">
        <v>1498</v>
      </c>
      <c r="C1115" s="90" t="s">
        <v>150</v>
      </c>
      <c r="D1115" s="90"/>
      <c r="AM1115" s="10"/>
    </row>
    <row r="1116" spans="2:39">
      <c r="B1116" s="90" t="s">
        <v>3505</v>
      </c>
      <c r="C1116" s="90" t="s">
        <v>150</v>
      </c>
      <c r="D1116" s="90"/>
      <c r="AM1116" s="10"/>
    </row>
    <row r="1117" spans="2:39">
      <c r="B1117" s="90" t="s">
        <v>3833</v>
      </c>
      <c r="C1117" s="90" t="s">
        <v>150</v>
      </c>
      <c r="D1117" s="90"/>
      <c r="AM1117" s="10"/>
    </row>
    <row r="1118" spans="2:39">
      <c r="B1118" s="90" t="s">
        <v>1528</v>
      </c>
      <c r="C1118" s="90" t="s">
        <v>150</v>
      </c>
      <c r="D1118" s="90"/>
      <c r="AM1118" s="10"/>
    </row>
    <row r="1119" spans="2:39">
      <c r="B1119" s="90" t="s">
        <v>1529</v>
      </c>
      <c r="C1119" s="90" t="s">
        <v>150</v>
      </c>
      <c r="D1119" s="90"/>
      <c r="AM1119" s="10"/>
    </row>
    <row r="1120" spans="2:39">
      <c r="B1120" s="90" t="s">
        <v>1530</v>
      </c>
      <c r="C1120" s="90" t="s">
        <v>150</v>
      </c>
      <c r="D1120" s="90"/>
      <c r="AM1120" s="10"/>
    </row>
    <row r="1121" spans="2:39">
      <c r="B1121" s="90" t="s">
        <v>1539</v>
      </c>
      <c r="C1121" s="90" t="s">
        <v>150</v>
      </c>
      <c r="D1121" s="90"/>
      <c r="AM1121" s="10"/>
    </row>
    <row r="1122" spans="2:39">
      <c r="B1122" s="90" t="s">
        <v>543</v>
      </c>
      <c r="C1122" s="90" t="s">
        <v>150</v>
      </c>
      <c r="D1122" s="90"/>
      <c r="AM1122" s="10"/>
    </row>
    <row r="1123" spans="2:39">
      <c r="B1123" s="90" t="s">
        <v>2074</v>
      </c>
      <c r="C1123" s="90" t="s">
        <v>150</v>
      </c>
      <c r="D1123" s="90"/>
      <c r="AM1123" s="10"/>
    </row>
    <row r="1124" spans="2:39">
      <c r="B1124" s="90" t="s">
        <v>1553</v>
      </c>
      <c r="C1124" s="90" t="s">
        <v>150</v>
      </c>
      <c r="D1124" s="90"/>
      <c r="AM1124" s="10"/>
    </row>
    <row r="1125" spans="2:39">
      <c r="B1125" s="90" t="s">
        <v>1554</v>
      </c>
      <c r="C1125" s="90" t="s">
        <v>150</v>
      </c>
      <c r="D1125" s="90"/>
      <c r="AM1125" s="10"/>
    </row>
    <row r="1126" spans="2:39">
      <c r="B1126" s="90" t="s">
        <v>1555</v>
      </c>
      <c r="C1126" s="90" t="s">
        <v>150</v>
      </c>
      <c r="D1126" s="90"/>
      <c r="AM1126" s="10"/>
    </row>
    <row r="1127" spans="2:39">
      <c r="B1127" s="90" t="s">
        <v>1556</v>
      </c>
      <c r="C1127" s="90" t="s">
        <v>150</v>
      </c>
      <c r="D1127" s="90"/>
      <c r="AM1127" s="10"/>
    </row>
    <row r="1128" spans="2:39">
      <c r="B1128" s="90" t="s">
        <v>1557</v>
      </c>
      <c r="C1128" s="90" t="s">
        <v>150</v>
      </c>
      <c r="D1128" s="90"/>
      <c r="AM1128" s="10"/>
    </row>
    <row r="1129" spans="2:39">
      <c r="B1129" s="90" t="s">
        <v>2055</v>
      </c>
      <c r="C1129" s="90" t="s">
        <v>150</v>
      </c>
      <c r="D1129" s="90"/>
      <c r="AM1129" s="10"/>
    </row>
    <row r="1130" spans="2:39">
      <c r="B1130" s="90" t="s">
        <v>1558</v>
      </c>
      <c r="C1130" s="90" t="s">
        <v>150</v>
      </c>
      <c r="D1130" s="90"/>
      <c r="AM1130" s="10"/>
    </row>
    <row r="1131" spans="2:39">
      <c r="B1131" s="90" t="s">
        <v>1559</v>
      </c>
      <c r="C1131" s="90" t="s">
        <v>150</v>
      </c>
      <c r="D1131" s="90"/>
      <c r="AM1131" s="10"/>
    </row>
    <row r="1132" spans="2:39">
      <c r="B1132" s="90" t="s">
        <v>1563</v>
      </c>
      <c r="C1132" s="90" t="s">
        <v>150</v>
      </c>
      <c r="D1132" s="90"/>
      <c r="AM1132" s="10"/>
    </row>
    <row r="1133" spans="2:39">
      <c r="B1133" s="90" t="s">
        <v>1564</v>
      </c>
      <c r="C1133" s="90" t="s">
        <v>150</v>
      </c>
      <c r="D1133" s="90"/>
      <c r="AM1133" s="10"/>
    </row>
    <row r="1134" spans="2:39">
      <c r="B1134" s="90" t="s">
        <v>1565</v>
      </c>
      <c r="C1134" s="90" t="s">
        <v>150</v>
      </c>
      <c r="D1134" s="90"/>
      <c r="AM1134" s="10"/>
    </row>
    <row r="1135" spans="2:39">
      <c r="B1135" s="90" t="s">
        <v>1567</v>
      </c>
      <c r="C1135" s="90" t="s">
        <v>150</v>
      </c>
      <c r="D1135" s="90"/>
      <c r="AM1135" s="10"/>
    </row>
    <row r="1136" spans="2:39">
      <c r="B1136" s="90" t="s">
        <v>1576</v>
      </c>
      <c r="C1136" s="90" t="s">
        <v>150</v>
      </c>
      <c r="D1136" s="90"/>
      <c r="AM1136" s="10"/>
    </row>
    <row r="1137" spans="2:39">
      <c r="B1137" s="90" t="s">
        <v>1577</v>
      </c>
      <c r="C1137" s="90" t="s">
        <v>150</v>
      </c>
      <c r="D1137" s="90"/>
      <c r="AM1137" s="10"/>
    </row>
    <row r="1138" spans="2:39">
      <c r="B1138" s="90" t="s">
        <v>2025</v>
      </c>
      <c r="C1138" s="90" t="s">
        <v>150</v>
      </c>
      <c r="D1138" s="90"/>
      <c r="AM1138" s="10"/>
    </row>
    <row r="1139" spans="2:39">
      <c r="B1139" s="90" t="s">
        <v>3758</v>
      </c>
      <c r="C1139" s="90" t="s">
        <v>150</v>
      </c>
      <c r="D1139" s="90"/>
      <c r="AM1139" s="10"/>
    </row>
    <row r="1140" spans="2:39">
      <c r="B1140" s="90" t="s">
        <v>1612</v>
      </c>
      <c r="C1140" s="90" t="s">
        <v>150</v>
      </c>
      <c r="D1140" s="90"/>
      <c r="AM1140" s="10"/>
    </row>
    <row r="1141" spans="2:39">
      <c r="B1141" s="90" t="s">
        <v>3879</v>
      </c>
      <c r="C1141" s="90" t="s">
        <v>150</v>
      </c>
      <c r="D1141" s="90"/>
      <c r="AM1141" s="10"/>
    </row>
    <row r="1142" spans="2:39">
      <c r="B1142" s="90" t="s">
        <v>2021</v>
      </c>
      <c r="C1142" s="90" t="s">
        <v>150</v>
      </c>
      <c r="D1142" s="90"/>
      <c r="AM1142" s="10"/>
    </row>
    <row r="1143" spans="2:39">
      <c r="B1143" s="90" t="s">
        <v>1626</v>
      </c>
      <c r="C1143" s="90" t="s">
        <v>150</v>
      </c>
      <c r="D1143" s="90"/>
      <c r="AM1143" s="10"/>
    </row>
    <row r="1144" spans="2:39">
      <c r="B1144" s="90" t="s">
        <v>1627</v>
      </c>
      <c r="C1144" s="90" t="s">
        <v>150</v>
      </c>
      <c r="D1144" s="90"/>
      <c r="AM1144" s="10"/>
    </row>
    <row r="1145" spans="2:39">
      <c r="B1145" s="90" t="s">
        <v>3626</v>
      </c>
      <c r="C1145" s="90" t="s">
        <v>150</v>
      </c>
      <c r="D1145" s="90"/>
      <c r="AM1145" s="10"/>
    </row>
    <row r="1146" spans="2:39">
      <c r="B1146" s="90" t="s">
        <v>3625</v>
      </c>
      <c r="C1146" s="90" t="s">
        <v>150</v>
      </c>
      <c r="D1146" s="90"/>
      <c r="AM1146" s="10"/>
    </row>
    <row r="1147" spans="2:39">
      <c r="B1147" s="90" t="s">
        <v>3560</v>
      </c>
      <c r="C1147" s="90" t="s">
        <v>150</v>
      </c>
      <c r="D1147" s="90"/>
      <c r="AM1147" s="10"/>
    </row>
    <row r="1148" spans="2:39">
      <c r="B1148" s="90" t="s">
        <v>2030</v>
      </c>
      <c r="C1148" s="90" t="s">
        <v>150</v>
      </c>
      <c r="D1148" s="90"/>
      <c r="AM1148" s="10"/>
    </row>
    <row r="1149" spans="2:39">
      <c r="B1149" s="90" t="s">
        <v>1646</v>
      </c>
      <c r="C1149" s="90" t="s">
        <v>150</v>
      </c>
      <c r="D1149" s="90"/>
      <c r="AM1149" s="10"/>
    </row>
    <row r="1150" spans="2:39">
      <c r="B1150" s="90" t="s">
        <v>3526</v>
      </c>
      <c r="C1150" s="90" t="s">
        <v>150</v>
      </c>
      <c r="D1150" s="90"/>
      <c r="AM1150" s="10"/>
    </row>
    <row r="1151" spans="2:39">
      <c r="B1151" s="90" t="s">
        <v>3304</v>
      </c>
      <c r="C1151" s="90" t="s">
        <v>150</v>
      </c>
      <c r="D1151" s="90"/>
      <c r="AM1151" s="10"/>
    </row>
    <row r="1152" spans="2:39">
      <c r="B1152" s="90" t="s">
        <v>1662</v>
      </c>
      <c r="C1152" s="90" t="s">
        <v>150</v>
      </c>
      <c r="D1152" s="90"/>
      <c r="AM1152" s="10"/>
    </row>
    <row r="1153" spans="2:39">
      <c r="B1153" s="90" t="s">
        <v>1664</v>
      </c>
      <c r="C1153" s="90" t="s">
        <v>150</v>
      </c>
      <c r="D1153" s="90"/>
      <c r="AM1153" s="10"/>
    </row>
    <row r="1154" spans="2:39">
      <c r="B1154" s="90" t="s">
        <v>2773</v>
      </c>
      <c r="C1154" s="90" t="s">
        <v>150</v>
      </c>
      <c r="D1154" s="90"/>
      <c r="AM1154" s="10"/>
    </row>
    <row r="1155" spans="2:39">
      <c r="B1155" s="90" t="s">
        <v>1675</v>
      </c>
      <c r="C1155" s="90" t="s">
        <v>150</v>
      </c>
      <c r="D1155" s="90"/>
      <c r="AM1155" s="10"/>
    </row>
    <row r="1156" spans="2:39">
      <c r="B1156" s="90" t="s">
        <v>1678</v>
      </c>
      <c r="C1156" s="90" t="s">
        <v>150</v>
      </c>
      <c r="D1156" s="90"/>
      <c r="AM1156" s="10"/>
    </row>
    <row r="1157" spans="2:39">
      <c r="B1157" s="90" t="s">
        <v>3220</v>
      </c>
      <c r="C1157" s="90" t="s">
        <v>150</v>
      </c>
      <c r="D1157" s="90"/>
      <c r="AM1157" s="10"/>
    </row>
    <row r="1158" spans="2:39">
      <c r="B1158" s="90" t="s">
        <v>1710</v>
      </c>
      <c r="C1158" s="90" t="s">
        <v>150</v>
      </c>
      <c r="D1158" s="90"/>
      <c r="AM1158" s="10"/>
    </row>
    <row r="1159" spans="2:39">
      <c r="B1159" s="90" t="s">
        <v>1716</v>
      </c>
      <c r="C1159" s="90" t="s">
        <v>150</v>
      </c>
      <c r="D1159" s="90"/>
      <c r="AM1159" s="10"/>
    </row>
    <row r="1160" spans="2:39">
      <c r="B1160" s="90" t="s">
        <v>1721</v>
      </c>
      <c r="C1160" s="90" t="s">
        <v>150</v>
      </c>
      <c r="D1160" s="90"/>
      <c r="AM1160" s="10"/>
    </row>
    <row r="1161" spans="2:39">
      <c r="B1161" s="90" t="s">
        <v>1722</v>
      </c>
      <c r="C1161" s="90" t="s">
        <v>150</v>
      </c>
      <c r="D1161" s="90"/>
      <c r="AM1161" s="10"/>
    </row>
    <row r="1162" spans="2:39">
      <c r="B1162" s="90" t="s">
        <v>1723</v>
      </c>
      <c r="C1162" s="90" t="s">
        <v>150</v>
      </c>
      <c r="D1162" s="90"/>
      <c r="AM1162" s="10"/>
    </row>
    <row r="1163" spans="2:39">
      <c r="B1163" s="90" t="s">
        <v>1729</v>
      </c>
      <c r="C1163" s="90" t="s">
        <v>150</v>
      </c>
      <c r="D1163" s="90"/>
      <c r="AM1163" s="10"/>
    </row>
    <row r="1164" spans="2:39">
      <c r="B1164" s="90" t="s">
        <v>1730</v>
      </c>
      <c r="C1164" s="90" t="s">
        <v>150</v>
      </c>
      <c r="D1164" s="90"/>
      <c r="AM1164" s="10"/>
    </row>
    <row r="1165" spans="2:39">
      <c r="B1165" s="90" t="s">
        <v>1731</v>
      </c>
      <c r="C1165" s="90" t="s">
        <v>150</v>
      </c>
      <c r="D1165" s="90"/>
      <c r="AM1165" s="10"/>
    </row>
    <row r="1166" spans="2:39">
      <c r="B1166" s="90" t="s">
        <v>1732</v>
      </c>
      <c r="C1166" s="90" t="s">
        <v>150</v>
      </c>
      <c r="D1166" s="90"/>
      <c r="AM1166" s="10"/>
    </row>
    <row r="1167" spans="2:39">
      <c r="B1167" s="90" t="s">
        <v>1734</v>
      </c>
      <c r="C1167" s="90" t="s">
        <v>150</v>
      </c>
      <c r="D1167" s="90"/>
      <c r="AM1167" s="10"/>
    </row>
    <row r="1168" spans="2:39">
      <c r="B1168" s="90" t="s">
        <v>1735</v>
      </c>
      <c r="C1168" s="90" t="s">
        <v>150</v>
      </c>
      <c r="D1168" s="90"/>
      <c r="AM1168" s="10"/>
    </row>
    <row r="1169" spans="2:39">
      <c r="B1169" s="90" t="s">
        <v>1737</v>
      </c>
      <c r="C1169" s="90" t="s">
        <v>150</v>
      </c>
      <c r="D1169" s="90"/>
      <c r="AM1169" s="10"/>
    </row>
    <row r="1170" spans="2:39">
      <c r="B1170" s="90" t="s">
        <v>3628</v>
      </c>
      <c r="C1170" s="90" t="s">
        <v>150</v>
      </c>
      <c r="D1170" s="90"/>
      <c r="AM1170" s="10"/>
    </row>
    <row r="1171" spans="2:39">
      <c r="B1171" s="90" t="s">
        <v>1755</v>
      </c>
      <c r="C1171" s="90" t="s">
        <v>150</v>
      </c>
      <c r="D1171" s="90"/>
      <c r="AM1171" s="10"/>
    </row>
    <row r="1172" spans="2:39">
      <c r="B1172" s="90" t="s">
        <v>1756</v>
      </c>
      <c r="C1172" s="90" t="s">
        <v>150</v>
      </c>
      <c r="D1172" s="90"/>
      <c r="AM1172" s="10"/>
    </row>
    <row r="1173" spans="2:39">
      <c r="B1173" s="90" t="s">
        <v>2772</v>
      </c>
      <c r="C1173" s="90" t="s">
        <v>150</v>
      </c>
      <c r="D1173" s="90"/>
      <c r="AM1173" s="10"/>
    </row>
    <row r="1174" spans="2:39">
      <c r="B1174" s="90" t="s">
        <v>1762</v>
      </c>
      <c r="C1174" s="90" t="s">
        <v>150</v>
      </c>
      <c r="D1174" s="90"/>
      <c r="AM1174" s="10"/>
    </row>
    <row r="1175" spans="2:39">
      <c r="B1175" s="90" t="s">
        <v>1763</v>
      </c>
      <c r="C1175" s="90" t="s">
        <v>150</v>
      </c>
      <c r="D1175" s="90"/>
      <c r="AM1175" s="10"/>
    </row>
    <row r="1176" spans="2:39">
      <c r="B1176" s="90" t="s">
        <v>1764</v>
      </c>
      <c r="C1176" s="90" t="s">
        <v>150</v>
      </c>
      <c r="D1176" s="90"/>
      <c r="AM1176" s="10"/>
    </row>
    <row r="1177" spans="2:39">
      <c r="B1177" s="90" t="s">
        <v>1768</v>
      </c>
      <c r="C1177" s="90" t="s">
        <v>150</v>
      </c>
      <c r="D1177" s="90"/>
      <c r="AM1177" s="10"/>
    </row>
    <row r="1178" spans="2:39">
      <c r="B1178" s="90" t="s">
        <v>1769</v>
      </c>
      <c r="C1178" s="90" t="s">
        <v>150</v>
      </c>
      <c r="D1178" s="90"/>
      <c r="AM1178" s="10"/>
    </row>
    <row r="1179" spans="2:39">
      <c r="B1179" s="90" t="s">
        <v>1770</v>
      </c>
      <c r="C1179" s="90" t="s">
        <v>150</v>
      </c>
      <c r="D1179" s="90"/>
      <c r="AM1179" s="10"/>
    </row>
    <row r="1180" spans="2:39">
      <c r="B1180" s="90" t="s">
        <v>1794</v>
      </c>
      <c r="C1180" s="90" t="s">
        <v>150</v>
      </c>
      <c r="D1180" s="90"/>
      <c r="AM1180" s="10"/>
    </row>
    <row r="1181" spans="2:39">
      <c r="B1181" s="90" t="s">
        <v>1795</v>
      </c>
      <c r="C1181" s="90" t="s">
        <v>150</v>
      </c>
      <c r="D1181" s="90"/>
      <c r="AM1181" s="10"/>
    </row>
    <row r="1182" spans="2:39">
      <c r="B1182" s="90" t="s">
        <v>5674</v>
      </c>
      <c r="C1182" s="90" t="s">
        <v>150</v>
      </c>
      <c r="D1182" s="90"/>
      <c r="AM1182" s="10"/>
    </row>
    <row r="1183" spans="2:39">
      <c r="B1183" s="90" t="s">
        <v>2494</v>
      </c>
      <c r="C1183" s="90" t="s">
        <v>150</v>
      </c>
      <c r="D1183" s="90"/>
      <c r="AM1183" s="10"/>
    </row>
    <row r="1184" spans="2:39">
      <c r="B1184" s="90" t="s">
        <v>1797</v>
      </c>
      <c r="C1184" s="90" t="s">
        <v>150</v>
      </c>
      <c r="D1184" s="90"/>
      <c r="AM1184" s="10"/>
    </row>
    <row r="1185" spans="2:39">
      <c r="B1185" s="90" t="s">
        <v>1798</v>
      </c>
      <c r="C1185" s="90" t="s">
        <v>150</v>
      </c>
      <c r="D1185" s="90"/>
      <c r="AM1185" s="10"/>
    </row>
    <row r="1186" spans="2:39">
      <c r="B1186" s="90" t="s">
        <v>5673</v>
      </c>
      <c r="C1186" s="90" t="s">
        <v>150</v>
      </c>
      <c r="D1186" s="90"/>
      <c r="AM1186" s="10"/>
    </row>
    <row r="1187" spans="2:39">
      <c r="B1187" s="90" t="s">
        <v>5585</v>
      </c>
      <c r="C1187" s="90" t="s">
        <v>150</v>
      </c>
      <c r="D1187" s="90"/>
      <c r="AM1187" s="10"/>
    </row>
    <row r="1188" spans="2:39">
      <c r="B1188" s="90" t="s">
        <v>3181</v>
      </c>
      <c r="C1188" s="90" t="s">
        <v>150</v>
      </c>
      <c r="D1188" s="90"/>
      <c r="AM1188" s="10"/>
    </row>
    <row r="1189" spans="2:39">
      <c r="B1189" s="90" t="s">
        <v>1799</v>
      </c>
      <c r="C1189" s="90" t="s">
        <v>150</v>
      </c>
      <c r="D1189" s="90"/>
      <c r="AM1189" s="10"/>
    </row>
    <row r="1190" spans="2:39">
      <c r="B1190" s="90" t="s">
        <v>1800</v>
      </c>
      <c r="C1190" s="90" t="s">
        <v>150</v>
      </c>
      <c r="D1190" s="90"/>
      <c r="AM1190" s="10"/>
    </row>
    <row r="1191" spans="2:39">
      <c r="B1191" s="90" t="s">
        <v>1805</v>
      </c>
      <c r="C1191" s="90" t="s">
        <v>150</v>
      </c>
      <c r="D1191" s="90"/>
      <c r="AM1191" s="10"/>
    </row>
    <row r="1192" spans="2:39">
      <c r="B1192" s="90" t="s">
        <v>3247</v>
      </c>
      <c r="C1192" s="90" t="s">
        <v>150</v>
      </c>
      <c r="D1192" s="90"/>
      <c r="AM1192" s="10"/>
    </row>
    <row r="1193" spans="2:39">
      <c r="B1193" s="90" t="s">
        <v>2767</v>
      </c>
      <c r="C1193" s="90" t="s">
        <v>150</v>
      </c>
      <c r="D1193" s="90"/>
      <c r="AM1193" s="10"/>
    </row>
    <row r="1194" spans="2:39">
      <c r="B1194" s="90" t="s">
        <v>2111</v>
      </c>
      <c r="C1194" s="90" t="s">
        <v>150</v>
      </c>
      <c r="D1194" s="90"/>
      <c r="AM1194" s="10"/>
    </row>
    <row r="1195" spans="2:39">
      <c r="B1195" s="90" t="s">
        <v>1812</v>
      </c>
      <c r="C1195" s="90" t="s">
        <v>150</v>
      </c>
      <c r="D1195" s="90"/>
      <c r="AM1195" s="10"/>
    </row>
    <row r="1196" spans="2:39">
      <c r="B1196" s="90" t="s">
        <v>1813</v>
      </c>
      <c r="C1196" s="90" t="s">
        <v>150</v>
      </c>
      <c r="D1196" s="90"/>
      <c r="AM1196" s="10"/>
    </row>
    <row r="1197" spans="2:39">
      <c r="B1197" s="90" t="s">
        <v>2112</v>
      </c>
      <c r="C1197" s="90" t="s">
        <v>150</v>
      </c>
      <c r="D1197" s="90"/>
      <c r="AM1197" s="10"/>
    </row>
    <row r="1198" spans="2:39">
      <c r="B1198" s="90" t="s">
        <v>3533</v>
      </c>
      <c r="C1198" s="90" t="s">
        <v>150</v>
      </c>
      <c r="D1198" s="90"/>
      <c r="AM1198" s="10"/>
    </row>
    <row r="1199" spans="2:39">
      <c r="B1199" s="90" t="s">
        <v>1818</v>
      </c>
      <c r="C1199" s="90" t="s">
        <v>150</v>
      </c>
      <c r="D1199" s="90"/>
      <c r="AM1199" s="10"/>
    </row>
    <row r="1200" spans="2:39">
      <c r="B1200" s="90" t="s">
        <v>2135</v>
      </c>
      <c r="C1200" s="90" t="s">
        <v>150</v>
      </c>
      <c r="D1200" s="90"/>
      <c r="AM1200" s="10"/>
    </row>
    <row r="1201" spans="2:39">
      <c r="B1201" s="90" t="s">
        <v>2056</v>
      </c>
      <c r="C1201" s="90" t="s">
        <v>150</v>
      </c>
      <c r="D1201" s="90"/>
      <c r="AM1201" s="10"/>
    </row>
    <row r="1202" spans="2:39">
      <c r="B1202" s="90" t="s">
        <v>3673</v>
      </c>
      <c r="C1202" s="90" t="s">
        <v>150</v>
      </c>
      <c r="D1202" s="90"/>
      <c r="AM1202" s="10"/>
    </row>
    <row r="1203" spans="2:39">
      <c r="B1203" s="90" t="s">
        <v>1825</v>
      </c>
      <c r="C1203" s="90" t="s">
        <v>150</v>
      </c>
      <c r="D1203" s="90"/>
      <c r="AM1203" s="10"/>
    </row>
    <row r="1204" spans="2:39">
      <c r="B1204" s="90" t="s">
        <v>1841</v>
      </c>
      <c r="C1204" s="90" t="s">
        <v>150</v>
      </c>
      <c r="D1204" s="90"/>
      <c r="AM1204" s="10"/>
    </row>
    <row r="1205" spans="2:39">
      <c r="B1205" s="90" t="s">
        <v>2019</v>
      </c>
      <c r="C1205" s="90" t="s">
        <v>150</v>
      </c>
      <c r="D1205" s="90"/>
      <c r="AM1205" s="10"/>
    </row>
    <row r="1206" spans="2:39">
      <c r="B1206" s="90" t="s">
        <v>1856</v>
      </c>
      <c r="C1206" s="90" t="s">
        <v>150</v>
      </c>
      <c r="D1206" s="90"/>
      <c r="AM1206" s="10"/>
    </row>
    <row r="1207" spans="2:39">
      <c r="B1207" s="90" t="s">
        <v>1857</v>
      </c>
      <c r="C1207" s="90" t="s">
        <v>150</v>
      </c>
      <c r="D1207" s="90"/>
      <c r="AM1207" s="10"/>
    </row>
    <row r="1208" spans="2:39">
      <c r="B1208" s="90" t="s">
        <v>2939</v>
      </c>
      <c r="C1208" s="90" t="s">
        <v>150</v>
      </c>
      <c r="D1208" s="90"/>
      <c r="AM1208" s="10"/>
    </row>
    <row r="1209" spans="2:39">
      <c r="B1209" s="90" t="s">
        <v>1875</v>
      </c>
      <c r="C1209" s="90" t="s">
        <v>150</v>
      </c>
      <c r="D1209" s="90"/>
      <c r="AM1209" s="10"/>
    </row>
    <row r="1210" spans="2:39">
      <c r="B1210" s="90" t="s">
        <v>1891</v>
      </c>
      <c r="C1210" s="90" t="s">
        <v>150</v>
      </c>
      <c r="D1210" s="90"/>
      <c r="AM1210" s="10"/>
    </row>
    <row r="1211" spans="2:39">
      <c r="B1211" s="90" t="s">
        <v>1892</v>
      </c>
      <c r="C1211" s="90" t="s">
        <v>150</v>
      </c>
      <c r="D1211" s="90"/>
      <c r="AM1211" s="10"/>
    </row>
    <row r="1212" spans="2:39">
      <c r="B1212" s="90" t="s">
        <v>1894</v>
      </c>
      <c r="C1212" s="90" t="s">
        <v>150</v>
      </c>
      <c r="D1212" s="90"/>
      <c r="AM1212" s="10"/>
    </row>
    <row r="1213" spans="2:39">
      <c r="B1213" s="90" t="s">
        <v>1900</v>
      </c>
      <c r="C1213" s="90" t="s">
        <v>150</v>
      </c>
      <c r="D1213" s="90"/>
      <c r="AM1213" s="10"/>
    </row>
    <row r="1214" spans="2:39">
      <c r="B1214" s="90" t="s">
        <v>3320</v>
      </c>
      <c r="C1214" s="90" t="s">
        <v>150</v>
      </c>
      <c r="D1214" s="90"/>
      <c r="AM1214" s="10"/>
    </row>
    <row r="1215" spans="2:39">
      <c r="B1215" s="90" t="s">
        <v>2766</v>
      </c>
      <c r="C1215" s="90" t="s">
        <v>150</v>
      </c>
      <c r="D1215" s="90"/>
      <c r="AM1215" s="10"/>
    </row>
    <row r="1216" spans="2:39">
      <c r="B1216" s="90" t="s">
        <v>1922</v>
      </c>
      <c r="C1216" s="90" t="s">
        <v>150</v>
      </c>
      <c r="D1216" s="90"/>
      <c r="AM1216" s="10"/>
    </row>
    <row r="1217" spans="2:39">
      <c r="B1217" s="90" t="s">
        <v>3337</v>
      </c>
      <c r="C1217" s="90" t="s">
        <v>150</v>
      </c>
      <c r="D1217" s="90"/>
      <c r="AM1217" s="10"/>
    </row>
    <row r="1218" spans="2:39">
      <c r="B1218" s="90" t="s">
        <v>1929</v>
      </c>
      <c r="C1218" s="90" t="s">
        <v>150</v>
      </c>
      <c r="D1218" s="90"/>
      <c r="AM1218" s="10"/>
    </row>
    <row r="1219" spans="2:39">
      <c r="B1219" s="90" t="s">
        <v>1931</v>
      </c>
      <c r="C1219" s="90" t="s">
        <v>150</v>
      </c>
      <c r="D1219" s="90"/>
      <c r="AM1219" s="10"/>
    </row>
    <row r="1220" spans="2:39">
      <c r="B1220" s="90" t="s">
        <v>1936</v>
      </c>
      <c r="C1220" s="90" t="s">
        <v>150</v>
      </c>
      <c r="D1220" s="90"/>
      <c r="AM1220" s="10"/>
    </row>
    <row r="1221" spans="2:39">
      <c r="B1221" s="90" t="s">
        <v>1940</v>
      </c>
      <c r="C1221" s="90" t="s">
        <v>150</v>
      </c>
      <c r="D1221" s="90"/>
      <c r="AM1221" s="10"/>
    </row>
    <row r="1222" spans="2:39">
      <c r="B1222" s="90" t="s">
        <v>1942</v>
      </c>
      <c r="C1222" s="90" t="s">
        <v>150</v>
      </c>
      <c r="D1222" s="90"/>
      <c r="AM1222" s="10"/>
    </row>
    <row r="1223" spans="2:39">
      <c r="B1223" s="90" t="s">
        <v>1945</v>
      </c>
      <c r="C1223" s="90" t="s">
        <v>150</v>
      </c>
      <c r="D1223" s="90"/>
      <c r="AM1223" s="10"/>
    </row>
    <row r="1224" spans="2:39">
      <c r="B1224" s="90" t="s">
        <v>3527</v>
      </c>
      <c r="C1224" s="90" t="s">
        <v>150</v>
      </c>
      <c r="D1224" s="90"/>
      <c r="AM1224" s="10"/>
    </row>
    <row r="1225" spans="2:39">
      <c r="B1225" s="90" t="s">
        <v>3185</v>
      </c>
      <c r="C1225" s="90" t="s">
        <v>150</v>
      </c>
      <c r="D1225" s="90"/>
      <c r="AM1225" s="10"/>
    </row>
    <row r="1226" spans="2:39">
      <c r="B1226" s="90" t="s">
        <v>3398</v>
      </c>
      <c r="C1226" s="90" t="s">
        <v>150</v>
      </c>
      <c r="D1226" s="90"/>
      <c r="AM1226" s="10"/>
    </row>
    <row r="1227" spans="2:39">
      <c r="B1227" s="90" t="s">
        <v>1949</v>
      </c>
      <c r="C1227" s="90" t="s">
        <v>150</v>
      </c>
      <c r="D1227" s="90"/>
      <c r="AM1227" s="10"/>
    </row>
    <row r="1228" spans="2:39">
      <c r="B1228" s="90" t="s">
        <v>1950</v>
      </c>
      <c r="C1228" s="90" t="s">
        <v>150</v>
      </c>
      <c r="D1228" s="90"/>
      <c r="AM1228" s="10"/>
    </row>
    <row r="1229" spans="2:39">
      <c r="B1229" s="90" t="s">
        <v>1951</v>
      </c>
      <c r="C1229" s="90" t="s">
        <v>150</v>
      </c>
      <c r="D1229" s="90"/>
      <c r="AM1229" s="10"/>
    </row>
    <row r="1230" spans="2:39">
      <c r="B1230" s="90" t="s">
        <v>1968</v>
      </c>
      <c r="C1230" s="90" t="s">
        <v>150</v>
      </c>
      <c r="D1230" s="90"/>
      <c r="AM1230" s="10"/>
    </row>
    <row r="1231" spans="2:39">
      <c r="B1231" s="90" t="s">
        <v>1974</v>
      </c>
      <c r="C1231" s="90" t="s">
        <v>150</v>
      </c>
      <c r="D1231" s="90"/>
      <c r="AM1231" s="10"/>
    </row>
    <row r="1232" spans="2:39">
      <c r="B1232" s="90" t="s">
        <v>1978</v>
      </c>
      <c r="C1232" s="90" t="s">
        <v>150</v>
      </c>
      <c r="D1232" s="90"/>
      <c r="AM1232" s="10"/>
    </row>
    <row r="1233" spans="2:39">
      <c r="B1233" s="90" t="s">
        <v>1998</v>
      </c>
      <c r="C1233" s="90" t="s">
        <v>150</v>
      </c>
      <c r="D1233" s="90"/>
      <c r="AM1233" s="10"/>
    </row>
    <row r="1234" spans="2:39">
      <c r="B1234" s="90" t="s">
        <v>1999</v>
      </c>
      <c r="C1234" s="90" t="s">
        <v>150</v>
      </c>
      <c r="D1234" s="90"/>
      <c r="AM1234" s="10"/>
    </row>
    <row r="1235" spans="2:39">
      <c r="B1235" s="90" t="s">
        <v>5594</v>
      </c>
      <c r="C1235" s="90" t="s">
        <v>150</v>
      </c>
      <c r="D1235" s="90"/>
      <c r="AM1235" s="10"/>
    </row>
    <row r="1236" spans="2:39">
      <c r="B1236" s="90" t="s">
        <v>3756</v>
      </c>
      <c r="C1236" s="90" t="s">
        <v>150</v>
      </c>
      <c r="D1236" s="90"/>
      <c r="AM1236" s="10"/>
    </row>
    <row r="1237" spans="2:39">
      <c r="B1237" s="90" t="s">
        <v>5595</v>
      </c>
      <c r="C1237" s="90" t="s">
        <v>150</v>
      </c>
      <c r="D1237" s="90"/>
      <c r="AM1237" s="10"/>
    </row>
    <row r="1238" spans="2:39">
      <c r="B1238" s="90" t="s">
        <v>2008</v>
      </c>
      <c r="C1238" s="90" t="s">
        <v>150</v>
      </c>
      <c r="D1238" s="90"/>
      <c r="AM1238" s="10"/>
    </row>
    <row r="1239" spans="2:39">
      <c r="B1239" s="90" t="s">
        <v>2011</v>
      </c>
      <c r="C1239" s="90" t="s">
        <v>150</v>
      </c>
      <c r="D1239" s="90"/>
      <c r="AM1239" s="10"/>
    </row>
    <row r="1240" spans="2:39">
      <c r="B1240" s="90" t="s">
        <v>2663</v>
      </c>
      <c r="C1240" s="90" t="s">
        <v>2700</v>
      </c>
      <c r="D1240" s="90"/>
      <c r="AM1240" s="10"/>
    </row>
    <row r="1241" spans="2:39">
      <c r="B1241" s="90" t="s">
        <v>2664</v>
      </c>
      <c r="C1241" s="90" t="s">
        <v>2700</v>
      </c>
      <c r="D1241" s="90"/>
      <c r="AM1241" s="10"/>
    </row>
    <row r="1242" spans="2:39">
      <c r="B1242" s="90" t="s">
        <v>3334</v>
      </c>
      <c r="C1242" s="90" t="s">
        <v>2700</v>
      </c>
      <c r="D1242" s="90"/>
      <c r="AM1242" s="10"/>
    </row>
    <row r="1243" spans="2:39">
      <c r="B1243" s="90" t="s">
        <v>2665</v>
      </c>
      <c r="C1243" s="90" t="s">
        <v>2700</v>
      </c>
      <c r="D1243" s="90"/>
      <c r="AM1243" s="10"/>
    </row>
    <row r="1244" spans="2:39">
      <c r="B1244" s="90" t="s">
        <v>3661</v>
      </c>
      <c r="C1244" s="90" t="s">
        <v>2700</v>
      </c>
      <c r="D1244" s="90"/>
      <c r="AM1244" s="10"/>
    </row>
    <row r="1245" spans="2:39">
      <c r="B1245" s="90" t="s">
        <v>2666</v>
      </c>
      <c r="C1245" s="90" t="s">
        <v>2700</v>
      </c>
      <c r="D1245" s="90"/>
      <c r="AM1245" s="10"/>
    </row>
    <row r="1246" spans="2:39">
      <c r="B1246" s="90" t="s">
        <v>893</v>
      </c>
      <c r="C1246" s="90" t="s">
        <v>2700</v>
      </c>
      <c r="D1246" s="90"/>
      <c r="AM1246" s="10"/>
    </row>
    <row r="1247" spans="2:39">
      <c r="B1247" s="90" t="s">
        <v>3265</v>
      </c>
      <c r="C1247" s="90" t="s">
        <v>2700</v>
      </c>
      <c r="D1247" s="90"/>
      <c r="AM1247" s="10"/>
    </row>
    <row r="1248" spans="2:39">
      <c r="B1248" s="90" t="s">
        <v>1169</v>
      </c>
      <c r="C1248" s="90" t="s">
        <v>2700</v>
      </c>
      <c r="D1248" s="90"/>
      <c r="AM1248" s="10"/>
    </row>
    <row r="1249" spans="2:39">
      <c r="B1249" s="90" t="s">
        <v>2667</v>
      </c>
      <c r="C1249" s="90" t="s">
        <v>2700</v>
      </c>
      <c r="D1249" s="90"/>
      <c r="AM1249" s="10"/>
    </row>
    <row r="1250" spans="2:39">
      <c r="B1250" s="90" t="s">
        <v>3518</v>
      </c>
      <c r="C1250" s="90" t="s">
        <v>2700</v>
      </c>
      <c r="D1250" s="90"/>
      <c r="AM1250" s="10"/>
    </row>
    <row r="1251" spans="2:39">
      <c r="B1251" s="90" t="s">
        <v>2668</v>
      </c>
      <c r="C1251" s="90" t="s">
        <v>2700</v>
      </c>
      <c r="D1251" s="90"/>
      <c r="AM1251" s="10"/>
    </row>
    <row r="1252" spans="2:39">
      <c r="B1252" s="90" t="s">
        <v>2850</v>
      </c>
      <c r="C1252" s="90" t="s">
        <v>2700</v>
      </c>
      <c r="D1252" s="90"/>
      <c r="AM1252" s="10"/>
    </row>
    <row r="1253" spans="2:39">
      <c r="B1253" s="90" t="s">
        <v>2669</v>
      </c>
      <c r="C1253" s="90" t="s">
        <v>2700</v>
      </c>
      <c r="D1253" s="90"/>
      <c r="AM1253" s="10"/>
    </row>
    <row r="1254" spans="2:39">
      <c r="B1254" s="90" t="s">
        <v>960</v>
      </c>
      <c r="C1254" s="90" t="s">
        <v>2700</v>
      </c>
      <c r="D1254" s="90"/>
      <c r="AM1254" s="10"/>
    </row>
    <row r="1255" spans="2:39">
      <c r="B1255" s="90" t="s">
        <v>2670</v>
      </c>
      <c r="C1255" s="90" t="s">
        <v>2700</v>
      </c>
      <c r="D1255" s="90"/>
      <c r="AM1255" s="10"/>
    </row>
    <row r="1256" spans="2:39">
      <c r="B1256" s="90" t="s">
        <v>2671</v>
      </c>
      <c r="C1256" s="90" t="s">
        <v>2700</v>
      </c>
      <c r="D1256" s="90"/>
      <c r="AM1256" s="10"/>
    </row>
    <row r="1257" spans="2:39">
      <c r="B1257" s="90" t="s">
        <v>961</v>
      </c>
      <c r="C1257" s="90" t="s">
        <v>2700</v>
      </c>
      <c r="D1257" s="90"/>
      <c r="AM1257" s="10"/>
    </row>
    <row r="1258" spans="2:39">
      <c r="B1258" s="90" t="s">
        <v>2672</v>
      </c>
      <c r="C1258" s="90" t="s">
        <v>2700</v>
      </c>
      <c r="D1258" s="90"/>
      <c r="AM1258" s="10"/>
    </row>
    <row r="1259" spans="2:39">
      <c r="B1259" s="90" t="s">
        <v>3284</v>
      </c>
      <c r="C1259" s="90" t="s">
        <v>2700</v>
      </c>
      <c r="D1259" s="90"/>
      <c r="AM1259" s="10"/>
    </row>
    <row r="1260" spans="2:39">
      <c r="B1260" s="90" t="s">
        <v>976</v>
      </c>
      <c r="C1260" s="90" t="s">
        <v>2700</v>
      </c>
      <c r="D1260" s="90"/>
      <c r="AM1260" s="10"/>
    </row>
    <row r="1261" spans="2:39">
      <c r="B1261" s="90" t="s">
        <v>977</v>
      </c>
      <c r="C1261" s="90" t="s">
        <v>2700</v>
      </c>
      <c r="D1261" s="90"/>
      <c r="AM1261" s="10"/>
    </row>
    <row r="1262" spans="2:39">
      <c r="B1262" s="90" t="s">
        <v>170</v>
      </c>
      <c r="C1262" s="90" t="s">
        <v>2700</v>
      </c>
      <c r="D1262" s="90"/>
      <c r="AM1262" s="10"/>
    </row>
    <row r="1263" spans="2:39">
      <c r="B1263" s="90" t="s">
        <v>978</v>
      </c>
      <c r="C1263" s="90" t="s">
        <v>2700</v>
      </c>
      <c r="D1263" s="90"/>
      <c r="AM1263" s="10"/>
    </row>
    <row r="1264" spans="2:39">
      <c r="B1264" s="90" t="s">
        <v>1015</v>
      </c>
      <c r="C1264" s="90" t="s">
        <v>2700</v>
      </c>
      <c r="D1264" s="90"/>
      <c r="AM1264" s="10"/>
    </row>
    <row r="1265" spans="2:39">
      <c r="B1265" s="90" t="s">
        <v>1016</v>
      </c>
      <c r="C1265" s="90" t="s">
        <v>2700</v>
      </c>
      <c r="D1265" s="90"/>
      <c r="AM1265" s="10"/>
    </row>
    <row r="1266" spans="2:39">
      <c r="B1266" s="90" t="s">
        <v>1828</v>
      </c>
      <c r="C1266" s="90" t="s">
        <v>2700</v>
      </c>
      <c r="D1266" s="90"/>
      <c r="AM1266" s="10"/>
    </row>
    <row r="1267" spans="2:39">
      <c r="B1267" s="90" t="s">
        <v>2673</v>
      </c>
      <c r="C1267" s="90" t="s">
        <v>2700</v>
      </c>
      <c r="D1267" s="90"/>
      <c r="AM1267" s="10"/>
    </row>
    <row r="1268" spans="2:39">
      <c r="B1268" s="90" t="s">
        <v>2674</v>
      </c>
      <c r="C1268" s="90" t="s">
        <v>2700</v>
      </c>
      <c r="D1268" s="90"/>
      <c r="AM1268" s="10"/>
    </row>
    <row r="1269" spans="2:39">
      <c r="B1269" s="90" t="s">
        <v>2675</v>
      </c>
      <c r="C1269" s="90" t="s">
        <v>2700</v>
      </c>
      <c r="D1269" s="90"/>
      <c r="AM1269" s="10"/>
    </row>
    <row r="1270" spans="2:39">
      <c r="B1270" s="90" t="s">
        <v>2676</v>
      </c>
      <c r="C1270" s="90" t="s">
        <v>2700</v>
      </c>
      <c r="D1270" s="90"/>
      <c r="AM1270" s="10"/>
    </row>
    <row r="1271" spans="2:39">
      <c r="B1271" s="90" t="s">
        <v>2677</v>
      </c>
      <c r="C1271" s="90" t="s">
        <v>2700</v>
      </c>
      <c r="D1271" s="90"/>
      <c r="AM1271" s="10"/>
    </row>
    <row r="1272" spans="2:39">
      <c r="B1272" s="90" t="s">
        <v>2678</v>
      </c>
      <c r="C1272" s="90" t="s">
        <v>2700</v>
      </c>
      <c r="D1272" s="90"/>
      <c r="AM1272" s="10"/>
    </row>
    <row r="1273" spans="2:39">
      <c r="B1273" s="90" t="s">
        <v>2679</v>
      </c>
      <c r="C1273" s="90" t="s">
        <v>2700</v>
      </c>
      <c r="D1273" s="90"/>
      <c r="AM1273" s="10"/>
    </row>
    <row r="1274" spans="2:39">
      <c r="B1274" s="90" t="s">
        <v>2680</v>
      </c>
      <c r="C1274" s="90" t="s">
        <v>2700</v>
      </c>
      <c r="D1274" s="90"/>
      <c r="AM1274" s="10"/>
    </row>
    <row r="1275" spans="2:39">
      <c r="B1275" s="90" t="s">
        <v>2746</v>
      </c>
      <c r="C1275" s="90" t="s">
        <v>2700</v>
      </c>
      <c r="D1275" s="90"/>
      <c r="AM1275" s="10"/>
    </row>
    <row r="1276" spans="2:39">
      <c r="B1276" s="90" t="s">
        <v>2835</v>
      </c>
      <c r="C1276" s="90" t="s">
        <v>2700</v>
      </c>
      <c r="D1276" s="90"/>
      <c r="AM1276" s="10"/>
    </row>
    <row r="1277" spans="2:39">
      <c r="B1277" s="90" t="s">
        <v>2681</v>
      </c>
      <c r="C1277" s="90" t="s">
        <v>2700</v>
      </c>
      <c r="D1277" s="90"/>
      <c r="AM1277" s="10"/>
    </row>
    <row r="1278" spans="2:39">
      <c r="B1278" s="90" t="s">
        <v>2682</v>
      </c>
      <c r="C1278" s="90" t="s">
        <v>2700</v>
      </c>
      <c r="D1278" s="90"/>
      <c r="AM1278" s="10"/>
    </row>
    <row r="1279" spans="2:39">
      <c r="B1279" s="90" t="s">
        <v>2745</v>
      </c>
      <c r="C1279" s="90" t="s">
        <v>2700</v>
      </c>
      <c r="D1279" s="90"/>
      <c r="AM1279" s="10"/>
    </row>
    <row r="1280" spans="2:39">
      <c r="B1280" s="90" t="s">
        <v>2683</v>
      </c>
      <c r="C1280" s="90" t="s">
        <v>2700</v>
      </c>
      <c r="D1280" s="90"/>
      <c r="AM1280" s="10"/>
    </row>
    <row r="1281" spans="2:39">
      <c r="B1281" s="90" t="s">
        <v>2922</v>
      </c>
      <c r="C1281" s="90" t="s">
        <v>2700</v>
      </c>
      <c r="D1281" s="90"/>
      <c r="AM1281" s="10"/>
    </row>
    <row r="1282" spans="2:39">
      <c r="B1282" s="90" t="s">
        <v>2684</v>
      </c>
      <c r="C1282" s="90" t="s">
        <v>2700</v>
      </c>
      <c r="D1282" s="90"/>
      <c r="AM1282" s="10"/>
    </row>
    <row r="1283" spans="2:39">
      <c r="B1283" s="90" t="s">
        <v>3431</v>
      </c>
      <c r="C1283" s="90" t="s">
        <v>165</v>
      </c>
      <c r="D1283" s="90"/>
      <c r="AM1283" s="10"/>
    </row>
    <row r="1284" spans="2:39">
      <c r="B1284" s="90" t="s">
        <v>3420</v>
      </c>
      <c r="C1284" s="90" t="s">
        <v>165</v>
      </c>
      <c r="D1284" s="90"/>
      <c r="AM1284" s="10"/>
    </row>
    <row r="1285" spans="2:39">
      <c r="B1285" s="90" t="s">
        <v>3421</v>
      </c>
      <c r="C1285" s="90" t="s">
        <v>165</v>
      </c>
      <c r="D1285" s="90"/>
      <c r="AM1285" s="10"/>
    </row>
    <row r="1286" spans="2:39">
      <c r="B1286" s="90" t="s">
        <v>1465</v>
      </c>
      <c r="C1286" s="90" t="s">
        <v>165</v>
      </c>
      <c r="D1286" s="90"/>
      <c r="AM1286" s="10"/>
    </row>
    <row r="1287" spans="2:39">
      <c r="B1287" s="90" t="s">
        <v>1470</v>
      </c>
      <c r="C1287" s="90" t="s">
        <v>165</v>
      </c>
      <c r="D1287" s="90"/>
      <c r="AM1287" s="10"/>
    </row>
    <row r="1288" spans="2:39">
      <c r="B1288" s="90" t="s">
        <v>2821</v>
      </c>
      <c r="C1288" s="90" t="s">
        <v>165</v>
      </c>
      <c r="D1288" s="90"/>
      <c r="AM1288" s="10"/>
    </row>
    <row r="1289" spans="2:39">
      <c r="B1289" s="90" t="s">
        <v>2755</v>
      </c>
      <c r="C1289" s="90" t="s">
        <v>165</v>
      </c>
      <c r="D1289" s="90"/>
      <c r="AM1289" s="10"/>
    </row>
    <row r="1290" spans="2:39">
      <c r="B1290" s="90" t="s">
        <v>1466</v>
      </c>
      <c r="C1290" s="90" t="s">
        <v>165</v>
      </c>
      <c r="D1290" s="90"/>
      <c r="AM1290" s="10"/>
    </row>
    <row r="1291" spans="2:39">
      <c r="B1291" s="90" t="s">
        <v>1471</v>
      </c>
      <c r="C1291" s="90" t="s">
        <v>165</v>
      </c>
      <c r="D1291" s="90"/>
      <c r="AM1291" s="10"/>
    </row>
    <row r="1292" spans="2:39">
      <c r="B1292" s="90" t="s">
        <v>2814</v>
      </c>
      <c r="C1292" s="90" t="s">
        <v>165</v>
      </c>
      <c r="D1292" s="90"/>
      <c r="AM1292" s="10"/>
    </row>
    <row r="1293" spans="2:39">
      <c r="B1293" s="90" t="s">
        <v>2756</v>
      </c>
      <c r="C1293" s="90" t="s">
        <v>165</v>
      </c>
      <c r="D1293" s="90"/>
      <c r="AM1293" s="10"/>
    </row>
    <row r="1294" spans="2:39">
      <c r="B1294" s="90" t="s">
        <v>1467</v>
      </c>
      <c r="C1294" s="90" t="s">
        <v>165</v>
      </c>
      <c r="D1294" s="90"/>
      <c r="AM1294" s="10"/>
    </row>
    <row r="1295" spans="2:39">
      <c r="B1295" s="90" t="s">
        <v>1472</v>
      </c>
      <c r="C1295" s="90" t="s">
        <v>165</v>
      </c>
      <c r="D1295" s="90"/>
      <c r="AM1295" s="10"/>
    </row>
    <row r="1296" spans="2:39">
      <c r="B1296" s="90" t="s">
        <v>1468</v>
      </c>
      <c r="C1296" s="90" t="s">
        <v>165</v>
      </c>
      <c r="D1296" s="90"/>
      <c r="AM1296" s="10"/>
    </row>
    <row r="1297" spans="2:39">
      <c r="B1297" s="90" t="s">
        <v>1473</v>
      </c>
      <c r="C1297" s="90" t="s">
        <v>165</v>
      </c>
      <c r="D1297" s="90"/>
      <c r="AM1297" s="10"/>
    </row>
    <row r="1298" spans="2:39">
      <c r="B1298" s="90" t="s">
        <v>1469</v>
      </c>
      <c r="C1298" s="90" t="s">
        <v>165</v>
      </c>
      <c r="D1298" s="90"/>
      <c r="AM1298" s="10"/>
    </row>
    <row r="1299" spans="2:39">
      <c r="B1299" s="90" t="s">
        <v>1269</v>
      </c>
      <c r="C1299" s="90" t="s">
        <v>165</v>
      </c>
      <c r="D1299" s="90"/>
      <c r="AM1299" s="10"/>
    </row>
    <row r="1300" spans="2:39">
      <c r="B1300" s="90" t="s">
        <v>5689</v>
      </c>
      <c r="C1300" s="90" t="s">
        <v>165</v>
      </c>
      <c r="D1300" s="90"/>
      <c r="AM1300" s="10"/>
    </row>
    <row r="1301" spans="2:39">
      <c r="B1301" s="90" t="s">
        <v>4005</v>
      </c>
      <c r="C1301" s="90" t="s">
        <v>165</v>
      </c>
      <c r="D1301" s="90"/>
      <c r="AM1301" s="10"/>
    </row>
    <row r="1302" spans="2:39">
      <c r="B1302" s="90" t="s">
        <v>1270</v>
      </c>
      <c r="C1302" s="90" t="s">
        <v>165</v>
      </c>
      <c r="D1302" s="90"/>
      <c r="AM1302" s="10"/>
    </row>
    <row r="1303" spans="2:39">
      <c r="B1303" s="90" t="s">
        <v>2921</v>
      </c>
      <c r="C1303" s="90" t="s">
        <v>165</v>
      </c>
      <c r="D1303" s="90"/>
      <c r="AM1303" s="10"/>
    </row>
    <row r="1304" spans="2:39">
      <c r="B1304" s="90" t="s">
        <v>2920</v>
      </c>
      <c r="C1304" s="90" t="s">
        <v>165</v>
      </c>
      <c r="D1304" s="90"/>
      <c r="AM1304" s="10"/>
    </row>
    <row r="1305" spans="2:39">
      <c r="B1305" s="90" t="s">
        <v>1271</v>
      </c>
      <c r="C1305" s="90" t="s">
        <v>165</v>
      </c>
      <c r="D1305" s="90"/>
      <c r="AM1305" s="10"/>
    </row>
    <row r="1306" spans="2:39">
      <c r="B1306" s="90" t="s">
        <v>3385</v>
      </c>
      <c r="C1306" s="90" t="s">
        <v>165</v>
      </c>
      <c r="D1306" s="90"/>
      <c r="AM1306" s="10"/>
    </row>
    <row r="1307" spans="2:39">
      <c r="B1307" s="90" t="s">
        <v>3623</v>
      </c>
      <c r="C1307" s="90" t="s">
        <v>165</v>
      </c>
      <c r="D1307" s="90"/>
      <c r="AM1307" s="10"/>
    </row>
    <row r="1308" spans="2:39">
      <c r="B1308" s="90" t="s">
        <v>3307</v>
      </c>
      <c r="C1308" s="90" t="s">
        <v>165</v>
      </c>
      <c r="D1308" s="90"/>
      <c r="AM1308" s="10"/>
    </row>
    <row r="1309" spans="2:39">
      <c r="B1309" s="90" t="s">
        <v>2136</v>
      </c>
      <c r="C1309" s="90" t="s">
        <v>165</v>
      </c>
      <c r="D1309" s="90"/>
      <c r="AM1309" s="10"/>
    </row>
    <row r="1310" spans="2:39">
      <c r="B1310" s="90" t="s">
        <v>3514</v>
      </c>
      <c r="C1310" s="90" t="s">
        <v>165</v>
      </c>
      <c r="D1310" s="90"/>
      <c r="AM1310" s="10"/>
    </row>
    <row r="1311" spans="2:39">
      <c r="B1311" s="90" t="s">
        <v>3585</v>
      </c>
      <c r="C1311" s="90" t="s">
        <v>165</v>
      </c>
      <c r="D1311" s="90"/>
      <c r="AM1311" s="10"/>
    </row>
    <row r="1312" spans="2:39">
      <c r="B1312" s="90" t="s">
        <v>1463</v>
      </c>
      <c r="C1312" s="90" t="s">
        <v>165</v>
      </c>
      <c r="D1312" s="90"/>
      <c r="AM1312" s="10"/>
    </row>
    <row r="1313" spans="2:39">
      <c r="B1313" s="90" t="s">
        <v>2050</v>
      </c>
      <c r="C1313" s="90" t="s">
        <v>165</v>
      </c>
      <c r="D1313" s="90"/>
      <c r="AM1313" s="10"/>
    </row>
    <row r="1314" spans="2:39">
      <c r="B1314" s="90" t="s">
        <v>3384</v>
      </c>
      <c r="C1314" s="90" t="s">
        <v>165</v>
      </c>
      <c r="D1314" s="90"/>
      <c r="AM1314" s="10"/>
    </row>
    <row r="1315" spans="2:39">
      <c r="B1315" s="90" t="s">
        <v>3299</v>
      </c>
      <c r="C1315" s="90" t="s">
        <v>165</v>
      </c>
      <c r="D1315" s="90"/>
      <c r="AM1315" s="10"/>
    </row>
    <row r="1316" spans="2:39">
      <c r="B1316" s="90" t="s">
        <v>1452</v>
      </c>
      <c r="C1316" s="90" t="s">
        <v>165</v>
      </c>
      <c r="D1316" s="90"/>
      <c r="AM1316" s="10"/>
    </row>
    <row r="1317" spans="2:39">
      <c r="B1317" s="90" t="s">
        <v>1464</v>
      </c>
      <c r="C1317" s="90" t="s">
        <v>165</v>
      </c>
      <c r="D1317" s="90"/>
      <c r="AM1317" s="10"/>
    </row>
    <row r="1318" spans="2:39">
      <c r="B1318" s="90" t="s">
        <v>1272</v>
      </c>
      <c r="C1318" s="90" t="s">
        <v>165</v>
      </c>
      <c r="D1318" s="90"/>
      <c r="AM1318" s="10"/>
    </row>
    <row r="1319" spans="2:39">
      <c r="B1319" s="90" t="s">
        <v>1273</v>
      </c>
      <c r="C1319" s="90" t="s">
        <v>165</v>
      </c>
      <c r="D1319" s="90"/>
      <c r="AM1319" s="10"/>
    </row>
    <row r="1320" spans="2:39">
      <c r="B1320" s="90" t="s">
        <v>1274</v>
      </c>
      <c r="C1320" s="90" t="s">
        <v>165</v>
      </c>
      <c r="D1320" s="90"/>
      <c r="AM1320" s="10"/>
    </row>
    <row r="1321" spans="2:39">
      <c r="B1321" s="90" t="s">
        <v>1275</v>
      </c>
      <c r="C1321" s="90" t="s">
        <v>165</v>
      </c>
      <c r="D1321" s="90"/>
      <c r="AM1321" s="10"/>
    </row>
    <row r="1322" spans="2:39">
      <c r="B1322" s="90" t="s">
        <v>1276</v>
      </c>
      <c r="C1322" s="90" t="s">
        <v>165</v>
      </c>
      <c r="D1322" s="90"/>
      <c r="AM1322" s="10"/>
    </row>
    <row r="1323" spans="2:39">
      <c r="B1323" s="90" t="s">
        <v>1277</v>
      </c>
      <c r="C1323" s="90" t="s">
        <v>165</v>
      </c>
      <c r="D1323" s="90"/>
      <c r="AM1323" s="10"/>
    </row>
    <row r="1324" spans="2:39">
      <c r="B1324" s="90" t="s">
        <v>1278</v>
      </c>
      <c r="C1324" s="90" t="s">
        <v>165</v>
      </c>
      <c r="D1324" s="90"/>
      <c r="AM1324" s="10"/>
    </row>
    <row r="1325" spans="2:39">
      <c r="B1325" s="90" t="s">
        <v>1279</v>
      </c>
      <c r="C1325" s="90" t="s">
        <v>165</v>
      </c>
      <c r="D1325" s="90"/>
      <c r="AM1325" s="10"/>
    </row>
    <row r="1326" spans="2:39">
      <c r="B1326" s="90" t="s">
        <v>1280</v>
      </c>
      <c r="C1326" s="90" t="s">
        <v>165</v>
      </c>
      <c r="D1326" s="90"/>
      <c r="AM1326" s="10"/>
    </row>
    <row r="1327" spans="2:39">
      <c r="B1327" s="90" t="s">
        <v>1281</v>
      </c>
      <c r="C1327" s="90" t="s">
        <v>165</v>
      </c>
      <c r="D1327" s="90"/>
      <c r="AM1327" s="10"/>
    </row>
    <row r="1328" spans="2:39">
      <c r="B1328" s="90" t="s">
        <v>1282</v>
      </c>
      <c r="C1328" s="90" t="s">
        <v>165</v>
      </c>
      <c r="D1328" s="90"/>
      <c r="AM1328" s="10"/>
    </row>
    <row r="1329" spans="2:39">
      <c r="B1329" s="90" t="s">
        <v>1283</v>
      </c>
      <c r="C1329" s="90" t="s">
        <v>165</v>
      </c>
      <c r="D1329" s="90"/>
      <c r="AM1329" s="10"/>
    </row>
    <row r="1330" spans="2:39">
      <c r="B1330" s="90" t="s">
        <v>1284</v>
      </c>
      <c r="C1330" s="90" t="s">
        <v>165</v>
      </c>
      <c r="D1330" s="90"/>
      <c r="AM1330" s="10"/>
    </row>
    <row r="1331" spans="2:39">
      <c r="B1331" s="90" t="s">
        <v>1285</v>
      </c>
      <c r="C1331" s="90" t="s">
        <v>165</v>
      </c>
      <c r="D1331" s="90"/>
      <c r="AM1331" s="10"/>
    </row>
    <row r="1332" spans="2:39">
      <c r="B1332" s="90" t="s">
        <v>1286</v>
      </c>
      <c r="C1332" s="90" t="s">
        <v>165</v>
      </c>
      <c r="D1332" s="90"/>
      <c r="AM1332" s="10"/>
    </row>
    <row r="1333" spans="2:39">
      <c r="B1333" s="90" t="s">
        <v>1287</v>
      </c>
      <c r="C1333" s="90" t="s">
        <v>165</v>
      </c>
      <c r="D1333" s="90"/>
      <c r="AM1333" s="10"/>
    </row>
    <row r="1334" spans="2:39">
      <c r="B1334" s="90" t="s">
        <v>1288</v>
      </c>
      <c r="C1334" s="90" t="s">
        <v>165</v>
      </c>
      <c r="D1334" s="90"/>
      <c r="AM1334" s="10"/>
    </row>
    <row r="1335" spans="2:39">
      <c r="B1335" s="90" t="s">
        <v>2500</v>
      </c>
      <c r="C1335" s="90" t="s">
        <v>165</v>
      </c>
      <c r="D1335" s="90"/>
      <c r="AM1335" s="10"/>
    </row>
    <row r="1336" spans="2:39">
      <c r="B1336" s="90" t="s">
        <v>1459</v>
      </c>
      <c r="C1336" s="90" t="s">
        <v>165</v>
      </c>
      <c r="D1336" s="90"/>
      <c r="AM1336" s="10"/>
    </row>
    <row r="1337" spans="2:39">
      <c r="B1337" s="90" t="s">
        <v>1289</v>
      </c>
      <c r="C1337" s="90" t="s">
        <v>165</v>
      </c>
      <c r="D1337" s="90"/>
      <c r="AM1337" s="10"/>
    </row>
    <row r="1338" spans="2:39">
      <c r="B1338" s="90" t="s">
        <v>2499</v>
      </c>
      <c r="C1338" s="90" t="s">
        <v>165</v>
      </c>
      <c r="D1338" s="90"/>
      <c r="AM1338" s="10"/>
    </row>
    <row r="1339" spans="2:39">
      <c r="B1339" s="90" t="s">
        <v>3214</v>
      </c>
      <c r="C1339" s="90" t="s">
        <v>165</v>
      </c>
      <c r="D1339" s="90"/>
      <c r="AM1339" s="10"/>
    </row>
    <row r="1340" spans="2:39">
      <c r="B1340" s="90" t="s">
        <v>1442</v>
      </c>
      <c r="C1340" s="90" t="s">
        <v>165</v>
      </c>
      <c r="D1340" s="90"/>
      <c r="AM1340" s="10"/>
    </row>
    <row r="1341" spans="2:39">
      <c r="B1341" s="90" t="s">
        <v>1290</v>
      </c>
      <c r="C1341" s="90" t="s">
        <v>165</v>
      </c>
      <c r="D1341" s="90"/>
      <c r="AM1341" s="10"/>
    </row>
    <row r="1342" spans="2:39">
      <c r="B1342" s="90" t="s">
        <v>2501</v>
      </c>
      <c r="C1342" s="90" t="s">
        <v>165</v>
      </c>
      <c r="D1342" s="90"/>
      <c r="AM1342" s="10"/>
    </row>
    <row r="1343" spans="2:39">
      <c r="B1343" s="90" t="s">
        <v>3479</v>
      </c>
      <c r="C1343" s="90" t="s">
        <v>165</v>
      </c>
      <c r="D1343" s="90"/>
      <c r="AM1343" s="10"/>
    </row>
    <row r="1344" spans="2:39">
      <c r="B1344" s="90" t="s">
        <v>2017</v>
      </c>
      <c r="C1344" s="90" t="s">
        <v>165</v>
      </c>
      <c r="D1344" s="90"/>
      <c r="AM1344" s="10"/>
    </row>
    <row r="1345" spans="2:39">
      <c r="B1345" s="90" t="s">
        <v>1291</v>
      </c>
      <c r="C1345" s="90" t="s">
        <v>165</v>
      </c>
      <c r="D1345" s="90"/>
      <c r="AM1345" s="10"/>
    </row>
    <row r="1346" spans="2:39">
      <c r="B1346" s="90" t="s">
        <v>1292</v>
      </c>
      <c r="C1346" s="90" t="s">
        <v>165</v>
      </c>
      <c r="D1346" s="90"/>
      <c r="AM1346" s="10"/>
    </row>
    <row r="1347" spans="2:39">
      <c r="B1347" s="90" t="s">
        <v>3305</v>
      </c>
      <c r="C1347" s="90" t="s">
        <v>165</v>
      </c>
      <c r="D1347" s="90"/>
      <c r="AM1347" s="10"/>
    </row>
    <row r="1348" spans="2:39">
      <c r="B1348" s="90" t="s">
        <v>1293</v>
      </c>
      <c r="C1348" s="90" t="s">
        <v>165</v>
      </c>
      <c r="D1348" s="90"/>
      <c r="AM1348" s="10"/>
    </row>
    <row r="1349" spans="2:39">
      <c r="B1349" s="90" t="s">
        <v>1294</v>
      </c>
      <c r="C1349" s="90" t="s">
        <v>165</v>
      </c>
      <c r="D1349" s="90"/>
      <c r="AM1349" s="10"/>
    </row>
    <row r="1350" spans="2:39">
      <c r="B1350" s="90" t="s">
        <v>1295</v>
      </c>
      <c r="C1350" s="90" t="s">
        <v>165</v>
      </c>
      <c r="D1350" s="90"/>
      <c r="AM1350" s="10"/>
    </row>
    <row r="1351" spans="2:39">
      <c r="B1351" s="90" t="s">
        <v>1296</v>
      </c>
      <c r="C1351" s="90" t="s">
        <v>165</v>
      </c>
      <c r="D1351" s="90"/>
      <c r="AM1351" s="10"/>
    </row>
    <row r="1352" spans="2:39">
      <c r="B1352" s="90" t="s">
        <v>1297</v>
      </c>
      <c r="C1352" s="90" t="s">
        <v>165</v>
      </c>
      <c r="D1352" s="90"/>
      <c r="AM1352" s="10"/>
    </row>
    <row r="1353" spans="2:39">
      <c r="B1353" s="90" t="s">
        <v>1298</v>
      </c>
      <c r="C1353" s="90" t="s">
        <v>165</v>
      </c>
      <c r="D1353" s="90"/>
      <c r="AM1353" s="10"/>
    </row>
    <row r="1354" spans="2:39">
      <c r="B1354" s="90" t="s">
        <v>1299</v>
      </c>
      <c r="C1354" s="90" t="s">
        <v>165</v>
      </c>
      <c r="D1354" s="90"/>
      <c r="AM1354" s="10"/>
    </row>
    <row r="1355" spans="2:39">
      <c r="B1355" s="90" t="s">
        <v>3390</v>
      </c>
      <c r="C1355" s="90" t="s">
        <v>165</v>
      </c>
      <c r="D1355" s="90"/>
      <c r="AM1355" s="10"/>
    </row>
    <row r="1356" spans="2:39">
      <c r="B1356" s="90" t="s">
        <v>3297</v>
      </c>
      <c r="C1356" s="90" t="s">
        <v>165</v>
      </c>
      <c r="D1356" s="90"/>
      <c r="AM1356" s="10"/>
    </row>
    <row r="1357" spans="2:39">
      <c r="B1357" s="90" t="s">
        <v>2740</v>
      </c>
      <c r="C1357" s="90" t="s">
        <v>165</v>
      </c>
      <c r="D1357" s="90"/>
      <c r="AM1357" s="10"/>
    </row>
    <row r="1358" spans="2:39">
      <c r="B1358" s="90" t="s">
        <v>1300</v>
      </c>
      <c r="C1358" s="90" t="s">
        <v>165</v>
      </c>
      <c r="D1358" s="90"/>
      <c r="AM1358" s="10"/>
    </row>
    <row r="1359" spans="2:39">
      <c r="B1359" s="90" t="s">
        <v>1301</v>
      </c>
      <c r="C1359" s="90" t="s">
        <v>165</v>
      </c>
      <c r="D1359" s="90"/>
      <c r="AM1359" s="10"/>
    </row>
    <row r="1360" spans="2:39">
      <c r="B1360" s="90" t="s">
        <v>3148</v>
      </c>
      <c r="C1360" s="90" t="s">
        <v>165</v>
      </c>
      <c r="D1360" s="90"/>
      <c r="AM1360" s="10"/>
    </row>
    <row r="1361" spans="2:39">
      <c r="B1361" s="90" t="s">
        <v>3786</v>
      </c>
      <c r="C1361" s="90" t="s">
        <v>165</v>
      </c>
      <c r="D1361" s="90"/>
      <c r="AM1361" s="10"/>
    </row>
    <row r="1362" spans="2:39">
      <c r="B1362" s="90" t="s">
        <v>1302</v>
      </c>
      <c r="C1362" s="90" t="s">
        <v>165</v>
      </c>
      <c r="D1362" s="90"/>
      <c r="AM1362" s="10"/>
    </row>
    <row r="1363" spans="2:39">
      <c r="B1363" s="90" t="s">
        <v>1303</v>
      </c>
      <c r="C1363" s="90" t="s">
        <v>165</v>
      </c>
      <c r="D1363" s="90"/>
      <c r="AM1363" s="10"/>
    </row>
    <row r="1364" spans="2:39">
      <c r="B1364" s="90" t="s">
        <v>3768</v>
      </c>
      <c r="C1364" s="90" t="s">
        <v>165</v>
      </c>
      <c r="D1364" s="90"/>
      <c r="AM1364" s="10"/>
    </row>
    <row r="1365" spans="2:39">
      <c r="B1365" s="90" t="s">
        <v>2057</v>
      </c>
      <c r="C1365" s="90" t="s">
        <v>165</v>
      </c>
      <c r="D1365" s="90"/>
      <c r="AM1365" s="10"/>
    </row>
    <row r="1366" spans="2:39">
      <c r="B1366" s="90" t="s">
        <v>1304</v>
      </c>
      <c r="C1366" s="90" t="s">
        <v>165</v>
      </c>
      <c r="D1366" s="90"/>
      <c r="AM1366" s="10"/>
    </row>
    <row r="1367" spans="2:39">
      <c r="B1367" s="90" t="s">
        <v>1437</v>
      </c>
      <c r="C1367" s="90" t="s">
        <v>165</v>
      </c>
      <c r="D1367" s="90"/>
      <c r="AM1367" s="10"/>
    </row>
    <row r="1368" spans="2:39">
      <c r="B1368" s="90" t="s">
        <v>1305</v>
      </c>
      <c r="C1368" s="90" t="s">
        <v>165</v>
      </c>
      <c r="D1368" s="90"/>
      <c r="AM1368" s="10"/>
    </row>
    <row r="1369" spans="2:39">
      <c r="B1369" s="90" t="s">
        <v>3884</v>
      </c>
      <c r="C1369" s="90" t="s">
        <v>165</v>
      </c>
      <c r="D1369" s="90"/>
      <c r="AM1369" s="10"/>
    </row>
    <row r="1370" spans="2:39">
      <c r="B1370" s="90" t="s">
        <v>2566</v>
      </c>
      <c r="C1370" s="90" t="s">
        <v>165</v>
      </c>
      <c r="D1370" s="90"/>
      <c r="AM1370" s="10"/>
    </row>
    <row r="1371" spans="2:39">
      <c r="B1371" s="90" t="s">
        <v>1306</v>
      </c>
      <c r="C1371" s="90" t="s">
        <v>165</v>
      </c>
      <c r="D1371" s="90"/>
      <c r="AM1371" s="10"/>
    </row>
    <row r="1372" spans="2:39">
      <c r="B1372" s="90" t="s">
        <v>2567</v>
      </c>
      <c r="C1372" s="90" t="s">
        <v>165</v>
      </c>
      <c r="D1372" s="90"/>
      <c r="AM1372" s="10"/>
    </row>
    <row r="1373" spans="2:39">
      <c r="B1373" s="90" t="s">
        <v>1307</v>
      </c>
      <c r="C1373" s="90" t="s">
        <v>165</v>
      </c>
      <c r="D1373" s="90"/>
      <c r="AM1373" s="10"/>
    </row>
    <row r="1374" spans="2:39">
      <c r="B1374" s="90" t="s">
        <v>1308</v>
      </c>
      <c r="C1374" s="90" t="s">
        <v>165</v>
      </c>
      <c r="D1374" s="90"/>
      <c r="AM1374" s="10"/>
    </row>
    <row r="1375" spans="2:39">
      <c r="B1375" s="90" t="s">
        <v>1309</v>
      </c>
      <c r="C1375" s="90" t="s">
        <v>165</v>
      </c>
      <c r="D1375" s="90"/>
      <c r="AM1375" s="10"/>
    </row>
    <row r="1376" spans="2:39">
      <c r="B1376" s="90" t="s">
        <v>1310</v>
      </c>
      <c r="C1376" s="90" t="s">
        <v>165</v>
      </c>
      <c r="D1376" s="90"/>
      <c r="AM1376" s="10"/>
    </row>
    <row r="1377" spans="2:39">
      <c r="B1377" s="90" t="s">
        <v>3841</v>
      </c>
      <c r="C1377" s="90" t="s">
        <v>165</v>
      </c>
      <c r="D1377" s="90"/>
      <c r="AM1377" s="10"/>
    </row>
    <row r="1378" spans="2:39">
      <c r="B1378" s="90" t="s">
        <v>1311</v>
      </c>
      <c r="C1378" s="90" t="s">
        <v>165</v>
      </c>
      <c r="D1378" s="90"/>
      <c r="AM1378" s="10"/>
    </row>
    <row r="1379" spans="2:39">
      <c r="B1379" s="90" t="s">
        <v>1312</v>
      </c>
      <c r="C1379" s="90" t="s">
        <v>165</v>
      </c>
      <c r="D1379" s="90"/>
      <c r="AM1379" s="10"/>
    </row>
    <row r="1380" spans="2:39">
      <c r="B1380" s="90" t="s">
        <v>1313</v>
      </c>
      <c r="C1380" s="90" t="s">
        <v>165</v>
      </c>
      <c r="D1380" s="90"/>
      <c r="AM1380" s="10"/>
    </row>
    <row r="1381" spans="2:39">
      <c r="B1381" s="90" t="s">
        <v>1314</v>
      </c>
      <c r="C1381" s="90" t="s">
        <v>165</v>
      </c>
      <c r="D1381" s="90"/>
      <c r="AM1381" s="10"/>
    </row>
    <row r="1382" spans="2:39">
      <c r="B1382" s="90" t="s">
        <v>1431</v>
      </c>
      <c r="C1382" s="90" t="s">
        <v>165</v>
      </c>
      <c r="D1382" s="90"/>
      <c r="AM1382" s="10"/>
    </row>
    <row r="1383" spans="2:39">
      <c r="B1383" s="90" t="s">
        <v>1315</v>
      </c>
      <c r="C1383" s="90" t="s">
        <v>165</v>
      </c>
      <c r="D1383" s="90"/>
      <c r="AM1383" s="10"/>
    </row>
    <row r="1384" spans="2:39">
      <c r="B1384" s="90" t="s">
        <v>1316</v>
      </c>
      <c r="C1384" s="90" t="s">
        <v>165</v>
      </c>
      <c r="D1384" s="90"/>
      <c r="AM1384" s="10"/>
    </row>
    <row r="1385" spans="2:39">
      <c r="B1385" s="90" t="s">
        <v>1317</v>
      </c>
      <c r="C1385" s="90" t="s">
        <v>165</v>
      </c>
      <c r="D1385" s="90"/>
      <c r="AM1385" s="10"/>
    </row>
    <row r="1386" spans="2:39">
      <c r="B1386" s="90" t="s">
        <v>2198</v>
      </c>
      <c r="C1386" s="90" t="s">
        <v>165</v>
      </c>
      <c r="D1386" s="90"/>
      <c r="AM1386" s="10"/>
    </row>
    <row r="1387" spans="2:39">
      <c r="B1387" s="90" t="s">
        <v>1318</v>
      </c>
      <c r="C1387" s="90" t="s">
        <v>165</v>
      </c>
      <c r="D1387" s="90"/>
      <c r="AM1387" s="10"/>
    </row>
    <row r="1388" spans="2:39">
      <c r="B1388" s="90" t="s">
        <v>1319</v>
      </c>
      <c r="C1388" s="90" t="s">
        <v>165</v>
      </c>
      <c r="D1388" s="90"/>
      <c r="AM1388" s="10"/>
    </row>
    <row r="1389" spans="2:39">
      <c r="B1389" s="90" t="s">
        <v>3404</v>
      </c>
      <c r="C1389" s="90" t="s">
        <v>165</v>
      </c>
      <c r="D1389" s="90"/>
      <c r="AM1389" s="10"/>
    </row>
    <row r="1390" spans="2:39">
      <c r="B1390" s="90" t="s">
        <v>2498</v>
      </c>
      <c r="C1390" s="90" t="s">
        <v>165</v>
      </c>
      <c r="D1390" s="90"/>
      <c r="AM1390" s="10"/>
    </row>
    <row r="1391" spans="2:39">
      <c r="B1391" s="90" t="s">
        <v>1320</v>
      </c>
      <c r="C1391" s="90" t="s">
        <v>165</v>
      </c>
      <c r="D1391" s="90"/>
      <c r="AM1391" s="10"/>
    </row>
    <row r="1392" spans="2:39">
      <c r="B1392" s="90" t="s">
        <v>1321</v>
      </c>
      <c r="C1392" s="90" t="s">
        <v>165</v>
      </c>
      <c r="D1392" s="90"/>
      <c r="AM1392" s="10"/>
    </row>
    <row r="1393" spans="2:39">
      <c r="B1393" s="90" t="s">
        <v>1322</v>
      </c>
      <c r="C1393" s="90" t="s">
        <v>165</v>
      </c>
      <c r="D1393" s="90"/>
      <c r="AM1393" s="10"/>
    </row>
    <row r="1394" spans="2:39">
      <c r="B1394" s="90" t="s">
        <v>1436</v>
      </c>
      <c r="C1394" s="90" t="s">
        <v>165</v>
      </c>
      <c r="D1394" s="90"/>
      <c r="AM1394" s="10"/>
    </row>
    <row r="1395" spans="2:39">
      <c r="B1395" s="90" t="s">
        <v>1323</v>
      </c>
      <c r="C1395" s="90" t="s">
        <v>165</v>
      </c>
      <c r="D1395" s="90"/>
      <c r="AM1395" s="10"/>
    </row>
    <row r="1396" spans="2:39">
      <c r="B1396" s="90" t="s">
        <v>2784</v>
      </c>
      <c r="C1396" s="90" t="s">
        <v>165</v>
      </c>
      <c r="D1396" s="90"/>
      <c r="AM1396" s="10"/>
    </row>
    <row r="1397" spans="2:39">
      <c r="B1397" s="90" t="s">
        <v>1324</v>
      </c>
      <c r="C1397" s="90" t="s">
        <v>165</v>
      </c>
      <c r="D1397" s="90"/>
      <c r="AM1397" s="10"/>
    </row>
    <row r="1398" spans="2:39">
      <c r="B1398" s="90" t="s">
        <v>1325</v>
      </c>
      <c r="C1398" s="90" t="s">
        <v>165</v>
      </c>
      <c r="D1398" s="90"/>
      <c r="AM1398" s="10"/>
    </row>
    <row r="1399" spans="2:39">
      <c r="B1399" s="90" t="s">
        <v>3360</v>
      </c>
      <c r="C1399" s="90" t="s">
        <v>165</v>
      </c>
      <c r="D1399" s="90"/>
      <c r="AM1399" s="10"/>
    </row>
    <row r="1400" spans="2:39">
      <c r="B1400" s="90" t="s">
        <v>1326</v>
      </c>
      <c r="C1400" s="90" t="s">
        <v>165</v>
      </c>
      <c r="D1400" s="90"/>
      <c r="AM1400" s="10"/>
    </row>
    <row r="1401" spans="2:39">
      <c r="B1401" s="90" t="s">
        <v>1327</v>
      </c>
      <c r="C1401" s="90" t="s">
        <v>165</v>
      </c>
      <c r="D1401" s="90"/>
      <c r="AM1401" s="10"/>
    </row>
    <row r="1402" spans="2:39">
      <c r="B1402" s="90" t="s">
        <v>1328</v>
      </c>
      <c r="C1402" s="90" t="s">
        <v>165</v>
      </c>
      <c r="D1402" s="90"/>
      <c r="AM1402" s="10"/>
    </row>
    <row r="1403" spans="2:39">
      <c r="B1403" s="90" t="s">
        <v>3513</v>
      </c>
      <c r="C1403" s="90" t="s">
        <v>165</v>
      </c>
      <c r="D1403" s="90"/>
      <c r="AM1403" s="10"/>
    </row>
    <row r="1404" spans="2:39">
      <c r="B1404" s="90" t="s">
        <v>1329</v>
      </c>
      <c r="C1404" s="90" t="s">
        <v>165</v>
      </c>
      <c r="D1404" s="90"/>
      <c r="AM1404" s="10"/>
    </row>
    <row r="1405" spans="2:39">
      <c r="B1405" s="90" t="s">
        <v>2867</v>
      </c>
      <c r="C1405" s="90" t="s">
        <v>165</v>
      </c>
      <c r="D1405" s="90"/>
      <c r="AM1405" s="10"/>
    </row>
    <row r="1406" spans="2:39">
      <c r="B1406" s="90" t="s">
        <v>1330</v>
      </c>
      <c r="C1406" s="90" t="s">
        <v>165</v>
      </c>
      <c r="D1406" s="90"/>
      <c r="AM1406" s="10"/>
    </row>
    <row r="1407" spans="2:39">
      <c r="B1407" s="90" t="s">
        <v>1331</v>
      </c>
      <c r="C1407" s="90" t="s">
        <v>165</v>
      </c>
      <c r="D1407" s="90"/>
      <c r="AM1407" s="10"/>
    </row>
    <row r="1408" spans="2:39">
      <c r="B1408" s="90" t="s">
        <v>1332</v>
      </c>
      <c r="C1408" s="90" t="s">
        <v>165</v>
      </c>
      <c r="D1408" s="90"/>
      <c r="AM1408" s="10"/>
    </row>
    <row r="1409" spans="2:39">
      <c r="B1409" s="90" t="s">
        <v>2815</v>
      </c>
      <c r="C1409" s="90" t="s">
        <v>165</v>
      </c>
      <c r="D1409" s="90"/>
      <c r="AM1409" s="10"/>
    </row>
    <row r="1410" spans="2:39">
      <c r="B1410" s="90" t="s">
        <v>3480</v>
      </c>
      <c r="C1410" s="90" t="s">
        <v>165</v>
      </c>
      <c r="D1410" s="90"/>
      <c r="AM1410" s="10"/>
    </row>
    <row r="1411" spans="2:39">
      <c r="B1411" s="90" t="s">
        <v>1333</v>
      </c>
      <c r="C1411" s="90" t="s">
        <v>165</v>
      </c>
      <c r="D1411" s="90"/>
      <c r="AM1411" s="10"/>
    </row>
    <row r="1412" spans="2:39">
      <c r="B1412" s="90" t="s">
        <v>3259</v>
      </c>
      <c r="C1412" s="90" t="s">
        <v>165</v>
      </c>
      <c r="D1412" s="90"/>
      <c r="AM1412" s="10"/>
    </row>
    <row r="1413" spans="2:39">
      <c r="B1413" s="90" t="s">
        <v>1334</v>
      </c>
      <c r="C1413" s="90" t="s">
        <v>165</v>
      </c>
      <c r="D1413" s="90"/>
      <c r="AM1413" s="10"/>
    </row>
    <row r="1414" spans="2:39">
      <c r="B1414" s="90" t="s">
        <v>1335</v>
      </c>
      <c r="C1414" s="90" t="s">
        <v>165</v>
      </c>
      <c r="D1414" s="90"/>
      <c r="AM1414" s="10"/>
    </row>
    <row r="1415" spans="2:39">
      <c r="B1415" s="90" t="s">
        <v>1336</v>
      </c>
      <c r="C1415" s="90" t="s">
        <v>165</v>
      </c>
      <c r="D1415" s="90"/>
      <c r="AM1415" s="10"/>
    </row>
    <row r="1416" spans="2:39">
      <c r="B1416" s="90" t="s">
        <v>3389</v>
      </c>
      <c r="C1416" s="90" t="s">
        <v>165</v>
      </c>
      <c r="D1416" s="90"/>
      <c r="AM1416" s="10"/>
    </row>
    <row r="1417" spans="2:39">
      <c r="B1417" s="90" t="s">
        <v>1337</v>
      </c>
      <c r="C1417" s="90" t="s">
        <v>165</v>
      </c>
      <c r="D1417" s="90"/>
      <c r="AM1417" s="10"/>
    </row>
    <row r="1418" spans="2:39">
      <c r="B1418" s="90" t="s">
        <v>1338</v>
      </c>
      <c r="C1418" s="90" t="s">
        <v>165</v>
      </c>
      <c r="D1418" s="90"/>
      <c r="AM1418" s="10"/>
    </row>
    <row r="1419" spans="2:39">
      <c r="B1419" s="90" t="s">
        <v>1339</v>
      </c>
      <c r="C1419" s="90" t="s">
        <v>165</v>
      </c>
      <c r="D1419" s="90"/>
      <c r="AM1419" s="10"/>
    </row>
    <row r="1420" spans="2:39">
      <c r="B1420" s="90" t="s">
        <v>1340</v>
      </c>
      <c r="C1420" s="90" t="s">
        <v>165</v>
      </c>
      <c r="D1420" s="90"/>
      <c r="AM1420" s="10"/>
    </row>
    <row r="1421" spans="2:39">
      <c r="B1421" s="90" t="s">
        <v>1341</v>
      </c>
      <c r="C1421" s="90" t="s">
        <v>165</v>
      </c>
      <c r="D1421" s="90"/>
      <c r="AM1421" s="10"/>
    </row>
    <row r="1422" spans="2:39">
      <c r="B1422" s="90" t="s">
        <v>1342</v>
      </c>
      <c r="C1422" s="90" t="s">
        <v>165</v>
      </c>
      <c r="D1422" s="90"/>
      <c r="AM1422" s="10"/>
    </row>
    <row r="1423" spans="2:39">
      <c r="B1423" s="90" t="s">
        <v>1343</v>
      </c>
      <c r="C1423" s="90" t="s">
        <v>165</v>
      </c>
      <c r="D1423" s="90"/>
      <c r="AM1423" s="10"/>
    </row>
    <row r="1424" spans="2:39">
      <c r="B1424" s="90" t="s">
        <v>1344</v>
      </c>
      <c r="C1424" s="90" t="s">
        <v>165</v>
      </c>
      <c r="D1424" s="90"/>
      <c r="AM1424" s="10"/>
    </row>
    <row r="1425" spans="2:39">
      <c r="B1425" s="90" t="s">
        <v>1345</v>
      </c>
      <c r="C1425" s="90" t="s">
        <v>165</v>
      </c>
      <c r="D1425" s="90"/>
      <c r="AM1425" s="10"/>
    </row>
    <row r="1426" spans="2:39">
      <c r="B1426" s="90" t="s">
        <v>1346</v>
      </c>
      <c r="C1426" s="90" t="s">
        <v>165</v>
      </c>
      <c r="D1426" s="90"/>
      <c r="AM1426" s="10"/>
    </row>
    <row r="1427" spans="2:39">
      <c r="B1427" s="90" t="s">
        <v>1347</v>
      </c>
      <c r="C1427" s="90" t="s">
        <v>165</v>
      </c>
      <c r="D1427" s="90"/>
      <c r="AM1427" s="10"/>
    </row>
    <row r="1428" spans="2:39">
      <c r="B1428" s="90" t="s">
        <v>1348</v>
      </c>
      <c r="C1428" s="90" t="s">
        <v>165</v>
      </c>
      <c r="D1428" s="90"/>
      <c r="AM1428" s="10"/>
    </row>
    <row r="1429" spans="2:39">
      <c r="B1429" s="90" t="s">
        <v>1349</v>
      </c>
      <c r="C1429" s="90" t="s">
        <v>165</v>
      </c>
      <c r="D1429" s="90"/>
      <c r="AM1429" s="10"/>
    </row>
    <row r="1430" spans="2:39">
      <c r="B1430" s="90" t="s">
        <v>1350</v>
      </c>
      <c r="C1430" s="90" t="s">
        <v>165</v>
      </c>
      <c r="D1430" s="90"/>
      <c r="AM1430" s="10"/>
    </row>
    <row r="1431" spans="2:39">
      <c r="B1431" s="90" t="s">
        <v>1351</v>
      </c>
      <c r="C1431" s="90" t="s">
        <v>165</v>
      </c>
      <c r="D1431" s="90"/>
      <c r="AM1431" s="10"/>
    </row>
    <row r="1432" spans="2:39">
      <c r="B1432" s="90" t="s">
        <v>1352</v>
      </c>
      <c r="C1432" s="90" t="s">
        <v>165</v>
      </c>
      <c r="D1432" s="90"/>
      <c r="AM1432" s="10"/>
    </row>
    <row r="1433" spans="2:39">
      <c r="B1433" s="90" t="s">
        <v>1353</v>
      </c>
      <c r="C1433" s="90" t="s">
        <v>165</v>
      </c>
      <c r="D1433" s="90"/>
      <c r="AM1433" s="10"/>
    </row>
    <row r="1434" spans="2:39">
      <c r="B1434" s="90" t="s">
        <v>1354</v>
      </c>
      <c r="C1434" s="90" t="s">
        <v>165</v>
      </c>
      <c r="D1434" s="90"/>
      <c r="AM1434" s="10"/>
    </row>
    <row r="1435" spans="2:39">
      <c r="B1435" s="90" t="s">
        <v>1355</v>
      </c>
      <c r="C1435" s="90" t="s">
        <v>165</v>
      </c>
      <c r="D1435" s="90"/>
      <c r="AM1435" s="10"/>
    </row>
    <row r="1436" spans="2:39">
      <c r="B1436" s="90" t="s">
        <v>1356</v>
      </c>
      <c r="C1436" s="90" t="s">
        <v>165</v>
      </c>
      <c r="D1436" s="90"/>
      <c r="AM1436" s="10"/>
    </row>
    <row r="1437" spans="2:39">
      <c r="B1437" s="90" t="s">
        <v>3401</v>
      </c>
      <c r="C1437" s="90" t="s">
        <v>165</v>
      </c>
      <c r="D1437" s="90"/>
      <c r="AM1437" s="10"/>
    </row>
    <row r="1438" spans="2:39">
      <c r="B1438" s="90" t="s">
        <v>1357</v>
      </c>
      <c r="C1438" s="90" t="s">
        <v>165</v>
      </c>
      <c r="D1438" s="90"/>
      <c r="AM1438" s="10"/>
    </row>
    <row r="1439" spans="2:39">
      <c r="B1439" s="90" t="s">
        <v>1525</v>
      </c>
      <c r="C1439" s="90" t="s">
        <v>529</v>
      </c>
      <c r="D1439" s="90"/>
      <c r="AM1439" s="10"/>
    </row>
    <row r="1440" spans="2:39">
      <c r="B1440" s="90" t="s">
        <v>1586</v>
      </c>
      <c r="C1440" s="90" t="s">
        <v>529</v>
      </c>
      <c r="D1440" s="90"/>
      <c r="AM1440" s="10"/>
    </row>
    <row r="1441" spans="2:39">
      <c r="B1441" s="90" t="s">
        <v>1589</v>
      </c>
      <c r="C1441" s="90" t="s">
        <v>529</v>
      </c>
      <c r="D1441" s="90"/>
      <c r="AM1441" s="10"/>
    </row>
    <row r="1442" spans="2:39">
      <c r="B1442" s="90" t="s">
        <v>3211</v>
      </c>
      <c r="C1442" s="90" t="s">
        <v>529</v>
      </c>
      <c r="D1442" s="90"/>
      <c r="AM1442" s="10"/>
    </row>
    <row r="1443" spans="2:39">
      <c r="B1443" s="90" t="s">
        <v>2839</v>
      </c>
      <c r="C1443" s="90" t="s">
        <v>529</v>
      </c>
      <c r="D1443" s="90"/>
      <c r="AM1443" s="10"/>
    </row>
    <row r="1444" spans="2:39">
      <c r="B1444" s="90" t="s">
        <v>2726</v>
      </c>
      <c r="C1444" s="90" t="s">
        <v>529</v>
      </c>
      <c r="D1444" s="90"/>
      <c r="AM1444" s="10"/>
    </row>
    <row r="1445" spans="2:39">
      <c r="B1445" s="90" t="s">
        <v>1740</v>
      </c>
      <c r="C1445" s="90" t="s">
        <v>529</v>
      </c>
      <c r="D1445" s="90"/>
      <c r="AM1445" s="10"/>
    </row>
    <row r="1446" spans="2:39">
      <c r="B1446" s="90" t="s">
        <v>2502</v>
      </c>
      <c r="C1446" s="90" t="s">
        <v>529</v>
      </c>
      <c r="D1446" s="90"/>
      <c r="AM1446" s="10"/>
    </row>
    <row r="1447" spans="2:39">
      <c r="B1447" s="90" t="s">
        <v>1796</v>
      </c>
      <c r="C1447" s="90" t="s">
        <v>529</v>
      </c>
      <c r="D1447" s="90"/>
      <c r="AM1447" s="10"/>
    </row>
    <row r="1448" spans="2:39">
      <c r="B1448" s="90" t="s">
        <v>1808</v>
      </c>
      <c r="C1448" s="90" t="s">
        <v>529</v>
      </c>
      <c r="D1448" s="90"/>
      <c r="AM1448" s="10"/>
    </row>
    <row r="1449" spans="2:39">
      <c r="B1449" s="90" t="s">
        <v>1819</v>
      </c>
      <c r="C1449" s="90" t="s">
        <v>529</v>
      </c>
      <c r="D1449" s="90"/>
      <c r="AM1449" s="10"/>
    </row>
    <row r="1450" spans="2:39">
      <c r="B1450" s="90" t="s">
        <v>1820</v>
      </c>
      <c r="C1450" s="90" t="s">
        <v>529</v>
      </c>
      <c r="D1450" s="90"/>
      <c r="AM1450" s="10"/>
    </row>
    <row r="1451" spans="2:39">
      <c r="B1451" s="90" t="s">
        <v>1823</v>
      </c>
      <c r="C1451" s="90" t="s">
        <v>529</v>
      </c>
      <c r="D1451" s="90"/>
      <c r="AM1451" s="10"/>
    </row>
    <row r="1452" spans="2:39">
      <c r="B1452" s="90" t="s">
        <v>1830</v>
      </c>
      <c r="C1452" s="90" t="s">
        <v>529</v>
      </c>
      <c r="D1452" s="90"/>
      <c r="AM1452" s="10"/>
    </row>
    <row r="1453" spans="2:39">
      <c r="B1453" s="90" t="s">
        <v>2031</v>
      </c>
      <c r="C1453" s="90" t="s">
        <v>529</v>
      </c>
      <c r="D1453" s="90"/>
      <c r="AM1453" s="10"/>
    </row>
    <row r="1454" spans="2:39">
      <c r="B1454" s="90" t="s">
        <v>1837</v>
      </c>
      <c r="C1454" s="90" t="s">
        <v>529</v>
      </c>
      <c r="D1454" s="90"/>
      <c r="AM1454" s="10"/>
    </row>
    <row r="1455" spans="2:39">
      <c r="B1455" s="90" t="s">
        <v>1838</v>
      </c>
      <c r="C1455" s="90" t="s">
        <v>529</v>
      </c>
      <c r="D1455" s="90"/>
      <c r="AM1455" s="10"/>
    </row>
    <row r="1456" spans="2:39">
      <c r="B1456" s="90" t="s">
        <v>1893</v>
      </c>
      <c r="C1456" s="90" t="s">
        <v>529</v>
      </c>
      <c r="D1456" s="90"/>
      <c r="AM1456" s="10"/>
    </row>
    <row r="1457" spans="2:39">
      <c r="B1457" s="90" t="s">
        <v>1920</v>
      </c>
      <c r="C1457" s="90" t="s">
        <v>529</v>
      </c>
      <c r="D1457" s="90"/>
      <c r="AM1457" s="10"/>
    </row>
    <row r="1458" spans="2:39">
      <c r="B1458" s="90" t="s">
        <v>1977</v>
      </c>
      <c r="C1458" s="90" t="s">
        <v>529</v>
      </c>
      <c r="D1458" s="90"/>
      <c r="AM1458" s="10"/>
    </row>
    <row r="1459" spans="2:39">
      <c r="B1459" s="90" t="s">
        <v>1989</v>
      </c>
      <c r="C1459" s="90" t="s">
        <v>529</v>
      </c>
      <c r="D1459" s="90"/>
      <c r="AM1459" s="10"/>
    </row>
    <row r="1460" spans="2:39">
      <c r="B1460" s="90" t="s">
        <v>2006</v>
      </c>
      <c r="C1460" s="90" t="s">
        <v>529</v>
      </c>
      <c r="D1460" s="90"/>
      <c r="AM1460" s="10"/>
    </row>
    <row r="1461" spans="2:39">
      <c r="B1461" s="90" t="s">
        <v>2854</v>
      </c>
      <c r="C1461" s="90" t="s">
        <v>2097</v>
      </c>
      <c r="D1461" s="90"/>
      <c r="AM1461" s="10"/>
    </row>
    <row r="1462" spans="2:39">
      <c r="B1462" s="90" t="s">
        <v>3312</v>
      </c>
      <c r="C1462" s="90" t="s">
        <v>2097</v>
      </c>
      <c r="D1462" s="90"/>
      <c r="AM1462" s="10"/>
    </row>
    <row r="1463" spans="2:39">
      <c r="B1463" s="90" t="s">
        <v>2113</v>
      </c>
      <c r="C1463" s="90" t="s">
        <v>2097</v>
      </c>
      <c r="D1463" s="90"/>
      <c r="AM1463" s="10"/>
    </row>
    <row r="1464" spans="2:39">
      <c r="B1464" s="90" t="s">
        <v>3343</v>
      </c>
      <c r="C1464" s="90" t="s">
        <v>2097</v>
      </c>
      <c r="D1464" s="90"/>
      <c r="AM1464" s="10"/>
    </row>
    <row r="1465" spans="2:39">
      <c r="B1465" s="90" t="s">
        <v>2477</v>
      </c>
      <c r="C1465" s="90" t="s">
        <v>2097</v>
      </c>
      <c r="D1465" s="90"/>
      <c r="AM1465" s="10"/>
    </row>
    <row r="1466" spans="2:39">
      <c r="B1466" s="90" t="s">
        <v>3318</v>
      </c>
      <c r="C1466" s="90" t="s">
        <v>2097</v>
      </c>
      <c r="D1466" s="90"/>
      <c r="AM1466" s="10"/>
    </row>
    <row r="1467" spans="2:39">
      <c r="B1467" s="90" t="s">
        <v>2940</v>
      </c>
      <c r="C1467" s="90" t="s">
        <v>2097</v>
      </c>
      <c r="D1467" s="90"/>
      <c r="AM1467" s="10"/>
    </row>
    <row r="1468" spans="2:39">
      <c r="B1468" s="90" t="s">
        <v>2941</v>
      </c>
      <c r="C1468" s="90" t="s">
        <v>2097</v>
      </c>
      <c r="D1468" s="90"/>
      <c r="AM1468" s="10"/>
    </row>
    <row r="1469" spans="2:39">
      <c r="B1469" s="90" t="s">
        <v>2787</v>
      </c>
      <c r="C1469" s="90" t="s">
        <v>2097</v>
      </c>
      <c r="D1469" s="90"/>
      <c r="AM1469" s="10"/>
    </row>
    <row r="1470" spans="2:39">
      <c r="B1470" s="90" t="s">
        <v>5690</v>
      </c>
      <c r="C1470" s="90" t="s">
        <v>2097</v>
      </c>
      <c r="D1470" s="90"/>
      <c r="AM1470" s="10"/>
    </row>
    <row r="1471" spans="2:39">
      <c r="B1471" s="90" t="s">
        <v>2849</v>
      </c>
      <c r="C1471" s="90" t="s">
        <v>2097</v>
      </c>
      <c r="D1471" s="90"/>
      <c r="AM1471" s="10"/>
    </row>
    <row r="1472" spans="2:39">
      <c r="B1472" s="90" t="s">
        <v>3504</v>
      </c>
      <c r="C1472" s="90" t="s">
        <v>2097</v>
      </c>
      <c r="D1472" s="90"/>
      <c r="AM1472" s="10"/>
    </row>
    <row r="1473" spans="2:39">
      <c r="B1473" s="90" t="s">
        <v>2843</v>
      </c>
      <c r="C1473" s="90" t="s">
        <v>2097</v>
      </c>
      <c r="D1473" s="90"/>
      <c r="AM1473" s="10"/>
    </row>
    <row r="1474" spans="2:39">
      <c r="B1474" s="90" t="s">
        <v>3180</v>
      </c>
      <c r="C1474" s="90" t="s">
        <v>2097</v>
      </c>
      <c r="D1474" s="90"/>
      <c r="AM1474" s="10"/>
    </row>
    <row r="1475" spans="2:39">
      <c r="B1475" s="90" t="s">
        <v>3386</v>
      </c>
      <c r="C1475" s="90" t="s">
        <v>2097</v>
      </c>
      <c r="D1475" s="90"/>
      <c r="AM1475" s="10"/>
    </row>
    <row r="1476" spans="2:39">
      <c r="B1476" s="90" t="s">
        <v>3246</v>
      </c>
      <c r="C1476" s="90" t="s">
        <v>2097</v>
      </c>
      <c r="D1476" s="90"/>
      <c r="AM1476" s="10"/>
    </row>
    <row r="1477" spans="2:39">
      <c r="B1477" s="90" t="s">
        <v>3508</v>
      </c>
      <c r="C1477" s="90" t="s">
        <v>2097</v>
      </c>
      <c r="D1477" s="90"/>
      <c r="AM1477" s="10"/>
    </row>
    <row r="1478" spans="2:39">
      <c r="B1478" s="90" t="s">
        <v>2942</v>
      </c>
      <c r="C1478" s="90" t="s">
        <v>2097</v>
      </c>
      <c r="D1478" s="90"/>
      <c r="AM1478" s="10"/>
    </row>
    <row r="1479" spans="2:39">
      <c r="B1479" s="90" t="s">
        <v>2786</v>
      </c>
      <c r="C1479" s="90" t="s">
        <v>2097</v>
      </c>
      <c r="D1479" s="90"/>
      <c r="AM1479" s="10"/>
    </row>
    <row r="1480" spans="2:39">
      <c r="B1480" s="90" t="s">
        <v>3361</v>
      </c>
      <c r="C1480" s="90" t="s">
        <v>2097</v>
      </c>
      <c r="D1480" s="90"/>
      <c r="AM1480" s="10"/>
    </row>
    <row r="1481" spans="2:39">
      <c r="B1481" s="90" t="s">
        <v>2715</v>
      </c>
      <c r="C1481" s="90" t="s">
        <v>2097</v>
      </c>
      <c r="D1481" s="90"/>
      <c r="AM1481" s="10"/>
    </row>
    <row r="1482" spans="2:39">
      <c r="B1482" s="90" t="s">
        <v>5695</v>
      </c>
      <c r="C1482" s="90" t="s">
        <v>2097</v>
      </c>
      <c r="D1482" s="90"/>
      <c r="AM1482" s="10"/>
    </row>
    <row r="1483" spans="2:39">
      <c r="B1483" s="90" t="s">
        <v>3530</v>
      </c>
      <c r="C1483" s="90" t="s">
        <v>2097</v>
      </c>
      <c r="D1483" s="90"/>
      <c r="AM1483" s="10"/>
    </row>
    <row r="1484" spans="2:39">
      <c r="B1484" s="90" t="s">
        <v>3191</v>
      </c>
      <c r="C1484" s="90" t="s">
        <v>2097</v>
      </c>
      <c r="D1484" s="90"/>
      <c r="AM1484" s="10"/>
    </row>
    <row r="1485" spans="2:39">
      <c r="B1485" s="90" t="s">
        <v>3190</v>
      </c>
      <c r="C1485" s="90" t="s">
        <v>2097</v>
      </c>
      <c r="D1485" s="90"/>
      <c r="AM1485" s="10"/>
    </row>
    <row r="1486" spans="2:39">
      <c r="B1486" s="90" t="s">
        <v>2779</v>
      </c>
      <c r="C1486" s="90" t="s">
        <v>2097</v>
      </c>
      <c r="D1486" s="90"/>
      <c r="AM1486" s="10"/>
    </row>
    <row r="1487" spans="2:39">
      <c r="B1487" s="90" t="s">
        <v>2880</v>
      </c>
      <c r="C1487" s="90" t="s">
        <v>2097</v>
      </c>
      <c r="D1487" s="90"/>
      <c r="AM1487" s="10"/>
    </row>
    <row r="1488" spans="2:39">
      <c r="B1488" s="90" t="s">
        <v>3512</v>
      </c>
      <c r="C1488" s="90" t="s">
        <v>2097</v>
      </c>
      <c r="D1488" s="90"/>
      <c r="AM1488" s="10"/>
    </row>
    <row r="1489" spans="2:39">
      <c r="B1489" s="90" t="s">
        <v>2487</v>
      </c>
      <c r="C1489" s="90" t="s">
        <v>2097</v>
      </c>
      <c r="D1489" s="90"/>
      <c r="AM1489" s="10"/>
    </row>
    <row r="1490" spans="2:39">
      <c r="B1490" s="90" t="s">
        <v>2140</v>
      </c>
      <c r="C1490" s="90" t="s">
        <v>2097</v>
      </c>
      <c r="D1490" s="90"/>
      <c r="AM1490" s="10"/>
    </row>
    <row r="1491" spans="2:39">
      <c r="B1491" s="90" t="s">
        <v>3326</v>
      </c>
      <c r="C1491" s="90" t="s">
        <v>2097</v>
      </c>
      <c r="D1491" s="90"/>
      <c r="AM1491" s="10"/>
    </row>
    <row r="1492" spans="2:39">
      <c r="B1492" s="90" t="s">
        <v>5692</v>
      </c>
      <c r="C1492" s="90" t="s">
        <v>2097</v>
      </c>
      <c r="D1492" s="90"/>
      <c r="AM1492" s="10"/>
    </row>
    <row r="1493" spans="2:39">
      <c r="B1493" s="90" t="s">
        <v>5684</v>
      </c>
      <c r="C1493" s="90" t="s">
        <v>2097</v>
      </c>
      <c r="D1493" s="90"/>
      <c r="AM1493" s="10"/>
    </row>
    <row r="1494" spans="2:39">
      <c r="B1494" s="90" t="s">
        <v>2943</v>
      </c>
      <c r="C1494" s="90" t="s">
        <v>2097</v>
      </c>
      <c r="D1494" s="90"/>
      <c r="AM1494" s="10"/>
    </row>
    <row r="1495" spans="2:39">
      <c r="B1495" s="90" t="s">
        <v>3313</v>
      </c>
      <c r="C1495" s="90" t="s">
        <v>2097</v>
      </c>
      <c r="D1495" s="90"/>
      <c r="AM1495" s="10"/>
    </row>
    <row r="1496" spans="2:39">
      <c r="B1496" s="90" t="s">
        <v>2764</v>
      </c>
      <c r="C1496" s="90" t="s">
        <v>2097</v>
      </c>
      <c r="D1496" s="90"/>
      <c r="AM1496" s="10"/>
    </row>
    <row r="1497" spans="2:39">
      <c r="B1497" s="90" t="s">
        <v>3396</v>
      </c>
      <c r="C1497" s="90" t="s">
        <v>2097</v>
      </c>
      <c r="D1497" s="90"/>
      <c r="AM1497" s="10"/>
    </row>
    <row r="1498" spans="2:39">
      <c r="B1498" s="90" t="s">
        <v>3529</v>
      </c>
      <c r="C1498" s="90" t="s">
        <v>2097</v>
      </c>
      <c r="D1498" s="90"/>
      <c r="AM1498" s="10"/>
    </row>
    <row r="1499" spans="2:39">
      <c r="B1499" s="90" t="s">
        <v>3141</v>
      </c>
      <c r="C1499" s="90" t="s">
        <v>2097</v>
      </c>
      <c r="D1499" s="90"/>
      <c r="AM1499" s="10"/>
    </row>
    <row r="1500" spans="2:39">
      <c r="B1500" s="90" t="s">
        <v>3497</v>
      </c>
      <c r="C1500" s="90" t="s">
        <v>2097</v>
      </c>
      <c r="D1500" s="90"/>
      <c r="AM1500" s="10"/>
    </row>
    <row r="1501" spans="2:39">
      <c r="B1501" s="90" t="s">
        <v>2879</v>
      </c>
      <c r="C1501" s="90" t="s">
        <v>2097</v>
      </c>
      <c r="D1501" s="90"/>
      <c r="AM1501" s="10"/>
    </row>
    <row r="1502" spans="2:39">
      <c r="B1502" s="90" t="s">
        <v>3192</v>
      </c>
      <c r="C1502" s="90" t="s">
        <v>2097</v>
      </c>
      <c r="D1502" s="90"/>
      <c r="AM1502" s="10"/>
    </row>
    <row r="1503" spans="2:39">
      <c r="B1503" s="90" t="s">
        <v>2901</v>
      </c>
      <c r="C1503" s="90" t="s">
        <v>2097</v>
      </c>
      <c r="D1503" s="90"/>
      <c r="AM1503" s="10"/>
    </row>
    <row r="1504" spans="2:39">
      <c r="B1504" s="90" t="s">
        <v>3193</v>
      </c>
      <c r="C1504" s="90" t="s">
        <v>2097</v>
      </c>
      <c r="D1504" s="90"/>
      <c r="AM1504" s="10"/>
    </row>
    <row r="1505" spans="2:39">
      <c r="B1505" s="90" t="s">
        <v>2783</v>
      </c>
      <c r="C1505" s="90" t="s">
        <v>2097</v>
      </c>
      <c r="D1505" s="90"/>
      <c r="AM1505" s="10"/>
    </row>
    <row r="1506" spans="2:39">
      <c r="B1506" s="90" t="s">
        <v>2116</v>
      </c>
      <c r="C1506" s="90" t="s">
        <v>2097</v>
      </c>
      <c r="D1506" s="90"/>
      <c r="AM1506" s="10"/>
    </row>
    <row r="1507" spans="2:39">
      <c r="B1507" s="90" t="s">
        <v>2486</v>
      </c>
      <c r="C1507" s="90" t="s">
        <v>2097</v>
      </c>
      <c r="D1507" s="90"/>
      <c r="AM1507" s="10"/>
    </row>
    <row r="1508" spans="2:39">
      <c r="B1508" s="90" t="s">
        <v>5694</v>
      </c>
      <c r="C1508" s="90" t="s">
        <v>2097</v>
      </c>
      <c r="D1508" s="90"/>
      <c r="AM1508" s="10"/>
    </row>
    <row r="1509" spans="2:39">
      <c r="B1509" s="90" t="s">
        <v>2114</v>
      </c>
      <c r="C1509" s="90" t="s">
        <v>2097</v>
      </c>
      <c r="D1509" s="90"/>
      <c r="AM1509" s="10"/>
    </row>
    <row r="1510" spans="2:39">
      <c r="B1510" s="90" t="s">
        <v>2495</v>
      </c>
      <c r="C1510" s="90" t="s">
        <v>2097</v>
      </c>
      <c r="D1510" s="90"/>
      <c r="AM1510" s="10"/>
    </row>
    <row r="1511" spans="2:39">
      <c r="B1511" s="90" t="s">
        <v>3491</v>
      </c>
      <c r="C1511" s="90" t="s">
        <v>2097</v>
      </c>
      <c r="D1511" s="90"/>
      <c r="AM1511" s="10"/>
    </row>
    <row r="1512" spans="2:39">
      <c r="B1512" s="90" t="s">
        <v>3511</v>
      </c>
      <c r="C1512" s="90" t="s">
        <v>2097</v>
      </c>
      <c r="D1512" s="90"/>
      <c r="AM1512" s="10"/>
    </row>
    <row r="1513" spans="2:39">
      <c r="B1513" s="90" t="s">
        <v>2781</v>
      </c>
      <c r="C1513" s="90" t="s">
        <v>2097</v>
      </c>
      <c r="D1513" s="90"/>
      <c r="AM1513" s="10"/>
    </row>
    <row r="1514" spans="2:39">
      <c r="B1514" s="90" t="s">
        <v>3317</v>
      </c>
      <c r="C1514" s="90" t="s">
        <v>2097</v>
      </c>
      <c r="D1514" s="90"/>
      <c r="AM1514" s="10"/>
    </row>
    <row r="1515" spans="2:39">
      <c r="B1515" s="90" t="s">
        <v>2866</v>
      </c>
      <c r="C1515" s="90" t="s">
        <v>2097</v>
      </c>
      <c r="D1515" s="90"/>
      <c r="AM1515" s="10"/>
    </row>
    <row r="1516" spans="2:39">
      <c r="B1516" s="90" t="s">
        <v>2199</v>
      </c>
      <c r="C1516" s="90" t="s">
        <v>2097</v>
      </c>
      <c r="D1516" s="90"/>
      <c r="AM1516" s="10"/>
    </row>
    <row r="1517" spans="2:39">
      <c r="B1517" s="90" t="s">
        <v>5696</v>
      </c>
      <c r="C1517" s="90" t="s">
        <v>2097</v>
      </c>
      <c r="D1517" s="90"/>
      <c r="AM1517" s="10"/>
    </row>
    <row r="1518" spans="2:39">
      <c r="B1518" s="90" t="s">
        <v>2861</v>
      </c>
      <c r="C1518" s="90" t="s">
        <v>2097</v>
      </c>
      <c r="D1518" s="90"/>
      <c r="AM1518" s="10"/>
    </row>
    <row r="1519" spans="2:39">
      <c r="B1519" s="90" t="s">
        <v>3179</v>
      </c>
      <c r="C1519" s="90" t="s">
        <v>2097</v>
      </c>
      <c r="D1519" s="90"/>
      <c r="AM1519" s="10"/>
    </row>
    <row r="1520" spans="2:39">
      <c r="B1520" s="90" t="s">
        <v>3492</v>
      </c>
      <c r="C1520" s="90" t="s">
        <v>2097</v>
      </c>
      <c r="D1520" s="90"/>
      <c r="AM1520" s="10"/>
    </row>
    <row r="1521" spans="2:39">
      <c r="B1521" s="90" t="s">
        <v>5691</v>
      </c>
      <c r="C1521" s="90" t="s">
        <v>2097</v>
      </c>
      <c r="D1521" s="90"/>
      <c r="AM1521" s="10"/>
    </row>
    <row r="1522" spans="2:39">
      <c r="B1522" s="90" t="s">
        <v>3311</v>
      </c>
      <c r="C1522" s="90" t="s">
        <v>2097</v>
      </c>
      <c r="D1522" s="90"/>
      <c r="AM1522" s="10"/>
    </row>
    <row r="1523" spans="2:39">
      <c r="B1523" s="90" t="s">
        <v>3262</v>
      </c>
      <c r="C1523" s="90" t="s">
        <v>2097</v>
      </c>
      <c r="D1523" s="90"/>
      <c r="AM1523" s="10"/>
    </row>
    <row r="1524" spans="2:39">
      <c r="B1524" s="90" t="s">
        <v>3531</v>
      </c>
      <c r="C1524" s="90" t="s">
        <v>2097</v>
      </c>
      <c r="D1524" s="90"/>
      <c r="AM1524" s="10"/>
    </row>
    <row r="1525" spans="2:39">
      <c r="B1525" s="90" t="s">
        <v>2853</v>
      </c>
      <c r="C1525" s="90" t="s">
        <v>2097</v>
      </c>
      <c r="D1525" s="90"/>
      <c r="AM1525" s="10"/>
    </row>
    <row r="1526" spans="2:39">
      <c r="B1526" s="90" t="s">
        <v>2785</v>
      </c>
      <c r="C1526" s="90" t="s">
        <v>2097</v>
      </c>
      <c r="D1526" s="90"/>
      <c r="AM1526" s="10"/>
    </row>
    <row r="1527" spans="2:39">
      <c r="B1527" s="90" t="s">
        <v>2462</v>
      </c>
      <c r="C1527" s="90" t="s">
        <v>2097</v>
      </c>
      <c r="D1527" s="90"/>
      <c r="AM1527" s="10"/>
    </row>
    <row r="1528" spans="2:39">
      <c r="B1528" s="90" t="s">
        <v>2748</v>
      </c>
      <c r="C1528" s="90" t="s">
        <v>2097</v>
      </c>
      <c r="D1528" s="90"/>
      <c r="AM1528" s="10"/>
    </row>
    <row r="1529" spans="2:39">
      <c r="B1529" s="90" t="s">
        <v>2115</v>
      </c>
      <c r="C1529" s="90" t="s">
        <v>2097</v>
      </c>
      <c r="D1529" s="90"/>
      <c r="AM1529" s="10"/>
    </row>
    <row r="1530" spans="2:39">
      <c r="B1530" s="90" t="s">
        <v>2463</v>
      </c>
      <c r="C1530" s="90" t="s">
        <v>2097</v>
      </c>
      <c r="D1530" s="90"/>
      <c r="AM1530" s="10"/>
    </row>
    <row r="1531" spans="2:39">
      <c r="B1531" s="90" t="s">
        <v>2924</v>
      </c>
      <c r="C1531" s="90" t="s">
        <v>2097</v>
      </c>
      <c r="D1531" s="90"/>
      <c r="AM1531" s="10"/>
    </row>
    <row r="1532" spans="2:39">
      <c r="B1532" s="90" t="s">
        <v>2464</v>
      </c>
      <c r="C1532" s="90" t="s">
        <v>2097</v>
      </c>
      <c r="D1532" s="90"/>
      <c r="AM1532" s="10"/>
    </row>
    <row r="1533" spans="2:39">
      <c r="B1533" s="90" t="s">
        <v>2485</v>
      </c>
      <c r="C1533" s="90" t="s">
        <v>2097</v>
      </c>
      <c r="D1533" s="90"/>
      <c r="AM1533" s="10"/>
    </row>
    <row r="1534" spans="2:39">
      <c r="B1534" s="90" t="s">
        <v>3325</v>
      </c>
      <c r="C1534" s="90" t="s">
        <v>2097</v>
      </c>
      <c r="D1534" s="90"/>
      <c r="AM1534" s="10"/>
    </row>
    <row r="1535" spans="2:39">
      <c r="B1535" s="90" t="s">
        <v>2204</v>
      </c>
      <c r="C1535" s="90" t="s">
        <v>2095</v>
      </c>
      <c r="D1535" s="90"/>
      <c r="AM1535" s="10"/>
    </row>
    <row r="1536" spans="2:39">
      <c r="B1536" s="90" t="s">
        <v>2205</v>
      </c>
      <c r="C1536" s="90" t="s">
        <v>2095</v>
      </c>
      <c r="D1536" s="90"/>
      <c r="AM1536" s="10"/>
    </row>
    <row r="1537" spans="2:39">
      <c r="B1537" s="90" t="s">
        <v>2206</v>
      </c>
      <c r="C1537" s="90" t="s">
        <v>2095</v>
      </c>
      <c r="D1537" s="90"/>
      <c r="AM1537" s="10"/>
    </row>
    <row r="1538" spans="2:39">
      <c r="B1538" s="90" t="s">
        <v>1519</v>
      </c>
      <c r="C1538" s="90" t="s">
        <v>2095</v>
      </c>
      <c r="D1538" s="90"/>
      <c r="AM1538" s="10"/>
    </row>
    <row r="1539" spans="2:39">
      <c r="B1539" s="90" t="s">
        <v>5563</v>
      </c>
      <c r="C1539" s="90" t="s">
        <v>2095</v>
      </c>
      <c r="D1539" s="90"/>
      <c r="AM1539" s="10"/>
    </row>
    <row r="1540" spans="2:39">
      <c r="B1540" s="90" t="s">
        <v>1541</v>
      </c>
      <c r="C1540" s="90" t="s">
        <v>2095</v>
      </c>
      <c r="D1540" s="90"/>
      <c r="AM1540" s="10"/>
    </row>
    <row r="1541" spans="2:39">
      <c r="B1541" s="90" t="s">
        <v>2761</v>
      </c>
      <c r="C1541" s="90" t="s">
        <v>2095</v>
      </c>
      <c r="D1541" s="90"/>
      <c r="AM1541" s="10"/>
    </row>
    <row r="1542" spans="2:39">
      <c r="B1542" s="90" t="s">
        <v>2760</v>
      </c>
      <c r="C1542" s="90" t="s">
        <v>2095</v>
      </c>
      <c r="D1542" s="90"/>
      <c r="AM1542" s="10"/>
    </row>
    <row r="1543" spans="2:39">
      <c r="B1543" s="90" t="s">
        <v>1566</v>
      </c>
      <c r="C1543" s="90" t="s">
        <v>2095</v>
      </c>
      <c r="D1543" s="90"/>
      <c r="AM1543" s="10"/>
    </row>
    <row r="1544" spans="2:39">
      <c r="B1544" s="90" t="s">
        <v>3503</v>
      </c>
      <c r="C1544" s="90" t="s">
        <v>2095</v>
      </c>
      <c r="D1544" s="90"/>
      <c r="AM1544" s="10"/>
    </row>
    <row r="1545" spans="2:39">
      <c r="B1545" s="90" t="s">
        <v>2207</v>
      </c>
      <c r="C1545" s="90" t="s">
        <v>2095</v>
      </c>
      <c r="D1545" s="90"/>
      <c r="AM1545" s="10"/>
    </row>
    <row r="1546" spans="2:39">
      <c r="B1546" s="90" t="s">
        <v>2208</v>
      </c>
      <c r="C1546" s="90" t="s">
        <v>2095</v>
      </c>
      <c r="D1546" s="90"/>
      <c r="AM1546" s="10"/>
    </row>
    <row r="1547" spans="2:39">
      <c r="B1547" s="90" t="s">
        <v>2209</v>
      </c>
      <c r="C1547" s="90" t="s">
        <v>2095</v>
      </c>
      <c r="D1547" s="90"/>
      <c r="AM1547" s="10"/>
    </row>
    <row r="1548" spans="2:39">
      <c r="B1548" s="90" t="s">
        <v>2210</v>
      </c>
      <c r="C1548" s="90" t="s">
        <v>2095</v>
      </c>
      <c r="D1548" s="90"/>
      <c r="AM1548" s="10"/>
    </row>
    <row r="1549" spans="2:39">
      <c r="B1549" s="90" t="s">
        <v>2211</v>
      </c>
      <c r="C1549" s="90" t="s">
        <v>2095</v>
      </c>
      <c r="D1549" s="90"/>
      <c r="AM1549" s="10"/>
    </row>
    <row r="1550" spans="2:39">
      <c r="B1550" s="90" t="s">
        <v>2212</v>
      </c>
      <c r="C1550" s="90" t="s">
        <v>2095</v>
      </c>
      <c r="D1550" s="90"/>
      <c r="AM1550" s="10"/>
    </row>
    <row r="1551" spans="2:39">
      <c r="B1551" s="90" t="s">
        <v>2213</v>
      </c>
      <c r="C1551" s="90" t="s">
        <v>2095</v>
      </c>
      <c r="D1551" s="90"/>
      <c r="AM1551" s="10"/>
    </row>
    <row r="1552" spans="2:39">
      <c r="B1552" s="90" t="s">
        <v>2214</v>
      </c>
      <c r="C1552" s="90" t="s">
        <v>2095</v>
      </c>
      <c r="D1552" s="90"/>
      <c r="AM1552" s="10"/>
    </row>
    <row r="1553" spans="2:39">
      <c r="B1553" s="90" t="s">
        <v>2215</v>
      </c>
      <c r="C1553" s="90" t="s">
        <v>2095</v>
      </c>
      <c r="D1553" s="90"/>
      <c r="AM1553" s="10"/>
    </row>
    <row r="1554" spans="2:39">
      <c r="B1554" s="90" t="s">
        <v>2216</v>
      </c>
      <c r="C1554" s="90" t="s">
        <v>2095</v>
      </c>
      <c r="D1554" s="90"/>
      <c r="AM1554" s="10"/>
    </row>
    <row r="1555" spans="2:39">
      <c r="B1555" s="90" t="s">
        <v>2217</v>
      </c>
      <c r="C1555" s="90" t="s">
        <v>2095</v>
      </c>
      <c r="D1555" s="90"/>
      <c r="AM1555" s="10"/>
    </row>
    <row r="1556" spans="2:39">
      <c r="B1556" s="90" t="s">
        <v>2218</v>
      </c>
      <c r="C1556" s="90" t="s">
        <v>2095</v>
      </c>
      <c r="D1556" s="90"/>
      <c r="AM1556" s="10"/>
    </row>
    <row r="1557" spans="2:39">
      <c r="B1557" s="90" t="s">
        <v>2219</v>
      </c>
      <c r="C1557" s="90" t="s">
        <v>2095</v>
      </c>
      <c r="D1557" s="90"/>
      <c r="AM1557" s="10"/>
    </row>
    <row r="1558" spans="2:39">
      <c r="B1558" s="90" t="s">
        <v>2220</v>
      </c>
      <c r="C1558" s="90" t="s">
        <v>2095</v>
      </c>
      <c r="D1558" s="90"/>
      <c r="AM1558" s="10"/>
    </row>
    <row r="1559" spans="2:39">
      <c r="B1559" s="90" t="s">
        <v>2221</v>
      </c>
      <c r="C1559" s="90" t="s">
        <v>2095</v>
      </c>
      <c r="D1559" s="90"/>
      <c r="AM1559" s="10"/>
    </row>
    <row r="1560" spans="2:39">
      <c r="B1560" s="90" t="s">
        <v>2222</v>
      </c>
      <c r="C1560" s="90" t="s">
        <v>2095</v>
      </c>
      <c r="D1560" s="90"/>
      <c r="AM1560" s="10"/>
    </row>
    <row r="1561" spans="2:39">
      <c r="B1561" s="90" t="s">
        <v>2223</v>
      </c>
      <c r="C1561" s="90" t="s">
        <v>2095</v>
      </c>
      <c r="D1561" s="90"/>
      <c r="AM1561" s="10"/>
    </row>
    <row r="1562" spans="2:39">
      <c r="B1562" s="90" t="s">
        <v>2224</v>
      </c>
      <c r="C1562" s="90" t="s">
        <v>2095</v>
      </c>
      <c r="D1562" s="90"/>
      <c r="AM1562" s="10"/>
    </row>
    <row r="1563" spans="2:39">
      <c r="B1563" s="90" t="s">
        <v>2225</v>
      </c>
      <c r="C1563" s="90" t="s">
        <v>2095</v>
      </c>
      <c r="D1563" s="90"/>
      <c r="AM1563" s="10"/>
    </row>
    <row r="1564" spans="2:39">
      <c r="B1564" s="90" t="s">
        <v>2226</v>
      </c>
      <c r="C1564" s="90" t="s">
        <v>2095</v>
      </c>
      <c r="D1564" s="90"/>
      <c r="AM1564" s="10"/>
    </row>
    <row r="1565" spans="2:39">
      <c r="B1565" s="90" t="s">
        <v>2227</v>
      </c>
      <c r="C1565" s="90" t="s">
        <v>2095</v>
      </c>
      <c r="D1565" s="90"/>
      <c r="AM1565" s="10"/>
    </row>
    <row r="1566" spans="2:39">
      <c r="B1566" s="90" t="s">
        <v>2228</v>
      </c>
      <c r="C1566" s="90" t="s">
        <v>2095</v>
      </c>
      <c r="D1566" s="90"/>
      <c r="AM1566" s="10"/>
    </row>
    <row r="1567" spans="2:39">
      <c r="B1567" s="90" t="s">
        <v>2229</v>
      </c>
      <c r="C1567" s="90" t="s">
        <v>2095</v>
      </c>
      <c r="D1567" s="90"/>
      <c r="AM1567" s="10"/>
    </row>
    <row r="1568" spans="2:39">
      <c r="B1568" s="90" t="s">
        <v>2230</v>
      </c>
      <c r="C1568" s="90" t="s">
        <v>2095</v>
      </c>
      <c r="D1568" s="90"/>
      <c r="AM1568" s="10"/>
    </row>
    <row r="1569" spans="2:39">
      <c r="B1569" s="90" t="s">
        <v>2231</v>
      </c>
      <c r="C1569" s="90" t="s">
        <v>2095</v>
      </c>
      <c r="D1569" s="90"/>
      <c r="AM1569" s="10"/>
    </row>
    <row r="1570" spans="2:39">
      <c r="B1570" s="90" t="s">
        <v>2232</v>
      </c>
      <c r="C1570" s="90" t="s">
        <v>2095</v>
      </c>
      <c r="D1570" s="90"/>
      <c r="AM1570" s="10"/>
    </row>
    <row r="1571" spans="2:39">
      <c r="B1571" s="90" t="s">
        <v>2233</v>
      </c>
      <c r="C1571" s="90" t="s">
        <v>2095</v>
      </c>
      <c r="D1571" s="90"/>
      <c r="AM1571" s="10"/>
    </row>
    <row r="1572" spans="2:39">
      <c r="B1572" s="90" t="s">
        <v>2234</v>
      </c>
      <c r="C1572" s="90" t="s">
        <v>2095</v>
      </c>
      <c r="D1572" s="90"/>
      <c r="AM1572" s="10"/>
    </row>
    <row r="1573" spans="2:39">
      <c r="B1573" s="90" t="s">
        <v>2235</v>
      </c>
      <c r="C1573" s="90" t="s">
        <v>2095</v>
      </c>
      <c r="D1573" s="90"/>
      <c r="AM1573" s="10"/>
    </row>
    <row r="1574" spans="2:39">
      <c r="B1574" s="90" t="s">
        <v>2236</v>
      </c>
      <c r="C1574" s="90" t="s">
        <v>2095</v>
      </c>
      <c r="D1574" s="90"/>
      <c r="AM1574" s="10"/>
    </row>
    <row r="1575" spans="2:39">
      <c r="B1575" s="90" t="s">
        <v>2237</v>
      </c>
      <c r="C1575" s="90" t="s">
        <v>2095</v>
      </c>
      <c r="D1575" s="90"/>
      <c r="AM1575" s="10"/>
    </row>
    <row r="1576" spans="2:39">
      <c r="B1576" s="90" t="s">
        <v>2238</v>
      </c>
      <c r="C1576" s="90" t="s">
        <v>2095</v>
      </c>
      <c r="D1576" s="90"/>
      <c r="AM1576" s="10"/>
    </row>
    <row r="1577" spans="2:39">
      <c r="B1577" s="90" t="s">
        <v>2239</v>
      </c>
      <c r="C1577" s="90" t="s">
        <v>2095</v>
      </c>
      <c r="D1577" s="90"/>
      <c r="AM1577" s="10"/>
    </row>
    <row r="1578" spans="2:39">
      <c r="B1578" s="90" t="s">
        <v>2240</v>
      </c>
      <c r="C1578" s="90" t="s">
        <v>2095</v>
      </c>
      <c r="D1578" s="90"/>
      <c r="AM1578" s="10"/>
    </row>
    <row r="1579" spans="2:39">
      <c r="B1579" s="90" t="s">
        <v>2241</v>
      </c>
      <c r="C1579" s="90" t="s">
        <v>2095</v>
      </c>
      <c r="D1579" s="90"/>
      <c r="AM1579" s="10"/>
    </row>
    <row r="1580" spans="2:39">
      <c r="B1580" s="90" t="s">
        <v>2242</v>
      </c>
      <c r="C1580" s="90" t="s">
        <v>2095</v>
      </c>
      <c r="D1580" s="90"/>
      <c r="AM1580" s="10"/>
    </row>
    <row r="1581" spans="2:39">
      <c r="B1581" s="90" t="s">
        <v>2243</v>
      </c>
      <c r="C1581" s="90" t="s">
        <v>2095</v>
      </c>
      <c r="D1581" s="90"/>
      <c r="AM1581" s="10"/>
    </row>
    <row r="1582" spans="2:39">
      <c r="B1582" s="90" t="s">
        <v>2244</v>
      </c>
      <c r="C1582" s="90" t="s">
        <v>2095</v>
      </c>
      <c r="D1582" s="90"/>
      <c r="AM1582" s="10"/>
    </row>
    <row r="1583" spans="2:39">
      <c r="B1583" s="90" t="s">
        <v>2245</v>
      </c>
      <c r="C1583" s="90" t="s">
        <v>2095</v>
      </c>
      <c r="D1583" s="90"/>
      <c r="AM1583" s="10"/>
    </row>
    <row r="1584" spans="2:39">
      <c r="B1584" s="90" t="s">
        <v>2246</v>
      </c>
      <c r="C1584" s="90" t="s">
        <v>2095</v>
      </c>
      <c r="D1584" s="90"/>
      <c r="AM1584" s="10"/>
    </row>
    <row r="1585" spans="2:39">
      <c r="B1585" s="90" t="s">
        <v>2247</v>
      </c>
      <c r="C1585" s="90" t="s">
        <v>2095</v>
      </c>
      <c r="D1585" s="90"/>
      <c r="AM1585" s="10"/>
    </row>
    <row r="1586" spans="2:39">
      <c r="B1586" s="90" t="s">
        <v>2248</v>
      </c>
      <c r="C1586" s="90" t="s">
        <v>2095</v>
      </c>
      <c r="D1586" s="90"/>
      <c r="AM1586" s="10"/>
    </row>
    <row r="1587" spans="2:39">
      <c r="B1587" s="90" t="s">
        <v>2249</v>
      </c>
      <c r="C1587" s="90" t="s">
        <v>2095</v>
      </c>
      <c r="D1587" s="90"/>
      <c r="AM1587" s="10"/>
    </row>
    <row r="1588" spans="2:39">
      <c r="B1588" s="90" t="s">
        <v>2736</v>
      </c>
      <c r="C1588" s="90" t="s">
        <v>2095</v>
      </c>
      <c r="D1588" s="90"/>
      <c r="AM1588" s="10"/>
    </row>
    <row r="1589" spans="2:39">
      <c r="B1589" s="90" t="s">
        <v>2250</v>
      </c>
      <c r="C1589" s="90" t="s">
        <v>2095</v>
      </c>
      <c r="D1589" s="90"/>
      <c r="AM1589" s="10"/>
    </row>
    <row r="1590" spans="2:39">
      <c r="B1590" s="90" t="s">
        <v>890</v>
      </c>
      <c r="C1590" s="90" t="s">
        <v>2095</v>
      </c>
      <c r="D1590" s="90"/>
      <c r="AM1590" s="10"/>
    </row>
    <row r="1591" spans="2:39">
      <c r="B1591" s="90" t="s">
        <v>2774</v>
      </c>
      <c r="C1591" s="90" t="s">
        <v>2095</v>
      </c>
      <c r="D1591" s="90"/>
      <c r="AM1591" s="10"/>
    </row>
    <row r="1592" spans="2:39">
      <c r="B1592" s="90" t="s">
        <v>891</v>
      </c>
      <c r="C1592" s="90" t="s">
        <v>2095</v>
      </c>
      <c r="D1592" s="90"/>
      <c r="AM1592" s="10"/>
    </row>
    <row r="1593" spans="2:39">
      <c r="B1593" s="90" t="s">
        <v>2130</v>
      </c>
      <c r="C1593" s="90" t="s">
        <v>2095</v>
      </c>
      <c r="D1593" s="90"/>
      <c r="AM1593" s="10"/>
    </row>
    <row r="1594" spans="2:39">
      <c r="B1594" s="90" t="s">
        <v>3709</v>
      </c>
      <c r="C1594" s="90" t="s">
        <v>2095</v>
      </c>
      <c r="D1594" s="90"/>
      <c r="AM1594" s="10"/>
    </row>
    <row r="1595" spans="2:39">
      <c r="B1595" s="90" t="s">
        <v>894</v>
      </c>
      <c r="C1595" s="90" t="s">
        <v>2095</v>
      </c>
      <c r="D1595" s="90"/>
      <c r="AM1595" s="10"/>
    </row>
    <row r="1596" spans="2:39">
      <c r="B1596" s="90" t="s">
        <v>513</v>
      </c>
      <c r="C1596" s="90" t="s">
        <v>2095</v>
      </c>
      <c r="D1596" s="90"/>
      <c r="AM1596" s="10"/>
    </row>
    <row r="1597" spans="2:39">
      <c r="B1597" s="90" t="s">
        <v>2016</v>
      </c>
      <c r="C1597" s="90" t="s">
        <v>2095</v>
      </c>
      <c r="D1597" s="90"/>
      <c r="AM1597" s="10"/>
    </row>
    <row r="1598" spans="2:39">
      <c r="B1598" s="90" t="s">
        <v>900</v>
      </c>
      <c r="C1598" s="90" t="s">
        <v>2095</v>
      </c>
      <c r="D1598" s="90"/>
      <c r="AM1598" s="10"/>
    </row>
    <row r="1599" spans="2:39">
      <c r="B1599" s="90" t="s">
        <v>3229</v>
      </c>
      <c r="C1599" s="90" t="s">
        <v>2095</v>
      </c>
      <c r="D1599" s="90"/>
      <c r="AM1599" s="10"/>
    </row>
    <row r="1600" spans="2:39">
      <c r="B1600" s="90" t="s">
        <v>1650</v>
      </c>
      <c r="C1600" s="90" t="s">
        <v>2095</v>
      </c>
      <c r="D1600" s="90"/>
      <c r="AM1600" s="10"/>
    </row>
    <row r="1601" spans="2:39">
      <c r="B1601" s="90" t="s">
        <v>1651</v>
      </c>
      <c r="C1601" s="90" t="s">
        <v>2095</v>
      </c>
      <c r="D1601" s="90"/>
      <c r="AM1601" s="10"/>
    </row>
    <row r="1602" spans="2:39">
      <c r="B1602" s="90" t="s">
        <v>2791</v>
      </c>
      <c r="C1602" s="90" t="s">
        <v>2095</v>
      </c>
      <c r="D1602" s="90"/>
      <c r="AM1602" s="10"/>
    </row>
    <row r="1603" spans="2:39">
      <c r="B1603" s="90" t="s">
        <v>3208</v>
      </c>
      <c r="C1603" s="90" t="s">
        <v>2095</v>
      </c>
      <c r="D1603" s="90"/>
      <c r="AM1603" s="10"/>
    </row>
    <row r="1604" spans="2:39">
      <c r="B1604" s="90" t="s">
        <v>1680</v>
      </c>
      <c r="C1604" s="90" t="s">
        <v>2095</v>
      </c>
      <c r="D1604" s="90"/>
      <c r="AM1604" s="10"/>
    </row>
    <row r="1605" spans="2:39">
      <c r="B1605" s="90" t="s">
        <v>1681</v>
      </c>
      <c r="C1605" s="90" t="s">
        <v>2095</v>
      </c>
      <c r="D1605" s="90"/>
      <c r="AM1605" s="10"/>
    </row>
    <row r="1606" spans="2:39">
      <c r="B1606" s="90" t="s">
        <v>919</v>
      </c>
      <c r="C1606" s="90" t="s">
        <v>2095</v>
      </c>
      <c r="D1606" s="90"/>
      <c r="AM1606" s="10"/>
    </row>
    <row r="1607" spans="2:39">
      <c r="B1607" s="90" t="s">
        <v>942</v>
      </c>
      <c r="C1607" s="90" t="s">
        <v>2095</v>
      </c>
      <c r="D1607" s="90"/>
      <c r="AM1607" s="10"/>
    </row>
    <row r="1608" spans="2:39">
      <c r="B1608" s="90" t="s">
        <v>962</v>
      </c>
      <c r="C1608" s="90" t="s">
        <v>2095</v>
      </c>
      <c r="D1608" s="90"/>
      <c r="AM1608" s="10"/>
    </row>
    <row r="1609" spans="2:39">
      <c r="B1609" s="90" t="s">
        <v>963</v>
      </c>
      <c r="C1609" s="90" t="s">
        <v>2095</v>
      </c>
      <c r="D1609" s="90"/>
      <c r="AM1609" s="10"/>
    </row>
    <row r="1610" spans="2:39">
      <c r="B1610" s="90" t="s">
        <v>2203</v>
      </c>
      <c r="C1610" s="90" t="s">
        <v>2095</v>
      </c>
      <c r="D1610" s="90"/>
      <c r="AM1610" s="10"/>
    </row>
    <row r="1611" spans="2:39">
      <c r="B1611" s="90" t="s">
        <v>1779</v>
      </c>
      <c r="C1611" s="90" t="s">
        <v>2095</v>
      </c>
      <c r="D1611" s="90"/>
      <c r="AM1611" s="10"/>
    </row>
    <row r="1612" spans="2:39">
      <c r="B1612" s="90" t="s">
        <v>1782</v>
      </c>
      <c r="C1612" s="90" t="s">
        <v>2095</v>
      </c>
      <c r="D1612" s="90"/>
      <c r="AM1612" s="10"/>
    </row>
    <row r="1613" spans="2:39">
      <c r="B1613" s="90" t="s">
        <v>992</v>
      </c>
      <c r="C1613" s="90" t="s">
        <v>2095</v>
      </c>
      <c r="D1613" s="90"/>
      <c r="AM1613" s="10"/>
    </row>
    <row r="1614" spans="2:39">
      <c r="B1614" s="90" t="s">
        <v>1435</v>
      </c>
      <c r="C1614" s="90" t="s">
        <v>2095</v>
      </c>
      <c r="D1614" s="90"/>
      <c r="AM1614" s="10"/>
    </row>
    <row r="1615" spans="2:39">
      <c r="B1615" s="90" t="s">
        <v>2121</v>
      </c>
      <c r="C1615" s="90" t="s">
        <v>2095</v>
      </c>
      <c r="D1615" s="90"/>
      <c r="AM1615" s="10"/>
    </row>
    <row r="1616" spans="2:39">
      <c r="B1616" s="90" t="s">
        <v>2036</v>
      </c>
      <c r="C1616" s="90" t="s">
        <v>2095</v>
      </c>
      <c r="D1616" s="90"/>
      <c r="AM1616" s="10"/>
    </row>
    <row r="1617" spans="2:39">
      <c r="B1617" s="90" t="s">
        <v>2251</v>
      </c>
      <c r="C1617" s="90" t="s">
        <v>2095</v>
      </c>
      <c r="D1617" s="90"/>
      <c r="AM1617" s="10"/>
    </row>
    <row r="1618" spans="2:39">
      <c r="B1618" s="90" t="s">
        <v>2865</v>
      </c>
      <c r="C1618" s="90" t="s">
        <v>2095</v>
      </c>
      <c r="D1618" s="90"/>
      <c r="AM1618" s="10"/>
    </row>
    <row r="1619" spans="2:39">
      <c r="B1619" s="90" t="s">
        <v>1011</v>
      </c>
      <c r="C1619" s="90" t="s">
        <v>2095</v>
      </c>
      <c r="D1619" s="90"/>
      <c r="AM1619" s="10"/>
    </row>
    <row r="1620" spans="2:39">
      <c r="B1620" s="90" t="s">
        <v>2117</v>
      </c>
      <c r="C1620" s="90" t="s">
        <v>2095</v>
      </c>
      <c r="D1620" s="90"/>
      <c r="AM1620" s="10"/>
    </row>
    <row r="1621" spans="2:39">
      <c r="B1621" s="90" t="s">
        <v>2202</v>
      </c>
      <c r="C1621" s="90" t="s">
        <v>2095</v>
      </c>
      <c r="D1621" s="90"/>
      <c r="AM1621" s="10"/>
    </row>
    <row r="1622" spans="2:39">
      <c r="B1622" s="90" t="s">
        <v>3516</v>
      </c>
      <c r="C1622" s="90" t="s">
        <v>2095</v>
      </c>
      <c r="D1622" s="90"/>
      <c r="AM1622" s="10"/>
    </row>
    <row r="1623" spans="2:39">
      <c r="B1623" s="90" t="s">
        <v>2120</v>
      </c>
      <c r="C1623" s="90" t="s">
        <v>2095</v>
      </c>
      <c r="D1623" s="90"/>
      <c r="AM1623" s="10"/>
    </row>
    <row r="1624" spans="2:39">
      <c r="B1624" s="90" t="s">
        <v>2118</v>
      </c>
      <c r="C1624" s="90" t="s">
        <v>2095</v>
      </c>
      <c r="D1624" s="90"/>
      <c r="AM1624" s="10"/>
    </row>
    <row r="1625" spans="2:39">
      <c r="B1625" s="90" t="s">
        <v>2864</v>
      </c>
      <c r="C1625" s="90" t="s">
        <v>2095</v>
      </c>
      <c r="D1625" s="90"/>
      <c r="AM1625" s="10"/>
    </row>
    <row r="1626" spans="2:39">
      <c r="B1626" s="90" t="s">
        <v>1027</v>
      </c>
      <c r="C1626" s="90" t="s">
        <v>2095</v>
      </c>
      <c r="D1626" s="90"/>
      <c r="AM1626" s="10"/>
    </row>
    <row r="1627" spans="2:39">
      <c r="B1627" s="90" t="s">
        <v>3721</v>
      </c>
      <c r="C1627" s="90" t="s">
        <v>2095</v>
      </c>
      <c r="D1627" s="90"/>
      <c r="AM1627" s="10"/>
    </row>
    <row r="1628" spans="2:39">
      <c r="B1628" s="90" t="s">
        <v>2753</v>
      </c>
      <c r="C1628" s="90" t="s">
        <v>2095</v>
      </c>
      <c r="D1628" s="90"/>
      <c r="AM1628" s="10"/>
    </row>
    <row r="1629" spans="2:39">
      <c r="B1629" s="90" t="s">
        <v>3565</v>
      </c>
      <c r="C1629" s="90" t="s">
        <v>2095</v>
      </c>
      <c r="D1629" s="90"/>
      <c r="AM1629" s="10"/>
    </row>
    <row r="1630" spans="2:39">
      <c r="B1630" s="90" t="s">
        <v>2038</v>
      </c>
      <c r="C1630" s="90" t="s">
        <v>2095</v>
      </c>
      <c r="D1630" s="90"/>
      <c r="AM1630" s="10"/>
    </row>
    <row r="1631" spans="2:39">
      <c r="B1631" s="90" t="s">
        <v>2201</v>
      </c>
      <c r="C1631" s="90" t="s">
        <v>2095</v>
      </c>
      <c r="D1631" s="90"/>
      <c r="AM1631" s="10"/>
    </row>
    <row r="1632" spans="2:39">
      <c r="B1632" s="90" t="s">
        <v>1847</v>
      </c>
      <c r="C1632" s="90" t="s">
        <v>2095</v>
      </c>
      <c r="D1632" s="90"/>
      <c r="AM1632" s="10"/>
    </row>
    <row r="1633" spans="2:39">
      <c r="B1633" s="90" t="s">
        <v>2200</v>
      </c>
      <c r="C1633" s="90" t="s">
        <v>2095</v>
      </c>
      <c r="D1633" s="90"/>
      <c r="AM1633" s="10"/>
    </row>
    <row r="1634" spans="2:39">
      <c r="B1634" s="90" t="s">
        <v>1848</v>
      </c>
      <c r="C1634" s="90" t="s">
        <v>2095</v>
      </c>
      <c r="D1634" s="90"/>
      <c r="AM1634" s="10"/>
    </row>
    <row r="1635" spans="2:39">
      <c r="B1635" s="90" t="s">
        <v>1035</v>
      </c>
      <c r="C1635" s="90" t="s">
        <v>2095</v>
      </c>
      <c r="D1635" s="90"/>
      <c r="AM1635" s="10"/>
    </row>
    <row r="1636" spans="2:39">
      <c r="B1636" s="90" t="s">
        <v>1889</v>
      </c>
      <c r="C1636" s="90" t="s">
        <v>2095</v>
      </c>
      <c r="D1636" s="90"/>
      <c r="AM1636" s="10"/>
    </row>
    <row r="1637" spans="2:39">
      <c r="B1637" s="90" t="s">
        <v>3255</v>
      </c>
      <c r="C1637" s="90" t="s">
        <v>2095</v>
      </c>
      <c r="D1637" s="90"/>
      <c r="AM1637" s="10"/>
    </row>
    <row r="1638" spans="2:39">
      <c r="B1638" s="90" t="s">
        <v>1890</v>
      </c>
      <c r="C1638" s="90" t="s">
        <v>2095</v>
      </c>
      <c r="D1638" s="90"/>
      <c r="AM1638" s="10"/>
    </row>
    <row r="1639" spans="2:39">
      <c r="B1639" s="90" t="s">
        <v>1045</v>
      </c>
      <c r="C1639" s="90" t="s">
        <v>2095</v>
      </c>
      <c r="D1639" s="90"/>
      <c r="AM1639" s="10"/>
    </row>
    <row r="1640" spans="2:39">
      <c r="B1640" s="90" t="s">
        <v>1908</v>
      </c>
      <c r="C1640" s="90" t="s">
        <v>2095</v>
      </c>
      <c r="D1640" s="90"/>
      <c r="AM1640" s="10"/>
    </row>
    <row r="1641" spans="2:39">
      <c r="B1641" s="90" t="s">
        <v>1910</v>
      </c>
      <c r="C1641" s="90" t="s">
        <v>2095</v>
      </c>
      <c r="D1641" s="90"/>
      <c r="AM1641" s="10"/>
    </row>
    <row r="1642" spans="2:39">
      <c r="B1642" s="90" t="s">
        <v>1915</v>
      </c>
      <c r="C1642" s="90" t="s">
        <v>2095</v>
      </c>
      <c r="D1642" s="90"/>
      <c r="AM1642" s="10"/>
    </row>
    <row r="1643" spans="2:39">
      <c r="B1643" s="90" t="s">
        <v>1916</v>
      </c>
      <c r="C1643" s="90" t="s">
        <v>2095</v>
      </c>
      <c r="D1643" s="90"/>
      <c r="AM1643" s="10"/>
    </row>
    <row r="1644" spans="2:39">
      <c r="B1644" s="90" t="s">
        <v>2119</v>
      </c>
      <c r="C1644" s="90" t="s">
        <v>2095</v>
      </c>
      <c r="D1644" s="90"/>
      <c r="AM1644" s="10"/>
    </row>
    <row r="1645" spans="2:39">
      <c r="B1645" s="90" t="s">
        <v>1941</v>
      </c>
      <c r="C1645" s="90" t="s">
        <v>2095</v>
      </c>
      <c r="D1645" s="90"/>
      <c r="AM1645" s="10"/>
    </row>
    <row r="1646" spans="2:39">
      <c r="B1646" s="90" t="s">
        <v>1943</v>
      </c>
      <c r="C1646" s="90" t="s">
        <v>2095</v>
      </c>
      <c r="D1646" s="90"/>
      <c r="AM1646" s="10"/>
    </row>
    <row r="1647" spans="2:39">
      <c r="B1647" s="90" t="s">
        <v>3691</v>
      </c>
      <c r="C1647" s="90" t="s">
        <v>2095</v>
      </c>
      <c r="D1647" s="90"/>
      <c r="AM1647" s="10"/>
    </row>
    <row r="1648" spans="2:39">
      <c r="B1648" s="90" t="s">
        <v>2793</v>
      </c>
      <c r="C1648" s="90" t="s">
        <v>2095</v>
      </c>
      <c r="D1648" s="90"/>
      <c r="AM1648" s="10"/>
    </row>
    <row r="1649" spans="2:39">
      <c r="B1649" s="90" t="s">
        <v>2131</v>
      </c>
      <c r="C1649" s="90" t="s">
        <v>2095</v>
      </c>
      <c r="D1649" s="90"/>
      <c r="AM1649" s="10"/>
    </row>
    <row r="1650" spans="2:39">
      <c r="B1650" s="90" t="s">
        <v>3387</v>
      </c>
      <c r="C1650" s="90" t="s">
        <v>2095</v>
      </c>
      <c r="D1650" s="90"/>
      <c r="AM1650" s="10"/>
    </row>
    <row r="1651" spans="2:39">
      <c r="B1651" s="90" t="s">
        <v>2765</v>
      </c>
      <c r="C1651" s="90" t="s">
        <v>2095</v>
      </c>
      <c r="D1651" s="90"/>
      <c r="AM1651" s="10"/>
    </row>
    <row r="1652" spans="2:39">
      <c r="B1652" s="90" t="s">
        <v>2480</v>
      </c>
      <c r="C1652" s="90" t="s">
        <v>2095</v>
      </c>
      <c r="D1652" s="90"/>
      <c r="AM1652" s="10"/>
    </row>
    <row r="1653" spans="2:39">
      <c r="B1653" s="90" t="s">
        <v>3460</v>
      </c>
      <c r="C1653" s="90" t="s">
        <v>2095</v>
      </c>
      <c r="D1653" s="90"/>
      <c r="AM1653" s="10"/>
    </row>
    <row r="1654" spans="2:39">
      <c r="B1654" s="90" t="s">
        <v>3272</v>
      </c>
      <c r="C1654" s="90" t="s">
        <v>2095</v>
      </c>
      <c r="D1654" s="90"/>
      <c r="AM1654" s="10"/>
    </row>
    <row r="1655" spans="2:39">
      <c r="B1655" s="90" t="s">
        <v>2759</v>
      </c>
      <c r="C1655" s="90" t="s">
        <v>2095</v>
      </c>
      <c r="D1655" s="90"/>
      <c r="AM1655" s="10"/>
    </row>
    <row r="1656" spans="2:39">
      <c r="B1656" s="90" t="s">
        <v>1995</v>
      </c>
      <c r="C1656" s="90" t="s">
        <v>2095</v>
      </c>
      <c r="D1656" s="90"/>
      <c r="AM1656" s="10"/>
    </row>
    <row r="1657" spans="2:39">
      <c r="B1657" s="90" t="s">
        <v>2806</v>
      </c>
      <c r="C1657" s="90" t="s">
        <v>2095</v>
      </c>
      <c r="D1657" s="90"/>
      <c r="AM1657" s="10"/>
    </row>
    <row r="1658" spans="2:39">
      <c r="B1658" s="90" t="s">
        <v>3355</v>
      </c>
      <c r="C1658" s="90" t="s">
        <v>2095</v>
      </c>
      <c r="D1658" s="90"/>
      <c r="AM1658" s="10"/>
    </row>
    <row r="1659" spans="2:39">
      <c r="B1659" s="90" t="s">
        <v>3459</v>
      </c>
      <c r="C1659" s="90" t="s">
        <v>2095</v>
      </c>
      <c r="D1659" s="90"/>
      <c r="AM1659" s="10"/>
    </row>
    <row r="1660" spans="2:39">
      <c r="B1660" s="90" t="s">
        <v>5566</v>
      </c>
      <c r="C1660" s="90" t="s">
        <v>5562</v>
      </c>
      <c r="D1660" s="90"/>
      <c r="AM1660" s="10"/>
    </row>
    <row r="1661" spans="2:39">
      <c r="B1661" s="90" t="s">
        <v>5569</v>
      </c>
      <c r="C1661" s="90" t="s">
        <v>5562</v>
      </c>
      <c r="D1661" s="90"/>
      <c r="AM1661" s="10"/>
    </row>
    <row r="1662" spans="2:39">
      <c r="B1662" s="90" t="s">
        <v>5565</v>
      </c>
      <c r="C1662" s="90" t="s">
        <v>5562</v>
      </c>
      <c r="D1662" s="90"/>
      <c r="AM1662" s="10"/>
    </row>
    <row r="1663" spans="2:39">
      <c r="B1663" s="90" t="s">
        <v>5598</v>
      </c>
      <c r="C1663" s="90" t="s">
        <v>5562</v>
      </c>
      <c r="D1663" s="90"/>
      <c r="AM1663" s="10"/>
    </row>
    <row r="1664" spans="2:39">
      <c r="B1664" s="90" t="s">
        <v>3472</v>
      </c>
      <c r="C1664" s="90" t="s">
        <v>3473</v>
      </c>
      <c r="D1664" s="90"/>
      <c r="AM1664" s="10"/>
    </row>
    <row r="1665" spans="2:39">
      <c r="B1665" s="90" t="s">
        <v>1673</v>
      </c>
      <c r="C1665" s="90" t="s">
        <v>3380</v>
      </c>
      <c r="D1665" s="90"/>
      <c r="AM1665" s="10"/>
    </row>
    <row r="1666" spans="2:39">
      <c r="B1666" s="90" t="s">
        <v>1704</v>
      </c>
      <c r="C1666" s="90" t="s">
        <v>3380</v>
      </c>
      <c r="D1666" s="90"/>
      <c r="AM1666" s="10"/>
    </row>
    <row r="1667" spans="2:39">
      <c r="B1667" s="90" t="s">
        <v>2851</v>
      </c>
      <c r="C1667" s="90" t="s">
        <v>3380</v>
      </c>
      <c r="D1667" s="90"/>
      <c r="AM1667" s="10"/>
    </row>
    <row r="1668" spans="2:39">
      <c r="B1668" s="90" t="s">
        <v>1738</v>
      </c>
      <c r="C1668" s="90" t="s">
        <v>3380</v>
      </c>
      <c r="D1668" s="90"/>
      <c r="AM1668" s="10"/>
    </row>
    <row r="1669" spans="2:39">
      <c r="B1669" s="90" t="s">
        <v>1750</v>
      </c>
      <c r="C1669" s="90" t="s">
        <v>3380</v>
      </c>
      <c r="D1669" s="90"/>
      <c r="AM1669" s="10"/>
    </row>
    <row r="1670" spans="2:39">
      <c r="B1670" s="90" t="s">
        <v>1809</v>
      </c>
      <c r="C1670" s="90" t="s">
        <v>3380</v>
      </c>
      <c r="D1670" s="90"/>
      <c r="AM1670" s="10"/>
    </row>
    <row r="1671" spans="2:39">
      <c r="B1671" s="90" t="s">
        <v>1833</v>
      </c>
      <c r="C1671" s="90" t="s">
        <v>3380</v>
      </c>
      <c r="D1671" s="90"/>
      <c r="AM1671" s="10"/>
    </row>
    <row r="1672" spans="2:39">
      <c r="B1672" s="90" t="s">
        <v>1863</v>
      </c>
      <c r="C1672" s="90" t="s">
        <v>3380</v>
      </c>
      <c r="D1672" s="90"/>
      <c r="AM1672" s="10"/>
    </row>
    <row r="1673" spans="2:39">
      <c r="B1673" s="90" t="s">
        <v>2899</v>
      </c>
      <c r="C1673" s="90" t="s">
        <v>3380</v>
      </c>
      <c r="D1673" s="90"/>
      <c r="AM1673" s="10"/>
    </row>
    <row r="1674" spans="2:39">
      <c r="B1674" s="90" t="s">
        <v>3376</v>
      </c>
      <c r="C1674" s="90" t="s">
        <v>3380</v>
      </c>
      <c r="D1674" s="90"/>
      <c r="AM1674" s="10"/>
    </row>
    <row r="1675" spans="2:39">
      <c r="B1675" s="90" t="s">
        <v>1884</v>
      </c>
      <c r="C1675" s="90" t="s">
        <v>3380</v>
      </c>
      <c r="D1675" s="90"/>
      <c r="AM1675" s="10"/>
    </row>
    <row r="1676" spans="2:39">
      <c r="B1676" s="90" t="s">
        <v>1924</v>
      </c>
      <c r="C1676" s="90" t="s">
        <v>3380</v>
      </c>
      <c r="D1676" s="90"/>
      <c r="AM1676" s="10"/>
    </row>
    <row r="1677" spans="2:39">
      <c r="B1677" s="90" t="s">
        <v>1925</v>
      </c>
      <c r="C1677" s="90" t="s">
        <v>3380</v>
      </c>
      <c r="D1677" s="90"/>
      <c r="AM1677" s="10"/>
    </row>
    <row r="1678" spans="2:39">
      <c r="B1678" s="90" t="s">
        <v>1926</v>
      </c>
      <c r="C1678" s="90" t="s">
        <v>3380</v>
      </c>
      <c r="D1678" s="90"/>
      <c r="AM1678" s="10"/>
    </row>
    <row r="1679" spans="2:39">
      <c r="B1679" s="90" t="s">
        <v>1927</v>
      </c>
      <c r="C1679" s="90" t="s">
        <v>3380</v>
      </c>
      <c r="D1679" s="90"/>
      <c r="AM1679" s="10"/>
    </row>
    <row r="1680" spans="2:39">
      <c r="B1680" s="90" t="s">
        <v>2923</v>
      </c>
      <c r="C1680" s="90" t="s">
        <v>2093</v>
      </c>
      <c r="D1680" s="90"/>
      <c r="AM1680" s="10"/>
    </row>
    <row r="1681" spans="2:39">
      <c r="B1681" s="90" t="s">
        <v>3456</v>
      </c>
      <c r="C1681" s="90" t="s">
        <v>2093</v>
      </c>
      <c r="D1681" s="90"/>
      <c r="AM1681" s="10"/>
    </row>
    <row r="1682" spans="2:39">
      <c r="B1682" s="90" t="s">
        <v>2769</v>
      </c>
      <c r="C1682" s="90" t="s">
        <v>2093</v>
      </c>
      <c r="D1682" s="90"/>
      <c r="AM1682" s="10"/>
    </row>
    <row r="1683" spans="2:39">
      <c r="B1683" s="90" t="s">
        <v>2505</v>
      </c>
      <c r="C1683" s="90" t="s">
        <v>671</v>
      </c>
      <c r="D1683" s="90"/>
      <c r="AM1683" s="10"/>
    </row>
    <row r="1684" spans="2:39">
      <c r="B1684" s="90" t="s">
        <v>2506</v>
      </c>
      <c r="C1684" s="90" t="s">
        <v>671</v>
      </c>
      <c r="D1684" s="90"/>
      <c r="AM1684" s="10"/>
    </row>
    <row r="1685" spans="2:39">
      <c r="B1685" s="90" t="s">
        <v>2507</v>
      </c>
      <c r="C1685" s="90" t="s">
        <v>671</v>
      </c>
      <c r="D1685" s="90"/>
      <c r="AM1685" s="10"/>
    </row>
    <row r="1686" spans="2:39">
      <c r="B1686" s="90" t="s">
        <v>2509</v>
      </c>
      <c r="C1686" s="90" t="s">
        <v>671</v>
      </c>
      <c r="D1686" s="90"/>
      <c r="AM1686" s="10"/>
    </row>
    <row r="1687" spans="2:39">
      <c r="B1687" s="90" t="s">
        <v>2510</v>
      </c>
      <c r="C1687" s="90" t="s">
        <v>671</v>
      </c>
      <c r="D1687" s="90"/>
      <c r="AM1687" s="10"/>
    </row>
    <row r="1688" spans="2:39">
      <c r="B1688" s="90" t="s">
        <v>2511</v>
      </c>
      <c r="C1688" s="90" t="s">
        <v>671</v>
      </c>
      <c r="D1688" s="90"/>
      <c r="AM1688" s="10"/>
    </row>
    <row r="1689" spans="2:39">
      <c r="B1689" s="90" t="s">
        <v>2512</v>
      </c>
      <c r="C1689" s="90" t="s">
        <v>671</v>
      </c>
      <c r="D1689" s="90"/>
      <c r="AM1689" s="10"/>
    </row>
    <row r="1690" spans="2:39">
      <c r="B1690" s="90" t="s">
        <v>2513</v>
      </c>
      <c r="C1690" s="90" t="s">
        <v>671</v>
      </c>
      <c r="D1690" s="90"/>
      <c r="AM1690" s="10"/>
    </row>
    <row r="1691" spans="2:39">
      <c r="B1691" s="90" t="s">
        <v>2514</v>
      </c>
      <c r="C1691" s="90" t="s">
        <v>671</v>
      </c>
      <c r="D1691" s="90"/>
      <c r="AM1691" s="10"/>
    </row>
    <row r="1692" spans="2:39">
      <c r="B1692" s="90" t="s">
        <v>2518</v>
      </c>
      <c r="C1692" s="90" t="s">
        <v>671</v>
      </c>
      <c r="D1692" s="90"/>
      <c r="AM1692" s="10"/>
    </row>
    <row r="1693" spans="2:39">
      <c r="B1693" s="90" t="s">
        <v>2519</v>
      </c>
      <c r="C1693" s="90" t="s">
        <v>671</v>
      </c>
      <c r="D1693" s="90"/>
      <c r="AM1693" s="10"/>
    </row>
    <row r="1694" spans="2:39">
      <c r="B1694" s="90" t="s">
        <v>2520</v>
      </c>
      <c r="C1694" s="90" t="s">
        <v>671</v>
      </c>
      <c r="D1694" s="90"/>
      <c r="AM1694" s="10"/>
    </row>
    <row r="1695" spans="2:39">
      <c r="B1695" s="90" t="s">
        <v>2521</v>
      </c>
      <c r="C1695" s="90" t="s">
        <v>671</v>
      </c>
      <c r="D1695" s="90"/>
      <c r="AM1695" s="10"/>
    </row>
    <row r="1696" spans="2:39">
      <c r="B1696" s="90" t="s">
        <v>2522</v>
      </c>
      <c r="C1696" s="90" t="s">
        <v>671</v>
      </c>
      <c r="D1696" s="90"/>
      <c r="AM1696" s="10"/>
    </row>
    <row r="1697" spans="2:39">
      <c r="B1697" s="90" t="s">
        <v>2523</v>
      </c>
      <c r="C1697" s="90" t="s">
        <v>671</v>
      </c>
      <c r="D1697" s="90"/>
      <c r="AM1697" s="10"/>
    </row>
    <row r="1698" spans="2:39">
      <c r="B1698" s="90" t="s">
        <v>2524</v>
      </c>
      <c r="C1698" s="90" t="s">
        <v>671</v>
      </c>
      <c r="D1698" s="90"/>
      <c r="AM1698" s="10"/>
    </row>
    <row r="1699" spans="2:39">
      <c r="B1699" s="90" t="s">
        <v>3778</v>
      </c>
      <c r="C1699" s="90" t="s">
        <v>671</v>
      </c>
      <c r="D1699" s="90"/>
      <c r="AM1699" s="10"/>
    </row>
    <row r="1700" spans="2:39">
      <c r="B1700" s="90" t="s">
        <v>3776</v>
      </c>
      <c r="C1700" s="90" t="s">
        <v>671</v>
      </c>
      <c r="D1700" s="90"/>
      <c r="AM1700" s="10"/>
    </row>
    <row r="1701" spans="2:39">
      <c r="B1701" s="90" t="s">
        <v>3772</v>
      </c>
      <c r="C1701" s="90" t="s">
        <v>671</v>
      </c>
      <c r="D1701" s="90"/>
      <c r="AM1701" s="10"/>
    </row>
    <row r="1702" spans="2:39">
      <c r="B1702" s="90" t="s">
        <v>2525</v>
      </c>
      <c r="C1702" s="90" t="s">
        <v>671</v>
      </c>
      <c r="D1702" s="90"/>
      <c r="AM1702" s="10"/>
    </row>
    <row r="1703" spans="2:39">
      <c r="B1703" s="90" t="s">
        <v>2526</v>
      </c>
      <c r="C1703" s="90" t="s">
        <v>671</v>
      </c>
      <c r="D1703" s="90"/>
      <c r="AM1703" s="10"/>
    </row>
    <row r="1704" spans="2:39">
      <c r="B1704" s="90" t="s">
        <v>3699</v>
      </c>
      <c r="C1704" s="90" t="s">
        <v>671</v>
      </c>
      <c r="D1704" s="90"/>
      <c r="AM1704" s="10"/>
    </row>
    <row r="1705" spans="2:39">
      <c r="B1705" s="90" t="s">
        <v>3801</v>
      </c>
      <c r="C1705" s="90" t="s">
        <v>671</v>
      </c>
      <c r="D1705" s="90"/>
      <c r="AM1705" s="10"/>
    </row>
    <row r="1706" spans="2:39">
      <c r="B1706" s="90" t="s">
        <v>2527</v>
      </c>
      <c r="C1706" s="90" t="s">
        <v>671</v>
      </c>
      <c r="D1706" s="90"/>
      <c r="AM1706" s="10"/>
    </row>
    <row r="1707" spans="2:39">
      <c r="B1707" s="90" t="s">
        <v>3562</v>
      </c>
      <c r="C1707" s="90" t="s">
        <v>671</v>
      </c>
      <c r="D1707" s="90"/>
      <c r="AM1707" s="10"/>
    </row>
    <row r="1708" spans="2:39">
      <c r="B1708" s="90" t="s">
        <v>2528</v>
      </c>
      <c r="C1708" s="90" t="s">
        <v>671</v>
      </c>
      <c r="D1708" s="90"/>
      <c r="AM1708" s="10"/>
    </row>
    <row r="1709" spans="2:39">
      <c r="B1709" s="90" t="s">
        <v>2529</v>
      </c>
      <c r="C1709" s="90" t="s">
        <v>671</v>
      </c>
      <c r="D1709" s="90"/>
      <c r="AM1709" s="10"/>
    </row>
    <row r="1710" spans="2:39">
      <c r="B1710" s="90" t="s">
        <v>2530</v>
      </c>
      <c r="C1710" s="90" t="s">
        <v>671</v>
      </c>
      <c r="D1710" s="90"/>
      <c r="AM1710" s="10"/>
    </row>
    <row r="1711" spans="2:39">
      <c r="B1711" s="90" t="s">
        <v>2531</v>
      </c>
      <c r="C1711" s="90" t="s">
        <v>671</v>
      </c>
      <c r="D1711" s="90"/>
      <c r="AM1711" s="10"/>
    </row>
    <row r="1712" spans="2:39">
      <c r="B1712" s="90" t="s">
        <v>2532</v>
      </c>
      <c r="C1712" s="90" t="s">
        <v>671</v>
      </c>
      <c r="D1712" s="90"/>
      <c r="AM1712" s="10"/>
    </row>
    <row r="1713" spans="2:39">
      <c r="B1713" s="90" t="s">
        <v>2533</v>
      </c>
      <c r="C1713" s="90" t="s">
        <v>671</v>
      </c>
      <c r="D1713" s="90"/>
      <c r="AM1713" s="10"/>
    </row>
    <row r="1714" spans="2:39">
      <c r="B1714" s="90" t="s">
        <v>2534</v>
      </c>
      <c r="C1714" s="90" t="s">
        <v>671</v>
      </c>
      <c r="D1714" s="90"/>
      <c r="AM1714" s="10"/>
    </row>
    <row r="1715" spans="2:39">
      <c r="B1715" s="90" t="s">
        <v>3700</v>
      </c>
      <c r="C1715" s="90" t="s">
        <v>671</v>
      </c>
      <c r="D1715" s="90"/>
      <c r="AM1715" s="10"/>
    </row>
    <row r="1716" spans="2:39">
      <c r="B1716" s="90" t="s">
        <v>2535</v>
      </c>
      <c r="C1716" s="90" t="s">
        <v>671</v>
      </c>
      <c r="D1716" s="90"/>
      <c r="AM1716" s="10"/>
    </row>
    <row r="1717" spans="2:39">
      <c r="B1717" s="90" t="s">
        <v>2536</v>
      </c>
      <c r="C1717" s="90" t="s">
        <v>671</v>
      </c>
      <c r="D1717" s="90"/>
      <c r="AM1717" s="10"/>
    </row>
    <row r="1718" spans="2:39">
      <c r="B1718" s="90" t="s">
        <v>2852</v>
      </c>
      <c r="C1718" s="90" t="s">
        <v>671</v>
      </c>
      <c r="D1718" s="90"/>
      <c r="AM1718" s="10"/>
    </row>
    <row r="1719" spans="2:39">
      <c r="B1719" s="90" t="s">
        <v>2537</v>
      </c>
      <c r="C1719" s="90" t="s">
        <v>671</v>
      </c>
      <c r="D1719" s="90"/>
      <c r="AM1719" s="10"/>
    </row>
    <row r="1720" spans="2:39">
      <c r="B1720" s="90" t="s">
        <v>3252</v>
      </c>
      <c r="C1720" s="90" t="s">
        <v>671</v>
      </c>
      <c r="D1720" s="90"/>
      <c r="AM1720" s="10"/>
    </row>
    <row r="1721" spans="2:39">
      <c r="B1721" s="90" t="s">
        <v>3253</v>
      </c>
      <c r="C1721" s="90" t="s">
        <v>671</v>
      </c>
      <c r="D1721" s="90"/>
      <c r="AM1721" s="10"/>
    </row>
    <row r="1722" spans="2:39">
      <c r="B1722" s="90" t="s">
        <v>2933</v>
      </c>
      <c r="C1722" s="90" t="s">
        <v>671</v>
      </c>
      <c r="D1722" s="90"/>
      <c r="AM1722" s="10"/>
    </row>
    <row r="1723" spans="2:39">
      <c r="B1723" s="90" t="s">
        <v>2538</v>
      </c>
      <c r="C1723" s="90" t="s">
        <v>671</v>
      </c>
      <c r="D1723" s="90"/>
      <c r="AM1723" s="10"/>
    </row>
    <row r="1724" spans="2:39">
      <c r="B1724" s="90" t="s">
        <v>2539</v>
      </c>
      <c r="C1724" s="90" t="s">
        <v>671</v>
      </c>
      <c r="D1724" s="90"/>
      <c r="AM1724" s="10"/>
    </row>
    <row r="1725" spans="2:39">
      <c r="B1725" s="90" t="s">
        <v>2540</v>
      </c>
      <c r="C1725" s="90" t="s">
        <v>671</v>
      </c>
      <c r="D1725" s="90"/>
      <c r="AM1725" s="10"/>
    </row>
    <row r="1726" spans="2:39">
      <c r="B1726" s="90" t="s">
        <v>2541</v>
      </c>
      <c r="C1726" s="90" t="s">
        <v>671</v>
      </c>
      <c r="D1726" s="90"/>
      <c r="AM1726" s="10"/>
    </row>
    <row r="1727" spans="2:39">
      <c r="B1727" s="90" t="s">
        <v>2542</v>
      </c>
      <c r="C1727" s="90" t="s">
        <v>671</v>
      </c>
      <c r="D1727" s="90"/>
      <c r="AM1727" s="10"/>
    </row>
    <row r="1728" spans="2:39">
      <c r="B1728" s="90" t="s">
        <v>2543</v>
      </c>
      <c r="C1728" s="90" t="s">
        <v>671</v>
      </c>
      <c r="D1728" s="90"/>
      <c r="AM1728" s="10"/>
    </row>
    <row r="1729" spans="2:39">
      <c r="B1729" s="90" t="s">
        <v>2544</v>
      </c>
      <c r="C1729" s="90" t="s">
        <v>671</v>
      </c>
      <c r="D1729" s="90"/>
      <c r="AM1729" s="10"/>
    </row>
    <row r="1730" spans="2:39">
      <c r="B1730" s="90" t="s">
        <v>2252</v>
      </c>
      <c r="C1730" s="90" t="s">
        <v>671</v>
      </c>
      <c r="D1730" s="90"/>
      <c r="AM1730" s="10"/>
    </row>
    <row r="1731" spans="2:39">
      <c r="B1731" s="90" t="s">
        <v>2545</v>
      </c>
      <c r="C1731" s="90" t="s">
        <v>671</v>
      </c>
      <c r="D1731" s="90"/>
      <c r="AM1731" s="10"/>
    </row>
    <row r="1732" spans="2:39">
      <c r="B1732" s="90" t="s">
        <v>2546</v>
      </c>
      <c r="C1732" s="90" t="s">
        <v>671</v>
      </c>
      <c r="D1732" s="90"/>
      <c r="AM1732" s="10"/>
    </row>
    <row r="1733" spans="2:39">
      <c r="B1733" s="90" t="s">
        <v>2547</v>
      </c>
      <c r="C1733" s="90" t="s">
        <v>671</v>
      </c>
      <c r="D1733" s="90"/>
      <c r="AM1733" s="10"/>
    </row>
    <row r="1734" spans="2:39">
      <c r="B1734" s="90" t="s">
        <v>175</v>
      </c>
      <c r="C1734" s="90" t="s">
        <v>671</v>
      </c>
      <c r="D1734" s="90"/>
      <c r="AM1734" s="10"/>
    </row>
    <row r="1735" spans="2:39">
      <c r="B1735" s="90" t="s">
        <v>176</v>
      </c>
      <c r="C1735" s="90" t="s">
        <v>671</v>
      </c>
      <c r="D1735" s="90"/>
      <c r="AM1735" s="10"/>
    </row>
    <row r="1736" spans="2:39">
      <c r="B1736" s="90" t="s">
        <v>3690</v>
      </c>
      <c r="C1736" s="90" t="s">
        <v>671</v>
      </c>
      <c r="D1736" s="90"/>
      <c r="AM1736" s="10"/>
    </row>
    <row r="1737" spans="2:39">
      <c r="B1737" s="90" t="s">
        <v>2548</v>
      </c>
      <c r="C1737" s="90" t="s">
        <v>671</v>
      </c>
      <c r="D1737" s="90"/>
      <c r="AM1737" s="10"/>
    </row>
    <row r="1738" spans="2:39">
      <c r="B1738" s="90" t="s">
        <v>2550</v>
      </c>
      <c r="C1738" s="90" t="s">
        <v>671</v>
      </c>
      <c r="D1738" s="90"/>
      <c r="AM1738" s="10"/>
    </row>
    <row r="1739" spans="2:39">
      <c r="B1739" s="90" t="s">
        <v>2551</v>
      </c>
      <c r="C1739" s="90" t="s">
        <v>671</v>
      </c>
      <c r="D1739" s="90"/>
      <c r="AM1739" s="10"/>
    </row>
    <row r="1740" spans="2:39">
      <c r="B1740" s="90" t="s">
        <v>2552</v>
      </c>
      <c r="C1740" s="90" t="s">
        <v>671</v>
      </c>
      <c r="D1740" s="90"/>
      <c r="AM1740" s="10"/>
    </row>
    <row r="1741" spans="2:39">
      <c r="B1741" s="90" t="s">
        <v>2553</v>
      </c>
      <c r="C1741" s="90" t="s">
        <v>671</v>
      </c>
      <c r="D1741" s="90"/>
      <c r="AM1741" s="10"/>
    </row>
    <row r="1742" spans="2:39">
      <c r="B1742" s="90" t="s">
        <v>2554</v>
      </c>
      <c r="C1742" s="90" t="s">
        <v>671</v>
      </c>
      <c r="D1742" s="90"/>
      <c r="AM1742" s="10"/>
    </row>
    <row r="1743" spans="2:39">
      <c r="B1743" s="90" t="s">
        <v>3327</v>
      </c>
      <c r="C1743" s="90" t="s">
        <v>671</v>
      </c>
      <c r="D1743" s="90"/>
      <c r="AM1743" s="10"/>
    </row>
    <row r="1744" spans="2:39">
      <c r="B1744" s="90" t="s">
        <v>2555</v>
      </c>
      <c r="C1744" s="90" t="s">
        <v>671</v>
      </c>
      <c r="D1744" s="90"/>
      <c r="AM1744" s="10"/>
    </row>
    <row r="1745" spans="2:39">
      <c r="B1745" s="90" t="s">
        <v>2556</v>
      </c>
      <c r="C1745" s="90" t="s">
        <v>671</v>
      </c>
      <c r="D1745" s="90"/>
      <c r="AM1745" s="10"/>
    </row>
    <row r="1746" spans="2:39">
      <c r="B1746" s="90" t="s">
        <v>2557</v>
      </c>
      <c r="C1746" s="90" t="s">
        <v>671</v>
      </c>
      <c r="D1746" s="90"/>
      <c r="AM1746" s="10"/>
    </row>
    <row r="1747" spans="2:39">
      <c r="B1747" s="90" t="s">
        <v>2558</v>
      </c>
      <c r="C1747" s="90" t="s">
        <v>671</v>
      </c>
      <c r="D1747" s="90"/>
      <c r="AM1747" s="10"/>
    </row>
    <row r="1748" spans="2:39">
      <c r="B1748" s="90" t="s">
        <v>2788</v>
      </c>
      <c r="C1748" s="90" t="s">
        <v>671</v>
      </c>
      <c r="D1748" s="90"/>
      <c r="AM1748" s="10"/>
    </row>
    <row r="1749" spans="2:39">
      <c r="B1749" s="90" t="s">
        <v>2722</v>
      </c>
      <c r="C1749" s="90" t="s">
        <v>671</v>
      </c>
      <c r="D1749" s="90"/>
      <c r="AM1749" s="10"/>
    </row>
    <row r="1750" spans="2:39">
      <c r="B1750" s="90" t="s">
        <v>2723</v>
      </c>
      <c r="C1750" s="90" t="s">
        <v>671</v>
      </c>
      <c r="D1750" s="90"/>
      <c r="AM1750" s="10"/>
    </row>
    <row r="1751" spans="2:39">
      <c r="B1751" s="90" t="s">
        <v>2840</v>
      </c>
      <c r="C1751" s="90" t="s">
        <v>671</v>
      </c>
      <c r="D1751" s="90"/>
      <c r="AM1751" s="10"/>
    </row>
    <row r="1752" spans="2:39">
      <c r="B1752" s="90" t="s">
        <v>2559</v>
      </c>
      <c r="C1752" s="90" t="s">
        <v>671</v>
      </c>
      <c r="D1752" s="90"/>
      <c r="AM1752" s="10"/>
    </row>
    <row r="1753" spans="2:39">
      <c r="B1753" s="90" t="s">
        <v>2724</v>
      </c>
      <c r="C1753" s="90" t="s">
        <v>671</v>
      </c>
      <c r="D1753" s="90"/>
      <c r="AM1753" s="10"/>
    </row>
    <row r="1754" spans="2:39">
      <c r="B1754" s="90" t="s">
        <v>2123</v>
      </c>
      <c r="C1754" s="90" t="s">
        <v>671</v>
      </c>
      <c r="D1754" s="90"/>
      <c r="AM1754" s="10"/>
    </row>
    <row r="1755" spans="2:39">
      <c r="B1755" s="90" t="s">
        <v>2132</v>
      </c>
      <c r="C1755" s="90" t="s">
        <v>671</v>
      </c>
      <c r="D1755" s="90"/>
      <c r="AM1755" s="10"/>
    </row>
    <row r="1756" spans="2:39">
      <c r="B1756" s="90" t="s">
        <v>2560</v>
      </c>
      <c r="C1756" s="90" t="s">
        <v>671</v>
      </c>
      <c r="D1756" s="90"/>
      <c r="AM1756" s="10"/>
    </row>
    <row r="1757" spans="2:39">
      <c r="B1757" s="90" t="s">
        <v>2561</v>
      </c>
      <c r="C1757" s="90" t="s">
        <v>671</v>
      </c>
      <c r="D1757" s="90"/>
      <c r="AM1757" s="10"/>
    </row>
    <row r="1758" spans="2:39">
      <c r="B1758" s="90" t="s">
        <v>2562</v>
      </c>
      <c r="C1758" s="90" t="s">
        <v>671</v>
      </c>
      <c r="D1758" s="90"/>
      <c r="AM1758" s="10"/>
    </row>
    <row r="1759" spans="2:39">
      <c r="B1759" s="90" t="s">
        <v>2563</v>
      </c>
      <c r="C1759" s="90" t="s">
        <v>671</v>
      </c>
      <c r="D1759" s="90"/>
      <c r="AM1759" s="10"/>
    </row>
    <row r="1760" spans="2:39">
      <c r="B1760" s="90" t="s">
        <v>3572</v>
      </c>
      <c r="C1760" s="90" t="s">
        <v>671</v>
      </c>
      <c r="D1760" s="90"/>
      <c r="AM1760" s="10"/>
    </row>
    <row r="1761" spans="2:39">
      <c r="B1761" s="90" t="s">
        <v>2564</v>
      </c>
      <c r="C1761" s="90" t="s">
        <v>671</v>
      </c>
      <c r="D1761" s="90"/>
      <c r="AM1761" s="10"/>
    </row>
    <row r="1762" spans="2:39">
      <c r="B1762" s="90" t="s">
        <v>2565</v>
      </c>
      <c r="C1762" s="90" t="s">
        <v>671</v>
      </c>
      <c r="D1762" s="90"/>
      <c r="AM1762" s="10"/>
    </row>
    <row r="1763" spans="2:39">
      <c r="B1763" s="90" t="s">
        <v>2568</v>
      </c>
      <c r="C1763" s="90" t="s">
        <v>671</v>
      </c>
      <c r="D1763" s="90"/>
      <c r="AM1763" s="10"/>
    </row>
    <row r="1764" spans="2:39">
      <c r="B1764" s="90" t="s">
        <v>2570</v>
      </c>
      <c r="C1764" s="90" t="s">
        <v>671</v>
      </c>
      <c r="D1764" s="90"/>
      <c r="AM1764" s="10"/>
    </row>
    <row r="1765" spans="2:39">
      <c r="B1765" s="90" t="s">
        <v>2571</v>
      </c>
      <c r="C1765" s="90" t="s">
        <v>671</v>
      </c>
      <c r="D1765" s="90"/>
      <c r="AM1765" s="10"/>
    </row>
    <row r="1766" spans="2:39">
      <c r="B1766" s="90" t="s">
        <v>2572</v>
      </c>
      <c r="C1766" s="90" t="s">
        <v>671</v>
      </c>
      <c r="D1766" s="90"/>
      <c r="AM1766" s="10"/>
    </row>
    <row r="1767" spans="2:39">
      <c r="B1767" s="90" t="s">
        <v>2573</v>
      </c>
      <c r="C1767" s="90" t="s">
        <v>671</v>
      </c>
      <c r="D1767" s="90"/>
      <c r="AM1767" s="10"/>
    </row>
    <row r="1768" spans="2:39">
      <c r="B1768" s="90" t="s">
        <v>2574</v>
      </c>
      <c r="C1768" s="90" t="s">
        <v>671</v>
      </c>
      <c r="D1768" s="90"/>
      <c r="AM1768" s="10"/>
    </row>
    <row r="1769" spans="2:39">
      <c r="B1769" s="90" t="s">
        <v>2575</v>
      </c>
      <c r="C1769" s="90" t="s">
        <v>671</v>
      </c>
      <c r="D1769" s="90"/>
      <c r="AM1769" s="10"/>
    </row>
    <row r="1770" spans="2:39">
      <c r="B1770" s="90" t="s">
        <v>2916</v>
      </c>
      <c r="C1770" s="90" t="s">
        <v>671</v>
      </c>
      <c r="D1770" s="90"/>
      <c r="AM1770" s="10"/>
    </row>
    <row r="1771" spans="2:39">
      <c r="B1771" s="90" t="s">
        <v>5376</v>
      </c>
      <c r="C1771" s="90" t="s">
        <v>671</v>
      </c>
      <c r="D1771" s="90"/>
      <c r="AM1771" s="10"/>
    </row>
    <row r="1772" spans="2:39">
      <c r="B1772" s="90" t="s">
        <v>3407</v>
      </c>
      <c r="C1772" s="90" t="s">
        <v>671</v>
      </c>
      <c r="D1772" s="90"/>
      <c r="AM1772" s="10"/>
    </row>
    <row r="1773" spans="2:39">
      <c r="B1773" s="90" t="s">
        <v>2576</v>
      </c>
      <c r="C1773" s="90" t="s">
        <v>671</v>
      </c>
      <c r="D1773" s="90"/>
      <c r="AM1773" s="10"/>
    </row>
    <row r="1774" spans="2:39">
      <c r="B1774" s="90" t="s">
        <v>2577</v>
      </c>
      <c r="C1774" s="90" t="s">
        <v>671</v>
      </c>
      <c r="D1774" s="90"/>
      <c r="AM1774" s="10"/>
    </row>
    <row r="1775" spans="2:39">
      <c r="B1775" s="90" t="s">
        <v>3295</v>
      </c>
      <c r="C1775" s="90" t="s">
        <v>671</v>
      </c>
      <c r="D1775" s="90"/>
      <c r="AM1775" s="10"/>
    </row>
    <row r="1776" spans="2:39">
      <c r="B1776" s="90" t="s">
        <v>2789</v>
      </c>
      <c r="C1776" s="90" t="s">
        <v>671</v>
      </c>
      <c r="D1776" s="90"/>
      <c r="AM1776" s="10"/>
    </row>
    <row r="1777" spans="2:39">
      <c r="B1777" s="90" t="s">
        <v>3155</v>
      </c>
      <c r="C1777" s="90" t="s">
        <v>671</v>
      </c>
      <c r="D1777" s="90"/>
      <c r="AM1777" s="10"/>
    </row>
    <row r="1778" spans="2:39">
      <c r="B1778" s="90" t="s">
        <v>5158</v>
      </c>
      <c r="C1778" s="90" t="s">
        <v>671</v>
      </c>
      <c r="D1778" s="90"/>
      <c r="AM1778" s="10"/>
    </row>
    <row r="1779" spans="2:39">
      <c r="B1779" s="90" t="s">
        <v>2790</v>
      </c>
      <c r="C1779" s="90" t="s">
        <v>671</v>
      </c>
      <c r="D1779" s="90"/>
      <c r="AM1779" s="10"/>
    </row>
    <row r="1780" spans="2:39">
      <c r="B1780" s="90" t="s">
        <v>3194</v>
      </c>
      <c r="C1780" s="90" t="s">
        <v>671</v>
      </c>
      <c r="D1780" s="90"/>
      <c r="AM1780" s="10"/>
    </row>
    <row r="1781" spans="2:39">
      <c r="B1781" s="90" t="s">
        <v>3156</v>
      </c>
      <c r="C1781" s="90" t="s">
        <v>671</v>
      </c>
      <c r="D1781" s="90"/>
      <c r="AM1781" s="10"/>
    </row>
    <row r="1782" spans="2:39">
      <c r="B1782" s="90" t="s">
        <v>2578</v>
      </c>
      <c r="C1782" s="90" t="s">
        <v>671</v>
      </c>
      <c r="D1782" s="90"/>
      <c r="AM1782" s="10"/>
    </row>
    <row r="1783" spans="2:39">
      <c r="B1783" s="90" t="s">
        <v>2579</v>
      </c>
      <c r="C1783" s="90" t="s">
        <v>671</v>
      </c>
      <c r="D1783" s="90"/>
      <c r="AM1783" s="10"/>
    </row>
    <row r="1784" spans="2:39">
      <c r="B1784" s="90" t="s">
        <v>2580</v>
      </c>
      <c r="C1784" s="90" t="s">
        <v>671</v>
      </c>
      <c r="D1784" s="90"/>
      <c r="AM1784" s="10"/>
    </row>
    <row r="1785" spans="2:39">
      <c r="B1785" s="90" t="s">
        <v>2581</v>
      </c>
      <c r="C1785" s="90" t="s">
        <v>671</v>
      </c>
      <c r="D1785" s="90"/>
      <c r="AM1785" s="10"/>
    </row>
    <row r="1786" spans="2:39">
      <c r="B1786" s="90" t="s">
        <v>3837</v>
      </c>
      <c r="C1786" s="90" t="s">
        <v>671</v>
      </c>
      <c r="D1786" s="90"/>
      <c r="AM1786" s="10"/>
    </row>
    <row r="1787" spans="2:39">
      <c r="B1787" s="90" t="s">
        <v>2582</v>
      </c>
      <c r="C1787" s="90" t="s">
        <v>671</v>
      </c>
      <c r="D1787" s="90"/>
      <c r="AM1787" s="10"/>
    </row>
    <row r="1788" spans="2:39">
      <c r="B1788" s="90" t="s">
        <v>2583</v>
      </c>
      <c r="C1788" s="90" t="s">
        <v>671</v>
      </c>
      <c r="D1788" s="90"/>
      <c r="AM1788" s="10"/>
    </row>
    <row r="1789" spans="2:39">
      <c r="B1789" s="90" t="s">
        <v>2584</v>
      </c>
      <c r="C1789" s="90" t="s">
        <v>671</v>
      </c>
      <c r="D1789" s="90"/>
      <c r="AM1789" s="10"/>
    </row>
    <row r="1790" spans="2:39">
      <c r="B1790" s="90" t="s">
        <v>2585</v>
      </c>
      <c r="C1790" s="90" t="s">
        <v>671</v>
      </c>
      <c r="D1790" s="90"/>
      <c r="AM1790" s="10"/>
    </row>
    <row r="1791" spans="2:39">
      <c r="B1791" s="90" t="s">
        <v>2586</v>
      </c>
      <c r="C1791" s="90" t="s">
        <v>671</v>
      </c>
      <c r="D1791" s="90"/>
      <c r="AM1791" s="10"/>
    </row>
    <row r="1792" spans="2:39">
      <c r="B1792" s="90" t="s">
        <v>2587</v>
      </c>
      <c r="C1792" s="90" t="s">
        <v>671</v>
      </c>
      <c r="D1792" s="90"/>
      <c r="AM1792" s="10"/>
    </row>
    <row r="1793" spans="2:39">
      <c r="B1793" s="90" t="s">
        <v>2588</v>
      </c>
      <c r="C1793" s="90" t="s">
        <v>671</v>
      </c>
      <c r="D1793" s="90"/>
      <c r="AM1793" s="10"/>
    </row>
    <row r="1794" spans="2:39">
      <c r="B1794" s="90" t="s">
        <v>2589</v>
      </c>
      <c r="C1794" s="90" t="s">
        <v>671</v>
      </c>
      <c r="D1794" s="90"/>
      <c r="AM1794" s="10"/>
    </row>
    <row r="1795" spans="2:39">
      <c r="B1795" s="90" t="s">
        <v>2590</v>
      </c>
      <c r="C1795" s="90" t="s">
        <v>671</v>
      </c>
      <c r="D1795" s="90"/>
      <c r="AM1795" s="10"/>
    </row>
    <row r="1796" spans="2:39">
      <c r="B1796" s="90" t="s">
        <v>2591</v>
      </c>
      <c r="C1796" s="90" t="s">
        <v>671</v>
      </c>
      <c r="D1796" s="90"/>
      <c r="AM1796" s="10"/>
    </row>
    <row r="1797" spans="2:39">
      <c r="B1797" s="90" t="s">
        <v>2592</v>
      </c>
      <c r="C1797" s="90" t="s">
        <v>671</v>
      </c>
      <c r="D1797" s="90"/>
      <c r="AM1797" s="10"/>
    </row>
    <row r="1798" spans="2:39">
      <c r="B1798" s="90" t="s">
        <v>2593</v>
      </c>
      <c r="C1798" s="90" t="s">
        <v>671</v>
      </c>
      <c r="D1798" s="90"/>
      <c r="AM1798" s="10"/>
    </row>
    <row r="1799" spans="2:39">
      <c r="B1799" s="90" t="s">
        <v>2594</v>
      </c>
      <c r="C1799" s="90" t="s">
        <v>671</v>
      </c>
      <c r="D1799" s="90"/>
      <c r="AM1799" s="10"/>
    </row>
    <row r="1800" spans="2:39">
      <c r="B1800" s="90" t="s">
        <v>3200</v>
      </c>
      <c r="C1800" s="90" t="s">
        <v>671</v>
      </c>
      <c r="D1800" s="90"/>
      <c r="AM1800" s="10"/>
    </row>
    <row r="1801" spans="2:39">
      <c r="B1801" s="90" t="s">
        <v>2934</v>
      </c>
      <c r="C1801" s="90" t="s">
        <v>671</v>
      </c>
      <c r="D1801" s="90"/>
      <c r="AM1801" s="10"/>
    </row>
    <row r="1802" spans="2:39">
      <c r="B1802" s="90" t="s">
        <v>3830</v>
      </c>
      <c r="C1802" s="90" t="s">
        <v>671</v>
      </c>
      <c r="D1802" s="90"/>
      <c r="AM1802" s="10"/>
    </row>
    <row r="1803" spans="2:39">
      <c r="B1803" s="90" t="s">
        <v>2595</v>
      </c>
      <c r="C1803" s="90" t="s">
        <v>671</v>
      </c>
      <c r="D1803" s="90"/>
      <c r="AM1803" s="10"/>
    </row>
    <row r="1804" spans="2:39">
      <c r="B1804" s="90" t="s">
        <v>2596</v>
      </c>
      <c r="C1804" s="90" t="s">
        <v>671</v>
      </c>
      <c r="D1804" s="90"/>
      <c r="AM1804" s="10"/>
    </row>
    <row r="1805" spans="2:39">
      <c r="B1805" s="90" t="s">
        <v>2122</v>
      </c>
      <c r="C1805" s="90" t="s">
        <v>671</v>
      </c>
      <c r="D1805" s="90"/>
      <c r="AM1805" s="10"/>
    </row>
    <row r="1806" spans="2:39">
      <c r="B1806" s="90" t="s">
        <v>3452</v>
      </c>
      <c r="C1806" s="90" t="s">
        <v>671</v>
      </c>
      <c r="D1806" s="90"/>
      <c r="AM1806" s="10"/>
    </row>
    <row r="1807" spans="2:39">
      <c r="B1807" s="90" t="s">
        <v>3725</v>
      </c>
      <c r="C1807" s="90" t="s">
        <v>671</v>
      </c>
      <c r="D1807" s="90"/>
      <c r="AM1807" s="10"/>
    </row>
    <row r="1808" spans="2:39">
      <c r="B1808" s="90" t="s">
        <v>2597</v>
      </c>
      <c r="C1808" s="90" t="s">
        <v>671</v>
      </c>
      <c r="D1808" s="90"/>
      <c r="AM1808" s="10"/>
    </row>
    <row r="1809" spans="2:39">
      <c r="B1809" s="90" t="s">
        <v>2598</v>
      </c>
      <c r="C1809" s="90" t="s">
        <v>671</v>
      </c>
      <c r="D1809" s="90"/>
      <c r="AM1809" s="10"/>
    </row>
    <row r="1810" spans="2:39">
      <c r="B1810" s="90" t="s">
        <v>2599</v>
      </c>
      <c r="C1810" s="90" t="s">
        <v>671</v>
      </c>
      <c r="D1810" s="90"/>
      <c r="AM1810" s="10"/>
    </row>
    <row r="1811" spans="2:39">
      <c r="B1811" s="90" t="s">
        <v>2600</v>
      </c>
      <c r="C1811" s="90" t="s">
        <v>671</v>
      </c>
      <c r="D1811" s="90"/>
      <c r="AM1811" s="10"/>
    </row>
    <row r="1812" spans="2:39">
      <c r="B1812" s="90" t="s">
        <v>2601</v>
      </c>
      <c r="C1812" s="90" t="s">
        <v>671</v>
      </c>
      <c r="D1812" s="90"/>
      <c r="AM1812" s="10"/>
    </row>
    <row r="1813" spans="2:39">
      <c r="B1813" s="90" t="s">
        <v>2602</v>
      </c>
      <c r="C1813" s="90" t="s">
        <v>671</v>
      </c>
      <c r="D1813" s="90"/>
      <c r="AM1813" s="10"/>
    </row>
    <row r="1814" spans="2:39">
      <c r="B1814" s="90" t="s">
        <v>2603</v>
      </c>
      <c r="C1814" s="90" t="s">
        <v>671</v>
      </c>
      <c r="D1814" s="90"/>
      <c r="AM1814" s="10"/>
    </row>
    <row r="1815" spans="2:39">
      <c r="B1815" s="90" t="s">
        <v>2604</v>
      </c>
      <c r="C1815" s="90" t="s">
        <v>671</v>
      </c>
      <c r="D1815" s="90"/>
      <c r="AM1815" s="10"/>
    </row>
    <row r="1816" spans="2:39">
      <c r="B1816" s="90" t="s">
        <v>2605</v>
      </c>
      <c r="C1816" s="90" t="s">
        <v>671</v>
      </c>
      <c r="D1816" s="90"/>
      <c r="AM1816" s="10"/>
    </row>
    <row r="1817" spans="2:39">
      <c r="B1817" s="90" t="s">
        <v>2606</v>
      </c>
      <c r="C1817" s="90" t="s">
        <v>671</v>
      </c>
      <c r="D1817" s="90"/>
      <c r="AM1817" s="10"/>
    </row>
    <row r="1818" spans="2:39">
      <c r="B1818" s="90" t="s">
        <v>2607</v>
      </c>
      <c r="C1818" s="90" t="s">
        <v>671</v>
      </c>
      <c r="D1818" s="90"/>
      <c r="AM1818" s="10"/>
    </row>
    <row r="1819" spans="2:39">
      <c r="B1819" s="90" t="s">
        <v>2608</v>
      </c>
      <c r="C1819" s="90" t="s">
        <v>671</v>
      </c>
      <c r="D1819" s="90"/>
      <c r="AM1819" s="10"/>
    </row>
    <row r="1820" spans="2:39">
      <c r="B1820" s="90" t="s">
        <v>2609</v>
      </c>
      <c r="C1820" s="90" t="s">
        <v>671</v>
      </c>
      <c r="D1820" s="90"/>
      <c r="AM1820" s="10"/>
    </row>
    <row r="1821" spans="2:39">
      <c r="B1821" s="90" t="s">
        <v>2610</v>
      </c>
      <c r="C1821" s="90" t="s">
        <v>671</v>
      </c>
      <c r="D1821" s="90"/>
      <c r="AM1821" s="10"/>
    </row>
    <row r="1822" spans="2:39">
      <c r="B1822" s="90" t="s">
        <v>3233</v>
      </c>
      <c r="C1822" s="90" t="s">
        <v>671</v>
      </c>
      <c r="D1822" s="90"/>
      <c r="AM1822" s="10"/>
    </row>
    <row r="1823" spans="2:39">
      <c r="B1823" s="90" t="s">
        <v>2611</v>
      </c>
      <c r="C1823" s="90" t="s">
        <v>671</v>
      </c>
      <c r="D1823" s="90"/>
      <c r="AM1823" s="10"/>
    </row>
    <row r="1824" spans="2:39">
      <c r="B1824" s="90" t="s">
        <v>2612</v>
      </c>
      <c r="C1824" s="90" t="s">
        <v>671</v>
      </c>
      <c r="D1824" s="90"/>
      <c r="AM1824" s="10"/>
    </row>
    <row r="1825" spans="2:39">
      <c r="B1825" s="90" t="s">
        <v>2613</v>
      </c>
      <c r="C1825" s="90" t="s">
        <v>671</v>
      </c>
      <c r="D1825" s="90"/>
      <c r="AM1825" s="10"/>
    </row>
    <row r="1826" spans="2:39">
      <c r="B1826" s="90" t="s">
        <v>2614</v>
      </c>
      <c r="C1826" s="90" t="s">
        <v>671</v>
      </c>
      <c r="D1826" s="90"/>
      <c r="AM1826" s="10"/>
    </row>
    <row r="1827" spans="2:39">
      <c r="B1827" s="90" t="s">
        <v>2615</v>
      </c>
      <c r="C1827" s="90" t="s">
        <v>671</v>
      </c>
      <c r="D1827" s="90"/>
      <c r="AM1827" s="10"/>
    </row>
    <row r="1828" spans="2:39">
      <c r="B1828" s="90" t="s">
        <v>2616</v>
      </c>
      <c r="C1828" s="90" t="s">
        <v>671</v>
      </c>
      <c r="D1828" s="90"/>
      <c r="AM1828" s="10"/>
    </row>
    <row r="1829" spans="2:39">
      <c r="B1829" s="90" t="s">
        <v>5597</v>
      </c>
      <c r="C1829" s="90" t="s">
        <v>671</v>
      </c>
      <c r="D1829" s="90"/>
      <c r="AM1829" s="10"/>
    </row>
    <row r="1830" spans="2:39">
      <c r="B1830" s="90" t="s">
        <v>2617</v>
      </c>
      <c r="C1830" s="90" t="s">
        <v>671</v>
      </c>
      <c r="D1830" s="90"/>
      <c r="AM1830" s="10"/>
    </row>
    <row r="1831" spans="2:39">
      <c r="B1831" s="90" t="s">
        <v>3701</v>
      </c>
      <c r="C1831" s="90" t="s">
        <v>671</v>
      </c>
      <c r="D1831" s="90"/>
      <c r="AM1831" s="10"/>
    </row>
    <row r="1832" spans="2:39">
      <c r="B1832" s="90" t="s">
        <v>3695</v>
      </c>
      <c r="C1832" s="90" t="s">
        <v>671</v>
      </c>
      <c r="D1832" s="90"/>
      <c r="AM1832" s="10"/>
    </row>
    <row r="1833" spans="2:39">
      <c r="B1833" s="90" t="s">
        <v>2618</v>
      </c>
      <c r="C1833" s="90" t="s">
        <v>671</v>
      </c>
      <c r="D1833" s="90"/>
      <c r="AM1833" s="10"/>
    </row>
    <row r="1834" spans="2:39">
      <c r="B1834" s="90" t="s">
        <v>2619</v>
      </c>
      <c r="C1834" s="90" t="s">
        <v>671</v>
      </c>
      <c r="D1834" s="90"/>
      <c r="AM1834" s="10"/>
    </row>
    <row r="1835" spans="2:39">
      <c r="B1835" s="90" t="s">
        <v>2620</v>
      </c>
      <c r="C1835" s="90" t="s">
        <v>671</v>
      </c>
      <c r="D1835" s="90"/>
      <c r="AM1835" s="10"/>
    </row>
    <row r="1836" spans="2:39">
      <c r="B1836" s="90" t="s">
        <v>2621</v>
      </c>
      <c r="C1836" s="90" t="s">
        <v>671</v>
      </c>
      <c r="D1836" s="90"/>
      <c r="AM1836" s="10"/>
    </row>
    <row r="1837" spans="2:39">
      <c r="B1837" s="90" t="s">
        <v>2622</v>
      </c>
      <c r="C1837" s="90" t="s">
        <v>671</v>
      </c>
      <c r="D1837" s="90"/>
      <c r="AM1837" s="10"/>
    </row>
    <row r="1838" spans="2:39">
      <c r="B1838" s="90" t="s">
        <v>2623</v>
      </c>
      <c r="C1838" s="90" t="s">
        <v>671</v>
      </c>
      <c r="D1838" s="90"/>
      <c r="AM1838" s="10"/>
    </row>
    <row r="1839" spans="2:39">
      <c r="B1839" s="90" t="s">
        <v>2624</v>
      </c>
      <c r="C1839" s="90" t="s">
        <v>671</v>
      </c>
      <c r="D1839" s="90"/>
      <c r="AM1839" s="10"/>
    </row>
    <row r="1840" spans="2:39">
      <c r="B1840" s="90" t="s">
        <v>3724</v>
      </c>
      <c r="C1840" s="90" t="s">
        <v>671</v>
      </c>
      <c r="D1840" s="90"/>
      <c r="AM1840" s="10"/>
    </row>
    <row r="1841" spans="2:39">
      <c r="B1841" s="90" t="s">
        <v>1453</v>
      </c>
      <c r="C1841" s="90" t="s">
        <v>671</v>
      </c>
      <c r="D1841" s="90"/>
      <c r="AM1841" s="10"/>
    </row>
    <row r="1842" spans="2:39">
      <c r="B1842" s="90" t="s">
        <v>2625</v>
      </c>
      <c r="C1842" s="90" t="s">
        <v>671</v>
      </c>
      <c r="D1842" s="90"/>
      <c r="AM1842" s="10"/>
    </row>
    <row r="1843" spans="2:39">
      <c r="B1843" s="90" t="s">
        <v>534</v>
      </c>
      <c r="C1843" s="90" t="s">
        <v>671</v>
      </c>
      <c r="D1843" s="90"/>
      <c r="AM1843" s="10"/>
    </row>
    <row r="1844" spans="2:39">
      <c r="B1844" s="90" t="s">
        <v>2626</v>
      </c>
      <c r="C1844" s="90" t="s">
        <v>671</v>
      </c>
      <c r="D1844" s="90"/>
      <c r="AM1844" s="10"/>
    </row>
    <row r="1845" spans="2:39">
      <c r="B1845" s="90" t="s">
        <v>2627</v>
      </c>
      <c r="C1845" s="90" t="s">
        <v>671</v>
      </c>
      <c r="D1845" s="90"/>
      <c r="AM1845" s="10"/>
    </row>
    <row r="1846" spans="2:39">
      <c r="B1846" s="90" t="s">
        <v>2628</v>
      </c>
      <c r="C1846" s="90" t="s">
        <v>671</v>
      </c>
      <c r="D1846" s="90"/>
      <c r="AM1846" s="10"/>
    </row>
    <row r="1847" spans="2:39">
      <c r="B1847" s="90" t="s">
        <v>2629</v>
      </c>
      <c r="C1847" s="90" t="s">
        <v>671</v>
      </c>
      <c r="D1847" s="90"/>
      <c r="AM1847" s="10"/>
    </row>
    <row r="1848" spans="2:39">
      <c r="B1848" s="90" t="s">
        <v>2630</v>
      </c>
      <c r="C1848" s="90" t="s">
        <v>671</v>
      </c>
      <c r="D1848" s="90"/>
      <c r="AM1848" s="10"/>
    </row>
    <row r="1849" spans="2:39">
      <c r="B1849" s="90" t="s">
        <v>2631</v>
      </c>
      <c r="C1849" s="90" t="s">
        <v>671</v>
      </c>
      <c r="D1849" s="90"/>
      <c r="AM1849" s="10"/>
    </row>
    <row r="1850" spans="2:39">
      <c r="B1850" s="90" t="s">
        <v>2254</v>
      </c>
      <c r="C1850" s="90" t="s">
        <v>671</v>
      </c>
      <c r="D1850" s="90"/>
      <c r="AM1850" s="10"/>
    </row>
    <row r="1851" spans="2:39">
      <c r="B1851" s="90" t="s">
        <v>2633</v>
      </c>
      <c r="C1851" s="90" t="s">
        <v>671</v>
      </c>
      <c r="D1851" s="90"/>
      <c r="AM1851" s="10"/>
    </row>
    <row r="1852" spans="2:39">
      <c r="B1852" s="90" t="s">
        <v>2634</v>
      </c>
      <c r="C1852" s="90" t="s">
        <v>671</v>
      </c>
      <c r="D1852" s="90"/>
      <c r="AM1852" s="10"/>
    </row>
    <row r="1853" spans="2:39">
      <c r="B1853" s="90" t="s">
        <v>2635</v>
      </c>
      <c r="C1853" s="90" t="s">
        <v>671</v>
      </c>
      <c r="D1853" s="90"/>
      <c r="AM1853" s="10"/>
    </row>
    <row r="1854" spans="2:39">
      <c r="B1854" s="90" t="s">
        <v>2636</v>
      </c>
      <c r="C1854" s="90" t="s">
        <v>671</v>
      </c>
      <c r="D1854" s="90"/>
      <c r="AM1854" s="10"/>
    </row>
    <row r="1855" spans="2:39">
      <c r="B1855" s="90" t="s">
        <v>3289</v>
      </c>
      <c r="C1855" s="90" t="s">
        <v>671</v>
      </c>
      <c r="D1855" s="90"/>
      <c r="AM1855" s="10"/>
    </row>
    <row r="1856" spans="2:39">
      <c r="B1856" s="90" t="s">
        <v>2253</v>
      </c>
      <c r="C1856" s="90" t="s">
        <v>671</v>
      </c>
      <c r="D1856" s="90"/>
      <c r="AM1856" s="10"/>
    </row>
    <row r="1857" spans="2:39">
      <c r="B1857" s="90" t="s">
        <v>5591</v>
      </c>
      <c r="C1857" s="90" t="s">
        <v>671</v>
      </c>
      <c r="D1857" s="90"/>
      <c r="AM1857" s="10"/>
    </row>
    <row r="1858" spans="2:39">
      <c r="B1858" s="90" t="s">
        <v>2637</v>
      </c>
      <c r="C1858" s="90" t="s">
        <v>671</v>
      </c>
      <c r="D1858" s="90"/>
      <c r="AM1858" s="10"/>
    </row>
    <row r="1859" spans="2:39">
      <c r="B1859" s="90" t="s">
        <v>2822</v>
      </c>
      <c r="C1859" s="90" t="s">
        <v>671</v>
      </c>
      <c r="D1859" s="90"/>
      <c r="AM1859" s="10"/>
    </row>
    <row r="1860" spans="2:39">
      <c r="B1860" s="90" t="s">
        <v>2638</v>
      </c>
      <c r="C1860" s="90" t="s">
        <v>671</v>
      </c>
      <c r="D1860" s="90"/>
      <c r="AM1860" s="10"/>
    </row>
    <row r="1861" spans="2:39">
      <c r="B1861" s="90" t="s">
        <v>2639</v>
      </c>
      <c r="C1861" s="90" t="s">
        <v>671</v>
      </c>
      <c r="D1861" s="90"/>
      <c r="AM1861" s="10"/>
    </row>
    <row r="1862" spans="2:39">
      <c r="B1862" s="90" t="s">
        <v>2640</v>
      </c>
      <c r="C1862" s="90" t="s">
        <v>671</v>
      </c>
      <c r="D1862" s="90"/>
      <c r="AM1862" s="10"/>
    </row>
    <row r="1863" spans="2:39">
      <c r="B1863" s="90" t="s">
        <v>2641</v>
      </c>
      <c r="C1863" s="90" t="s">
        <v>671</v>
      </c>
      <c r="D1863" s="90"/>
      <c r="AM1863" s="10"/>
    </row>
    <row r="1864" spans="2:39">
      <c r="B1864" s="90" t="s">
        <v>2642</v>
      </c>
      <c r="C1864" s="90" t="s">
        <v>671</v>
      </c>
      <c r="D1864" s="90"/>
      <c r="AM1864" s="10"/>
    </row>
    <row r="1865" spans="2:39">
      <c r="B1865" s="90" t="s">
        <v>2643</v>
      </c>
      <c r="C1865" s="90" t="s">
        <v>671</v>
      </c>
      <c r="D1865" s="90"/>
      <c r="AM1865" s="10"/>
    </row>
    <row r="1866" spans="2:39">
      <c r="B1866" s="90" t="s">
        <v>2645</v>
      </c>
      <c r="C1866" s="90" t="s">
        <v>671</v>
      </c>
      <c r="D1866" s="90"/>
      <c r="AM1866" s="10"/>
    </row>
    <row r="1867" spans="2:39">
      <c r="B1867" s="90" t="s">
        <v>2874</v>
      </c>
      <c r="C1867" s="90" t="s">
        <v>671</v>
      </c>
      <c r="D1867" s="90"/>
      <c r="AM1867" s="10"/>
    </row>
    <row r="1868" spans="2:39">
      <c r="B1868" s="90" t="s">
        <v>2646</v>
      </c>
      <c r="C1868" s="90" t="s">
        <v>671</v>
      </c>
      <c r="D1868" s="90"/>
      <c r="AM1868" s="10"/>
    </row>
    <row r="1869" spans="2:39">
      <c r="B1869" s="90" t="s">
        <v>2647</v>
      </c>
      <c r="C1869" s="90" t="s">
        <v>671</v>
      </c>
      <c r="D1869" s="90"/>
      <c r="AM1869" s="10"/>
    </row>
    <row r="1870" spans="2:39">
      <c r="B1870" s="90" t="s">
        <v>2648</v>
      </c>
      <c r="C1870" s="90" t="s">
        <v>671</v>
      </c>
      <c r="D1870" s="90"/>
      <c r="AM1870" s="10"/>
    </row>
    <row r="1871" spans="2:39">
      <c r="B1871" s="90" t="s">
        <v>2649</v>
      </c>
      <c r="C1871" s="90" t="s">
        <v>671</v>
      </c>
      <c r="D1871" s="90"/>
      <c r="AM1871" s="10"/>
    </row>
    <row r="1872" spans="2:39">
      <c r="B1872" s="90" t="s">
        <v>2650</v>
      </c>
      <c r="C1872" s="90" t="s">
        <v>671</v>
      </c>
      <c r="D1872" s="90"/>
      <c r="AM1872" s="10"/>
    </row>
    <row r="1873" spans="2:39">
      <c r="B1873" s="90" t="s">
        <v>2651</v>
      </c>
      <c r="C1873" s="90" t="s">
        <v>671</v>
      </c>
      <c r="D1873" s="90"/>
      <c r="AM1873" s="10"/>
    </row>
    <row r="1874" spans="2:39">
      <c r="B1874" s="90" t="s">
        <v>2652</v>
      </c>
      <c r="C1874" s="90" t="s">
        <v>671</v>
      </c>
      <c r="D1874" s="90"/>
      <c r="AM1874" s="10"/>
    </row>
    <row r="1875" spans="2:39">
      <c r="B1875" s="90" t="s">
        <v>2653</v>
      </c>
      <c r="C1875" s="90" t="s">
        <v>671</v>
      </c>
      <c r="D1875" s="90"/>
      <c r="AM1875" s="10"/>
    </row>
    <row r="1876" spans="2:39">
      <c r="B1876" s="90" t="s">
        <v>2823</v>
      </c>
      <c r="C1876" s="90" t="s">
        <v>671</v>
      </c>
      <c r="D1876" s="90"/>
      <c r="AM1876" s="10"/>
    </row>
    <row r="1877" spans="2:39">
      <c r="B1877" s="90" t="s">
        <v>2654</v>
      </c>
      <c r="C1877" s="90" t="s">
        <v>671</v>
      </c>
      <c r="D1877" s="90"/>
      <c r="AM1877" s="10"/>
    </row>
    <row r="1878" spans="2:39">
      <c r="B1878" s="90" t="s">
        <v>2655</v>
      </c>
      <c r="C1878" s="90" t="s">
        <v>671</v>
      </c>
      <c r="D1878" s="90"/>
      <c r="AM1878" s="10"/>
    </row>
    <row r="1879" spans="2:39">
      <c r="B1879" s="90" t="s">
        <v>2656</v>
      </c>
      <c r="C1879" s="90" t="s">
        <v>671</v>
      </c>
      <c r="D1879" s="90"/>
      <c r="AM1879" s="10"/>
    </row>
    <row r="1880" spans="2:39">
      <c r="B1880" s="90" t="s">
        <v>2657</v>
      </c>
      <c r="C1880" s="90" t="s">
        <v>671</v>
      </c>
      <c r="D1880" s="90"/>
      <c r="AM1880" s="10"/>
    </row>
    <row r="1881" spans="2:39">
      <c r="B1881" s="90" t="s">
        <v>3150</v>
      </c>
      <c r="C1881" s="90" t="s">
        <v>671</v>
      </c>
      <c r="D1881" s="90"/>
      <c r="AM1881" s="10"/>
    </row>
    <row r="1882" spans="2:39">
      <c r="B1882" s="90" t="s">
        <v>2739</v>
      </c>
      <c r="C1882" s="90" t="s">
        <v>671</v>
      </c>
      <c r="D1882" s="90"/>
      <c r="AM1882" s="10"/>
    </row>
    <row r="1883" spans="2:39">
      <c r="B1883" s="90" t="s">
        <v>2658</v>
      </c>
      <c r="C1883" s="90" t="s">
        <v>671</v>
      </c>
      <c r="D1883" s="90"/>
      <c r="AM1883" s="10"/>
    </row>
    <row r="1884" spans="2:39">
      <c r="B1884" s="90" t="s">
        <v>2738</v>
      </c>
      <c r="C1884" s="90" t="s">
        <v>671</v>
      </c>
      <c r="D1884" s="90"/>
      <c r="AM1884" s="10"/>
    </row>
    <row r="1885" spans="2:39">
      <c r="B1885" s="90" t="s">
        <v>2659</v>
      </c>
      <c r="C1885" s="90" t="s">
        <v>671</v>
      </c>
      <c r="D1885" s="90"/>
      <c r="AM1885" s="10"/>
    </row>
    <row r="1886" spans="2:39">
      <c r="B1886" s="90" t="s">
        <v>3331</v>
      </c>
      <c r="C1886" s="90" t="s">
        <v>671</v>
      </c>
      <c r="D1886" s="90"/>
      <c r="AM1886" s="10"/>
    </row>
    <row r="1887" spans="2:39">
      <c r="B1887" s="90" t="s">
        <v>2660</v>
      </c>
      <c r="C1887" s="90" t="s">
        <v>671</v>
      </c>
      <c r="D1887" s="90"/>
      <c r="AM1887" s="10"/>
    </row>
    <row r="1888" spans="2:39">
      <c r="B1888" s="90" t="s">
        <v>3332</v>
      </c>
      <c r="C1888" s="90" t="s">
        <v>671</v>
      </c>
      <c r="D1888" s="90"/>
      <c r="AM1888" s="10"/>
    </row>
    <row r="1889" spans="2:39">
      <c r="B1889" s="90" t="s">
        <v>2661</v>
      </c>
      <c r="C1889" s="90" t="s">
        <v>671</v>
      </c>
      <c r="D1889" s="90"/>
      <c r="AM1889" s="10"/>
    </row>
    <row r="1890" spans="2:39">
      <c r="B1890" s="90" t="s">
        <v>2662</v>
      </c>
      <c r="C1890" s="90" t="s">
        <v>671</v>
      </c>
      <c r="D1890" s="90"/>
      <c r="AM1890" s="10"/>
    </row>
    <row r="1891" spans="2:39">
      <c r="B1891" s="90" t="s">
        <v>1489</v>
      </c>
      <c r="C1891" s="90" t="s">
        <v>166</v>
      </c>
      <c r="D1891" s="90"/>
      <c r="AM1891" s="10"/>
    </row>
    <row r="1892" spans="2:39">
      <c r="B1892" s="90" t="s">
        <v>1490</v>
      </c>
      <c r="C1892" s="90" t="s">
        <v>166</v>
      </c>
      <c r="D1892" s="90"/>
      <c r="AM1892" s="10"/>
    </row>
    <row r="1893" spans="2:39">
      <c r="B1893" s="90" t="s">
        <v>2944</v>
      </c>
      <c r="C1893" s="90" t="s">
        <v>166</v>
      </c>
      <c r="D1893" s="90"/>
      <c r="AM1893" s="10"/>
    </row>
    <row r="1894" spans="2:39">
      <c r="B1894" s="90" t="s">
        <v>2945</v>
      </c>
      <c r="C1894" s="90" t="s">
        <v>166</v>
      </c>
      <c r="D1894" s="90"/>
      <c r="AM1894" s="10"/>
    </row>
    <row r="1895" spans="2:39">
      <c r="B1895" s="90" t="s">
        <v>1545</v>
      </c>
      <c r="C1895" s="90" t="s">
        <v>166</v>
      </c>
      <c r="D1895" s="90"/>
      <c r="AM1895" s="10"/>
    </row>
    <row r="1896" spans="2:39">
      <c r="B1896" s="90" t="s">
        <v>1569</v>
      </c>
      <c r="C1896" s="90" t="s">
        <v>166</v>
      </c>
      <c r="D1896" s="90"/>
      <c r="AM1896" s="10"/>
    </row>
    <row r="1897" spans="2:39">
      <c r="B1897" s="90" t="s">
        <v>3843</v>
      </c>
      <c r="C1897" s="90" t="s">
        <v>166</v>
      </c>
      <c r="D1897" s="90"/>
      <c r="AM1897" s="10"/>
    </row>
    <row r="1898" spans="2:39">
      <c r="B1898" s="90" t="s">
        <v>1638</v>
      </c>
      <c r="C1898" s="90" t="s">
        <v>166</v>
      </c>
      <c r="D1898" s="90"/>
      <c r="AM1898" s="10"/>
    </row>
    <row r="1899" spans="2:39">
      <c r="B1899" s="90" t="s">
        <v>3450</v>
      </c>
      <c r="C1899" s="90" t="s">
        <v>166</v>
      </c>
      <c r="D1899" s="90"/>
      <c r="AM1899" s="10"/>
    </row>
    <row r="1900" spans="2:39">
      <c r="B1900" s="90" t="s">
        <v>1736</v>
      </c>
      <c r="C1900" s="90" t="s">
        <v>166</v>
      </c>
      <c r="D1900" s="90"/>
      <c r="AM1900" s="10"/>
    </row>
    <row r="1901" spans="2:39">
      <c r="B1901" s="90" t="s">
        <v>1741</v>
      </c>
      <c r="C1901" s="90" t="s">
        <v>166</v>
      </c>
      <c r="D1901" s="90"/>
      <c r="AM1901" s="10"/>
    </row>
    <row r="1902" spans="2:39">
      <c r="B1902" s="90" t="s">
        <v>3662</v>
      </c>
      <c r="C1902" s="90" t="s">
        <v>166</v>
      </c>
      <c r="D1902" s="90"/>
      <c r="AM1902" s="10"/>
    </row>
    <row r="1903" spans="2:39">
      <c r="B1903" s="90" t="s">
        <v>2888</v>
      </c>
      <c r="C1903" s="90" t="s">
        <v>166</v>
      </c>
      <c r="D1903" s="90"/>
      <c r="AM1903" s="10"/>
    </row>
    <row r="1904" spans="2:39">
      <c r="B1904" s="90" t="s">
        <v>3186</v>
      </c>
      <c r="C1904" s="90" t="s">
        <v>166</v>
      </c>
      <c r="D1904" s="90"/>
      <c r="AM1904" s="10"/>
    </row>
    <row r="1905" spans="2:39">
      <c r="B1905" s="90" t="s">
        <v>3187</v>
      </c>
      <c r="C1905" s="90" t="s">
        <v>166</v>
      </c>
      <c r="D1905" s="90"/>
      <c r="AM1905" s="10"/>
    </row>
    <row r="1906" spans="2:39">
      <c r="B1906" s="90" t="s">
        <v>1811</v>
      </c>
      <c r="C1906" s="90" t="s">
        <v>166</v>
      </c>
      <c r="D1906" s="90"/>
      <c r="AM1906" s="10"/>
    </row>
    <row r="1907" spans="2:39">
      <c r="B1907" s="90" t="s">
        <v>1821</v>
      </c>
      <c r="C1907" s="90" t="s">
        <v>166</v>
      </c>
      <c r="D1907" s="90"/>
      <c r="AM1907" s="10"/>
    </row>
    <row r="1908" spans="2:39">
      <c r="B1908" s="90" t="s">
        <v>2877</v>
      </c>
      <c r="C1908" s="90" t="s">
        <v>166</v>
      </c>
      <c r="D1908" s="90"/>
      <c r="AM1908" s="10"/>
    </row>
    <row r="1909" spans="2:39">
      <c r="B1909" s="90" t="s">
        <v>1826</v>
      </c>
      <c r="C1909" s="90" t="s">
        <v>166</v>
      </c>
      <c r="D1909" s="90"/>
      <c r="AM1909" s="10"/>
    </row>
    <row r="1910" spans="2:39">
      <c r="B1910" s="90" t="s">
        <v>1827</v>
      </c>
      <c r="C1910" s="90" t="s">
        <v>166</v>
      </c>
      <c r="D1910" s="90"/>
      <c r="AM1910" s="10"/>
    </row>
    <row r="1911" spans="2:39">
      <c r="B1911" s="90" t="s">
        <v>1834</v>
      </c>
      <c r="C1911" s="90" t="s">
        <v>166</v>
      </c>
      <c r="D1911" s="90"/>
      <c r="AM1911" s="10"/>
    </row>
    <row r="1912" spans="2:39">
      <c r="B1912" s="90" t="s">
        <v>1858</v>
      </c>
      <c r="C1912" s="90" t="s">
        <v>166</v>
      </c>
      <c r="D1912" s="90"/>
      <c r="AM1912" s="10"/>
    </row>
    <row r="1913" spans="2:39">
      <c r="B1913" s="90" t="s">
        <v>1859</v>
      </c>
      <c r="C1913" s="90" t="s">
        <v>166</v>
      </c>
      <c r="D1913" s="90"/>
      <c r="AM1913" s="10"/>
    </row>
    <row r="1914" spans="2:39">
      <c r="B1914" s="90" t="s">
        <v>1873</v>
      </c>
      <c r="C1914" s="90" t="s">
        <v>166</v>
      </c>
      <c r="D1914" s="90"/>
      <c r="AM1914" s="10"/>
    </row>
    <row r="1915" spans="2:39">
      <c r="B1915" s="90" t="s">
        <v>1874</v>
      </c>
      <c r="C1915" s="90" t="s">
        <v>166</v>
      </c>
      <c r="D1915" s="90"/>
      <c r="AM1915" s="10"/>
    </row>
    <row r="1916" spans="2:39">
      <c r="B1916" s="90" t="s">
        <v>1883</v>
      </c>
      <c r="C1916" s="90" t="s">
        <v>166</v>
      </c>
      <c r="D1916" s="90"/>
      <c r="AM1916" s="10"/>
    </row>
    <row r="1917" spans="2:39">
      <c r="B1917" s="90" t="s">
        <v>1888</v>
      </c>
      <c r="C1917" s="90" t="s">
        <v>166</v>
      </c>
      <c r="D1917" s="90"/>
      <c r="AM1917" s="10"/>
    </row>
    <row r="1918" spans="2:39">
      <c r="B1918" s="90" t="s">
        <v>1895</v>
      </c>
      <c r="C1918" s="90" t="s">
        <v>166</v>
      </c>
      <c r="D1918" s="90"/>
      <c r="AM1918" s="10"/>
    </row>
    <row r="1919" spans="2:39">
      <c r="B1919" s="90" t="s">
        <v>1935</v>
      </c>
      <c r="C1919" s="90" t="s">
        <v>166</v>
      </c>
      <c r="D1919" s="90"/>
      <c r="AM1919" s="10"/>
    </row>
    <row r="1920" spans="2:39">
      <c r="B1920" s="90" t="s">
        <v>1957</v>
      </c>
      <c r="C1920" s="90" t="s">
        <v>166</v>
      </c>
      <c r="D1920" s="90"/>
      <c r="AM1920" s="10"/>
    </row>
    <row r="1921" spans="2:39">
      <c r="B1921" s="90" t="s">
        <v>1965</v>
      </c>
      <c r="C1921" s="90" t="s">
        <v>166</v>
      </c>
      <c r="D1921" s="90"/>
      <c r="AM1921" s="10"/>
    </row>
    <row r="1922" spans="2:39">
      <c r="B1922" s="90" t="s">
        <v>3589</v>
      </c>
      <c r="C1922" s="90" t="s">
        <v>166</v>
      </c>
      <c r="D1922" s="90"/>
      <c r="AM1922" s="10"/>
    </row>
    <row r="1923" spans="2:39">
      <c r="B1923" s="90" t="s">
        <v>1475</v>
      </c>
      <c r="C1923" s="90" t="s">
        <v>548</v>
      </c>
      <c r="AM1923" s="10"/>
    </row>
    <row r="1924" spans="2:39">
      <c r="B1924" s="90" t="s">
        <v>1476</v>
      </c>
      <c r="C1924" s="90" t="s">
        <v>548</v>
      </c>
      <c r="AM1924" s="10"/>
    </row>
    <row r="1925" spans="2:39">
      <c r="B1925" s="90" t="s">
        <v>1477</v>
      </c>
      <c r="C1925" s="90" t="s">
        <v>548</v>
      </c>
      <c r="AM1925" s="10"/>
    </row>
    <row r="1926" spans="2:39">
      <c r="B1926" s="90" t="s">
        <v>1478</v>
      </c>
      <c r="C1926" s="90" t="s">
        <v>548</v>
      </c>
      <c r="AM1926" s="10"/>
    </row>
    <row r="1927" spans="2:39">
      <c r="B1927" s="90" t="s">
        <v>1474</v>
      </c>
      <c r="C1927" s="90" t="s">
        <v>548</v>
      </c>
      <c r="AM1927" s="10"/>
    </row>
    <row r="1928" spans="2:39">
      <c r="B1928" s="90" t="s">
        <v>1487</v>
      </c>
      <c r="C1928" s="90" t="s">
        <v>548</v>
      </c>
      <c r="AM1928" s="10"/>
    </row>
    <row r="1929" spans="2:39">
      <c r="B1929" s="90" t="s">
        <v>2068</v>
      </c>
      <c r="C1929" s="90" t="s">
        <v>548</v>
      </c>
      <c r="AM1929" s="10"/>
    </row>
    <row r="1930" spans="2:39">
      <c r="B1930" s="90" t="s">
        <v>1509</v>
      </c>
      <c r="C1930" s="90" t="s">
        <v>548</v>
      </c>
      <c r="AM1930" s="10"/>
    </row>
    <row r="1931" spans="2:39">
      <c r="B1931" s="90" t="s">
        <v>1534</v>
      </c>
      <c r="C1931" s="90" t="s">
        <v>548</v>
      </c>
      <c r="AM1931" s="10"/>
    </row>
    <row r="1932" spans="2:39">
      <c r="B1932" s="90" t="s">
        <v>1535</v>
      </c>
      <c r="C1932" s="90" t="s">
        <v>548</v>
      </c>
      <c r="AM1932" s="10"/>
    </row>
    <row r="1933" spans="2:39">
      <c r="B1933" s="90" t="s">
        <v>1537</v>
      </c>
      <c r="C1933" s="90" t="s">
        <v>548</v>
      </c>
      <c r="AM1933" s="10"/>
    </row>
    <row r="1934" spans="2:39">
      <c r="B1934" s="90" t="s">
        <v>1543</v>
      </c>
      <c r="C1934" s="90" t="s">
        <v>548</v>
      </c>
      <c r="AM1934" s="10"/>
    </row>
    <row r="1935" spans="2:39">
      <c r="B1935" s="90" t="s">
        <v>3240</v>
      </c>
      <c r="C1935" s="90" t="s">
        <v>548</v>
      </c>
      <c r="AM1935" s="10"/>
    </row>
    <row r="1936" spans="2:39">
      <c r="B1936" s="90" t="s">
        <v>1560</v>
      </c>
      <c r="C1936" s="90" t="s">
        <v>548</v>
      </c>
      <c r="AM1936" s="10"/>
    </row>
    <row r="1937" spans="2:39">
      <c r="B1937" s="90" t="s">
        <v>1561</v>
      </c>
      <c r="C1937" s="90" t="s">
        <v>548</v>
      </c>
      <c r="AM1937" s="10"/>
    </row>
    <row r="1938" spans="2:39">
      <c r="B1938" s="90" t="s">
        <v>1562</v>
      </c>
      <c r="C1938" s="90" t="s">
        <v>548</v>
      </c>
      <c r="AM1938" s="10"/>
    </row>
    <row r="1939" spans="2:39">
      <c r="B1939" s="90" t="s">
        <v>2081</v>
      </c>
      <c r="C1939" s="90" t="s">
        <v>548</v>
      </c>
      <c r="AM1939" s="10"/>
    </row>
    <row r="1940" spans="2:39">
      <c r="B1940" s="90" t="s">
        <v>3413</v>
      </c>
      <c r="C1940" s="90" t="s">
        <v>548</v>
      </c>
      <c r="AM1940" s="10"/>
    </row>
    <row r="1941" spans="2:39">
      <c r="B1941" s="90" t="s">
        <v>1581</v>
      </c>
      <c r="C1941" s="90" t="s">
        <v>548</v>
      </c>
      <c r="AM1941" s="10"/>
    </row>
    <row r="1942" spans="2:39">
      <c r="B1942" s="90" t="s">
        <v>1582</v>
      </c>
      <c r="C1942" s="90" t="s">
        <v>548</v>
      </c>
      <c r="AM1942" s="10"/>
    </row>
    <row r="1943" spans="2:39">
      <c r="B1943" s="90" t="s">
        <v>1583</v>
      </c>
      <c r="C1943" s="90" t="s">
        <v>548</v>
      </c>
      <c r="AM1943" s="10"/>
    </row>
    <row r="1944" spans="2:39">
      <c r="B1944" s="90" t="s">
        <v>1584</v>
      </c>
      <c r="C1944" s="90" t="s">
        <v>548</v>
      </c>
      <c r="AM1944" s="10"/>
    </row>
    <row r="1945" spans="2:39">
      <c r="B1945" s="90" t="s">
        <v>1642</v>
      </c>
      <c r="C1945" s="90" t="s">
        <v>548</v>
      </c>
      <c r="AM1945" s="10"/>
    </row>
    <row r="1946" spans="2:39">
      <c r="B1946" s="90" t="s">
        <v>1643</v>
      </c>
      <c r="C1946" s="90" t="s">
        <v>548</v>
      </c>
      <c r="AM1946" s="10"/>
    </row>
    <row r="1947" spans="2:39">
      <c r="B1947" s="90" t="s">
        <v>163</v>
      </c>
      <c r="C1947" s="90" t="s">
        <v>548</v>
      </c>
      <c r="AM1947" s="10"/>
    </row>
    <row r="1948" spans="2:39">
      <c r="B1948" s="90" t="s">
        <v>1649</v>
      </c>
      <c r="C1948" s="90" t="s">
        <v>548</v>
      </c>
      <c r="AM1948" s="10"/>
    </row>
    <row r="1949" spans="2:39">
      <c r="B1949" s="90" t="s">
        <v>3402</v>
      </c>
      <c r="C1949" s="90" t="s">
        <v>548</v>
      </c>
      <c r="AM1949" s="10"/>
    </row>
    <row r="1950" spans="2:39">
      <c r="B1950" s="90" t="s">
        <v>3509</v>
      </c>
      <c r="C1950" s="90" t="s">
        <v>548</v>
      </c>
      <c r="AM1950" s="10"/>
    </row>
    <row r="1951" spans="2:39">
      <c r="B1951" s="90" t="s">
        <v>1691</v>
      </c>
      <c r="C1951" s="90" t="s">
        <v>548</v>
      </c>
      <c r="AM1951" s="10"/>
    </row>
    <row r="1952" spans="2:39">
      <c r="B1952" s="90" t="s">
        <v>1705</v>
      </c>
      <c r="C1952" s="90" t="s">
        <v>548</v>
      </c>
      <c r="AM1952" s="10"/>
    </row>
    <row r="1953" spans="2:39">
      <c r="B1953" s="90" t="s">
        <v>1709</v>
      </c>
      <c r="C1953" s="90" t="s">
        <v>548</v>
      </c>
      <c r="AM1953" s="10"/>
    </row>
    <row r="1954" spans="2:39">
      <c r="B1954" s="90" t="s">
        <v>2871</v>
      </c>
      <c r="C1954" s="90" t="s">
        <v>548</v>
      </c>
      <c r="AM1954" s="10"/>
    </row>
    <row r="1955" spans="2:39">
      <c r="B1955" s="90" t="s">
        <v>1711</v>
      </c>
      <c r="C1955" s="90" t="s">
        <v>548</v>
      </c>
      <c r="AM1955" s="10"/>
    </row>
    <row r="1956" spans="2:39">
      <c r="B1956" s="90" t="s">
        <v>1712</v>
      </c>
      <c r="C1956" s="90" t="s">
        <v>548</v>
      </c>
      <c r="AM1956" s="10"/>
    </row>
    <row r="1957" spans="2:39">
      <c r="B1957" s="90" t="s">
        <v>5596</v>
      </c>
      <c r="C1957" s="90" t="s">
        <v>548</v>
      </c>
      <c r="AM1957" s="10"/>
    </row>
    <row r="1958" spans="2:39">
      <c r="B1958" s="90" t="s">
        <v>5683</v>
      </c>
      <c r="C1958" s="90" t="s">
        <v>548</v>
      </c>
      <c r="AM1958" s="10"/>
    </row>
    <row r="1959" spans="2:39">
      <c r="B1959" s="90" t="s">
        <v>1718</v>
      </c>
      <c r="C1959" s="90" t="s">
        <v>548</v>
      </c>
      <c r="AM1959" s="10"/>
    </row>
    <row r="1960" spans="2:39">
      <c r="B1960" s="90" t="s">
        <v>1733</v>
      </c>
      <c r="C1960" s="90" t="s">
        <v>548</v>
      </c>
      <c r="AM1960" s="10"/>
    </row>
    <row r="1961" spans="2:39">
      <c r="B1961" s="90" t="s">
        <v>2032</v>
      </c>
      <c r="C1961" s="90" t="s">
        <v>548</v>
      </c>
      <c r="AM1961" s="10"/>
    </row>
    <row r="1962" spans="2:39">
      <c r="B1962" s="90" t="s">
        <v>2048</v>
      </c>
      <c r="C1962" s="90" t="s">
        <v>548</v>
      </c>
      <c r="AM1962" s="10"/>
    </row>
    <row r="1963" spans="2:39">
      <c r="B1963" s="90" t="s">
        <v>1785</v>
      </c>
      <c r="C1963" s="90" t="s">
        <v>548</v>
      </c>
      <c r="AM1963" s="10"/>
    </row>
    <row r="1964" spans="2:39">
      <c r="B1964" s="90" t="s">
        <v>1790</v>
      </c>
      <c r="C1964" s="90" t="s">
        <v>548</v>
      </c>
      <c r="AM1964" s="10"/>
    </row>
    <row r="1965" spans="2:39">
      <c r="B1965" s="90" t="s">
        <v>3152</v>
      </c>
      <c r="C1965" s="90" t="s">
        <v>548</v>
      </c>
      <c r="AM1965" s="10"/>
    </row>
    <row r="1966" spans="2:39">
      <c r="B1966" s="90" t="s">
        <v>1803</v>
      </c>
      <c r="C1966" s="90" t="s">
        <v>548</v>
      </c>
      <c r="AM1966" s="10"/>
    </row>
    <row r="1967" spans="2:39">
      <c r="B1967" s="90" t="s">
        <v>1814</v>
      </c>
      <c r="C1967" s="90" t="s">
        <v>548</v>
      </c>
      <c r="AM1967" s="10"/>
    </row>
    <row r="1968" spans="2:39">
      <c r="B1968" s="90" t="s">
        <v>1831</v>
      </c>
      <c r="C1968" s="90" t="s">
        <v>548</v>
      </c>
      <c r="AM1968" s="10"/>
    </row>
    <row r="1969" spans="2:39">
      <c r="B1969" s="90" t="s">
        <v>1849</v>
      </c>
      <c r="C1969" s="90" t="s">
        <v>548</v>
      </c>
      <c r="AM1969" s="10"/>
    </row>
    <row r="1970" spans="2:39">
      <c r="B1970" s="90" t="s">
        <v>2762</v>
      </c>
      <c r="C1970" s="90" t="s">
        <v>548</v>
      </c>
      <c r="AM1970" s="10"/>
    </row>
    <row r="1971" spans="2:39">
      <c r="B1971" s="90" t="s">
        <v>2946</v>
      </c>
      <c r="C1971" s="90" t="s">
        <v>548</v>
      </c>
      <c r="AM1971" s="10"/>
    </row>
    <row r="1972" spans="2:39">
      <c r="B1972" s="90" t="s">
        <v>2133</v>
      </c>
      <c r="C1972" s="90" t="s">
        <v>548</v>
      </c>
      <c r="AM1972" s="10"/>
    </row>
    <row r="1973" spans="2:39">
      <c r="B1973" s="90" t="s">
        <v>2134</v>
      </c>
      <c r="C1973" s="90" t="s">
        <v>548</v>
      </c>
      <c r="AM1973" s="10"/>
    </row>
    <row r="1974" spans="2:39">
      <c r="B1974" s="90" t="s">
        <v>2897</v>
      </c>
      <c r="C1974" s="90" t="s">
        <v>548</v>
      </c>
      <c r="AM1974" s="10"/>
    </row>
    <row r="1975" spans="2:39">
      <c r="B1975" s="90" t="s">
        <v>2124</v>
      </c>
      <c r="C1975" s="90" t="s">
        <v>548</v>
      </c>
      <c r="AM1975" s="10"/>
    </row>
    <row r="1976" spans="2:39">
      <c r="B1976" s="90" t="s">
        <v>1870</v>
      </c>
      <c r="C1976" s="90" t="s">
        <v>548</v>
      </c>
      <c r="AM1976" s="10"/>
    </row>
    <row r="1977" spans="2:39">
      <c r="B1977" s="90" t="s">
        <v>1878</v>
      </c>
      <c r="C1977" s="90" t="s">
        <v>548</v>
      </c>
      <c r="AM1977" s="10"/>
    </row>
    <row r="1978" spans="2:39">
      <c r="B1978" s="90" t="s">
        <v>2078</v>
      </c>
      <c r="C1978" s="90" t="s">
        <v>548</v>
      </c>
      <c r="AM1978" s="10"/>
    </row>
    <row r="1979" spans="2:39">
      <c r="B1979" s="90" t="s">
        <v>3629</v>
      </c>
      <c r="C1979" s="90" t="s">
        <v>548</v>
      </c>
      <c r="AM1979" s="10"/>
    </row>
    <row r="1980" spans="2:39">
      <c r="B1980" s="90" t="s">
        <v>1913</v>
      </c>
      <c r="C1980" s="90" t="s">
        <v>548</v>
      </c>
      <c r="AM1980" s="10"/>
    </row>
    <row r="1981" spans="2:39">
      <c r="B1981" s="90" t="s">
        <v>2079</v>
      </c>
      <c r="C1981" s="90" t="s">
        <v>548</v>
      </c>
      <c r="AM1981" s="10"/>
    </row>
    <row r="1982" spans="2:39">
      <c r="B1982" s="90" t="s">
        <v>1994</v>
      </c>
      <c r="C1982" s="90" t="s">
        <v>548</v>
      </c>
      <c r="AM1982" s="10"/>
    </row>
    <row r="1983" spans="2:39">
      <c r="B1983" s="90" t="s">
        <v>3153</v>
      </c>
      <c r="C1983" s="90" t="s">
        <v>548</v>
      </c>
      <c r="AM1983" s="10"/>
    </row>
    <row r="1984" spans="2:39">
      <c r="B1984" s="90" t="s">
        <v>2757</v>
      </c>
      <c r="C1984" s="90" t="s">
        <v>548</v>
      </c>
      <c r="AM1984" s="10"/>
    </row>
    <row r="1985" spans="2:39">
      <c r="B1985" s="90" t="s">
        <v>3427</v>
      </c>
      <c r="C1985" s="90" t="s">
        <v>168</v>
      </c>
      <c r="AM1985" s="10"/>
    </row>
    <row r="1986" spans="2:39">
      <c r="B1986" s="90" t="s">
        <v>1536</v>
      </c>
      <c r="C1986" s="90" t="s">
        <v>168</v>
      </c>
      <c r="AM1986" s="10"/>
    </row>
    <row r="1987" spans="2:39">
      <c r="B1987" s="90" t="s">
        <v>2782</v>
      </c>
      <c r="C1987" s="90" t="s">
        <v>168</v>
      </c>
      <c r="AM1987" s="10"/>
    </row>
    <row r="1988" spans="2:39">
      <c r="B1988" s="90" t="s">
        <v>3723</v>
      </c>
      <c r="C1988" s="90" t="s">
        <v>168</v>
      </c>
      <c r="AM1988" s="10"/>
    </row>
    <row r="1989" spans="2:39">
      <c r="B1989" s="90" t="s">
        <v>1585</v>
      </c>
      <c r="C1989" s="90" t="s">
        <v>168</v>
      </c>
      <c r="AM1989" s="10"/>
    </row>
    <row r="1990" spans="2:39">
      <c r="B1990" s="90" t="s">
        <v>1591</v>
      </c>
      <c r="C1990" s="90" t="s">
        <v>168</v>
      </c>
      <c r="AM1990" s="10"/>
    </row>
    <row r="1991" spans="2:39">
      <c r="B1991" s="90" t="s">
        <v>1596</v>
      </c>
      <c r="C1991" s="90" t="s">
        <v>168</v>
      </c>
      <c r="AM1991" s="10"/>
    </row>
    <row r="1992" spans="2:39">
      <c r="B1992" s="90" t="s">
        <v>1599</v>
      </c>
      <c r="C1992" s="90" t="s">
        <v>168</v>
      </c>
      <c r="AM1992" s="10"/>
    </row>
    <row r="1993" spans="2:39">
      <c r="B1993" s="90" t="s">
        <v>2039</v>
      </c>
      <c r="C1993" s="90" t="s">
        <v>168</v>
      </c>
      <c r="AM1993" s="10"/>
    </row>
    <row r="1994" spans="2:39">
      <c r="B1994" s="90" t="s">
        <v>3567</v>
      </c>
      <c r="C1994" s="90" t="s">
        <v>168</v>
      </c>
      <c r="AM1994" s="10"/>
    </row>
    <row r="1995" spans="2:39">
      <c r="B1995" s="90" t="s">
        <v>2256</v>
      </c>
      <c r="C1995" s="90" t="s">
        <v>168</v>
      </c>
      <c r="AM1995" s="10"/>
    </row>
    <row r="1996" spans="2:39">
      <c r="B1996" s="90" t="s">
        <v>1630</v>
      </c>
      <c r="C1996" s="90" t="s">
        <v>168</v>
      </c>
      <c r="AM1996" s="10"/>
    </row>
    <row r="1997" spans="2:39">
      <c r="B1997" s="90" t="s">
        <v>3435</v>
      </c>
      <c r="C1997" s="90" t="s">
        <v>168</v>
      </c>
      <c r="AM1997" s="10"/>
    </row>
    <row r="1998" spans="2:39">
      <c r="B1998" s="90" t="s">
        <v>1639</v>
      </c>
      <c r="C1998" s="90" t="s">
        <v>168</v>
      </c>
      <c r="AM1998" s="10"/>
    </row>
    <row r="1999" spans="2:39">
      <c r="B1999" s="90" t="s">
        <v>3564</v>
      </c>
      <c r="C1999" s="90" t="s">
        <v>168</v>
      </c>
      <c r="AM1999" s="10"/>
    </row>
    <row r="2000" spans="2:39">
      <c r="B2000" s="90" t="s">
        <v>3598</v>
      </c>
      <c r="C2000" s="90" t="s">
        <v>168</v>
      </c>
      <c r="AM2000" s="10"/>
    </row>
    <row r="2001" spans="2:39">
      <c r="B2001" s="90" t="s">
        <v>3528</v>
      </c>
      <c r="C2001" s="90" t="s">
        <v>168</v>
      </c>
      <c r="AM2001" s="10"/>
    </row>
    <row r="2002" spans="2:39">
      <c r="B2002" s="90" t="s">
        <v>1683</v>
      </c>
      <c r="C2002" s="90" t="s">
        <v>168</v>
      </c>
      <c r="AM2002" s="10"/>
    </row>
    <row r="2003" spans="2:39">
      <c r="B2003" s="90" t="s">
        <v>3722</v>
      </c>
      <c r="C2003" s="90" t="s">
        <v>168</v>
      </c>
      <c r="AM2003" s="10"/>
    </row>
    <row r="2004" spans="2:39">
      <c r="B2004" s="90" t="s">
        <v>1695</v>
      </c>
      <c r="C2004" s="90" t="s">
        <v>168</v>
      </c>
      <c r="AM2004" s="10"/>
    </row>
    <row r="2005" spans="2:39">
      <c r="B2005" s="90" t="s">
        <v>3391</v>
      </c>
      <c r="C2005" s="90" t="s">
        <v>168</v>
      </c>
      <c r="AM2005" s="10"/>
    </row>
    <row r="2006" spans="2:39">
      <c r="B2006" s="90" t="s">
        <v>1708</v>
      </c>
      <c r="C2006" s="90" t="s">
        <v>168</v>
      </c>
      <c r="AM2006" s="10"/>
    </row>
    <row r="2007" spans="2:39">
      <c r="B2007" s="90" t="s">
        <v>3633</v>
      </c>
      <c r="C2007" s="90" t="s">
        <v>168</v>
      </c>
      <c r="AM2007" s="10"/>
    </row>
    <row r="2008" spans="2:39">
      <c r="B2008" s="90" t="s">
        <v>3620</v>
      </c>
      <c r="C2008" s="90" t="s">
        <v>168</v>
      </c>
      <c r="AM2008" s="10"/>
    </row>
    <row r="2009" spans="2:39">
      <c r="B2009" s="90" t="s">
        <v>2834</v>
      </c>
      <c r="C2009" s="90" t="s">
        <v>168</v>
      </c>
      <c r="AM2009" s="10"/>
    </row>
    <row r="2010" spans="2:39">
      <c r="B2010" s="90" t="s">
        <v>1754</v>
      </c>
      <c r="C2010" s="90" t="s">
        <v>168</v>
      </c>
      <c r="AM2010" s="10"/>
    </row>
    <row r="2011" spans="2:39">
      <c r="B2011" s="90" t="s">
        <v>2903</v>
      </c>
      <c r="C2011" s="90" t="s">
        <v>168</v>
      </c>
      <c r="AM2011" s="10"/>
    </row>
    <row r="2012" spans="2:39">
      <c r="B2012" s="90" t="s">
        <v>1775</v>
      </c>
      <c r="C2012" s="90" t="s">
        <v>168</v>
      </c>
      <c r="AM2012" s="10"/>
    </row>
    <row r="2013" spans="2:39">
      <c r="B2013" s="90" t="s">
        <v>3668</v>
      </c>
      <c r="C2013" s="90" t="s">
        <v>168</v>
      </c>
      <c r="AM2013" s="10"/>
    </row>
    <row r="2014" spans="2:39">
      <c r="B2014" s="90" t="s">
        <v>2067</v>
      </c>
      <c r="C2014" s="90" t="s">
        <v>168</v>
      </c>
      <c r="AM2014" s="10"/>
    </row>
    <row r="2015" spans="2:39">
      <c r="B2015" s="90" t="s">
        <v>1866</v>
      </c>
      <c r="C2015" s="90" t="s">
        <v>168</v>
      </c>
      <c r="AM2015" s="10"/>
    </row>
    <row r="2016" spans="2:39">
      <c r="B2016" s="90" t="s">
        <v>1867</v>
      </c>
      <c r="C2016" s="90" t="s">
        <v>168</v>
      </c>
      <c r="AM2016" s="10"/>
    </row>
    <row r="2017" spans="2:39">
      <c r="B2017" s="90" t="s">
        <v>1868</v>
      </c>
      <c r="C2017" s="90" t="s">
        <v>168</v>
      </c>
      <c r="AM2017" s="10"/>
    </row>
    <row r="2018" spans="2:39">
      <c r="B2018" s="90" t="s">
        <v>1869</v>
      </c>
      <c r="C2018" s="90" t="s">
        <v>168</v>
      </c>
      <c r="AM2018" s="10"/>
    </row>
    <row r="2019" spans="2:39">
      <c r="B2019" s="90" t="s">
        <v>1881</v>
      </c>
      <c r="C2019" s="90" t="s">
        <v>168</v>
      </c>
      <c r="AM2019" s="10"/>
    </row>
    <row r="2020" spans="2:39">
      <c r="B2020" s="90" t="s">
        <v>3436</v>
      </c>
      <c r="C2020" s="90" t="s">
        <v>168</v>
      </c>
      <c r="AM2020" s="10"/>
    </row>
    <row r="2021" spans="2:39">
      <c r="B2021" s="90" t="s">
        <v>2846</v>
      </c>
      <c r="C2021" s="90" t="s">
        <v>168</v>
      </c>
      <c r="AM2021" s="10"/>
    </row>
    <row r="2022" spans="2:39">
      <c r="B2022" s="90" t="s">
        <v>1906</v>
      </c>
      <c r="C2022" s="90" t="s">
        <v>168</v>
      </c>
      <c r="AM2022" s="10"/>
    </row>
    <row r="2023" spans="2:39">
      <c r="B2023" s="90" t="s">
        <v>1932</v>
      </c>
      <c r="C2023" s="90" t="s">
        <v>168</v>
      </c>
      <c r="AM2023" s="10"/>
    </row>
    <row r="2024" spans="2:39">
      <c r="B2024" s="90" t="s">
        <v>3430</v>
      </c>
      <c r="C2024" s="90" t="s">
        <v>168</v>
      </c>
      <c r="AM2024" s="10"/>
    </row>
    <row r="2025" spans="2:39">
      <c r="B2025" s="90" t="s">
        <v>1946</v>
      </c>
      <c r="C2025" s="90" t="s">
        <v>168</v>
      </c>
      <c r="AM2025" s="10"/>
    </row>
    <row r="2026" spans="2:39">
      <c r="B2026" s="90" t="s">
        <v>1960</v>
      </c>
      <c r="C2026" s="90" t="s">
        <v>168</v>
      </c>
      <c r="AM2026" s="10"/>
    </row>
    <row r="2027" spans="2:39">
      <c r="B2027" s="90" t="s">
        <v>2034</v>
      </c>
      <c r="C2027" s="90" t="s">
        <v>168</v>
      </c>
      <c r="AM2027" s="10"/>
    </row>
    <row r="2028" spans="2:39">
      <c r="B2028" s="90" t="s">
        <v>4001</v>
      </c>
      <c r="C2028" s="90" t="s">
        <v>155</v>
      </c>
      <c r="AM2028" s="10"/>
    </row>
    <row r="2029" spans="2:39">
      <c r="B2029" s="90" t="s">
        <v>2947</v>
      </c>
      <c r="C2029" s="90" t="s">
        <v>155</v>
      </c>
      <c r="AM2029" s="10"/>
    </row>
    <row r="2030" spans="2:39">
      <c r="B2030" s="90" t="s">
        <v>2948</v>
      </c>
      <c r="C2030" s="90" t="s">
        <v>155</v>
      </c>
      <c r="AM2030" s="10"/>
    </row>
    <row r="2031" spans="2:39">
      <c r="B2031" s="90" t="s">
        <v>3684</v>
      </c>
      <c r="C2031" s="90" t="s">
        <v>155</v>
      </c>
      <c r="AM2031" s="10"/>
    </row>
    <row r="2032" spans="2:39">
      <c r="B2032" s="90" t="s">
        <v>2949</v>
      </c>
      <c r="C2032" s="90" t="s">
        <v>155</v>
      </c>
      <c r="AM2032" s="10"/>
    </row>
    <row r="2033" spans="2:39">
      <c r="B2033" s="90" t="s">
        <v>2950</v>
      </c>
      <c r="C2033" s="90" t="s">
        <v>155</v>
      </c>
      <c r="AM2033" s="10"/>
    </row>
    <row r="2034" spans="2:39">
      <c r="B2034" s="90" t="s">
        <v>2951</v>
      </c>
      <c r="C2034" s="90" t="s">
        <v>155</v>
      </c>
      <c r="AM2034" s="10"/>
    </row>
    <row r="2035" spans="2:39">
      <c r="B2035" s="90" t="s">
        <v>2952</v>
      </c>
      <c r="C2035" s="90" t="s">
        <v>155</v>
      </c>
      <c r="AM2035" s="10"/>
    </row>
    <row r="2036" spans="2:39">
      <c r="B2036" s="90" t="s">
        <v>2953</v>
      </c>
      <c r="C2036" s="90" t="s">
        <v>155</v>
      </c>
      <c r="AM2036" s="10"/>
    </row>
    <row r="2037" spans="2:39">
      <c r="B2037" s="90" t="s">
        <v>2954</v>
      </c>
      <c r="C2037" s="90" t="s">
        <v>155</v>
      </c>
      <c r="AM2037" s="10"/>
    </row>
    <row r="2038" spans="2:39">
      <c r="B2038" s="90" t="s">
        <v>2955</v>
      </c>
      <c r="C2038" s="90" t="s">
        <v>155</v>
      </c>
      <c r="AM2038" s="10"/>
    </row>
    <row r="2039" spans="2:39">
      <c r="B2039" s="90" t="s">
        <v>2956</v>
      </c>
      <c r="C2039" s="90" t="s">
        <v>155</v>
      </c>
      <c r="AM2039" s="10"/>
    </row>
    <row r="2040" spans="2:39">
      <c r="B2040" s="90" t="s">
        <v>2957</v>
      </c>
      <c r="C2040" s="90" t="s">
        <v>155</v>
      </c>
      <c r="AM2040" s="10"/>
    </row>
    <row r="2041" spans="2:39">
      <c r="B2041" s="90" t="s">
        <v>2958</v>
      </c>
      <c r="C2041" s="90" t="s">
        <v>155</v>
      </c>
      <c r="AM2041" s="10"/>
    </row>
    <row r="2042" spans="2:39">
      <c r="B2042" s="90" t="s">
        <v>2959</v>
      </c>
      <c r="C2042" s="90" t="s">
        <v>155</v>
      </c>
      <c r="AM2042" s="10"/>
    </row>
    <row r="2043" spans="2:39">
      <c r="B2043" s="90" t="s">
        <v>2960</v>
      </c>
      <c r="C2043" s="90" t="s">
        <v>155</v>
      </c>
      <c r="AM2043" s="10"/>
    </row>
    <row r="2044" spans="2:39">
      <c r="B2044" s="90" t="s">
        <v>2961</v>
      </c>
      <c r="C2044" s="90" t="s">
        <v>155</v>
      </c>
      <c r="AM2044" s="10"/>
    </row>
    <row r="2045" spans="2:39">
      <c r="B2045" s="90" t="s">
        <v>2962</v>
      </c>
      <c r="C2045" s="90" t="s">
        <v>155</v>
      </c>
      <c r="AM2045" s="10"/>
    </row>
    <row r="2046" spans="2:39">
      <c r="B2046" s="90" t="s">
        <v>3831</v>
      </c>
      <c r="C2046" s="90" t="s">
        <v>155</v>
      </c>
      <c r="AM2046" s="10"/>
    </row>
    <row r="2047" spans="2:39">
      <c r="B2047" s="90" t="s">
        <v>2963</v>
      </c>
      <c r="C2047" s="90" t="s">
        <v>155</v>
      </c>
      <c r="AM2047" s="10"/>
    </row>
    <row r="2048" spans="2:39">
      <c r="B2048" s="90" t="s">
        <v>3583</v>
      </c>
      <c r="C2048" s="90" t="s">
        <v>155</v>
      </c>
      <c r="AM2048" s="10"/>
    </row>
    <row r="2049" spans="2:39">
      <c r="B2049" s="90" t="s">
        <v>5366</v>
      </c>
      <c r="C2049" s="90" t="s">
        <v>155</v>
      </c>
      <c r="AM2049" s="10"/>
    </row>
    <row r="2050" spans="2:39">
      <c r="B2050" s="90" t="s">
        <v>2964</v>
      </c>
      <c r="C2050" s="90" t="s">
        <v>155</v>
      </c>
      <c r="AM2050" s="10"/>
    </row>
    <row r="2051" spans="2:39">
      <c r="B2051" s="90" t="s">
        <v>3736</v>
      </c>
      <c r="C2051" s="90" t="s">
        <v>155</v>
      </c>
      <c r="AM2051" s="10"/>
    </row>
    <row r="2052" spans="2:39">
      <c r="B2052" s="90" t="s">
        <v>3607</v>
      </c>
      <c r="C2052" s="90" t="s">
        <v>155</v>
      </c>
      <c r="AM2052" s="10"/>
    </row>
    <row r="2053" spans="2:39">
      <c r="B2053" s="90" t="s">
        <v>3163</v>
      </c>
      <c r="C2053" s="90" t="s">
        <v>155</v>
      </c>
      <c r="AM2053" s="10"/>
    </row>
    <row r="2054" spans="2:39">
      <c r="B2054" s="90" t="s">
        <v>2965</v>
      </c>
      <c r="C2054" s="90" t="s">
        <v>155</v>
      </c>
      <c r="AM2054" s="10"/>
    </row>
    <row r="2055" spans="2:39">
      <c r="B2055" s="90" t="s">
        <v>3613</v>
      </c>
      <c r="C2055" s="90" t="s">
        <v>155</v>
      </c>
      <c r="AM2055" s="10"/>
    </row>
    <row r="2056" spans="2:39">
      <c r="B2056" s="90" t="s">
        <v>2966</v>
      </c>
      <c r="C2056" s="90" t="s">
        <v>155</v>
      </c>
      <c r="AM2056" s="10"/>
    </row>
    <row r="2057" spans="2:39">
      <c r="B2057" s="90" t="s">
        <v>2967</v>
      </c>
      <c r="C2057" s="90" t="s">
        <v>155</v>
      </c>
      <c r="AM2057" s="10"/>
    </row>
    <row r="2058" spans="2:39">
      <c r="B2058" s="90" t="s">
        <v>3693</v>
      </c>
      <c r="C2058" s="90" t="s">
        <v>155</v>
      </c>
      <c r="AM2058" s="10"/>
    </row>
    <row r="2059" spans="2:39">
      <c r="B2059" s="90" t="s">
        <v>2968</v>
      </c>
      <c r="C2059" s="90" t="s">
        <v>155</v>
      </c>
      <c r="AM2059" s="10"/>
    </row>
    <row r="2060" spans="2:39">
      <c r="B2060" s="90" t="s">
        <v>3664</v>
      </c>
      <c r="C2060" s="90" t="s">
        <v>155</v>
      </c>
      <c r="AM2060" s="10"/>
    </row>
    <row r="2061" spans="2:39">
      <c r="B2061" s="90" t="s">
        <v>2969</v>
      </c>
      <c r="C2061" s="90" t="s">
        <v>155</v>
      </c>
      <c r="AM2061" s="10"/>
    </row>
    <row r="2062" spans="2:39">
      <c r="B2062" s="90" t="s">
        <v>3707</v>
      </c>
      <c r="C2062" s="90" t="s">
        <v>155</v>
      </c>
      <c r="AM2062" s="10"/>
    </row>
    <row r="2063" spans="2:39">
      <c r="B2063" s="90" t="s">
        <v>2970</v>
      </c>
      <c r="C2063" s="90" t="s">
        <v>155</v>
      </c>
      <c r="AM2063" s="10"/>
    </row>
    <row r="2064" spans="2:39">
      <c r="B2064" s="90" t="s">
        <v>2971</v>
      </c>
      <c r="C2064" s="90" t="s">
        <v>155</v>
      </c>
      <c r="AM2064" s="10"/>
    </row>
    <row r="2065" spans="2:39">
      <c r="B2065" s="90" t="s">
        <v>2972</v>
      </c>
      <c r="C2065" s="90" t="s">
        <v>155</v>
      </c>
      <c r="AM2065" s="10"/>
    </row>
    <row r="2066" spans="2:39">
      <c r="B2066" s="90" t="s">
        <v>2973</v>
      </c>
      <c r="C2066" s="90" t="s">
        <v>155</v>
      </c>
      <c r="AM2066" s="10"/>
    </row>
    <row r="2067" spans="2:39">
      <c r="B2067" s="90" t="s">
        <v>2974</v>
      </c>
      <c r="C2067" s="90" t="s">
        <v>155</v>
      </c>
      <c r="AM2067" s="10"/>
    </row>
    <row r="2068" spans="2:39">
      <c r="B2068" s="90" t="s">
        <v>3687</v>
      </c>
      <c r="C2068" s="90" t="s">
        <v>155</v>
      </c>
      <c r="AM2068" s="10"/>
    </row>
    <row r="2069" spans="2:39">
      <c r="B2069" s="90" t="s">
        <v>2975</v>
      </c>
      <c r="C2069" s="90" t="s">
        <v>155</v>
      </c>
      <c r="AM2069" s="10"/>
    </row>
    <row r="2070" spans="2:39">
      <c r="B2070" s="90" t="s">
        <v>5600</v>
      </c>
      <c r="C2070" s="90" t="s">
        <v>155</v>
      </c>
      <c r="AM2070" s="10"/>
    </row>
    <row r="2071" spans="2:39">
      <c r="B2071" s="90" t="s">
        <v>2976</v>
      </c>
      <c r="C2071" s="90" t="s">
        <v>155</v>
      </c>
      <c r="AM2071" s="10"/>
    </row>
    <row r="2072" spans="2:39">
      <c r="B2072" s="90" t="s">
        <v>3683</v>
      </c>
      <c r="C2072" s="90" t="s">
        <v>155</v>
      </c>
      <c r="AM2072" s="10"/>
    </row>
    <row r="2073" spans="2:39">
      <c r="B2073" s="90" t="s">
        <v>2977</v>
      </c>
      <c r="C2073" s="90" t="s">
        <v>155</v>
      </c>
      <c r="AM2073" s="10"/>
    </row>
    <row r="2074" spans="2:39">
      <c r="B2074" s="90" t="s">
        <v>2978</v>
      </c>
      <c r="C2074" s="90" t="s">
        <v>155</v>
      </c>
      <c r="AM2074" s="10"/>
    </row>
    <row r="2075" spans="2:39">
      <c r="B2075" s="90" t="s">
        <v>2979</v>
      </c>
      <c r="C2075" s="90" t="s">
        <v>155</v>
      </c>
      <c r="AM2075" s="10"/>
    </row>
    <row r="2076" spans="2:39">
      <c r="B2076" s="90" t="s">
        <v>2980</v>
      </c>
      <c r="C2076" s="90" t="s">
        <v>155</v>
      </c>
      <c r="AM2076" s="10"/>
    </row>
    <row r="2077" spans="2:39">
      <c r="B2077" s="90" t="s">
        <v>2981</v>
      </c>
      <c r="C2077" s="90" t="s">
        <v>155</v>
      </c>
      <c r="AM2077" s="10"/>
    </row>
    <row r="2078" spans="2:39">
      <c r="B2078" s="90" t="s">
        <v>2982</v>
      </c>
      <c r="C2078" s="90" t="s">
        <v>155</v>
      </c>
      <c r="AM2078" s="10"/>
    </row>
    <row r="2079" spans="2:39">
      <c r="B2079" s="90" t="s">
        <v>2983</v>
      </c>
      <c r="C2079" s="90" t="s">
        <v>155</v>
      </c>
      <c r="AM2079" s="10"/>
    </row>
    <row r="2080" spans="2:39">
      <c r="B2080" s="90" t="s">
        <v>2984</v>
      </c>
      <c r="C2080" s="90" t="s">
        <v>155</v>
      </c>
      <c r="AM2080" s="10"/>
    </row>
    <row r="2081" spans="2:39">
      <c r="B2081" s="90" t="s">
        <v>2985</v>
      </c>
      <c r="C2081" s="90" t="s">
        <v>155</v>
      </c>
      <c r="AM2081" s="10"/>
    </row>
    <row r="2082" spans="2:39">
      <c r="B2082" s="90" t="s">
        <v>2804</v>
      </c>
      <c r="C2082" s="90" t="s">
        <v>155</v>
      </c>
      <c r="AM2082" s="10"/>
    </row>
    <row r="2083" spans="2:39">
      <c r="B2083" s="90" t="s">
        <v>2986</v>
      </c>
      <c r="C2083" s="90" t="s">
        <v>155</v>
      </c>
      <c r="AM2083" s="10"/>
    </row>
    <row r="2084" spans="2:39">
      <c r="B2084" s="90" t="s">
        <v>2987</v>
      </c>
      <c r="C2084" s="90" t="s">
        <v>155</v>
      </c>
      <c r="AM2084" s="10"/>
    </row>
    <row r="2085" spans="2:39">
      <c r="B2085" s="90" t="s">
        <v>3727</v>
      </c>
      <c r="C2085" s="90" t="s">
        <v>155</v>
      </c>
      <c r="AM2085" s="10"/>
    </row>
    <row r="2086" spans="2:39">
      <c r="B2086" s="90" t="s">
        <v>3608</v>
      </c>
      <c r="C2086" s="90" t="s">
        <v>155</v>
      </c>
      <c r="AM2086" s="10"/>
    </row>
    <row r="2087" spans="2:39">
      <c r="B2087" s="90" t="s">
        <v>2988</v>
      </c>
      <c r="C2087" s="90" t="s">
        <v>155</v>
      </c>
      <c r="AM2087" s="10"/>
    </row>
    <row r="2088" spans="2:39">
      <c r="B2088" s="90" t="s">
        <v>2989</v>
      </c>
      <c r="C2088" s="90" t="s">
        <v>155</v>
      </c>
      <c r="AM2088" s="10"/>
    </row>
    <row r="2089" spans="2:39">
      <c r="B2089" s="90" t="s">
        <v>2990</v>
      </c>
      <c r="C2089" s="90" t="s">
        <v>155</v>
      </c>
      <c r="AM2089" s="10"/>
    </row>
    <row r="2090" spans="2:39">
      <c r="B2090" s="90" t="s">
        <v>3791</v>
      </c>
      <c r="C2090" s="90" t="s">
        <v>155</v>
      </c>
      <c r="AM2090" s="10"/>
    </row>
    <row r="2091" spans="2:39">
      <c r="B2091" s="90" t="s">
        <v>2991</v>
      </c>
      <c r="C2091" s="90" t="s">
        <v>155</v>
      </c>
      <c r="AM2091" s="10"/>
    </row>
    <row r="2092" spans="2:39">
      <c r="B2092" s="90" t="s">
        <v>3267</v>
      </c>
      <c r="C2092" s="90" t="s">
        <v>155</v>
      </c>
      <c r="AM2092" s="10"/>
    </row>
    <row r="2093" spans="2:39">
      <c r="B2093" s="90" t="s">
        <v>3686</v>
      </c>
      <c r="C2093" s="90" t="s">
        <v>155</v>
      </c>
      <c r="AM2093" s="10"/>
    </row>
    <row r="2094" spans="2:39">
      <c r="B2094" s="90" t="s">
        <v>2992</v>
      </c>
      <c r="C2094" s="90" t="s">
        <v>155</v>
      </c>
      <c r="AM2094" s="10"/>
    </row>
    <row r="2095" spans="2:39">
      <c r="B2095" s="90" t="s">
        <v>5368</v>
      </c>
      <c r="C2095" s="90" t="s">
        <v>155</v>
      </c>
      <c r="AM2095" s="10"/>
    </row>
    <row r="2096" spans="2:39">
      <c r="B2096" s="90" t="s">
        <v>2993</v>
      </c>
      <c r="C2096" s="90" t="s">
        <v>155</v>
      </c>
      <c r="AM2096" s="10"/>
    </row>
    <row r="2097" spans="2:39">
      <c r="B2097" s="90" t="s">
        <v>2994</v>
      </c>
      <c r="C2097" s="90" t="s">
        <v>155</v>
      </c>
      <c r="AM2097" s="10"/>
    </row>
    <row r="2098" spans="2:39">
      <c r="B2098" s="90" t="s">
        <v>2995</v>
      </c>
      <c r="C2098" s="90" t="s">
        <v>155</v>
      </c>
      <c r="AM2098" s="10"/>
    </row>
    <row r="2099" spans="2:39">
      <c r="B2099" s="90" t="s">
        <v>2996</v>
      </c>
      <c r="C2099" s="90" t="s">
        <v>155</v>
      </c>
      <c r="AM2099" s="10"/>
    </row>
    <row r="2100" spans="2:39">
      <c r="B2100" s="90" t="s">
        <v>3443</v>
      </c>
      <c r="C2100" s="90" t="s">
        <v>155</v>
      </c>
      <c r="AM2100" s="10"/>
    </row>
    <row r="2101" spans="2:39">
      <c r="B2101" s="90" t="s">
        <v>3616</v>
      </c>
      <c r="C2101" s="90" t="s">
        <v>155</v>
      </c>
      <c r="AM2101" s="10"/>
    </row>
    <row r="2102" spans="2:39">
      <c r="B2102" s="90" t="s">
        <v>2997</v>
      </c>
      <c r="C2102" s="90" t="s">
        <v>155</v>
      </c>
      <c r="AM2102" s="10"/>
    </row>
    <row r="2103" spans="2:39">
      <c r="B2103" s="90" t="s">
        <v>2998</v>
      </c>
      <c r="C2103" s="90" t="s">
        <v>155</v>
      </c>
      <c r="AM2103" s="10"/>
    </row>
    <row r="2104" spans="2:39">
      <c r="B2104" s="90" t="s">
        <v>2999</v>
      </c>
      <c r="C2104" s="90" t="s">
        <v>155</v>
      </c>
      <c r="AM2104" s="10"/>
    </row>
    <row r="2105" spans="2:39">
      <c r="B2105" s="90" t="s">
        <v>3000</v>
      </c>
      <c r="C2105" s="90" t="s">
        <v>155</v>
      </c>
      <c r="AM2105" s="10"/>
    </row>
    <row r="2106" spans="2:39">
      <c r="B2106" s="90" t="s">
        <v>3001</v>
      </c>
      <c r="C2106" s="90" t="s">
        <v>155</v>
      </c>
      <c r="AM2106" s="10"/>
    </row>
    <row r="2107" spans="2:39">
      <c r="B2107" s="90" t="s">
        <v>3002</v>
      </c>
      <c r="C2107" s="90" t="s">
        <v>155</v>
      </c>
      <c r="AM2107" s="10"/>
    </row>
    <row r="2108" spans="2:39">
      <c r="B2108" s="90" t="s">
        <v>3003</v>
      </c>
      <c r="C2108" s="90" t="s">
        <v>155</v>
      </c>
      <c r="AM2108" s="10"/>
    </row>
    <row r="2109" spans="2:39">
      <c r="B2109" s="90" t="s">
        <v>3771</v>
      </c>
      <c r="C2109" s="90" t="s">
        <v>155</v>
      </c>
      <c r="AM2109" s="10"/>
    </row>
    <row r="2110" spans="2:39">
      <c r="B2110" s="90" t="s">
        <v>3618</v>
      </c>
      <c r="C2110" s="90" t="s">
        <v>155</v>
      </c>
      <c r="AM2110" s="10"/>
    </row>
    <row r="2111" spans="2:39">
      <c r="B2111" s="90" t="s">
        <v>3004</v>
      </c>
      <c r="C2111" s="90" t="s">
        <v>155</v>
      </c>
      <c r="AM2111" s="10"/>
    </row>
    <row r="2112" spans="2:39">
      <c r="B2112" s="90" t="s">
        <v>3005</v>
      </c>
      <c r="C2112" s="90" t="s">
        <v>155</v>
      </c>
      <c r="AM2112" s="10"/>
    </row>
    <row r="2113" spans="2:39">
      <c r="B2113" s="90" t="s">
        <v>3006</v>
      </c>
      <c r="C2113" s="90" t="s">
        <v>155</v>
      </c>
      <c r="AM2113" s="10"/>
    </row>
    <row r="2114" spans="2:39">
      <c r="B2114" s="90" t="s">
        <v>3007</v>
      </c>
      <c r="C2114" s="90" t="s">
        <v>155</v>
      </c>
      <c r="AM2114" s="10"/>
    </row>
    <row r="2115" spans="2:39">
      <c r="B2115" s="90" t="s">
        <v>3604</v>
      </c>
      <c r="C2115" s="90" t="s">
        <v>155</v>
      </c>
      <c r="AM2115" s="10"/>
    </row>
    <row r="2116" spans="2:39">
      <c r="B2116" s="90" t="s">
        <v>3682</v>
      </c>
      <c r="C2116" s="90" t="s">
        <v>155</v>
      </c>
      <c r="AM2116" s="10"/>
    </row>
    <row r="2117" spans="2:39">
      <c r="B2117" s="90" t="s">
        <v>3008</v>
      </c>
      <c r="C2117" s="90" t="s">
        <v>155</v>
      </c>
      <c r="AM2117" s="10"/>
    </row>
    <row r="2118" spans="2:39">
      <c r="B2118" s="90" t="s">
        <v>3009</v>
      </c>
      <c r="C2118" s="90" t="s">
        <v>155</v>
      </c>
      <c r="AM2118" s="10"/>
    </row>
    <row r="2119" spans="2:39">
      <c r="B2119" s="90" t="s">
        <v>3558</v>
      </c>
      <c r="C2119" s="90" t="s">
        <v>155</v>
      </c>
      <c r="AM2119" s="10"/>
    </row>
    <row r="2120" spans="2:39">
      <c r="B2120" s="90" t="s">
        <v>3010</v>
      </c>
      <c r="C2120" s="90" t="s">
        <v>155</v>
      </c>
      <c r="AM2120" s="10"/>
    </row>
    <row r="2121" spans="2:39">
      <c r="B2121" s="90" t="s">
        <v>3792</v>
      </c>
      <c r="C2121" s="90" t="s">
        <v>155</v>
      </c>
      <c r="AM2121" s="10"/>
    </row>
    <row r="2122" spans="2:39">
      <c r="B2122" s="90" t="s">
        <v>3011</v>
      </c>
      <c r="C2122" s="90" t="s">
        <v>155</v>
      </c>
      <c r="AM2122" s="10"/>
    </row>
    <row r="2123" spans="2:39">
      <c r="B2123" s="90" t="s">
        <v>5371</v>
      </c>
      <c r="C2123" s="90" t="s">
        <v>155</v>
      </c>
      <c r="AM2123" s="10"/>
    </row>
    <row r="2124" spans="2:39">
      <c r="B2124" s="90" t="s">
        <v>3012</v>
      </c>
      <c r="C2124" s="90" t="s">
        <v>155</v>
      </c>
      <c r="AM2124" s="10"/>
    </row>
    <row r="2125" spans="2:39">
      <c r="B2125" s="90" t="s">
        <v>536</v>
      </c>
      <c r="C2125" s="90" t="s">
        <v>155</v>
      </c>
      <c r="AM2125" s="10"/>
    </row>
    <row r="2126" spans="2:39">
      <c r="B2126" s="90" t="s">
        <v>3584</v>
      </c>
      <c r="C2126" s="90" t="s">
        <v>155</v>
      </c>
      <c r="AM2126" s="10"/>
    </row>
    <row r="2127" spans="2:39">
      <c r="B2127" s="90" t="s">
        <v>3439</v>
      </c>
      <c r="C2127" s="90" t="s">
        <v>155</v>
      </c>
      <c r="AM2127" s="10"/>
    </row>
    <row r="2128" spans="2:39">
      <c r="B2128" s="90" t="s">
        <v>3708</v>
      </c>
      <c r="C2128" s="90" t="s">
        <v>155</v>
      </c>
      <c r="AM2128" s="10"/>
    </row>
    <row r="2129" spans="2:39">
      <c r="B2129" s="90" t="s">
        <v>3013</v>
      </c>
      <c r="C2129" s="90" t="s">
        <v>155</v>
      </c>
      <c r="AM2129" s="10"/>
    </row>
    <row r="2130" spans="2:39">
      <c r="B2130" s="90" t="s">
        <v>3347</v>
      </c>
      <c r="C2130" s="90" t="s">
        <v>155</v>
      </c>
      <c r="AM2130" s="10"/>
    </row>
    <row r="2131" spans="2:39">
      <c r="B2131" s="90" t="s">
        <v>3014</v>
      </c>
      <c r="C2131" s="90" t="s">
        <v>155</v>
      </c>
      <c r="AM2131" s="10"/>
    </row>
    <row r="2132" spans="2:39">
      <c r="B2132" s="90" t="s">
        <v>3015</v>
      </c>
      <c r="C2132" s="90" t="s">
        <v>155</v>
      </c>
      <c r="AM2132" s="10"/>
    </row>
    <row r="2133" spans="2:39">
      <c r="B2133" s="90" t="s">
        <v>3016</v>
      </c>
      <c r="C2133" s="90" t="s">
        <v>155</v>
      </c>
      <c r="AM2133" s="10"/>
    </row>
    <row r="2134" spans="2:39">
      <c r="B2134" s="90" t="s">
        <v>3017</v>
      </c>
      <c r="C2134" s="90" t="s">
        <v>155</v>
      </c>
      <c r="AM2134" s="10"/>
    </row>
    <row r="2135" spans="2:39">
      <c r="B2135" s="90" t="s">
        <v>3018</v>
      </c>
      <c r="C2135" s="90" t="s">
        <v>155</v>
      </c>
      <c r="AM2135" s="10"/>
    </row>
    <row r="2136" spans="2:39">
      <c r="B2136" s="90" t="s">
        <v>3019</v>
      </c>
      <c r="C2136" s="90" t="s">
        <v>155</v>
      </c>
      <c r="AM2136" s="10"/>
    </row>
    <row r="2137" spans="2:39">
      <c r="B2137" s="90" t="s">
        <v>3020</v>
      </c>
      <c r="C2137" s="90" t="s">
        <v>155</v>
      </c>
      <c r="AM2137" s="10"/>
    </row>
    <row r="2138" spans="2:39">
      <c r="B2138" s="90" t="s">
        <v>3021</v>
      </c>
      <c r="C2138" s="90" t="s">
        <v>155</v>
      </c>
      <c r="AM2138" s="10"/>
    </row>
    <row r="2139" spans="2:39">
      <c r="B2139" s="90" t="s">
        <v>3022</v>
      </c>
      <c r="C2139" s="90" t="s">
        <v>155</v>
      </c>
      <c r="AM2139" s="10"/>
    </row>
    <row r="2140" spans="2:39">
      <c r="B2140" s="90" t="s">
        <v>3023</v>
      </c>
      <c r="C2140" s="90" t="s">
        <v>155</v>
      </c>
      <c r="AM2140" s="10"/>
    </row>
    <row r="2141" spans="2:39">
      <c r="B2141" s="90" t="s">
        <v>3752</v>
      </c>
      <c r="C2141" s="90" t="s">
        <v>155</v>
      </c>
      <c r="AM2141" s="10"/>
    </row>
    <row r="2142" spans="2:39">
      <c r="B2142" s="90" t="s">
        <v>3729</v>
      </c>
      <c r="C2142" s="90" t="s">
        <v>155</v>
      </c>
      <c r="AM2142" s="10"/>
    </row>
    <row r="2143" spans="2:39">
      <c r="B2143" s="90" t="s">
        <v>3024</v>
      </c>
      <c r="C2143" s="90" t="s">
        <v>155</v>
      </c>
      <c r="AM2143" s="10"/>
    </row>
    <row r="2144" spans="2:39">
      <c r="B2144" s="90" t="s">
        <v>3244</v>
      </c>
      <c r="C2144" s="90" t="s">
        <v>155</v>
      </c>
      <c r="AM2144" s="10"/>
    </row>
    <row r="2145" spans="2:39">
      <c r="B2145" s="90" t="s">
        <v>3025</v>
      </c>
      <c r="C2145" s="90" t="s">
        <v>155</v>
      </c>
      <c r="AM2145" s="10"/>
    </row>
    <row r="2146" spans="2:39">
      <c r="B2146" s="90" t="s">
        <v>3026</v>
      </c>
      <c r="C2146" s="90" t="s">
        <v>155</v>
      </c>
      <c r="AM2146" s="10"/>
    </row>
    <row r="2147" spans="2:39">
      <c r="B2147" s="90" t="s">
        <v>3145</v>
      </c>
      <c r="C2147" s="90" t="s">
        <v>155</v>
      </c>
      <c r="AM2147" s="10"/>
    </row>
    <row r="2148" spans="2:39">
      <c r="B2148" s="90" t="s">
        <v>3027</v>
      </c>
      <c r="C2148" s="90" t="s">
        <v>155</v>
      </c>
      <c r="AM2148" s="10"/>
    </row>
    <row r="2149" spans="2:39">
      <c r="B2149" s="90" t="s">
        <v>3028</v>
      </c>
      <c r="C2149" s="90" t="s">
        <v>155</v>
      </c>
      <c r="AM2149" s="10"/>
    </row>
    <row r="2150" spans="2:39">
      <c r="B2150" s="90" t="s">
        <v>3029</v>
      </c>
      <c r="C2150" s="90" t="s">
        <v>155</v>
      </c>
      <c r="AM2150" s="10"/>
    </row>
    <row r="2151" spans="2:39">
      <c r="B2151" s="90" t="s">
        <v>3030</v>
      </c>
      <c r="C2151" s="90" t="s">
        <v>155</v>
      </c>
      <c r="AM2151" s="10"/>
    </row>
    <row r="2152" spans="2:39">
      <c r="B2152" s="90" t="s">
        <v>3031</v>
      </c>
      <c r="C2152" s="90" t="s">
        <v>155</v>
      </c>
      <c r="AM2152" s="10"/>
    </row>
    <row r="2153" spans="2:39">
      <c r="B2153" s="90" t="s">
        <v>3032</v>
      </c>
      <c r="C2153" s="90" t="s">
        <v>155</v>
      </c>
      <c r="AM2153" s="10"/>
    </row>
    <row r="2154" spans="2:39">
      <c r="B2154" s="90" t="s">
        <v>3743</v>
      </c>
      <c r="C2154" s="90" t="s">
        <v>155</v>
      </c>
      <c r="AM2154" s="10"/>
    </row>
    <row r="2155" spans="2:39">
      <c r="B2155" s="90" t="s">
        <v>3442</v>
      </c>
      <c r="C2155" s="90" t="s">
        <v>155</v>
      </c>
      <c r="AM2155" s="10"/>
    </row>
    <row r="2156" spans="2:39">
      <c r="B2156" s="90" t="s">
        <v>3033</v>
      </c>
      <c r="C2156" s="90" t="s">
        <v>155</v>
      </c>
      <c r="AM2156" s="10"/>
    </row>
    <row r="2157" spans="2:39">
      <c r="B2157" s="90" t="s">
        <v>3034</v>
      </c>
      <c r="C2157" s="90" t="s">
        <v>155</v>
      </c>
      <c r="AM2157" s="10"/>
    </row>
    <row r="2158" spans="2:39">
      <c r="B2158" s="90" t="s">
        <v>1359</v>
      </c>
      <c r="C2158" s="90" t="s">
        <v>155</v>
      </c>
      <c r="AM2158" s="10"/>
    </row>
    <row r="2159" spans="2:39">
      <c r="B2159" s="90" t="s">
        <v>5582</v>
      </c>
      <c r="C2159" s="90" t="s">
        <v>155</v>
      </c>
      <c r="AM2159" s="10"/>
    </row>
    <row r="2160" spans="2:39">
      <c r="B2160" s="90" t="s">
        <v>3035</v>
      </c>
      <c r="C2160" s="90" t="s">
        <v>155</v>
      </c>
      <c r="AM2160" s="10"/>
    </row>
    <row r="2161" spans="2:39">
      <c r="B2161" s="90" t="s">
        <v>3036</v>
      </c>
      <c r="C2161" s="90" t="s">
        <v>155</v>
      </c>
      <c r="AM2161" s="10"/>
    </row>
    <row r="2162" spans="2:39">
      <c r="B2162" s="90" t="s">
        <v>3037</v>
      </c>
      <c r="C2162" s="90" t="s">
        <v>155</v>
      </c>
      <c r="AM2162" s="10"/>
    </row>
    <row r="2163" spans="2:39">
      <c r="B2163" s="90" t="s">
        <v>5375</v>
      </c>
      <c r="C2163" s="90" t="s">
        <v>155</v>
      </c>
      <c r="AM2163" s="10"/>
    </row>
    <row r="2164" spans="2:39">
      <c r="B2164" s="90" t="s">
        <v>3038</v>
      </c>
      <c r="C2164" s="90" t="s">
        <v>155</v>
      </c>
      <c r="AM2164" s="10"/>
    </row>
    <row r="2165" spans="2:39">
      <c r="B2165" s="90" t="s">
        <v>3760</v>
      </c>
      <c r="C2165" s="90" t="s">
        <v>155</v>
      </c>
      <c r="AM2165" s="10"/>
    </row>
    <row r="2166" spans="2:39">
      <c r="B2166" s="90" t="s">
        <v>3681</v>
      </c>
      <c r="C2166" s="90" t="s">
        <v>155</v>
      </c>
      <c r="AM2166" s="10"/>
    </row>
    <row r="2167" spans="2:39">
      <c r="B2167" s="90" t="s">
        <v>3039</v>
      </c>
      <c r="C2167" s="90" t="s">
        <v>155</v>
      </c>
      <c r="AM2167" s="10"/>
    </row>
    <row r="2168" spans="2:39">
      <c r="B2168" s="90" t="s">
        <v>3634</v>
      </c>
      <c r="C2168" s="90" t="s">
        <v>155</v>
      </c>
      <c r="AM2168" s="10"/>
    </row>
    <row r="2169" spans="2:39">
      <c r="B2169" s="90" t="s">
        <v>3040</v>
      </c>
      <c r="C2169" s="90" t="s">
        <v>155</v>
      </c>
      <c r="AM2169" s="10"/>
    </row>
    <row r="2170" spans="2:39">
      <c r="B2170" s="90" t="s">
        <v>3041</v>
      </c>
      <c r="C2170" s="90" t="s">
        <v>155</v>
      </c>
      <c r="AM2170" s="10"/>
    </row>
    <row r="2171" spans="2:39">
      <c r="B2171" s="90" t="s">
        <v>3042</v>
      </c>
      <c r="C2171" s="90" t="s">
        <v>155</v>
      </c>
      <c r="AM2171" s="10"/>
    </row>
    <row r="2172" spans="2:39">
      <c r="B2172" s="90" t="s">
        <v>3043</v>
      </c>
      <c r="C2172" s="90" t="s">
        <v>155</v>
      </c>
      <c r="AM2172" s="10"/>
    </row>
    <row r="2173" spans="2:39">
      <c r="B2173" s="90" t="s">
        <v>3044</v>
      </c>
      <c r="C2173" s="90" t="s">
        <v>155</v>
      </c>
      <c r="AM2173" s="10"/>
    </row>
    <row r="2174" spans="2:39">
      <c r="B2174" s="90" t="s">
        <v>3202</v>
      </c>
      <c r="C2174" s="90" t="s">
        <v>155</v>
      </c>
      <c r="AM2174" s="10"/>
    </row>
    <row r="2175" spans="2:39">
      <c r="B2175" s="90" t="s">
        <v>3754</v>
      </c>
      <c r="C2175" s="90" t="s">
        <v>155</v>
      </c>
      <c r="AM2175" s="10"/>
    </row>
    <row r="2176" spans="2:39">
      <c r="B2176" s="90" t="s">
        <v>3045</v>
      </c>
      <c r="C2176" s="90" t="s">
        <v>155</v>
      </c>
      <c r="AM2176" s="10"/>
    </row>
    <row r="2177" spans="2:39">
      <c r="B2177" s="90" t="s">
        <v>5153</v>
      </c>
      <c r="C2177" s="90" t="s">
        <v>155</v>
      </c>
      <c r="AM2177" s="10"/>
    </row>
    <row r="2178" spans="2:39">
      <c r="B2178" s="90" t="s">
        <v>3046</v>
      </c>
      <c r="C2178" s="90" t="s">
        <v>155</v>
      </c>
      <c r="AM2178" s="10"/>
    </row>
    <row r="2179" spans="2:39">
      <c r="B2179" s="90" t="s">
        <v>3047</v>
      </c>
      <c r="C2179" s="90" t="s">
        <v>155</v>
      </c>
      <c r="AM2179" s="10"/>
    </row>
    <row r="2180" spans="2:39">
      <c r="B2180" s="90" t="s">
        <v>3669</v>
      </c>
      <c r="C2180" s="90" t="s">
        <v>155</v>
      </c>
      <c r="AM2180" s="10"/>
    </row>
    <row r="2181" spans="2:39">
      <c r="B2181" s="90" t="s">
        <v>5377</v>
      </c>
      <c r="C2181" s="90" t="s">
        <v>155</v>
      </c>
      <c r="AM2181" s="10"/>
    </row>
    <row r="2182" spans="2:39">
      <c r="B2182" s="90" t="s">
        <v>3048</v>
      </c>
      <c r="C2182" s="90" t="s">
        <v>155</v>
      </c>
      <c r="AM2182" s="10"/>
    </row>
    <row r="2183" spans="2:39">
      <c r="B2183" s="90" t="s">
        <v>3680</v>
      </c>
      <c r="C2183" s="90" t="s">
        <v>155</v>
      </c>
      <c r="AM2183" s="10"/>
    </row>
    <row r="2184" spans="2:39">
      <c r="B2184" s="90" t="s">
        <v>3049</v>
      </c>
      <c r="C2184" s="90" t="s">
        <v>155</v>
      </c>
      <c r="AM2184" s="10"/>
    </row>
    <row r="2185" spans="2:39">
      <c r="B2185" s="90" t="s">
        <v>3050</v>
      </c>
      <c r="C2185" s="90" t="s">
        <v>155</v>
      </c>
      <c r="AM2185" s="10"/>
    </row>
    <row r="2186" spans="2:39">
      <c r="B2186" s="90" t="s">
        <v>3755</v>
      </c>
      <c r="C2186" s="90" t="s">
        <v>155</v>
      </c>
      <c r="AM2186" s="10"/>
    </row>
    <row r="2187" spans="2:39">
      <c r="B2187" s="90" t="s">
        <v>3051</v>
      </c>
      <c r="C2187" s="90" t="s">
        <v>155</v>
      </c>
      <c r="AM2187" s="10"/>
    </row>
    <row r="2188" spans="2:39">
      <c r="B2188" s="90" t="s">
        <v>3052</v>
      </c>
      <c r="C2188" s="90" t="s">
        <v>155</v>
      </c>
      <c r="AM2188" s="10"/>
    </row>
    <row r="2189" spans="2:39">
      <c r="B2189" s="90" t="s">
        <v>3053</v>
      </c>
      <c r="C2189" s="90" t="s">
        <v>155</v>
      </c>
      <c r="AM2189" s="10"/>
    </row>
    <row r="2190" spans="2:39">
      <c r="B2190" s="90" t="s">
        <v>3054</v>
      </c>
      <c r="C2190" s="90" t="s">
        <v>155</v>
      </c>
      <c r="AM2190" s="10"/>
    </row>
    <row r="2191" spans="2:39">
      <c r="B2191" s="90" t="s">
        <v>3055</v>
      </c>
      <c r="C2191" s="90" t="s">
        <v>155</v>
      </c>
      <c r="AM2191" s="10"/>
    </row>
    <row r="2192" spans="2:39">
      <c r="B2192" s="90" t="s">
        <v>3635</v>
      </c>
      <c r="C2192" s="90" t="s">
        <v>155</v>
      </c>
      <c r="AM2192" s="10"/>
    </row>
    <row r="2193" spans="2:39">
      <c r="B2193" s="90" t="s">
        <v>3056</v>
      </c>
      <c r="C2193" s="90" t="s">
        <v>155</v>
      </c>
      <c r="AM2193" s="10"/>
    </row>
    <row r="2194" spans="2:39">
      <c r="B2194" s="90" t="s">
        <v>3057</v>
      </c>
      <c r="C2194" s="90" t="s">
        <v>155</v>
      </c>
      <c r="AM2194" s="10"/>
    </row>
    <row r="2195" spans="2:39">
      <c r="B2195" s="90" t="s">
        <v>3058</v>
      </c>
      <c r="C2195" s="90" t="s">
        <v>155</v>
      </c>
      <c r="AM2195" s="10"/>
    </row>
    <row r="2196" spans="2:39">
      <c r="B2196" s="90" t="s">
        <v>3059</v>
      </c>
      <c r="C2196" s="90" t="s">
        <v>155</v>
      </c>
      <c r="AM2196" s="10"/>
    </row>
    <row r="2197" spans="2:39">
      <c r="B2197" s="90" t="s">
        <v>3060</v>
      </c>
      <c r="C2197" s="90" t="s">
        <v>155</v>
      </c>
      <c r="AM2197" s="10"/>
    </row>
    <row r="2198" spans="2:39">
      <c r="B2198" s="90" t="s">
        <v>3611</v>
      </c>
      <c r="C2198" s="90" t="s">
        <v>155</v>
      </c>
      <c r="AM2198" s="10"/>
    </row>
    <row r="2199" spans="2:39">
      <c r="B2199" s="90" t="s">
        <v>5378</v>
      </c>
      <c r="C2199" s="90" t="s">
        <v>155</v>
      </c>
      <c r="AM2199" s="10"/>
    </row>
    <row r="2200" spans="2:39">
      <c r="B2200" s="90" t="s">
        <v>5154</v>
      </c>
      <c r="C2200" s="90" t="s">
        <v>155</v>
      </c>
      <c r="AM2200" s="10"/>
    </row>
    <row r="2201" spans="2:39">
      <c r="B2201" s="90" t="s">
        <v>3061</v>
      </c>
      <c r="C2201" s="90" t="s">
        <v>155</v>
      </c>
      <c r="AM2201" s="10"/>
    </row>
    <row r="2202" spans="2:39">
      <c r="B2202" s="90" t="s">
        <v>3062</v>
      </c>
      <c r="C2202" s="90" t="s">
        <v>155</v>
      </c>
      <c r="AM2202" s="10"/>
    </row>
    <row r="2203" spans="2:39">
      <c r="B2203" s="90" t="s">
        <v>3063</v>
      </c>
      <c r="C2203" s="90" t="s">
        <v>155</v>
      </c>
      <c r="AM2203" s="10"/>
    </row>
    <row r="2204" spans="2:39">
      <c r="B2204" s="90" t="s">
        <v>3064</v>
      </c>
      <c r="C2204" s="90" t="s">
        <v>155</v>
      </c>
      <c r="AM2204" s="10"/>
    </row>
    <row r="2205" spans="2:39">
      <c r="B2205" s="90" t="s">
        <v>3065</v>
      </c>
      <c r="C2205" s="90" t="s">
        <v>155</v>
      </c>
      <c r="AM2205" s="10"/>
    </row>
    <row r="2206" spans="2:39">
      <c r="B2206" s="90" t="s">
        <v>3066</v>
      </c>
      <c r="C2206" s="90" t="s">
        <v>155</v>
      </c>
      <c r="AM2206" s="10"/>
    </row>
    <row r="2207" spans="2:39">
      <c r="B2207" s="90" t="s">
        <v>3067</v>
      </c>
      <c r="C2207" s="90" t="s">
        <v>155</v>
      </c>
      <c r="AM2207" s="10"/>
    </row>
    <row r="2208" spans="2:39">
      <c r="B2208" s="90" t="s">
        <v>3068</v>
      </c>
      <c r="C2208" s="90" t="s">
        <v>155</v>
      </c>
      <c r="AM2208" s="10"/>
    </row>
    <row r="2209" spans="2:39">
      <c r="B2209" s="90" t="s">
        <v>3069</v>
      </c>
      <c r="C2209" s="90" t="s">
        <v>155</v>
      </c>
      <c r="AM2209" s="10"/>
    </row>
    <row r="2210" spans="2:39">
      <c r="B2210" s="90" t="s">
        <v>3070</v>
      </c>
      <c r="C2210" s="90" t="s">
        <v>155</v>
      </c>
      <c r="AM2210" s="10"/>
    </row>
    <row r="2211" spans="2:39">
      <c r="B2211" s="90" t="s">
        <v>3071</v>
      </c>
      <c r="C2211" s="90" t="s">
        <v>155</v>
      </c>
      <c r="AM2211" s="10"/>
    </row>
    <row r="2212" spans="2:39">
      <c r="B2212" s="90" t="s">
        <v>3072</v>
      </c>
      <c r="C2212" s="90" t="s">
        <v>155</v>
      </c>
      <c r="AM2212" s="10"/>
    </row>
    <row r="2213" spans="2:39">
      <c r="B2213" s="90" t="s">
        <v>3073</v>
      </c>
      <c r="C2213" s="90" t="s">
        <v>155</v>
      </c>
      <c r="AM2213" s="10"/>
    </row>
    <row r="2214" spans="2:39">
      <c r="B2214" s="90" t="s">
        <v>3074</v>
      </c>
      <c r="C2214" s="90" t="s">
        <v>155</v>
      </c>
      <c r="AM2214" s="10"/>
    </row>
    <row r="2215" spans="2:39">
      <c r="B2215" s="90" t="s">
        <v>3075</v>
      </c>
      <c r="C2215" s="90" t="s">
        <v>155</v>
      </c>
      <c r="AM2215" s="10"/>
    </row>
    <row r="2216" spans="2:39">
      <c r="B2216" s="90" t="s">
        <v>3591</v>
      </c>
      <c r="C2216" s="90" t="s">
        <v>155</v>
      </c>
      <c r="AM2216" s="10"/>
    </row>
    <row r="2217" spans="2:39">
      <c r="B2217" s="90" t="s">
        <v>3076</v>
      </c>
      <c r="C2217" s="90" t="s">
        <v>155</v>
      </c>
      <c r="AM2217" s="10"/>
    </row>
    <row r="2218" spans="2:39">
      <c r="B2218" s="90" t="s">
        <v>3077</v>
      </c>
      <c r="C2218" s="90" t="s">
        <v>155</v>
      </c>
      <c r="AM2218" s="10"/>
    </row>
    <row r="2219" spans="2:39">
      <c r="B2219" s="90" t="s">
        <v>3078</v>
      </c>
      <c r="C2219" s="90" t="s">
        <v>155</v>
      </c>
      <c r="AM2219" s="10"/>
    </row>
    <row r="2220" spans="2:39">
      <c r="B2220" s="90" t="s">
        <v>3875</v>
      </c>
      <c r="C2220" s="90" t="s">
        <v>155</v>
      </c>
      <c r="AM2220" s="10"/>
    </row>
    <row r="2221" spans="2:39">
      <c r="B2221" s="90" t="s">
        <v>3876</v>
      </c>
      <c r="C2221" s="90" t="s">
        <v>155</v>
      </c>
      <c r="AM2221" s="10"/>
    </row>
    <row r="2222" spans="2:39">
      <c r="B2222" s="90" t="s">
        <v>3079</v>
      </c>
      <c r="C2222" s="90" t="s">
        <v>155</v>
      </c>
      <c r="AM2222" s="10"/>
    </row>
    <row r="2223" spans="2:39">
      <c r="B2223" s="90" t="s">
        <v>3159</v>
      </c>
      <c r="C2223" s="90" t="s">
        <v>155</v>
      </c>
      <c r="AM2223" s="10"/>
    </row>
    <row r="2224" spans="2:39">
      <c r="B2224" s="90" t="s">
        <v>3080</v>
      </c>
      <c r="C2224" s="90" t="s">
        <v>155</v>
      </c>
      <c r="AM2224" s="10"/>
    </row>
    <row r="2225" spans="2:39">
      <c r="B2225" s="90" t="s">
        <v>3081</v>
      </c>
      <c r="C2225" s="90" t="s">
        <v>155</v>
      </c>
      <c r="AM2225" s="10"/>
    </row>
    <row r="2226" spans="2:39">
      <c r="B2226" s="90" t="s">
        <v>187</v>
      </c>
      <c r="C2226" s="90" t="s">
        <v>155</v>
      </c>
      <c r="AM2226" s="10"/>
    </row>
    <row r="2227" spans="2:39">
      <c r="B2227" s="90" t="s">
        <v>3082</v>
      </c>
      <c r="C2227" s="90" t="s">
        <v>155</v>
      </c>
      <c r="AM2227" s="10"/>
    </row>
    <row r="2228" spans="2:39">
      <c r="B2228" s="90" t="s">
        <v>3083</v>
      </c>
      <c r="C2228" s="90" t="s">
        <v>155</v>
      </c>
      <c r="AM2228" s="10"/>
    </row>
    <row r="2229" spans="2:39">
      <c r="B2229" s="90" t="s">
        <v>3084</v>
      </c>
      <c r="C2229" s="90" t="s">
        <v>155</v>
      </c>
      <c r="AM2229" s="10"/>
    </row>
    <row r="2230" spans="2:39">
      <c r="B2230" s="90" t="s">
        <v>3085</v>
      </c>
      <c r="C2230" s="90" t="s">
        <v>155</v>
      </c>
      <c r="AM2230" s="10"/>
    </row>
    <row r="2231" spans="2:39">
      <c r="B2231" s="90" t="s">
        <v>3665</v>
      </c>
      <c r="C2231" s="90" t="s">
        <v>155</v>
      </c>
      <c r="AM2231" s="10"/>
    </row>
    <row r="2232" spans="2:39">
      <c r="B2232" s="90" t="s">
        <v>3087</v>
      </c>
      <c r="C2232" s="90" t="s">
        <v>155</v>
      </c>
      <c r="AM2232" s="10"/>
    </row>
    <row r="2233" spans="2:39">
      <c r="B2233" s="90" t="s">
        <v>3088</v>
      </c>
      <c r="C2233" s="90" t="s">
        <v>155</v>
      </c>
      <c r="AM2233" s="10"/>
    </row>
    <row r="2234" spans="2:39">
      <c r="B2234" s="90" t="s">
        <v>3089</v>
      </c>
      <c r="C2234" s="90" t="s">
        <v>155</v>
      </c>
      <c r="AM2234" s="10"/>
    </row>
    <row r="2235" spans="2:39">
      <c r="B2235" s="90" t="s">
        <v>3630</v>
      </c>
      <c r="C2235" s="90" t="s">
        <v>155</v>
      </c>
      <c r="AM2235" s="10"/>
    </row>
    <row r="2236" spans="2:39">
      <c r="B2236" s="90" t="s">
        <v>3090</v>
      </c>
      <c r="C2236" s="90" t="s">
        <v>155</v>
      </c>
      <c r="AM2236" s="10"/>
    </row>
    <row r="2237" spans="2:39">
      <c r="B2237" s="90" t="s">
        <v>3091</v>
      </c>
      <c r="C2237" s="90" t="s">
        <v>155</v>
      </c>
      <c r="AM2237" s="10"/>
    </row>
    <row r="2238" spans="2:39">
      <c r="B2238" s="90" t="s">
        <v>3092</v>
      </c>
      <c r="C2238" s="90" t="s">
        <v>155</v>
      </c>
      <c r="AM2238" s="10"/>
    </row>
    <row r="2239" spans="2:39">
      <c r="B2239" s="90" t="s">
        <v>3093</v>
      </c>
      <c r="C2239" s="90" t="s">
        <v>155</v>
      </c>
      <c r="AM2239" s="10"/>
    </row>
    <row r="2240" spans="2:39">
      <c r="B2240" s="90" t="s">
        <v>3094</v>
      </c>
      <c r="C2240" s="90" t="s">
        <v>155</v>
      </c>
      <c r="AM2240" s="10"/>
    </row>
    <row r="2241" spans="2:39">
      <c r="B2241" s="90" t="s">
        <v>3609</v>
      </c>
      <c r="C2241" s="90" t="s">
        <v>155</v>
      </c>
      <c r="AM2241" s="10"/>
    </row>
    <row r="2242" spans="2:39">
      <c r="B2242" s="90" t="s">
        <v>3095</v>
      </c>
      <c r="C2242" s="90" t="s">
        <v>155</v>
      </c>
      <c r="AM2242" s="10"/>
    </row>
    <row r="2243" spans="2:39">
      <c r="B2243" s="90" t="s">
        <v>3096</v>
      </c>
      <c r="C2243" s="90" t="s">
        <v>155</v>
      </c>
      <c r="AM2243" s="10"/>
    </row>
    <row r="2244" spans="2:39">
      <c r="B2244" s="90" t="s">
        <v>3097</v>
      </c>
      <c r="C2244" s="90" t="s">
        <v>155</v>
      </c>
      <c r="AM2244" s="10"/>
    </row>
    <row r="2245" spans="2:39">
      <c r="B2245" s="90" t="s">
        <v>3098</v>
      </c>
      <c r="C2245" s="90" t="s">
        <v>155</v>
      </c>
      <c r="AM2245" s="10"/>
    </row>
    <row r="2246" spans="2:39">
      <c r="B2246" s="90" t="s">
        <v>3099</v>
      </c>
      <c r="C2246" s="90" t="s">
        <v>155</v>
      </c>
      <c r="AM2246" s="10"/>
    </row>
    <row r="2247" spans="2:39">
      <c r="B2247" s="90" t="s">
        <v>3100</v>
      </c>
      <c r="C2247" s="90" t="s">
        <v>155</v>
      </c>
      <c r="AM2247" s="10"/>
    </row>
    <row r="2248" spans="2:39">
      <c r="B2248" s="90" t="s">
        <v>3101</v>
      </c>
      <c r="C2248" s="90" t="s">
        <v>155</v>
      </c>
      <c r="AM2248" s="10"/>
    </row>
    <row r="2249" spans="2:39">
      <c r="B2249" s="90" t="s">
        <v>3102</v>
      </c>
      <c r="C2249" s="90" t="s">
        <v>155</v>
      </c>
      <c r="AM2249" s="10"/>
    </row>
    <row r="2250" spans="2:39">
      <c r="B2250" s="90" t="s">
        <v>3103</v>
      </c>
      <c r="C2250" s="90" t="s">
        <v>155</v>
      </c>
      <c r="AM2250" s="10"/>
    </row>
    <row r="2251" spans="2:39">
      <c r="B2251" s="90" t="s">
        <v>3104</v>
      </c>
      <c r="C2251" s="90" t="s">
        <v>155</v>
      </c>
      <c r="AM2251" s="10"/>
    </row>
    <row r="2252" spans="2:39">
      <c r="B2252" s="90" t="s">
        <v>5697</v>
      </c>
      <c r="C2252" s="90" t="s">
        <v>155</v>
      </c>
      <c r="AM2252" s="10"/>
    </row>
    <row r="2253" spans="2:39">
      <c r="B2253" s="90" t="s">
        <v>3105</v>
      </c>
      <c r="C2253" s="90" t="s">
        <v>155</v>
      </c>
      <c r="AM2253" s="10"/>
    </row>
    <row r="2254" spans="2:39">
      <c r="B2254" s="90" t="s">
        <v>3106</v>
      </c>
      <c r="C2254" s="90" t="s">
        <v>155</v>
      </c>
      <c r="AM2254" s="10"/>
    </row>
    <row r="2255" spans="2:39">
      <c r="B2255" s="90" t="s">
        <v>3107</v>
      </c>
      <c r="C2255" s="90" t="s">
        <v>155</v>
      </c>
      <c r="AM2255" s="10"/>
    </row>
    <row r="2256" spans="2:39">
      <c r="B2256" s="90" t="s">
        <v>3610</v>
      </c>
      <c r="C2256" s="90" t="s">
        <v>155</v>
      </c>
      <c r="AM2256" s="10"/>
    </row>
    <row r="2257" spans="2:39">
      <c r="B2257" s="90" t="s">
        <v>3685</v>
      </c>
      <c r="C2257" s="90" t="s">
        <v>155</v>
      </c>
      <c r="AM2257" s="10"/>
    </row>
    <row r="2258" spans="2:39">
      <c r="B2258" s="90" t="s">
        <v>3108</v>
      </c>
      <c r="C2258" s="90" t="s">
        <v>155</v>
      </c>
      <c r="AM2258" s="10"/>
    </row>
    <row r="2259" spans="2:39">
      <c r="B2259" s="90" t="s">
        <v>3737</v>
      </c>
      <c r="C2259" s="90" t="s">
        <v>155</v>
      </c>
      <c r="AM2259" s="10"/>
    </row>
    <row r="2260" spans="2:39">
      <c r="B2260" s="90" t="s">
        <v>3109</v>
      </c>
      <c r="C2260" s="90" t="s">
        <v>155</v>
      </c>
      <c r="AM2260" s="10"/>
    </row>
    <row r="2261" spans="2:39">
      <c r="B2261" s="90" t="s">
        <v>3142</v>
      </c>
      <c r="C2261" s="90" t="s">
        <v>155</v>
      </c>
      <c r="AM2261" s="10"/>
    </row>
    <row r="2262" spans="2:39">
      <c r="B2262" s="90" t="s">
        <v>3110</v>
      </c>
      <c r="C2262" s="90" t="s">
        <v>155</v>
      </c>
      <c r="AM2262" s="10"/>
    </row>
    <row r="2263" spans="2:39">
      <c r="B2263" s="90" t="s">
        <v>3111</v>
      </c>
      <c r="C2263" s="90" t="s">
        <v>155</v>
      </c>
      <c r="AM2263" s="10"/>
    </row>
    <row r="2264" spans="2:39">
      <c r="B2264" s="90" t="s">
        <v>3782</v>
      </c>
      <c r="C2264" s="90" t="s">
        <v>155</v>
      </c>
      <c r="AM2264" s="10"/>
    </row>
    <row r="2265" spans="2:39">
      <c r="B2265" s="90" t="s">
        <v>3112</v>
      </c>
      <c r="C2265" s="90" t="s">
        <v>155</v>
      </c>
      <c r="AM2265" s="10"/>
    </row>
    <row r="2266" spans="2:39">
      <c r="B2266" s="90" t="s">
        <v>188</v>
      </c>
      <c r="C2266" s="90" t="s">
        <v>155</v>
      </c>
      <c r="AM2266" s="10"/>
    </row>
    <row r="2267" spans="2:39">
      <c r="B2267" s="90" t="s">
        <v>3113</v>
      </c>
      <c r="C2267" s="90" t="s">
        <v>155</v>
      </c>
      <c r="AM2267" s="10"/>
    </row>
    <row r="2268" spans="2:39">
      <c r="B2268" s="90" t="s">
        <v>3114</v>
      </c>
      <c r="C2268" s="90" t="s">
        <v>155</v>
      </c>
      <c r="AM2268" s="10"/>
    </row>
    <row r="2269" spans="2:39">
      <c r="B2269" s="90" t="s">
        <v>5572</v>
      </c>
      <c r="C2269" s="90" t="s">
        <v>155</v>
      </c>
      <c r="AM2269" s="10"/>
    </row>
    <row r="2270" spans="2:39">
      <c r="B2270" s="90" t="s">
        <v>3115</v>
      </c>
      <c r="C2270" s="90" t="s">
        <v>155</v>
      </c>
      <c r="AM2270" s="10"/>
    </row>
    <row r="2271" spans="2:39">
      <c r="B2271" s="90" t="s">
        <v>3704</v>
      </c>
      <c r="C2271" s="90" t="s">
        <v>155</v>
      </c>
      <c r="AM2271" s="10"/>
    </row>
    <row r="2272" spans="2:39">
      <c r="B2272" s="90" t="s">
        <v>3116</v>
      </c>
      <c r="C2272" s="90" t="s">
        <v>155</v>
      </c>
      <c r="AM2272" s="10"/>
    </row>
    <row r="2273" spans="2:39">
      <c r="B2273" s="90" t="s">
        <v>3117</v>
      </c>
      <c r="C2273" s="90" t="s">
        <v>155</v>
      </c>
      <c r="AM2273" s="10"/>
    </row>
    <row r="2274" spans="2:39">
      <c r="B2274" s="90" t="s">
        <v>3118</v>
      </c>
      <c r="C2274" s="90" t="s">
        <v>155</v>
      </c>
      <c r="AM2274" s="10"/>
    </row>
    <row r="2275" spans="2:39">
      <c r="B2275" s="90" t="s">
        <v>3593</v>
      </c>
      <c r="C2275" s="90" t="s">
        <v>155</v>
      </c>
      <c r="AM2275" s="10"/>
    </row>
    <row r="2276" spans="2:39">
      <c r="B2276" s="90" t="s">
        <v>3119</v>
      </c>
      <c r="C2276" s="90" t="s">
        <v>155</v>
      </c>
      <c r="AM2276" s="10"/>
    </row>
    <row r="2277" spans="2:39">
      <c r="B2277" s="90" t="s">
        <v>3877</v>
      </c>
      <c r="C2277" s="90" t="s">
        <v>155</v>
      </c>
      <c r="AM2277" s="10"/>
    </row>
    <row r="2278" spans="2:39">
      <c r="B2278" s="90" t="s">
        <v>3120</v>
      </c>
      <c r="C2278" s="90" t="s">
        <v>155</v>
      </c>
      <c r="AM2278" s="10"/>
    </row>
    <row r="2279" spans="2:39">
      <c r="B2279" s="90" t="s">
        <v>3121</v>
      </c>
      <c r="C2279" s="90" t="s">
        <v>155</v>
      </c>
      <c r="AM2279" s="10"/>
    </row>
    <row r="2280" spans="2:39">
      <c r="B2280" s="90" t="s">
        <v>999</v>
      </c>
      <c r="C2280" s="90" t="s">
        <v>3157</v>
      </c>
      <c r="AM2280" s="10"/>
    </row>
    <row r="2281" spans="2:39">
      <c r="B2281" s="90" t="s">
        <v>1024</v>
      </c>
      <c r="C2281" s="90" t="s">
        <v>3157</v>
      </c>
      <c r="AM2281" s="10"/>
    </row>
    <row r="2282" spans="2:39">
      <c r="B2282" s="90" t="s">
        <v>1036</v>
      </c>
      <c r="C2282" s="90" t="s">
        <v>3157</v>
      </c>
      <c r="AM2282" s="10"/>
    </row>
    <row r="2283" spans="2:39">
      <c r="B2283" s="90" t="s">
        <v>3212</v>
      </c>
      <c r="C2283" s="90" t="s">
        <v>3157</v>
      </c>
      <c r="AM2283" s="10"/>
    </row>
    <row r="2284" spans="2:39">
      <c r="B2284" s="90" t="s">
        <v>3419</v>
      </c>
      <c r="C2284" s="90" t="s">
        <v>3157</v>
      </c>
      <c r="AM2284" s="10"/>
    </row>
    <row r="2285" spans="2:39">
      <c r="B2285" s="90" t="s">
        <v>1107</v>
      </c>
      <c r="C2285" s="90" t="s">
        <v>3157</v>
      </c>
      <c r="AM2285" s="10"/>
    </row>
    <row r="2286" spans="2:39">
      <c r="B2286" s="90" t="s">
        <v>851</v>
      </c>
      <c r="C2286" s="90" t="s">
        <v>3488</v>
      </c>
      <c r="AM2286" s="10"/>
    </row>
    <row r="2287" spans="2:39">
      <c r="B2287" s="90" t="s">
        <v>909</v>
      </c>
      <c r="C2287" s="90" t="s">
        <v>3488</v>
      </c>
      <c r="AM2287" s="10"/>
    </row>
    <row r="2288" spans="2:39">
      <c r="B2288" s="90" t="s">
        <v>2491</v>
      </c>
      <c r="C2288" s="90" t="s">
        <v>3488</v>
      </c>
      <c r="AM2288" s="10"/>
    </row>
    <row r="2289" spans="2:39">
      <c r="B2289" s="90" t="s">
        <v>2890</v>
      </c>
      <c r="C2289" s="90" t="s">
        <v>3488</v>
      </c>
      <c r="AM2289" s="10"/>
    </row>
    <row r="2290" spans="2:39">
      <c r="B2290" s="90" t="s">
        <v>2898</v>
      </c>
      <c r="C2290" s="90" t="s">
        <v>3488</v>
      </c>
      <c r="AM2290" s="10"/>
    </row>
    <row r="2291" spans="2:39">
      <c r="B2291" s="90" t="s">
        <v>2842</v>
      </c>
      <c r="C2291" s="90" t="s">
        <v>3488</v>
      </c>
      <c r="AM2291" s="10"/>
    </row>
    <row r="2292" spans="2:39">
      <c r="B2292" s="90" t="s">
        <v>3784</v>
      </c>
      <c r="C2292" s="90" t="s">
        <v>159</v>
      </c>
      <c r="AM2292" s="10"/>
    </row>
    <row r="2293" spans="2:39">
      <c r="B2293" s="90" t="s">
        <v>3730</v>
      </c>
      <c r="C2293" s="90" t="s">
        <v>159</v>
      </c>
      <c r="AM2293" s="10"/>
    </row>
    <row r="2294" spans="2:39">
      <c r="B2294" s="90" t="s">
        <v>2257</v>
      </c>
      <c r="C2294" s="90" t="s">
        <v>159</v>
      </c>
      <c r="AM2294" s="10"/>
    </row>
    <row r="2295" spans="2:39">
      <c r="B2295" s="90" t="s">
        <v>2258</v>
      </c>
      <c r="C2295" s="90" t="s">
        <v>159</v>
      </c>
      <c r="AM2295" s="10"/>
    </row>
    <row r="2296" spans="2:39">
      <c r="B2296" s="90" t="s">
        <v>2259</v>
      </c>
      <c r="C2296" s="90" t="s">
        <v>159</v>
      </c>
      <c r="AM2296" s="10"/>
    </row>
    <row r="2297" spans="2:39">
      <c r="B2297" s="90" t="s">
        <v>2260</v>
      </c>
      <c r="C2297" s="90" t="s">
        <v>159</v>
      </c>
      <c r="AM2297" s="10"/>
    </row>
    <row r="2298" spans="2:39">
      <c r="B2298" s="90" t="s">
        <v>2261</v>
      </c>
      <c r="C2298" s="90" t="s">
        <v>159</v>
      </c>
      <c r="AM2298" s="10"/>
    </row>
    <row r="2299" spans="2:39">
      <c r="B2299" s="90" t="s">
        <v>2262</v>
      </c>
      <c r="C2299" s="90" t="s">
        <v>159</v>
      </c>
      <c r="AM2299" s="10"/>
    </row>
    <row r="2300" spans="2:39">
      <c r="B2300" s="90" t="s">
        <v>3333</v>
      </c>
      <c r="C2300" s="90" t="s">
        <v>159</v>
      </c>
      <c r="AM2300" s="10"/>
    </row>
    <row r="2301" spans="2:39">
      <c r="B2301" s="90" t="s">
        <v>2263</v>
      </c>
      <c r="C2301" s="90" t="s">
        <v>159</v>
      </c>
      <c r="AM2301" s="10"/>
    </row>
    <row r="2302" spans="2:39">
      <c r="B2302" s="90" t="s">
        <v>2264</v>
      </c>
      <c r="C2302" s="90" t="s">
        <v>159</v>
      </c>
      <c r="AM2302" s="10"/>
    </row>
    <row r="2303" spans="2:39">
      <c r="B2303" s="90" t="s">
        <v>2265</v>
      </c>
      <c r="C2303" s="90" t="s">
        <v>159</v>
      </c>
      <c r="AM2303" s="10"/>
    </row>
    <row r="2304" spans="2:39">
      <c r="B2304" s="90" t="s">
        <v>2266</v>
      </c>
      <c r="C2304" s="90" t="s">
        <v>159</v>
      </c>
      <c r="AM2304" s="10"/>
    </row>
    <row r="2305" spans="2:39">
      <c r="B2305" s="90" t="s">
        <v>3738</v>
      </c>
      <c r="C2305" s="90" t="s">
        <v>159</v>
      </c>
      <c r="AM2305" s="10"/>
    </row>
    <row r="2306" spans="2:39">
      <c r="B2306" s="90" t="s">
        <v>3732</v>
      </c>
      <c r="C2306" s="90" t="s">
        <v>159</v>
      </c>
      <c r="AM2306" s="10"/>
    </row>
    <row r="2307" spans="2:39">
      <c r="B2307" s="90" t="s">
        <v>2267</v>
      </c>
      <c r="C2307" s="90" t="s">
        <v>159</v>
      </c>
      <c r="AM2307" s="10"/>
    </row>
    <row r="2308" spans="2:39">
      <c r="B2308" s="90" t="s">
        <v>2268</v>
      </c>
      <c r="C2308" s="90" t="s">
        <v>159</v>
      </c>
      <c r="AM2308" s="10"/>
    </row>
    <row r="2309" spans="2:39">
      <c r="B2309" s="90" t="s">
        <v>2269</v>
      </c>
      <c r="C2309" s="90" t="s">
        <v>159</v>
      </c>
      <c r="AM2309" s="10"/>
    </row>
    <row r="2310" spans="2:39">
      <c r="B2310" s="90" t="s">
        <v>3765</v>
      </c>
      <c r="C2310" s="90" t="s">
        <v>159</v>
      </c>
      <c r="AM2310" s="10"/>
    </row>
    <row r="2311" spans="2:39">
      <c r="B2311" s="90" t="s">
        <v>2270</v>
      </c>
      <c r="C2311" s="90" t="s">
        <v>159</v>
      </c>
      <c r="AM2311" s="10"/>
    </row>
    <row r="2312" spans="2:39">
      <c r="B2312" s="90" t="s">
        <v>2271</v>
      </c>
      <c r="C2312" s="90" t="s">
        <v>159</v>
      </c>
      <c r="AM2312" s="10"/>
    </row>
    <row r="2313" spans="2:39">
      <c r="B2313" s="90" t="s">
        <v>2272</v>
      </c>
      <c r="C2313" s="90" t="s">
        <v>159</v>
      </c>
      <c r="AM2313" s="10"/>
    </row>
    <row r="2314" spans="2:39">
      <c r="B2314" s="90" t="s">
        <v>2508</v>
      </c>
      <c r="C2314" s="90" t="s">
        <v>159</v>
      </c>
      <c r="AM2314" s="10"/>
    </row>
    <row r="2315" spans="2:39">
      <c r="B2315" s="90" t="s">
        <v>2273</v>
      </c>
      <c r="C2315" s="90" t="s">
        <v>159</v>
      </c>
      <c r="AM2315" s="10"/>
    </row>
    <row r="2316" spans="2:39">
      <c r="B2316" s="90" t="s">
        <v>2274</v>
      </c>
      <c r="C2316" s="90" t="s">
        <v>159</v>
      </c>
      <c r="AM2316" s="10"/>
    </row>
    <row r="2317" spans="2:39">
      <c r="B2317" s="90" t="s">
        <v>2275</v>
      </c>
      <c r="C2317" s="90" t="s">
        <v>159</v>
      </c>
      <c r="AM2317" s="10"/>
    </row>
    <row r="2318" spans="2:39">
      <c r="B2318" s="90" t="s">
        <v>2276</v>
      </c>
      <c r="C2318" s="90" t="s">
        <v>159</v>
      </c>
      <c r="AM2318" s="10"/>
    </row>
    <row r="2319" spans="2:39">
      <c r="B2319" s="90" t="s">
        <v>2277</v>
      </c>
      <c r="C2319" s="90" t="s">
        <v>159</v>
      </c>
      <c r="AM2319" s="10"/>
    </row>
    <row r="2320" spans="2:39">
      <c r="B2320" s="90" t="s">
        <v>2278</v>
      </c>
      <c r="C2320" s="90" t="s">
        <v>159</v>
      </c>
      <c r="AM2320" s="10"/>
    </row>
    <row r="2321" spans="2:39">
      <c r="B2321" s="90" t="s">
        <v>2914</v>
      </c>
      <c r="C2321" s="90" t="s">
        <v>159</v>
      </c>
      <c r="AM2321" s="10"/>
    </row>
    <row r="2322" spans="2:39">
      <c r="B2322" s="90" t="s">
        <v>2279</v>
      </c>
      <c r="C2322" s="90" t="s">
        <v>159</v>
      </c>
      <c r="AM2322" s="10"/>
    </row>
    <row r="2323" spans="2:39">
      <c r="B2323" s="90" t="s">
        <v>2280</v>
      </c>
      <c r="C2323" s="90" t="s">
        <v>159</v>
      </c>
      <c r="AM2323" s="10"/>
    </row>
    <row r="2324" spans="2:39">
      <c r="B2324" s="90" t="s">
        <v>2281</v>
      </c>
      <c r="C2324" s="90" t="s">
        <v>159</v>
      </c>
      <c r="AM2324" s="10"/>
    </row>
    <row r="2325" spans="2:39">
      <c r="B2325" s="90" t="s">
        <v>2282</v>
      </c>
      <c r="C2325" s="90" t="s">
        <v>159</v>
      </c>
      <c r="AM2325" s="10"/>
    </row>
    <row r="2326" spans="2:39">
      <c r="B2326" s="90" t="s">
        <v>2283</v>
      </c>
      <c r="C2326" s="90" t="s">
        <v>159</v>
      </c>
      <c r="AM2326" s="10"/>
    </row>
    <row r="2327" spans="2:39">
      <c r="B2327" s="90" t="s">
        <v>2284</v>
      </c>
      <c r="C2327" s="90" t="s">
        <v>159</v>
      </c>
      <c r="AM2327" s="10"/>
    </row>
    <row r="2328" spans="2:39">
      <c r="B2328" s="90" t="s">
        <v>2285</v>
      </c>
      <c r="C2328" s="90" t="s">
        <v>159</v>
      </c>
      <c r="AM2328" s="10"/>
    </row>
    <row r="2329" spans="2:39">
      <c r="B2329" s="90" t="s">
        <v>2286</v>
      </c>
      <c r="C2329" s="90" t="s">
        <v>159</v>
      </c>
      <c r="AM2329" s="10"/>
    </row>
    <row r="2330" spans="2:39">
      <c r="B2330" s="90" t="s">
        <v>2287</v>
      </c>
      <c r="C2330" s="90" t="s">
        <v>159</v>
      </c>
      <c r="AM2330" s="10"/>
    </row>
    <row r="2331" spans="2:39">
      <c r="B2331" s="90" t="s">
        <v>2288</v>
      </c>
      <c r="C2331" s="90" t="s">
        <v>159</v>
      </c>
      <c r="AM2331" s="10"/>
    </row>
    <row r="2332" spans="2:39">
      <c r="B2332" s="90" t="s">
        <v>2289</v>
      </c>
      <c r="C2332" s="90" t="s">
        <v>159</v>
      </c>
      <c r="AM2332" s="10"/>
    </row>
    <row r="2333" spans="2:39">
      <c r="B2333" s="90" t="s">
        <v>5685</v>
      </c>
      <c r="C2333" s="90" t="s">
        <v>159</v>
      </c>
      <c r="AM2333" s="10"/>
    </row>
    <row r="2334" spans="2:39">
      <c r="B2334" s="90" t="s">
        <v>3883</v>
      </c>
      <c r="C2334" s="90" t="s">
        <v>159</v>
      </c>
      <c r="AM2334" s="10"/>
    </row>
    <row r="2335" spans="2:39">
      <c r="B2335" s="90" t="s">
        <v>3828</v>
      </c>
      <c r="C2335" s="90" t="s">
        <v>159</v>
      </c>
      <c r="AM2335" s="10"/>
    </row>
    <row r="2336" spans="2:39">
      <c r="B2336" s="90" t="s">
        <v>2290</v>
      </c>
      <c r="C2336" s="90" t="s">
        <v>159</v>
      </c>
      <c r="AM2336" s="10"/>
    </row>
    <row r="2337" spans="2:39">
      <c r="B2337" s="90" t="s">
        <v>2291</v>
      </c>
      <c r="C2337" s="90" t="s">
        <v>159</v>
      </c>
      <c r="AM2337" s="10"/>
    </row>
    <row r="2338" spans="2:39">
      <c r="B2338" s="90" t="s">
        <v>3880</v>
      </c>
      <c r="C2338" s="90" t="s">
        <v>159</v>
      </c>
      <c r="AM2338" s="10"/>
    </row>
    <row r="2339" spans="2:39">
      <c r="B2339" s="90" t="s">
        <v>3178</v>
      </c>
      <c r="C2339" s="90" t="s">
        <v>159</v>
      </c>
      <c r="AM2339" s="10"/>
    </row>
    <row r="2340" spans="2:39">
      <c r="B2340" s="90" t="s">
        <v>2292</v>
      </c>
      <c r="C2340" s="90" t="s">
        <v>159</v>
      </c>
      <c r="AM2340" s="10"/>
    </row>
    <row r="2341" spans="2:39">
      <c r="B2341" s="90" t="s">
        <v>2931</v>
      </c>
      <c r="C2341" s="90" t="s">
        <v>159</v>
      </c>
      <c r="AM2341" s="10"/>
    </row>
    <row r="2342" spans="2:39">
      <c r="B2342" s="90" t="s">
        <v>2293</v>
      </c>
      <c r="C2342" s="90" t="s">
        <v>159</v>
      </c>
      <c r="AM2342" s="10"/>
    </row>
    <row r="2343" spans="2:39">
      <c r="B2343" s="90" t="s">
        <v>2294</v>
      </c>
      <c r="C2343" s="90" t="s">
        <v>159</v>
      </c>
      <c r="AM2343" s="10"/>
    </row>
    <row r="2344" spans="2:39">
      <c r="B2344" s="90" t="s">
        <v>2295</v>
      </c>
      <c r="C2344" s="90" t="s">
        <v>159</v>
      </c>
      <c r="AM2344" s="10"/>
    </row>
    <row r="2345" spans="2:39">
      <c r="B2345" s="90" t="s">
        <v>3207</v>
      </c>
      <c r="C2345" s="90" t="s">
        <v>159</v>
      </c>
      <c r="AM2345" s="10"/>
    </row>
    <row r="2346" spans="2:39">
      <c r="B2346" s="90" t="s">
        <v>2908</v>
      </c>
      <c r="C2346" s="90" t="s">
        <v>159</v>
      </c>
      <c r="AM2346" s="10"/>
    </row>
    <row r="2347" spans="2:39">
      <c r="B2347" s="90" t="s">
        <v>2907</v>
      </c>
      <c r="C2347" s="90" t="s">
        <v>159</v>
      </c>
      <c r="AM2347" s="10"/>
    </row>
    <row r="2348" spans="2:39">
      <c r="B2348" s="90" t="s">
        <v>2860</v>
      </c>
      <c r="C2348" s="90" t="s">
        <v>159</v>
      </c>
      <c r="AM2348" s="10"/>
    </row>
    <row r="2349" spans="2:39">
      <c r="B2349" s="90" t="s">
        <v>2878</v>
      </c>
      <c r="C2349" s="90" t="s">
        <v>159</v>
      </c>
      <c r="AM2349" s="10"/>
    </row>
    <row r="2350" spans="2:39">
      <c r="B2350" s="90" t="s">
        <v>2296</v>
      </c>
      <c r="C2350" s="90" t="s">
        <v>159</v>
      </c>
      <c r="AM2350" s="10"/>
    </row>
    <row r="2351" spans="2:39">
      <c r="B2351" s="90" t="s">
        <v>3846</v>
      </c>
      <c r="C2351" s="90" t="s">
        <v>159</v>
      </c>
      <c r="AM2351" s="10"/>
    </row>
    <row r="2352" spans="2:39">
      <c r="B2352" s="90" t="s">
        <v>2847</v>
      </c>
      <c r="C2352" s="90" t="s">
        <v>159</v>
      </c>
      <c r="AM2352" s="10"/>
    </row>
    <row r="2353" spans="2:39">
      <c r="B2353" s="90" t="s">
        <v>2297</v>
      </c>
      <c r="C2353" s="90" t="s">
        <v>159</v>
      </c>
      <c r="AM2353" s="10"/>
    </row>
    <row r="2354" spans="2:39">
      <c r="B2354" s="90" t="s">
        <v>3697</v>
      </c>
      <c r="C2354" s="90" t="s">
        <v>159</v>
      </c>
      <c r="AM2354" s="10"/>
    </row>
    <row r="2355" spans="2:39">
      <c r="B2355" s="90" t="s">
        <v>2298</v>
      </c>
      <c r="C2355" s="90" t="s">
        <v>159</v>
      </c>
      <c r="AM2355" s="10"/>
    </row>
    <row r="2356" spans="2:39">
      <c r="B2356" s="90" t="s">
        <v>2299</v>
      </c>
      <c r="C2356" s="90" t="s">
        <v>159</v>
      </c>
      <c r="AM2356" s="10"/>
    </row>
    <row r="2357" spans="2:39">
      <c r="B2357" s="90" t="s">
        <v>2300</v>
      </c>
      <c r="C2357" s="90" t="s">
        <v>159</v>
      </c>
      <c r="AM2357" s="10"/>
    </row>
    <row r="2358" spans="2:39">
      <c r="B2358" s="90" t="s">
        <v>2301</v>
      </c>
      <c r="C2358" s="90" t="s">
        <v>159</v>
      </c>
      <c r="AM2358" s="10"/>
    </row>
    <row r="2359" spans="2:39">
      <c r="B2359" s="90" t="s">
        <v>2302</v>
      </c>
      <c r="C2359" s="90" t="s">
        <v>159</v>
      </c>
      <c r="AM2359" s="10"/>
    </row>
    <row r="2360" spans="2:39">
      <c r="B2360" s="90" t="s">
        <v>2303</v>
      </c>
      <c r="C2360" s="90" t="s">
        <v>159</v>
      </c>
      <c r="AM2360" s="10"/>
    </row>
    <row r="2361" spans="2:39">
      <c r="B2361" s="90" t="s">
        <v>2304</v>
      </c>
      <c r="C2361" s="90" t="s">
        <v>159</v>
      </c>
      <c r="AM2361" s="10"/>
    </row>
    <row r="2362" spans="2:39">
      <c r="B2362" s="90" t="s">
        <v>2915</v>
      </c>
      <c r="C2362" s="90" t="s">
        <v>159</v>
      </c>
      <c r="AM2362" s="10"/>
    </row>
    <row r="2363" spans="2:39">
      <c r="B2363" s="90" t="s">
        <v>2305</v>
      </c>
      <c r="C2363" s="90" t="s">
        <v>159</v>
      </c>
      <c r="AM2363" s="10"/>
    </row>
    <row r="2364" spans="2:39">
      <c r="B2364" s="90" t="s">
        <v>2306</v>
      </c>
      <c r="C2364" s="90" t="s">
        <v>159</v>
      </c>
      <c r="AM2364" s="10"/>
    </row>
    <row r="2365" spans="2:39">
      <c r="B2365" s="90" t="s">
        <v>2307</v>
      </c>
      <c r="C2365" s="90" t="s">
        <v>159</v>
      </c>
      <c r="AM2365" s="10"/>
    </row>
    <row r="2366" spans="2:39">
      <c r="B2366" s="90" t="s">
        <v>2308</v>
      </c>
      <c r="C2366" s="90" t="s">
        <v>159</v>
      </c>
      <c r="AM2366" s="10"/>
    </row>
    <row r="2367" spans="2:39">
      <c r="B2367" s="90" t="s">
        <v>3206</v>
      </c>
      <c r="C2367" s="90" t="s">
        <v>159</v>
      </c>
      <c r="AM2367" s="10"/>
    </row>
    <row r="2368" spans="2:39">
      <c r="B2368" s="90" t="s">
        <v>2309</v>
      </c>
      <c r="C2368" s="90" t="s">
        <v>159</v>
      </c>
      <c r="AM2368" s="10"/>
    </row>
    <row r="2369" spans="2:39">
      <c r="B2369" s="90" t="s">
        <v>2310</v>
      </c>
      <c r="C2369" s="90" t="s">
        <v>159</v>
      </c>
      <c r="AM2369" s="10"/>
    </row>
    <row r="2370" spans="2:39">
      <c r="B2370" s="90" t="s">
        <v>2311</v>
      </c>
      <c r="C2370" s="90" t="s">
        <v>159</v>
      </c>
      <c r="AM2370" s="10"/>
    </row>
    <row r="2371" spans="2:39">
      <c r="B2371" s="90" t="s">
        <v>3881</v>
      </c>
      <c r="C2371" s="90" t="s">
        <v>159</v>
      </c>
      <c r="AM2371" s="10"/>
    </row>
    <row r="2372" spans="2:39">
      <c r="B2372" s="90" t="s">
        <v>2312</v>
      </c>
      <c r="C2372" s="90" t="s">
        <v>159</v>
      </c>
      <c r="AM2372" s="10"/>
    </row>
    <row r="2373" spans="2:39">
      <c r="B2373" s="90" t="s">
        <v>3494</v>
      </c>
      <c r="C2373" s="90" t="s">
        <v>159</v>
      </c>
      <c r="AM2373" s="10"/>
    </row>
    <row r="2374" spans="2:39">
      <c r="B2374" s="90" t="s">
        <v>3493</v>
      </c>
      <c r="C2374" s="90" t="s">
        <v>159</v>
      </c>
      <c r="AM2374" s="10"/>
    </row>
    <row r="2375" spans="2:39">
      <c r="B2375" s="90" t="s">
        <v>2313</v>
      </c>
      <c r="C2375" s="90" t="s">
        <v>159</v>
      </c>
      <c r="AM2375" s="10"/>
    </row>
    <row r="2376" spans="2:39">
      <c r="B2376" s="90" t="s">
        <v>2314</v>
      </c>
      <c r="C2376" s="90" t="s">
        <v>159</v>
      </c>
      <c r="AM2376" s="10"/>
    </row>
    <row r="2377" spans="2:39">
      <c r="B2377" s="90" t="s">
        <v>2315</v>
      </c>
      <c r="C2377" s="90" t="s">
        <v>159</v>
      </c>
      <c r="AM2377" s="10"/>
    </row>
    <row r="2378" spans="2:39">
      <c r="B2378" s="90" t="s">
        <v>2316</v>
      </c>
      <c r="C2378" s="90" t="s">
        <v>159</v>
      </c>
      <c r="AM2378" s="10"/>
    </row>
    <row r="2379" spans="2:39">
      <c r="B2379" s="90" t="s">
        <v>2317</v>
      </c>
      <c r="C2379" s="90" t="s">
        <v>159</v>
      </c>
      <c r="AM2379" s="10"/>
    </row>
    <row r="2380" spans="2:39">
      <c r="B2380" s="90" t="s">
        <v>2318</v>
      </c>
      <c r="C2380" s="90" t="s">
        <v>159</v>
      </c>
      <c r="AM2380" s="10"/>
    </row>
    <row r="2381" spans="2:39">
      <c r="B2381" s="90" t="s">
        <v>2319</v>
      </c>
      <c r="C2381" s="90" t="s">
        <v>159</v>
      </c>
      <c r="AM2381" s="10"/>
    </row>
    <row r="2382" spans="2:39">
      <c r="B2382" s="90" t="s">
        <v>2320</v>
      </c>
      <c r="C2382" s="90" t="s">
        <v>159</v>
      </c>
      <c r="AM2382" s="10"/>
    </row>
    <row r="2383" spans="2:39">
      <c r="B2383" s="90" t="s">
        <v>2321</v>
      </c>
      <c r="C2383" s="90" t="s">
        <v>159</v>
      </c>
      <c r="AM2383" s="10"/>
    </row>
    <row r="2384" spans="2:39">
      <c r="B2384" s="90" t="s">
        <v>2322</v>
      </c>
      <c r="C2384" s="90" t="s">
        <v>159</v>
      </c>
      <c r="AM2384" s="10"/>
    </row>
    <row r="2385" spans="2:39">
      <c r="B2385" s="90" t="s">
        <v>2323</v>
      </c>
      <c r="C2385" s="90" t="s">
        <v>159</v>
      </c>
      <c r="AM2385" s="10"/>
    </row>
    <row r="2386" spans="2:39">
      <c r="B2386" s="90" t="s">
        <v>3726</v>
      </c>
      <c r="C2386" s="90" t="s">
        <v>159</v>
      </c>
      <c r="AM2386" s="10"/>
    </row>
    <row r="2387" spans="2:39">
      <c r="B2387" s="90" t="s">
        <v>3745</v>
      </c>
      <c r="C2387" s="90" t="s">
        <v>159</v>
      </c>
      <c r="AM2387" s="10"/>
    </row>
    <row r="2388" spans="2:39">
      <c r="B2388" s="90" t="s">
        <v>2324</v>
      </c>
      <c r="C2388" s="90" t="s">
        <v>159</v>
      </c>
      <c r="AM2388" s="10"/>
    </row>
    <row r="2389" spans="2:39">
      <c r="B2389" s="90" t="s">
        <v>2325</v>
      </c>
      <c r="C2389" s="90" t="s">
        <v>159</v>
      </c>
      <c r="AM2389" s="10"/>
    </row>
    <row r="2390" spans="2:39">
      <c r="B2390" s="90" t="s">
        <v>3457</v>
      </c>
      <c r="C2390" s="90" t="s">
        <v>159</v>
      </c>
      <c r="AM2390" s="10"/>
    </row>
    <row r="2391" spans="2:39">
      <c r="B2391" s="90" t="s">
        <v>2326</v>
      </c>
      <c r="C2391" s="90" t="s">
        <v>159</v>
      </c>
      <c r="AM2391" s="10"/>
    </row>
    <row r="2392" spans="2:39">
      <c r="B2392" s="90" t="s">
        <v>2327</v>
      </c>
      <c r="C2392" s="90" t="s">
        <v>159</v>
      </c>
      <c r="AM2392" s="10"/>
    </row>
    <row r="2393" spans="2:39">
      <c r="B2393" s="90" t="s">
        <v>2328</v>
      </c>
      <c r="C2393" s="90" t="s">
        <v>159</v>
      </c>
      <c r="AM2393" s="10"/>
    </row>
    <row r="2394" spans="2:39">
      <c r="B2394" s="90" t="s">
        <v>2329</v>
      </c>
      <c r="C2394" s="90" t="s">
        <v>159</v>
      </c>
      <c r="AM2394" s="10"/>
    </row>
    <row r="2395" spans="2:39">
      <c r="B2395" s="90" t="s">
        <v>5687</v>
      </c>
      <c r="C2395" s="90" t="s">
        <v>159</v>
      </c>
      <c r="AM2395" s="10"/>
    </row>
    <row r="2396" spans="2:39">
      <c r="B2396" s="90" t="s">
        <v>2330</v>
      </c>
      <c r="C2396" s="90" t="s">
        <v>159</v>
      </c>
      <c r="AM2396" s="10"/>
    </row>
    <row r="2397" spans="2:39">
      <c r="B2397" s="90" t="s">
        <v>2331</v>
      </c>
      <c r="C2397" s="90" t="s">
        <v>159</v>
      </c>
      <c r="AM2397" s="10"/>
    </row>
    <row r="2398" spans="2:39">
      <c r="B2398" s="90" t="s">
        <v>2332</v>
      </c>
      <c r="C2398" s="90" t="s">
        <v>159</v>
      </c>
      <c r="AM2398" s="10"/>
    </row>
    <row r="2399" spans="2:39">
      <c r="B2399" s="90" t="s">
        <v>2333</v>
      </c>
      <c r="C2399" s="90" t="s">
        <v>159</v>
      </c>
      <c r="AM2399" s="10"/>
    </row>
    <row r="2400" spans="2:39">
      <c r="B2400" s="90" t="s">
        <v>2334</v>
      </c>
      <c r="C2400" s="90" t="s">
        <v>159</v>
      </c>
      <c r="AM2400" s="10"/>
    </row>
    <row r="2401" spans="2:39">
      <c r="B2401" s="90" t="s">
        <v>2483</v>
      </c>
      <c r="C2401" s="90" t="s">
        <v>159</v>
      </c>
      <c r="AM2401" s="10"/>
    </row>
    <row r="2402" spans="2:39">
      <c r="B2402" s="90" t="s">
        <v>2484</v>
      </c>
      <c r="C2402" s="90" t="s">
        <v>159</v>
      </c>
      <c r="AM2402" s="10"/>
    </row>
    <row r="2403" spans="2:39">
      <c r="B2403" s="90" t="s">
        <v>2335</v>
      </c>
      <c r="C2403" s="90" t="s">
        <v>159</v>
      </c>
      <c r="AM2403" s="10"/>
    </row>
    <row r="2404" spans="2:39">
      <c r="B2404" s="90" t="s">
        <v>2336</v>
      </c>
      <c r="C2404" s="90" t="s">
        <v>159</v>
      </c>
      <c r="AM2404" s="10"/>
    </row>
    <row r="2405" spans="2:39">
      <c r="B2405" s="90" t="s">
        <v>3766</v>
      </c>
      <c r="C2405" s="90" t="s">
        <v>159</v>
      </c>
      <c r="AM2405" s="10"/>
    </row>
    <row r="2406" spans="2:39">
      <c r="B2406" s="90" t="s">
        <v>2337</v>
      </c>
      <c r="C2406" s="90" t="s">
        <v>159</v>
      </c>
      <c r="AM2406" s="10"/>
    </row>
    <row r="2407" spans="2:39">
      <c r="B2407" s="90" t="s">
        <v>2338</v>
      </c>
      <c r="C2407" s="90" t="s">
        <v>159</v>
      </c>
      <c r="AM2407" s="10"/>
    </row>
    <row r="2408" spans="2:39">
      <c r="B2408" s="90" t="s">
        <v>2339</v>
      </c>
      <c r="C2408" s="90" t="s">
        <v>159</v>
      </c>
      <c r="AM2408" s="10"/>
    </row>
    <row r="2409" spans="2:39">
      <c r="B2409" s="90" t="s">
        <v>2340</v>
      </c>
      <c r="C2409" s="90" t="s">
        <v>159</v>
      </c>
      <c r="AM2409" s="10"/>
    </row>
    <row r="2410" spans="2:39">
      <c r="B2410" s="90" t="s">
        <v>2341</v>
      </c>
      <c r="C2410" s="90" t="s">
        <v>159</v>
      </c>
      <c r="AM2410" s="10"/>
    </row>
    <row r="2411" spans="2:39">
      <c r="B2411" s="90" t="s">
        <v>2868</v>
      </c>
      <c r="C2411" s="90" t="s">
        <v>159</v>
      </c>
      <c r="AM2411" s="10"/>
    </row>
    <row r="2412" spans="2:39">
      <c r="B2412" s="90" t="s">
        <v>2342</v>
      </c>
      <c r="C2412" s="90" t="s">
        <v>159</v>
      </c>
      <c r="AM2412" s="10"/>
    </row>
    <row r="2413" spans="2:39">
      <c r="B2413" s="90" t="s">
        <v>2343</v>
      </c>
      <c r="C2413" s="90" t="s">
        <v>159</v>
      </c>
      <c r="AM2413" s="10"/>
    </row>
    <row r="2414" spans="2:39">
      <c r="B2414" s="90" t="s">
        <v>2344</v>
      </c>
      <c r="C2414" s="90" t="s">
        <v>159</v>
      </c>
      <c r="AM2414" s="10"/>
    </row>
    <row r="2415" spans="2:39">
      <c r="B2415" s="90" t="s">
        <v>5372</v>
      </c>
      <c r="C2415" s="90" t="s">
        <v>159</v>
      </c>
      <c r="AM2415" s="10"/>
    </row>
    <row r="2416" spans="2:39">
      <c r="B2416" s="90" t="s">
        <v>3428</v>
      </c>
      <c r="C2416" s="90" t="s">
        <v>159</v>
      </c>
      <c r="AM2416" s="10"/>
    </row>
    <row r="2417" spans="2:39">
      <c r="B2417" s="90" t="s">
        <v>3845</v>
      </c>
      <c r="C2417" s="90" t="s">
        <v>159</v>
      </c>
      <c r="AM2417" s="10"/>
    </row>
    <row r="2418" spans="2:39">
      <c r="B2418" s="90" t="s">
        <v>2345</v>
      </c>
      <c r="C2418" s="90" t="s">
        <v>159</v>
      </c>
      <c r="AM2418" s="10"/>
    </row>
    <row r="2419" spans="2:39">
      <c r="B2419" s="90" t="s">
        <v>2346</v>
      </c>
      <c r="C2419" s="90" t="s">
        <v>159</v>
      </c>
      <c r="AM2419" s="10"/>
    </row>
    <row r="2420" spans="2:39">
      <c r="B2420" s="90" t="s">
        <v>2347</v>
      </c>
      <c r="C2420" s="90" t="s">
        <v>159</v>
      </c>
      <c r="AM2420" s="10"/>
    </row>
    <row r="2421" spans="2:39">
      <c r="B2421" s="90" t="s">
        <v>2348</v>
      </c>
      <c r="C2421" s="90" t="s">
        <v>159</v>
      </c>
      <c r="AM2421" s="10"/>
    </row>
    <row r="2422" spans="2:39">
      <c r="B2422" s="90" t="s">
        <v>3769</v>
      </c>
      <c r="C2422" s="90" t="s">
        <v>159</v>
      </c>
      <c r="AM2422" s="10"/>
    </row>
    <row r="2423" spans="2:39">
      <c r="B2423" s="90" t="s">
        <v>2349</v>
      </c>
      <c r="C2423" s="90" t="s">
        <v>159</v>
      </c>
      <c r="AM2423" s="10"/>
    </row>
    <row r="2424" spans="2:39">
      <c r="B2424" s="90" t="s">
        <v>2350</v>
      </c>
      <c r="C2424" s="90" t="s">
        <v>159</v>
      </c>
      <c r="AM2424" s="10"/>
    </row>
    <row r="2425" spans="2:39">
      <c r="B2425" s="90" t="s">
        <v>2351</v>
      </c>
      <c r="C2425" s="90" t="s">
        <v>159</v>
      </c>
      <c r="AM2425" s="10"/>
    </row>
    <row r="2426" spans="2:39">
      <c r="B2426" s="90" t="s">
        <v>2352</v>
      </c>
      <c r="C2426" s="90" t="s">
        <v>159</v>
      </c>
      <c r="AM2426" s="10"/>
    </row>
    <row r="2427" spans="2:39">
      <c r="B2427" s="90" t="s">
        <v>2353</v>
      </c>
      <c r="C2427" s="90" t="s">
        <v>159</v>
      </c>
      <c r="AM2427" s="10"/>
    </row>
    <row r="2428" spans="2:39">
      <c r="B2428" s="90" t="s">
        <v>2354</v>
      </c>
      <c r="C2428" s="90" t="s">
        <v>159</v>
      </c>
      <c r="AM2428" s="10"/>
    </row>
    <row r="2429" spans="2:39">
      <c r="B2429" s="90" t="s">
        <v>2355</v>
      </c>
      <c r="C2429" s="90" t="s">
        <v>159</v>
      </c>
      <c r="AM2429" s="10"/>
    </row>
    <row r="2430" spans="2:39">
      <c r="B2430" s="90" t="s">
        <v>2356</v>
      </c>
      <c r="C2430" s="90" t="s">
        <v>159</v>
      </c>
      <c r="AM2430" s="10"/>
    </row>
    <row r="2431" spans="2:39">
      <c r="B2431" s="90" t="s">
        <v>2357</v>
      </c>
      <c r="C2431" s="90" t="s">
        <v>159</v>
      </c>
      <c r="AM2431" s="10"/>
    </row>
    <row r="2432" spans="2:39">
      <c r="B2432" s="90" t="s">
        <v>2358</v>
      </c>
      <c r="C2432" s="90" t="s">
        <v>159</v>
      </c>
      <c r="AM2432" s="10"/>
    </row>
    <row r="2433" spans="2:39">
      <c r="B2433" s="90" t="s">
        <v>2917</v>
      </c>
      <c r="C2433" s="90" t="s">
        <v>159</v>
      </c>
      <c r="AM2433" s="10"/>
    </row>
    <row r="2434" spans="2:39">
      <c r="B2434" s="90" t="s">
        <v>2359</v>
      </c>
      <c r="C2434" s="90" t="s">
        <v>159</v>
      </c>
      <c r="AM2434" s="10"/>
    </row>
    <row r="2435" spans="2:39">
      <c r="B2435" s="90" t="s">
        <v>2360</v>
      </c>
      <c r="C2435" s="90" t="s">
        <v>159</v>
      </c>
      <c r="AM2435" s="10"/>
    </row>
    <row r="2436" spans="2:39">
      <c r="B2436" s="90" t="s">
        <v>2361</v>
      </c>
      <c r="C2436" s="90" t="s">
        <v>159</v>
      </c>
      <c r="AM2436" s="10"/>
    </row>
    <row r="2437" spans="2:39">
      <c r="B2437" s="90" t="s">
        <v>2362</v>
      </c>
      <c r="C2437" s="90" t="s">
        <v>159</v>
      </c>
      <c r="AM2437" s="10"/>
    </row>
    <row r="2438" spans="2:39">
      <c r="B2438" s="90" t="s">
        <v>2363</v>
      </c>
      <c r="C2438" s="90" t="s">
        <v>159</v>
      </c>
      <c r="AM2438" s="10"/>
    </row>
    <row r="2439" spans="2:39">
      <c r="B2439" s="90" t="s">
        <v>2364</v>
      </c>
      <c r="C2439" s="90" t="s">
        <v>159</v>
      </c>
      <c r="AM2439" s="10"/>
    </row>
    <row r="2440" spans="2:39">
      <c r="B2440" s="90" t="s">
        <v>3600</v>
      </c>
      <c r="C2440" s="90" t="s">
        <v>159</v>
      </c>
      <c r="AM2440" s="10"/>
    </row>
    <row r="2441" spans="2:39">
      <c r="B2441" s="90" t="s">
        <v>5671</v>
      </c>
      <c r="C2441" s="90" t="s">
        <v>159</v>
      </c>
      <c r="AM2441" s="10"/>
    </row>
    <row r="2442" spans="2:39">
      <c r="B2442" s="90" t="s">
        <v>2365</v>
      </c>
      <c r="C2442" s="90" t="s">
        <v>159</v>
      </c>
      <c r="AM2442" s="10"/>
    </row>
    <row r="2443" spans="2:39">
      <c r="B2443" s="90" t="s">
        <v>2366</v>
      </c>
      <c r="C2443" s="90" t="s">
        <v>159</v>
      </c>
      <c r="AM2443" s="10"/>
    </row>
    <row r="2444" spans="2:39">
      <c r="B2444" s="90" t="s">
        <v>2367</v>
      </c>
      <c r="C2444" s="90" t="s">
        <v>159</v>
      </c>
      <c r="AM2444" s="10"/>
    </row>
    <row r="2445" spans="2:39">
      <c r="B2445" s="90" t="s">
        <v>2368</v>
      </c>
      <c r="C2445" s="90" t="s">
        <v>159</v>
      </c>
      <c r="AM2445" s="10"/>
    </row>
    <row r="2446" spans="2:39">
      <c r="B2446" s="90" t="s">
        <v>2369</v>
      </c>
      <c r="C2446" s="90" t="s">
        <v>159</v>
      </c>
      <c r="AM2446" s="10"/>
    </row>
    <row r="2447" spans="2:39">
      <c r="B2447" s="90" t="s">
        <v>2370</v>
      </c>
      <c r="C2447" s="90" t="s">
        <v>159</v>
      </c>
      <c r="AM2447" s="10"/>
    </row>
    <row r="2448" spans="2:39">
      <c r="B2448" s="90" t="s">
        <v>2371</v>
      </c>
      <c r="C2448" s="90" t="s">
        <v>159</v>
      </c>
      <c r="AM2448" s="10"/>
    </row>
    <row r="2449" spans="2:39">
      <c r="B2449" s="90" t="s">
        <v>5686</v>
      </c>
      <c r="C2449" s="90" t="s">
        <v>159</v>
      </c>
      <c r="AM2449" s="10"/>
    </row>
    <row r="2450" spans="2:39">
      <c r="B2450" s="90" t="s">
        <v>2372</v>
      </c>
      <c r="C2450" s="90" t="s">
        <v>159</v>
      </c>
      <c r="AM2450" s="10"/>
    </row>
    <row r="2451" spans="2:39">
      <c r="B2451" s="90" t="s">
        <v>2373</v>
      </c>
      <c r="C2451" s="90" t="s">
        <v>159</v>
      </c>
      <c r="AM2451" s="10"/>
    </row>
    <row r="2452" spans="2:39">
      <c r="B2452" s="90" t="s">
        <v>2826</v>
      </c>
      <c r="C2452" s="90" t="s">
        <v>159</v>
      </c>
      <c r="AM2452" s="10"/>
    </row>
    <row r="2453" spans="2:39">
      <c r="B2453" s="90" t="s">
        <v>2374</v>
      </c>
      <c r="C2453" s="90" t="s">
        <v>159</v>
      </c>
      <c r="AM2453" s="10"/>
    </row>
    <row r="2454" spans="2:39">
      <c r="B2454" s="90" t="s">
        <v>5373</v>
      </c>
      <c r="C2454" s="90" t="s">
        <v>159</v>
      </c>
      <c r="AM2454" s="10"/>
    </row>
    <row r="2455" spans="2:39">
      <c r="B2455" s="90" t="s">
        <v>3400</v>
      </c>
      <c r="C2455" s="90" t="s">
        <v>159</v>
      </c>
      <c r="AM2455" s="10"/>
    </row>
    <row r="2456" spans="2:39">
      <c r="B2456" s="90" t="s">
        <v>2375</v>
      </c>
      <c r="C2456" s="90" t="s">
        <v>159</v>
      </c>
      <c r="AM2456" s="10"/>
    </row>
    <row r="2457" spans="2:39">
      <c r="B2457" s="90" t="s">
        <v>2376</v>
      </c>
      <c r="C2457" s="90" t="s">
        <v>159</v>
      </c>
      <c r="AM2457" s="10"/>
    </row>
    <row r="2458" spans="2:39">
      <c r="B2458" s="90" t="s">
        <v>2377</v>
      </c>
      <c r="C2458" s="90" t="s">
        <v>159</v>
      </c>
      <c r="AM2458" s="10"/>
    </row>
    <row r="2459" spans="2:39">
      <c r="B2459" s="90" t="s">
        <v>2378</v>
      </c>
      <c r="C2459" s="90" t="s">
        <v>159</v>
      </c>
      <c r="AM2459" s="10"/>
    </row>
    <row r="2460" spans="2:39">
      <c r="B2460" s="90" t="s">
        <v>2379</v>
      </c>
      <c r="C2460" s="90" t="s">
        <v>159</v>
      </c>
      <c r="AM2460" s="10"/>
    </row>
    <row r="2461" spans="2:39">
      <c r="B2461" s="90" t="s">
        <v>2380</v>
      </c>
      <c r="C2461" s="90" t="s">
        <v>159</v>
      </c>
      <c r="AM2461" s="10"/>
    </row>
    <row r="2462" spans="2:39">
      <c r="B2462" s="90" t="s">
        <v>2381</v>
      </c>
      <c r="C2462" s="90" t="s">
        <v>159</v>
      </c>
      <c r="AM2462" s="10"/>
    </row>
    <row r="2463" spans="2:39">
      <c r="B2463" s="90" t="s">
        <v>2382</v>
      </c>
      <c r="C2463" s="90" t="s">
        <v>159</v>
      </c>
      <c r="AM2463" s="10"/>
    </row>
    <row r="2464" spans="2:39">
      <c r="B2464" s="90" t="s">
        <v>2383</v>
      </c>
      <c r="C2464" s="90" t="s">
        <v>159</v>
      </c>
      <c r="AM2464" s="10"/>
    </row>
    <row r="2465" spans="2:39">
      <c r="B2465" s="90" t="s">
        <v>2384</v>
      </c>
      <c r="C2465" s="90" t="s">
        <v>159</v>
      </c>
      <c r="AM2465" s="10"/>
    </row>
    <row r="2466" spans="2:39">
      <c r="B2466" s="90" t="s">
        <v>2385</v>
      </c>
      <c r="C2466" s="90" t="s">
        <v>159</v>
      </c>
      <c r="AM2466" s="10"/>
    </row>
    <row r="2467" spans="2:39">
      <c r="B2467" s="90" t="s">
        <v>2386</v>
      </c>
      <c r="C2467" s="90" t="s">
        <v>159</v>
      </c>
      <c r="AM2467" s="10"/>
    </row>
    <row r="2468" spans="2:39">
      <c r="B2468" s="90" t="s">
        <v>2387</v>
      </c>
      <c r="C2468" s="90" t="s">
        <v>159</v>
      </c>
      <c r="AM2468" s="10"/>
    </row>
    <row r="2469" spans="2:39">
      <c r="B2469" s="90" t="s">
        <v>2388</v>
      </c>
      <c r="C2469" s="90" t="s">
        <v>159</v>
      </c>
      <c r="AM2469" s="10"/>
    </row>
    <row r="2470" spans="2:39">
      <c r="B2470" s="90" t="s">
        <v>2389</v>
      </c>
      <c r="C2470" s="90" t="s">
        <v>159</v>
      </c>
      <c r="AM2470" s="10"/>
    </row>
    <row r="2471" spans="2:39">
      <c r="B2471" s="90" t="s">
        <v>2390</v>
      </c>
      <c r="C2471" s="90" t="s">
        <v>159</v>
      </c>
      <c r="AM2471" s="10"/>
    </row>
    <row r="2472" spans="2:39">
      <c r="B2472" s="90" t="s">
        <v>2391</v>
      </c>
      <c r="C2472" s="90" t="s">
        <v>159</v>
      </c>
      <c r="AM2472" s="10"/>
    </row>
    <row r="2473" spans="2:39">
      <c r="B2473" s="90" t="s">
        <v>2392</v>
      </c>
      <c r="C2473" s="90" t="s">
        <v>159</v>
      </c>
      <c r="AM2473" s="10"/>
    </row>
    <row r="2474" spans="2:39">
      <c r="B2474" s="90" t="s">
        <v>2393</v>
      </c>
      <c r="C2474" s="90" t="s">
        <v>159</v>
      </c>
      <c r="AM2474" s="10"/>
    </row>
    <row r="2475" spans="2:39">
      <c r="B2475" s="90" t="s">
        <v>2394</v>
      </c>
      <c r="C2475" s="90" t="s">
        <v>159</v>
      </c>
      <c r="AM2475" s="10"/>
    </row>
    <row r="2476" spans="2:39">
      <c r="B2476" s="90" t="s">
        <v>2395</v>
      </c>
      <c r="C2476" s="90" t="s">
        <v>159</v>
      </c>
      <c r="AM2476" s="10"/>
    </row>
    <row r="2477" spans="2:39">
      <c r="B2477" s="90" t="s">
        <v>2396</v>
      </c>
      <c r="C2477" s="90" t="s">
        <v>159</v>
      </c>
      <c r="AM2477" s="10"/>
    </row>
    <row r="2478" spans="2:39">
      <c r="B2478" s="90" t="s">
        <v>2397</v>
      </c>
      <c r="C2478" s="90" t="s">
        <v>159</v>
      </c>
      <c r="AM2478" s="10"/>
    </row>
    <row r="2479" spans="2:39">
      <c r="B2479" s="90" t="s">
        <v>2398</v>
      </c>
      <c r="C2479" s="90" t="s">
        <v>159</v>
      </c>
      <c r="AM2479" s="10"/>
    </row>
    <row r="2480" spans="2:39">
      <c r="B2480" s="90" t="s">
        <v>3712</v>
      </c>
      <c r="C2480" s="90" t="s">
        <v>159</v>
      </c>
      <c r="AM2480" s="10"/>
    </row>
    <row r="2481" spans="2:39">
      <c r="B2481" s="90" t="s">
        <v>2792</v>
      </c>
      <c r="C2481" s="90" t="s">
        <v>159</v>
      </c>
      <c r="AM2481" s="10"/>
    </row>
    <row r="2482" spans="2:39">
      <c r="B2482" s="90" t="s">
        <v>3219</v>
      </c>
      <c r="C2482" s="90" t="s">
        <v>159</v>
      </c>
      <c r="AM2482" s="10"/>
    </row>
    <row r="2483" spans="2:39">
      <c r="B2483" s="90" t="s">
        <v>3294</v>
      </c>
      <c r="C2483" s="90" t="s">
        <v>159</v>
      </c>
      <c r="AM2483" s="10"/>
    </row>
    <row r="2484" spans="2:39">
      <c r="B2484" s="90" t="s">
        <v>3515</v>
      </c>
      <c r="C2484" s="90" t="s">
        <v>159</v>
      </c>
      <c r="AM2484" s="10"/>
    </row>
    <row r="2485" spans="2:39">
      <c r="B2485" s="90" t="s">
        <v>3603</v>
      </c>
      <c r="C2485" s="90" t="s">
        <v>159</v>
      </c>
      <c r="AM2485" s="10"/>
    </row>
    <row r="2486" spans="2:39">
      <c r="B2486" s="90" t="s">
        <v>2808</v>
      </c>
      <c r="C2486" s="90" t="s">
        <v>159</v>
      </c>
      <c r="AM2486" s="10"/>
    </row>
    <row r="2487" spans="2:39">
      <c r="B2487" s="90" t="s">
        <v>2399</v>
      </c>
      <c r="C2487" s="90" t="s">
        <v>159</v>
      </c>
      <c r="AM2487" s="10"/>
    </row>
    <row r="2488" spans="2:39">
      <c r="B2488" s="90" t="s">
        <v>2400</v>
      </c>
      <c r="C2488" s="90" t="s">
        <v>159</v>
      </c>
      <c r="AM2488" s="10"/>
    </row>
    <row r="2489" spans="2:39">
      <c r="B2489" s="90" t="s">
        <v>2401</v>
      </c>
      <c r="C2489" s="90" t="s">
        <v>159</v>
      </c>
      <c r="AM2489" s="10"/>
    </row>
    <row r="2490" spans="2:39">
      <c r="B2490" s="90" t="s">
        <v>2402</v>
      </c>
      <c r="C2490" s="90" t="s">
        <v>159</v>
      </c>
      <c r="AM2490" s="10"/>
    </row>
    <row r="2491" spans="2:39">
      <c r="B2491" s="90" t="s">
        <v>2403</v>
      </c>
      <c r="C2491" s="90" t="s">
        <v>159</v>
      </c>
      <c r="AM2491" s="10"/>
    </row>
    <row r="2492" spans="2:39">
      <c r="B2492" s="90" t="s">
        <v>2404</v>
      </c>
      <c r="C2492" s="90" t="s">
        <v>159</v>
      </c>
      <c r="AM2492" s="10"/>
    </row>
    <row r="2493" spans="2:39">
      <c r="B2493" s="90" t="s">
        <v>3588</v>
      </c>
      <c r="C2493" s="90" t="s">
        <v>159</v>
      </c>
      <c r="AM2493" s="10"/>
    </row>
    <row r="2494" spans="2:39">
      <c r="B2494" s="90" t="s">
        <v>2405</v>
      </c>
      <c r="C2494" s="90" t="s">
        <v>159</v>
      </c>
      <c r="AM2494" s="10"/>
    </row>
    <row r="2495" spans="2:39">
      <c r="B2495" s="90" t="s">
        <v>2406</v>
      </c>
      <c r="C2495" s="90" t="s">
        <v>159</v>
      </c>
      <c r="AM2495" s="10"/>
    </row>
    <row r="2496" spans="2:39">
      <c r="B2496" s="90" t="s">
        <v>2407</v>
      </c>
      <c r="C2496" s="90" t="s">
        <v>159</v>
      </c>
      <c r="AM2496" s="10"/>
    </row>
    <row r="2497" spans="2:39">
      <c r="B2497" s="90" t="s">
        <v>2408</v>
      </c>
      <c r="C2497" s="90" t="s">
        <v>159</v>
      </c>
      <c r="AM2497" s="10"/>
    </row>
    <row r="2498" spans="2:39">
      <c r="B2498" s="90" t="s">
        <v>2409</v>
      </c>
      <c r="C2498" s="90" t="s">
        <v>159</v>
      </c>
      <c r="AM2498" s="10"/>
    </row>
    <row r="2499" spans="2:39">
      <c r="B2499" s="90" t="s">
        <v>3667</v>
      </c>
      <c r="C2499" s="90" t="s">
        <v>159</v>
      </c>
      <c r="AM2499" s="10"/>
    </row>
    <row r="2500" spans="2:39">
      <c r="B2500" s="90" t="s">
        <v>2410</v>
      </c>
      <c r="C2500" s="90" t="s">
        <v>159</v>
      </c>
      <c r="AM2500" s="10"/>
    </row>
    <row r="2501" spans="2:39">
      <c r="B2501" s="90" t="s">
        <v>2411</v>
      </c>
      <c r="C2501" s="90" t="s">
        <v>159</v>
      </c>
      <c r="AM2501" s="10"/>
    </row>
    <row r="2502" spans="2:39">
      <c r="B2502" s="90" t="s">
        <v>2412</v>
      </c>
      <c r="C2502" s="90" t="s">
        <v>159</v>
      </c>
      <c r="AM2502" s="10"/>
    </row>
    <row r="2503" spans="2:39">
      <c r="B2503" s="90" t="s">
        <v>2413</v>
      </c>
      <c r="C2503" s="90" t="s">
        <v>159</v>
      </c>
      <c r="AM2503" s="10"/>
    </row>
    <row r="2504" spans="2:39">
      <c r="B2504" s="90" t="s">
        <v>3500</v>
      </c>
      <c r="C2504" s="90" t="s">
        <v>159</v>
      </c>
      <c r="AM2504" s="10"/>
    </row>
    <row r="2505" spans="2:39">
      <c r="B2505" s="90" t="s">
        <v>2862</v>
      </c>
      <c r="C2505" s="90" t="s">
        <v>159</v>
      </c>
      <c r="AM2505" s="10"/>
    </row>
    <row r="2506" spans="2:39">
      <c r="B2506" s="90" t="s">
        <v>2414</v>
      </c>
      <c r="C2506" s="90" t="s">
        <v>159</v>
      </c>
      <c r="AM2506" s="10"/>
    </row>
    <row r="2507" spans="2:39">
      <c r="B2507" s="90" t="s">
        <v>5578</v>
      </c>
      <c r="C2507" s="90" t="s">
        <v>159</v>
      </c>
      <c r="AM2507" s="10"/>
    </row>
    <row r="2508" spans="2:39">
      <c r="B2508" s="90" t="s">
        <v>2415</v>
      </c>
      <c r="C2508" s="90" t="s">
        <v>159</v>
      </c>
      <c r="AM2508" s="10"/>
    </row>
    <row r="2509" spans="2:39">
      <c r="B2509" s="90" t="s">
        <v>2416</v>
      </c>
      <c r="C2509" s="90" t="s">
        <v>159</v>
      </c>
      <c r="AM2509" s="10"/>
    </row>
    <row r="2510" spans="2:39">
      <c r="B2510" s="90" t="s">
        <v>2743</v>
      </c>
      <c r="C2510" s="90" t="s">
        <v>159</v>
      </c>
      <c r="AM2510" s="10"/>
    </row>
    <row r="2511" spans="2:39">
      <c r="B2511" s="90" t="s">
        <v>2742</v>
      </c>
      <c r="C2511" s="90" t="s">
        <v>159</v>
      </c>
      <c r="AM2511" s="10"/>
    </row>
    <row r="2512" spans="2:39">
      <c r="B2512" s="90" t="s">
        <v>2741</v>
      </c>
      <c r="C2512" s="90" t="s">
        <v>159</v>
      </c>
      <c r="AM2512" s="10"/>
    </row>
    <row r="2513" spans="2:39">
      <c r="B2513" s="90" t="s">
        <v>3675</v>
      </c>
      <c r="C2513" s="90" t="s">
        <v>159</v>
      </c>
      <c r="AM2513" s="10"/>
    </row>
    <row r="2514" spans="2:39">
      <c r="B2514" s="90" t="s">
        <v>2417</v>
      </c>
      <c r="C2514" s="90" t="s">
        <v>159</v>
      </c>
      <c r="AM2514" s="10"/>
    </row>
    <row r="2515" spans="2:39">
      <c r="B2515" s="90" t="s">
        <v>2418</v>
      </c>
      <c r="C2515" s="90" t="s">
        <v>159</v>
      </c>
      <c r="AM2515" s="10"/>
    </row>
    <row r="2516" spans="2:39">
      <c r="B2516" s="90" t="s">
        <v>2859</v>
      </c>
      <c r="C2516" s="90" t="s">
        <v>159</v>
      </c>
      <c r="AM2516" s="10"/>
    </row>
    <row r="2517" spans="2:39">
      <c r="B2517" s="90" t="s">
        <v>3287</v>
      </c>
      <c r="C2517" s="90" t="s">
        <v>159</v>
      </c>
      <c r="AM2517" s="10"/>
    </row>
    <row r="2518" spans="2:39">
      <c r="B2518" s="90" t="s">
        <v>3446</v>
      </c>
      <c r="C2518" s="90" t="s">
        <v>159</v>
      </c>
      <c r="AM2518" s="10"/>
    </row>
    <row r="2519" spans="2:39">
      <c r="B2519" s="90" t="s">
        <v>2419</v>
      </c>
      <c r="C2519" s="90" t="s">
        <v>159</v>
      </c>
      <c r="AM2519" s="10"/>
    </row>
    <row r="2520" spans="2:39">
      <c r="B2520" s="90" t="s">
        <v>2420</v>
      </c>
      <c r="C2520" s="90" t="s">
        <v>159</v>
      </c>
      <c r="AM2520" s="10"/>
    </row>
    <row r="2521" spans="2:39">
      <c r="B2521" s="90" t="s">
        <v>2421</v>
      </c>
      <c r="C2521" s="90" t="s">
        <v>159</v>
      </c>
      <c r="AM2521" s="10"/>
    </row>
    <row r="2522" spans="2:39">
      <c r="B2522" s="90" t="s">
        <v>2422</v>
      </c>
      <c r="C2522" s="90" t="s">
        <v>159</v>
      </c>
      <c r="AM2522" s="10"/>
    </row>
    <row r="2523" spans="2:39">
      <c r="B2523" s="90" t="s">
        <v>2423</v>
      </c>
      <c r="C2523" s="90" t="s">
        <v>159</v>
      </c>
      <c r="AM2523" s="10"/>
    </row>
    <row r="2524" spans="2:39">
      <c r="B2524" s="90" t="s">
        <v>2424</v>
      </c>
      <c r="C2524" s="90" t="s">
        <v>159</v>
      </c>
      <c r="AM2524" s="10"/>
    </row>
    <row r="2525" spans="2:39">
      <c r="B2525" s="90" t="s">
        <v>5564</v>
      </c>
      <c r="C2525" s="90" t="s">
        <v>159</v>
      </c>
      <c r="AM2525" s="10"/>
    </row>
    <row r="2526" spans="2:39">
      <c r="B2526" s="90" t="s">
        <v>2425</v>
      </c>
      <c r="C2526" s="90" t="s">
        <v>159</v>
      </c>
      <c r="AM2526" s="10"/>
    </row>
    <row r="2527" spans="2:39">
      <c r="B2527" s="90" t="s">
        <v>2426</v>
      </c>
      <c r="C2527" s="90" t="s">
        <v>159</v>
      </c>
      <c r="AM2527" s="10"/>
    </row>
    <row r="2528" spans="2:39">
      <c r="B2528" s="90" t="s">
        <v>2427</v>
      </c>
      <c r="C2528" s="90" t="s">
        <v>159</v>
      </c>
      <c r="AM2528" s="10"/>
    </row>
    <row r="2529" spans="2:39">
      <c r="B2529" s="90" t="s">
        <v>2428</v>
      </c>
      <c r="C2529" s="90" t="s">
        <v>159</v>
      </c>
      <c r="AM2529" s="10"/>
    </row>
    <row r="2530" spans="2:39">
      <c r="B2530" s="90" t="s">
        <v>2429</v>
      </c>
      <c r="C2530" s="90" t="s">
        <v>159</v>
      </c>
      <c r="AM2530" s="10"/>
    </row>
    <row r="2531" spans="2:39">
      <c r="B2531" s="90" t="s">
        <v>2430</v>
      </c>
      <c r="C2531" s="90" t="s">
        <v>159</v>
      </c>
      <c r="AM2531" s="10"/>
    </row>
    <row r="2532" spans="2:39">
      <c r="B2532" s="90" t="s">
        <v>2431</v>
      </c>
      <c r="C2532" s="90" t="s">
        <v>159</v>
      </c>
      <c r="AM2532" s="10"/>
    </row>
    <row r="2533" spans="2:39">
      <c r="B2533" s="90" t="s">
        <v>2432</v>
      </c>
      <c r="C2533" s="90" t="s">
        <v>159</v>
      </c>
      <c r="AM2533" s="10"/>
    </row>
    <row r="2534" spans="2:39">
      <c r="B2534" s="90" t="s">
        <v>2433</v>
      </c>
      <c r="C2534" s="90" t="s">
        <v>159</v>
      </c>
      <c r="AM2534" s="10"/>
    </row>
    <row r="2535" spans="2:39">
      <c r="B2535" s="90" t="s">
        <v>2434</v>
      </c>
      <c r="C2535" s="90" t="s">
        <v>159</v>
      </c>
      <c r="AM2535" s="10"/>
    </row>
    <row r="2536" spans="2:39">
      <c r="B2536" s="90" t="s">
        <v>3367</v>
      </c>
      <c r="C2536" s="90" t="s">
        <v>159</v>
      </c>
      <c r="AM2536" s="10"/>
    </row>
    <row r="2537" spans="2:39">
      <c r="B2537" s="90" t="s">
        <v>2435</v>
      </c>
      <c r="C2537" s="90" t="s">
        <v>159</v>
      </c>
      <c r="AM2537" s="10"/>
    </row>
    <row r="2538" spans="2:39">
      <c r="B2538" s="90" t="s">
        <v>3177</v>
      </c>
      <c r="C2538" s="90" t="s">
        <v>159</v>
      </c>
      <c r="AM2538" s="10"/>
    </row>
    <row r="2539" spans="2:39">
      <c r="B2539" s="90" t="s">
        <v>2436</v>
      </c>
      <c r="C2539" s="90" t="s">
        <v>159</v>
      </c>
      <c r="AM2539" s="10"/>
    </row>
    <row r="2540" spans="2:39">
      <c r="B2540" s="90" t="s">
        <v>2437</v>
      </c>
      <c r="C2540" s="90" t="s">
        <v>159</v>
      </c>
      <c r="AM2540" s="10"/>
    </row>
    <row r="2541" spans="2:39">
      <c r="B2541" s="90" t="s">
        <v>2438</v>
      </c>
      <c r="C2541" s="90" t="s">
        <v>159</v>
      </c>
      <c r="AM2541" s="10"/>
    </row>
    <row r="2542" spans="2:39">
      <c r="B2542" s="90" t="s">
        <v>2439</v>
      </c>
      <c r="C2542" s="90" t="s">
        <v>159</v>
      </c>
      <c r="AM2542" s="10"/>
    </row>
    <row r="2543" spans="2:39">
      <c r="B2543" s="90" t="s">
        <v>2440</v>
      </c>
      <c r="C2543" s="90" t="s">
        <v>159</v>
      </c>
      <c r="AM2543" s="10"/>
    </row>
    <row r="2544" spans="2:39">
      <c r="B2544" s="90" t="s">
        <v>2441</v>
      </c>
      <c r="C2544" s="90" t="s">
        <v>159</v>
      </c>
      <c r="AM2544" s="10"/>
    </row>
    <row r="2545" spans="2:39">
      <c r="B2545" s="90" t="s">
        <v>2442</v>
      </c>
      <c r="C2545" s="90" t="s">
        <v>159</v>
      </c>
      <c r="AM2545" s="10"/>
    </row>
    <row r="2546" spans="2:39">
      <c r="B2546" s="90" t="s">
        <v>2443</v>
      </c>
      <c r="C2546" s="90" t="s">
        <v>159</v>
      </c>
      <c r="AM2546" s="10"/>
    </row>
    <row r="2547" spans="2:39">
      <c r="B2547" s="90" t="s">
        <v>2444</v>
      </c>
      <c r="C2547" s="90" t="s">
        <v>159</v>
      </c>
      <c r="AM2547" s="10"/>
    </row>
    <row r="2548" spans="2:39">
      <c r="B2548" s="90" t="s">
        <v>2445</v>
      </c>
      <c r="C2548" s="90" t="s">
        <v>159</v>
      </c>
      <c r="AM2548" s="10"/>
    </row>
    <row r="2549" spans="2:39">
      <c r="B2549" s="90" t="s">
        <v>3330</v>
      </c>
      <c r="C2549" s="90" t="s">
        <v>159</v>
      </c>
      <c r="AM2549" s="10"/>
    </row>
    <row r="2550" spans="2:39">
      <c r="B2550" s="90" t="s">
        <v>2446</v>
      </c>
      <c r="C2550" s="90" t="s">
        <v>159</v>
      </c>
      <c r="AM2550" s="10"/>
    </row>
    <row r="2551" spans="2:39">
      <c r="B2551" s="90" t="s">
        <v>2447</v>
      </c>
      <c r="C2551" s="90" t="s">
        <v>159</v>
      </c>
      <c r="AM2551" s="10"/>
    </row>
    <row r="2552" spans="2:39">
      <c r="B2552" s="90" t="s">
        <v>1360</v>
      </c>
      <c r="C2552" s="90" t="s">
        <v>159</v>
      </c>
      <c r="AM2552" s="10"/>
    </row>
    <row r="2553" spans="2:39">
      <c r="B2553" s="90" t="s">
        <v>2448</v>
      </c>
      <c r="C2553" s="90" t="s">
        <v>159</v>
      </c>
      <c r="AM2553" s="10"/>
    </row>
    <row r="2554" spans="2:39">
      <c r="B2554" s="90" t="s">
        <v>2449</v>
      </c>
      <c r="C2554" s="90" t="s">
        <v>159</v>
      </c>
      <c r="AM2554" s="10"/>
    </row>
    <row r="2555" spans="2:39">
      <c r="B2555" s="90" t="s">
        <v>2450</v>
      </c>
      <c r="C2555" s="90" t="s">
        <v>159</v>
      </c>
      <c r="AM2555" s="10"/>
    </row>
    <row r="2556" spans="2:39">
      <c r="B2556" s="90" t="s">
        <v>2451</v>
      </c>
      <c r="C2556" s="90" t="s">
        <v>159</v>
      </c>
      <c r="AM2556" s="10"/>
    </row>
    <row r="2557" spans="2:39">
      <c r="B2557" s="90" t="s">
        <v>2452</v>
      </c>
      <c r="C2557" s="90" t="s">
        <v>159</v>
      </c>
      <c r="AM2557" s="10"/>
    </row>
    <row r="2558" spans="2:39">
      <c r="B2558" s="90" t="s">
        <v>3282</v>
      </c>
      <c r="C2558" s="90" t="s">
        <v>159</v>
      </c>
      <c r="AM2558" s="10"/>
    </row>
    <row r="2559" spans="2:39">
      <c r="B2559" s="90" t="s">
        <v>3281</v>
      </c>
      <c r="C2559" s="90" t="s">
        <v>159</v>
      </c>
      <c r="AM2559" s="10"/>
    </row>
    <row r="2560" spans="2:39">
      <c r="B2560" s="90" t="s">
        <v>2453</v>
      </c>
      <c r="C2560" s="90" t="s">
        <v>159</v>
      </c>
      <c r="AM2560" s="10"/>
    </row>
    <row r="2561" spans="2:39">
      <c r="B2561" s="90" t="s">
        <v>2454</v>
      </c>
      <c r="C2561" s="90" t="s">
        <v>159</v>
      </c>
      <c r="AM2561" s="10"/>
    </row>
    <row r="2562" spans="2:39">
      <c r="B2562" s="90" t="s">
        <v>2455</v>
      </c>
      <c r="C2562" s="90" t="s">
        <v>159</v>
      </c>
      <c r="AM2562" s="10"/>
    </row>
    <row r="2563" spans="2:39">
      <c r="B2563" s="90" t="s">
        <v>2456</v>
      </c>
      <c r="C2563" s="90" t="s">
        <v>159</v>
      </c>
      <c r="AM2563" s="10"/>
    </row>
    <row r="2564" spans="2:39">
      <c r="B2564" s="90" t="s">
        <v>5152</v>
      </c>
      <c r="C2564" s="90" t="s">
        <v>159</v>
      </c>
      <c r="AM2564" s="10"/>
    </row>
    <row r="2565" spans="2:39">
      <c r="B2565" s="90" t="s">
        <v>3168</v>
      </c>
      <c r="C2565" s="90" t="s">
        <v>159</v>
      </c>
      <c r="AM2565" s="10"/>
    </row>
    <row r="2566" spans="2:39">
      <c r="B2566" s="90" t="s">
        <v>3169</v>
      </c>
      <c r="C2566" s="90" t="s">
        <v>159</v>
      </c>
      <c r="AM2566" s="10"/>
    </row>
    <row r="2567" spans="2:39">
      <c r="B2567" s="90" t="s">
        <v>3167</v>
      </c>
      <c r="C2567" s="90" t="s">
        <v>159</v>
      </c>
      <c r="AM2567" s="10"/>
    </row>
    <row r="2568" spans="2:39">
      <c r="B2568" s="90" t="s">
        <v>3166</v>
      </c>
      <c r="C2568" s="90" t="s">
        <v>159</v>
      </c>
      <c r="AM2568" s="10"/>
    </row>
    <row r="2569" spans="2:39">
      <c r="B2569" s="90" t="s">
        <v>3172</v>
      </c>
      <c r="C2569" s="90" t="s">
        <v>159</v>
      </c>
      <c r="AM2569" s="10"/>
    </row>
    <row r="2570" spans="2:39">
      <c r="B2570" s="90" t="s">
        <v>3341</v>
      </c>
      <c r="C2570" s="90" t="s">
        <v>159</v>
      </c>
      <c r="AM2570" s="10"/>
    </row>
    <row r="2571" spans="2:39">
      <c r="B2571" s="90" t="s">
        <v>3348</v>
      </c>
      <c r="C2571" s="90" t="s">
        <v>159</v>
      </c>
      <c r="AM2571" s="10"/>
    </row>
    <row r="2572" spans="2:39">
      <c r="B2572" s="90" t="s">
        <v>2932</v>
      </c>
      <c r="C2572" s="90" t="s">
        <v>159</v>
      </c>
      <c r="AM2572" s="10"/>
    </row>
    <row r="2573" spans="2:39">
      <c r="B2573" s="90" t="s">
        <v>3637</v>
      </c>
      <c r="C2573" s="90" t="s">
        <v>159</v>
      </c>
      <c r="AM2573" s="10"/>
    </row>
    <row r="2574" spans="2:39">
      <c r="B2574" s="90" t="s">
        <v>3412</v>
      </c>
      <c r="C2574" s="90" t="s">
        <v>159</v>
      </c>
      <c r="AM2574" s="10"/>
    </row>
    <row r="2575" spans="2:39">
      <c r="B2575" s="90" t="s">
        <v>2825</v>
      </c>
      <c r="C2575" s="90" t="s">
        <v>159</v>
      </c>
      <c r="AM2575" s="10"/>
    </row>
    <row r="2576" spans="2:39">
      <c r="B2576" s="90" t="s">
        <v>3445</v>
      </c>
      <c r="C2576" s="90" t="s">
        <v>159</v>
      </c>
      <c r="AM2576" s="10"/>
    </row>
    <row r="2577" spans="2:39">
      <c r="B2577" s="90" t="s">
        <v>3882</v>
      </c>
      <c r="C2577" s="90" t="s">
        <v>159</v>
      </c>
      <c r="AM2577" s="10"/>
    </row>
    <row r="2578" spans="2:39">
      <c r="B2578" s="90" t="s">
        <v>3371</v>
      </c>
      <c r="C2578" s="90" t="s">
        <v>159</v>
      </c>
      <c r="AM2578" s="10"/>
    </row>
    <row r="2579" spans="2:39">
      <c r="B2579" s="90" t="s">
        <v>4009</v>
      </c>
      <c r="C2579" s="90" t="s">
        <v>159</v>
      </c>
      <c r="AM2579" s="10"/>
    </row>
    <row r="2580" spans="2:39">
      <c r="B2580" s="90" t="s">
        <v>3744</v>
      </c>
      <c r="C2580" s="90" t="s">
        <v>159</v>
      </c>
      <c r="AM2580" s="10"/>
    </row>
    <row r="2581" spans="2:39">
      <c r="B2581" s="90" t="s">
        <v>3182</v>
      </c>
      <c r="C2581" s="90" t="s">
        <v>159</v>
      </c>
      <c r="AM2581" s="10"/>
    </row>
    <row r="2582" spans="2:39">
      <c r="B2582" s="90" t="s">
        <v>3795</v>
      </c>
      <c r="C2582" s="90" t="s">
        <v>159</v>
      </c>
      <c r="AM2582" s="10"/>
    </row>
    <row r="2583" spans="2:39">
      <c r="B2583" s="90" t="s">
        <v>5688</v>
      </c>
      <c r="C2583" s="90" t="s">
        <v>159</v>
      </c>
      <c r="AM2583" s="10"/>
    </row>
    <row r="2584" spans="2:39">
      <c r="B2584" s="90" t="s">
        <v>3399</v>
      </c>
      <c r="C2584" s="90" t="s">
        <v>159</v>
      </c>
      <c r="AM2584" s="10"/>
    </row>
    <row r="2585" spans="2:39">
      <c r="B2585" s="90" t="s">
        <v>3835</v>
      </c>
      <c r="C2585" s="90" t="s">
        <v>159</v>
      </c>
      <c r="AM2585" s="10"/>
    </row>
    <row r="2586" spans="2:39">
      <c r="B2586" s="90" t="s">
        <v>3844</v>
      </c>
      <c r="C2586" s="90" t="s">
        <v>159</v>
      </c>
      <c r="AM2586" s="10"/>
    </row>
    <row r="2587" spans="2:39">
      <c r="B2587" s="90" t="s">
        <v>3702</v>
      </c>
      <c r="C2587" s="90" t="s">
        <v>159</v>
      </c>
      <c r="AM2587" s="10"/>
    </row>
    <row r="2588" spans="2:39">
      <c r="B2588" s="90" t="s">
        <v>3878</v>
      </c>
      <c r="C2588" s="90" t="s">
        <v>159</v>
      </c>
      <c r="AM2588" s="10"/>
    </row>
    <row r="2589" spans="2:39">
      <c r="B2589" s="90" t="s">
        <v>3466</v>
      </c>
      <c r="C2589" s="90" t="s">
        <v>159</v>
      </c>
      <c r="AM2589" s="10"/>
    </row>
    <row r="2590" spans="2:39">
      <c r="B2590" s="90" t="s">
        <v>3242</v>
      </c>
      <c r="C2590" s="90" t="s">
        <v>159</v>
      </c>
      <c r="AM2590" s="10"/>
    </row>
    <row r="2591" spans="2:39">
      <c r="B2591" s="90" t="s">
        <v>3561</v>
      </c>
      <c r="C2591" s="90" t="s">
        <v>159</v>
      </c>
      <c r="AM2591" s="10"/>
    </row>
    <row r="2592" spans="2:39">
      <c r="B2592" s="90" t="s">
        <v>3615</v>
      </c>
      <c r="C2592" s="90" t="s">
        <v>159</v>
      </c>
      <c r="AM2592" s="10"/>
    </row>
    <row r="2593" spans="2:39">
      <c r="B2593" s="90" t="s">
        <v>3183</v>
      </c>
      <c r="C2593" s="90" t="s">
        <v>159</v>
      </c>
      <c r="AM2593" s="10"/>
    </row>
    <row r="2594" spans="2:39">
      <c r="B2594" s="90" t="s">
        <v>5573</v>
      </c>
      <c r="C2594" s="90" t="s">
        <v>2141</v>
      </c>
      <c r="AM2594" s="10"/>
    </row>
    <row r="2595" spans="2:39">
      <c r="B2595" s="90" t="s">
        <v>2894</v>
      </c>
      <c r="C2595" s="90" t="s">
        <v>2141</v>
      </c>
      <c r="AM2595" s="10"/>
    </row>
    <row r="2596" spans="2:39">
      <c r="B2596" s="90" t="s">
        <v>3308</v>
      </c>
      <c r="C2596" s="90" t="s">
        <v>2141</v>
      </c>
      <c r="AM2596" s="10"/>
    </row>
    <row r="2597" spans="2:39">
      <c r="B2597" s="90" t="s">
        <v>3309</v>
      </c>
      <c r="C2597" s="90" t="s">
        <v>2141</v>
      </c>
      <c r="AM2597" s="10"/>
    </row>
    <row r="2598" spans="2:39">
      <c r="B2598" s="90" t="s">
        <v>3388</v>
      </c>
      <c r="C2598" s="90" t="s">
        <v>2141</v>
      </c>
      <c r="AM2598" s="10"/>
    </row>
    <row r="2599" spans="2:39">
      <c r="B2599" s="90" t="s">
        <v>3306</v>
      </c>
      <c r="C2599" s="90" t="s">
        <v>2141</v>
      </c>
      <c r="AM2599" s="10"/>
    </row>
    <row r="2600" spans="2:39">
      <c r="B2600" s="90" t="s">
        <v>2855</v>
      </c>
      <c r="C2600" s="90" t="s">
        <v>2141</v>
      </c>
      <c r="AM2600" s="10"/>
    </row>
    <row r="2601" spans="2:39">
      <c r="B2601" s="90" t="s">
        <v>3519</v>
      </c>
      <c r="C2601" s="90" t="s">
        <v>2141</v>
      </c>
      <c r="AM2601" s="10"/>
    </row>
    <row r="2602" spans="2:39">
      <c r="B2602" s="90" t="s">
        <v>3395</v>
      </c>
      <c r="C2602" s="90" t="s">
        <v>2141</v>
      </c>
      <c r="AM2602" s="10"/>
    </row>
    <row r="2603" spans="2:39">
      <c r="B2603" s="90" t="s">
        <v>2460</v>
      </c>
      <c r="C2603" s="90" t="s">
        <v>2141</v>
      </c>
      <c r="AM2603" s="10"/>
    </row>
    <row r="2604" spans="2:39">
      <c r="B2604" s="90" t="s">
        <v>3521</v>
      </c>
      <c r="C2604" s="90" t="s">
        <v>2141</v>
      </c>
      <c r="AM2604" s="10"/>
    </row>
    <row r="2605" spans="2:39">
      <c r="B2605" s="90" t="s">
        <v>2461</v>
      </c>
      <c r="C2605" s="90" t="s">
        <v>2141</v>
      </c>
      <c r="AM2605" s="10"/>
    </row>
    <row r="2606" spans="2:39">
      <c r="B2606" s="90" t="s">
        <v>3245</v>
      </c>
      <c r="C2606" s="90" t="s">
        <v>2141</v>
      </c>
      <c r="AM2606" s="10"/>
    </row>
    <row r="2607" spans="2:39">
      <c r="B2607" s="90" t="s">
        <v>3321</v>
      </c>
      <c r="C2607" s="90" t="s">
        <v>2141</v>
      </c>
      <c r="AM2607" s="10"/>
    </row>
    <row r="2608" spans="2:39">
      <c r="B2608" s="90" t="s">
        <v>3230</v>
      </c>
      <c r="C2608" s="90" t="s">
        <v>2141</v>
      </c>
      <c r="AM2608" s="10"/>
    </row>
    <row r="2609" spans="2:39">
      <c r="B2609" s="90" t="s">
        <v>3339</v>
      </c>
      <c r="C2609" s="90" t="s">
        <v>3537</v>
      </c>
      <c r="AM2609" s="10"/>
    </row>
    <row r="2610" spans="2:39">
      <c r="B2610" s="90" t="s">
        <v>3510</v>
      </c>
      <c r="C2610" s="90" t="s">
        <v>3537</v>
      </c>
      <c r="AM2610" s="10"/>
    </row>
    <row r="2611" spans="2:39">
      <c r="B2611" s="90" t="s">
        <v>2747</v>
      </c>
      <c r="C2611" s="90" t="s">
        <v>3537</v>
      </c>
      <c r="AM2611" s="10"/>
    </row>
    <row r="2612" spans="2:39">
      <c r="B2612" s="90" t="s">
        <v>1527</v>
      </c>
      <c r="C2612" s="90" t="s">
        <v>3123</v>
      </c>
      <c r="AM2612" s="10"/>
    </row>
    <row r="2613" spans="2:39">
      <c r="B2613" s="90" t="s">
        <v>2515</v>
      </c>
      <c r="C2613" s="90" t="s">
        <v>3123</v>
      </c>
      <c r="AM2613" s="10"/>
    </row>
    <row r="2614" spans="2:39">
      <c r="B2614" s="90" t="s">
        <v>2516</v>
      </c>
      <c r="C2614" s="90" t="s">
        <v>3123</v>
      </c>
      <c r="AM2614" s="10"/>
    </row>
    <row r="2615" spans="2:39">
      <c r="B2615" s="90" t="s">
        <v>2517</v>
      </c>
      <c r="C2615" s="90" t="s">
        <v>3123</v>
      </c>
      <c r="AM2615" s="10"/>
    </row>
    <row r="2616" spans="2:39">
      <c r="B2616" s="90" t="s">
        <v>2569</v>
      </c>
      <c r="C2616" s="90" t="s">
        <v>3123</v>
      </c>
      <c r="AM2616" s="10"/>
    </row>
    <row r="2617" spans="2:39">
      <c r="B2617" s="90" t="s">
        <v>2632</v>
      </c>
      <c r="C2617" s="90" t="s">
        <v>3123</v>
      </c>
      <c r="AM2617" s="10"/>
    </row>
    <row r="2618" spans="2:39">
      <c r="B2618" s="90" t="s">
        <v>3124</v>
      </c>
      <c r="C2618" s="90" t="s">
        <v>3123</v>
      </c>
      <c r="AM2618" s="10"/>
    </row>
    <row r="2619" spans="2:39">
      <c r="B2619" s="90" t="s">
        <v>3125</v>
      </c>
      <c r="C2619" s="90" t="s">
        <v>3123</v>
      </c>
      <c r="AM2619" s="10"/>
    </row>
    <row r="2620" spans="2:39">
      <c r="B2620" s="90" t="s">
        <v>3126</v>
      </c>
      <c r="C2620" s="90" t="s">
        <v>3123</v>
      </c>
      <c r="AM2620" s="10"/>
    </row>
    <row r="2621" spans="2:39">
      <c r="B2621" s="90" t="s">
        <v>2644</v>
      </c>
      <c r="C2621" s="90" t="s">
        <v>3123</v>
      </c>
      <c r="AM2621" s="10"/>
    </row>
    <row r="2622" spans="2:39">
      <c r="B2622" s="90" t="s">
        <v>3122</v>
      </c>
      <c r="C2622" s="90" t="s">
        <v>3123</v>
      </c>
      <c r="AM2622" s="10"/>
    </row>
    <row r="2623" spans="2:39">
      <c r="B2623" s="90" t="s">
        <v>5678</v>
      </c>
      <c r="C2623" s="90" t="s">
        <v>5635</v>
      </c>
      <c r="AM2623" s="10"/>
    </row>
    <row r="2624" spans="2:39">
      <c r="B2624" s="90" t="s">
        <v>5680</v>
      </c>
      <c r="C2624" s="90" t="s">
        <v>5635</v>
      </c>
      <c r="AM2624" s="10"/>
    </row>
    <row r="2625" spans="2:39">
      <c r="B2625" s="90" t="s">
        <v>5679</v>
      </c>
      <c r="C2625" s="90" t="s">
        <v>5635</v>
      </c>
      <c r="AM2625" s="10"/>
    </row>
    <row r="2626" spans="2:39">
      <c r="B2626" s="90" t="s">
        <v>3449</v>
      </c>
      <c r="C2626" s="90" t="s">
        <v>3362</v>
      </c>
      <c r="AM2626" s="10"/>
    </row>
    <row r="2627" spans="2:39">
      <c r="B2627" s="90" t="s">
        <v>3486</v>
      </c>
      <c r="C2627" s="90" t="s">
        <v>3362</v>
      </c>
      <c r="AM2627" s="10"/>
    </row>
    <row r="2628" spans="2:39">
      <c r="B2628" s="90" t="s">
        <v>2549</v>
      </c>
      <c r="C2628" s="90" t="s">
        <v>3362</v>
      </c>
      <c r="AM2628" s="10"/>
    </row>
    <row r="2629" spans="2:39">
      <c r="B2629" s="90" t="s">
        <v>913</v>
      </c>
      <c r="C2629" s="90" t="s">
        <v>3362</v>
      </c>
      <c r="AM2629" s="10"/>
    </row>
    <row r="2630" spans="2:39">
      <c r="B2630" s="90" t="s">
        <v>3438</v>
      </c>
      <c r="C2630" s="90" t="s">
        <v>3362</v>
      </c>
      <c r="AM2630" s="10"/>
    </row>
    <row r="2631" spans="2:39">
      <c r="B2631" s="90" t="s">
        <v>1053</v>
      </c>
      <c r="C2631" s="90" t="s">
        <v>3362</v>
      </c>
      <c r="AM2631" s="10"/>
    </row>
    <row r="2632" spans="2:39">
      <c r="B2632" s="90" t="s">
        <v>1054</v>
      </c>
      <c r="C2632" s="90" t="s">
        <v>3362</v>
      </c>
      <c r="AM2632" s="10"/>
    </row>
    <row r="2633" spans="2:39">
      <c r="B2633" s="90" t="s">
        <v>3382</v>
      </c>
      <c r="C2633" s="90" t="s">
        <v>3362</v>
      </c>
      <c r="AM2633" s="10"/>
    </row>
    <row r="2634" spans="2:39">
      <c r="B2634" s="90" t="s">
        <v>1084</v>
      </c>
      <c r="C2634" s="90" t="s">
        <v>3362</v>
      </c>
      <c r="AM2634" s="10"/>
    </row>
    <row r="2635" spans="2:39">
      <c r="B2635" s="90" t="s">
        <v>3548</v>
      </c>
      <c r="C2635" s="90" t="s">
        <v>153</v>
      </c>
      <c r="AM2635" s="10"/>
    </row>
    <row r="2636" spans="2:39">
      <c r="B2636" s="90" t="s">
        <v>3455</v>
      </c>
      <c r="C2636" s="90" t="s">
        <v>153</v>
      </c>
      <c r="AM2636" s="10"/>
    </row>
    <row r="2637" spans="2:39">
      <c r="B2637" s="90" t="s">
        <v>3739</v>
      </c>
      <c r="C2637" s="90" t="s">
        <v>153</v>
      </c>
      <c r="AM2637" s="10"/>
    </row>
    <row r="2638" spans="2:39">
      <c r="B2638" s="90" t="s">
        <v>2935</v>
      </c>
      <c r="C2638" s="90" t="s">
        <v>153</v>
      </c>
      <c r="AM2638" s="10"/>
    </row>
    <row r="2639" spans="2:39">
      <c r="B2639" s="90" t="s">
        <v>3740</v>
      </c>
      <c r="C2639" s="90" t="s">
        <v>153</v>
      </c>
      <c r="AM2639" s="10"/>
    </row>
    <row r="2640" spans="2:39">
      <c r="B2640" s="90" t="s">
        <v>5581</v>
      </c>
      <c r="C2640" s="90" t="s">
        <v>3127</v>
      </c>
      <c r="AM2640" s="10"/>
    </row>
    <row r="2641" spans="2:39">
      <c r="B2641" s="90" t="s">
        <v>3535</v>
      </c>
      <c r="C2641" s="90" t="s">
        <v>3127</v>
      </c>
      <c r="AM2641" s="10"/>
    </row>
    <row r="2642" spans="2:39">
      <c r="B2642" s="90" t="s">
        <v>2837</v>
      </c>
      <c r="C2642" s="90" t="s">
        <v>3127</v>
      </c>
      <c r="AM2642" s="10"/>
    </row>
    <row r="2643" spans="2:39">
      <c r="B2643" s="90" t="s">
        <v>2836</v>
      </c>
      <c r="C2643" s="90" t="s">
        <v>3127</v>
      </c>
      <c r="AM2643" s="10"/>
    </row>
    <row r="2644" spans="2:39">
      <c r="B2644" s="90" t="s">
        <v>2106</v>
      </c>
      <c r="C2644" s="90" t="s">
        <v>3127</v>
      </c>
      <c r="AM2644" s="10"/>
    </row>
    <row r="2645" spans="2:39">
      <c r="B2645" s="90" t="s">
        <v>2845</v>
      </c>
      <c r="C2645" s="90" t="s">
        <v>3127</v>
      </c>
      <c r="AM2645" s="10"/>
    </row>
    <row r="2646" spans="2:39">
      <c r="B2646" s="90" t="s">
        <v>2817</v>
      </c>
      <c r="C2646" s="90" t="s">
        <v>3127</v>
      </c>
      <c r="AM2646" s="10"/>
    </row>
    <row r="2647" spans="2:39">
      <c r="B2647" s="90" t="s">
        <v>3506</v>
      </c>
      <c r="C2647" s="90" t="s">
        <v>3127</v>
      </c>
      <c r="AM2647" s="10"/>
    </row>
    <row r="2648" spans="2:39">
      <c r="B2648" s="90" t="s">
        <v>2475</v>
      </c>
      <c r="C2648" s="90" t="s">
        <v>3127</v>
      </c>
      <c r="AM2648" s="10"/>
    </row>
    <row r="2649" spans="2:39">
      <c r="B2649" s="90" t="s">
        <v>3149</v>
      </c>
      <c r="C2649" s="90" t="s">
        <v>3127</v>
      </c>
      <c r="AM2649" s="10"/>
    </row>
    <row r="2650" spans="2:39">
      <c r="B2650" s="90" t="s">
        <v>2870</v>
      </c>
      <c r="C2650" s="90" t="s">
        <v>3127</v>
      </c>
      <c r="AM2650" s="10"/>
    </row>
    <row r="2651" spans="2:39">
      <c r="B2651" s="90" t="s">
        <v>2179</v>
      </c>
      <c r="C2651" s="90" t="s">
        <v>3127</v>
      </c>
      <c r="AM2651" s="10"/>
    </row>
    <row r="2652" spans="2:39">
      <c r="B2652" s="90" t="s">
        <v>2180</v>
      </c>
      <c r="C2652" s="90" t="s">
        <v>3127</v>
      </c>
      <c r="AM2652" s="10"/>
    </row>
    <row r="2653" spans="2:39">
      <c r="B2653" s="90" t="s">
        <v>2927</v>
      </c>
      <c r="C2653" s="90" t="s">
        <v>3127</v>
      </c>
      <c r="AM2653" s="10"/>
    </row>
    <row r="2654" spans="2:39">
      <c r="B2654" s="90" t="s">
        <v>2181</v>
      </c>
      <c r="C2654" s="90" t="s">
        <v>3127</v>
      </c>
      <c r="AM2654" s="10"/>
    </row>
    <row r="2655" spans="2:39">
      <c r="B2655" s="90" t="s">
        <v>3357</v>
      </c>
      <c r="C2655" s="90" t="s">
        <v>3127</v>
      </c>
      <c r="AM2655" s="10"/>
    </row>
    <row r="2656" spans="2:39">
      <c r="B2656" s="90" t="s">
        <v>3524</v>
      </c>
      <c r="C2656" s="90" t="s">
        <v>3127</v>
      </c>
      <c r="AM2656" s="10"/>
    </row>
    <row r="2657" spans="2:39">
      <c r="B2657" s="90" t="s">
        <v>2457</v>
      </c>
      <c r="C2657" s="90" t="s">
        <v>3127</v>
      </c>
      <c r="AM2657" s="10"/>
    </row>
    <row r="2658" spans="2:39">
      <c r="B2658" s="90" t="s">
        <v>2458</v>
      </c>
      <c r="C2658" s="90" t="s">
        <v>3127</v>
      </c>
      <c r="AM2658" s="10"/>
    </row>
    <row r="2659" spans="2:39">
      <c r="B2659" s="90" t="s">
        <v>3415</v>
      </c>
      <c r="C2659" s="90" t="s">
        <v>3127</v>
      </c>
      <c r="AM2659" s="10"/>
    </row>
    <row r="2660" spans="2:39">
      <c r="B2660" s="90" t="s">
        <v>3283</v>
      </c>
      <c r="C2660" s="90" t="s">
        <v>3127</v>
      </c>
      <c r="AM2660" s="10"/>
    </row>
    <row r="2661" spans="2:39">
      <c r="B2661" s="90" t="s">
        <v>2905</v>
      </c>
      <c r="C2661" s="90" t="s">
        <v>3127</v>
      </c>
      <c r="AM2661" s="10"/>
    </row>
    <row r="2662" spans="2:39">
      <c r="B2662" s="90" t="s">
        <v>2869</v>
      </c>
      <c r="C2662" s="90" t="s">
        <v>3127</v>
      </c>
      <c r="AM2662" s="10"/>
    </row>
    <row r="2663" spans="2:39">
      <c r="B2663" s="90" t="s">
        <v>3394</v>
      </c>
      <c r="C2663" s="90" t="s">
        <v>3127</v>
      </c>
      <c r="AM2663" s="10"/>
    </row>
    <row r="2664" spans="2:39">
      <c r="B2664" s="90" t="s">
        <v>2838</v>
      </c>
      <c r="C2664" s="90" t="s">
        <v>3127</v>
      </c>
      <c r="AM2664" s="10"/>
    </row>
    <row r="2665" spans="2:39">
      <c r="B2665" s="90" t="s">
        <v>3501</v>
      </c>
      <c r="C2665" s="90" t="s">
        <v>3127</v>
      </c>
      <c r="AM2665" s="10"/>
    </row>
    <row r="2666" spans="2:39">
      <c r="B2666" s="90" t="s">
        <v>2863</v>
      </c>
      <c r="C2666" s="90" t="s">
        <v>3127</v>
      </c>
      <c r="AM2666" s="10"/>
    </row>
    <row r="2667" spans="2:39">
      <c r="B2667" s="90" t="s">
        <v>2737</v>
      </c>
      <c r="C2667" s="90" t="s">
        <v>3127</v>
      </c>
      <c r="AM2667" s="10"/>
    </row>
    <row r="2668" spans="2:39">
      <c r="B2668" s="90" t="s">
        <v>3372</v>
      </c>
      <c r="C2668" s="90" t="s">
        <v>3127</v>
      </c>
      <c r="AM2668" s="10"/>
    </row>
    <row r="2669" spans="2:39">
      <c r="B2669" s="90" t="s">
        <v>2107</v>
      </c>
      <c r="C2669" s="90" t="s">
        <v>3127</v>
      </c>
      <c r="AM2669" s="10"/>
    </row>
    <row r="2670" spans="2:39">
      <c r="B2670" s="90" t="s">
        <v>2182</v>
      </c>
      <c r="C2670" s="90" t="s">
        <v>3127</v>
      </c>
      <c r="AM2670" s="10"/>
    </row>
    <row r="2671" spans="2:39">
      <c r="B2671" s="90" t="s">
        <v>2479</v>
      </c>
      <c r="C2671" s="90" t="s">
        <v>3127</v>
      </c>
      <c r="AM2671" s="10"/>
    </row>
    <row r="2672" spans="2:39">
      <c r="B2672" s="90" t="s">
        <v>3323</v>
      </c>
      <c r="C2672" s="90" t="s">
        <v>3127</v>
      </c>
      <c r="AM2672" s="10"/>
    </row>
    <row r="2673" spans="2:39">
      <c r="B2673" s="90" t="s">
        <v>2178</v>
      </c>
      <c r="C2673" s="90" t="s">
        <v>3127</v>
      </c>
      <c r="AM2673" s="10"/>
    </row>
    <row r="2674" spans="2:39">
      <c r="B2674" s="90" t="s">
        <v>2183</v>
      </c>
      <c r="C2674" s="90" t="s">
        <v>3127</v>
      </c>
      <c r="AM2674" s="10"/>
    </row>
    <row r="2675" spans="2:39">
      <c r="B2675" s="90" t="s">
        <v>3322</v>
      </c>
      <c r="C2675" s="90" t="s">
        <v>3127</v>
      </c>
      <c r="AM2675" s="10"/>
    </row>
    <row r="2676" spans="2:39">
      <c r="B2676" s="90" t="s">
        <v>2184</v>
      </c>
      <c r="C2676" s="90" t="s">
        <v>3127</v>
      </c>
      <c r="AM2676" s="10"/>
    </row>
    <row r="2677" spans="2:39">
      <c r="B2677" s="90" t="s">
        <v>3523</v>
      </c>
      <c r="C2677" s="90" t="s">
        <v>3127</v>
      </c>
      <c r="AM2677" s="10"/>
    </row>
    <row r="2678" spans="2:39">
      <c r="B2678" s="90" t="s">
        <v>3672</v>
      </c>
      <c r="C2678" s="90" t="s">
        <v>3127</v>
      </c>
      <c r="AM2678" s="10"/>
    </row>
    <row r="2679" spans="2:39">
      <c r="B2679" s="90" t="s">
        <v>2906</v>
      </c>
      <c r="C2679" s="90" t="s">
        <v>3127</v>
      </c>
      <c r="AM2679" s="10"/>
    </row>
    <row r="2680" spans="2:39">
      <c r="B2680" s="90" t="s">
        <v>3286</v>
      </c>
      <c r="C2680" s="90" t="s">
        <v>3127</v>
      </c>
      <c r="AM2680" s="10"/>
    </row>
    <row r="2681" spans="2:39">
      <c r="B2681" s="90" t="s">
        <v>2930</v>
      </c>
      <c r="C2681" s="90" t="s">
        <v>3127</v>
      </c>
      <c r="AM2681" s="10"/>
    </row>
    <row r="2682" spans="2:39">
      <c r="B2682" s="90" t="s">
        <v>2459</v>
      </c>
      <c r="C2682" s="90" t="s">
        <v>3127</v>
      </c>
      <c r="AM2682" s="10"/>
    </row>
    <row r="2683" spans="2:39">
      <c r="B2683" s="90" t="s">
        <v>3418</v>
      </c>
      <c r="C2683" s="90" t="s">
        <v>3127</v>
      </c>
      <c r="AM2683" s="10"/>
    </row>
    <row r="2684" spans="2:39">
      <c r="B2684" s="90" t="s">
        <v>5567</v>
      </c>
      <c r="C2684" s="90" t="s">
        <v>3127</v>
      </c>
      <c r="AM2684" s="10"/>
    </row>
    <row r="2685" spans="2:39">
      <c r="B2685" s="90" t="s">
        <v>3679</v>
      </c>
      <c r="C2685" s="90" t="s">
        <v>3127</v>
      </c>
      <c r="AM2685" s="10"/>
    </row>
    <row r="2686" spans="2:39">
      <c r="B2686" s="90" t="s">
        <v>3345</v>
      </c>
      <c r="C2686" s="90" t="s">
        <v>3127</v>
      </c>
      <c r="AM2686" s="10"/>
    </row>
    <row r="2687" spans="2:39">
      <c r="B2687" s="90" t="s">
        <v>3344</v>
      </c>
      <c r="C2687" s="90" t="s">
        <v>3127</v>
      </c>
      <c r="AM2687" s="10"/>
    </row>
    <row r="2688" spans="2:39">
      <c r="B2688" s="90" t="s">
        <v>2729</v>
      </c>
      <c r="C2688" s="90" t="s">
        <v>3127</v>
      </c>
      <c r="AM2688" s="10"/>
    </row>
    <row r="2689" spans="2:39">
      <c r="B2689" s="90" t="s">
        <v>2730</v>
      </c>
      <c r="C2689" s="90" t="s">
        <v>3127</v>
      </c>
      <c r="AM2689" s="10"/>
    </row>
    <row r="2690" spans="2:39">
      <c r="B2690" s="90" t="s">
        <v>3184</v>
      </c>
      <c r="C2690" s="90" t="s">
        <v>3127</v>
      </c>
      <c r="AM2690" s="10"/>
    </row>
    <row r="2691" spans="2:39">
      <c r="B2691" s="90" t="s">
        <v>2902</v>
      </c>
      <c r="C2691" s="90" t="s">
        <v>3127</v>
      </c>
      <c r="AM2691" s="10"/>
    </row>
    <row r="2692" spans="2:39">
      <c r="B2692" s="90" t="s">
        <v>3261</v>
      </c>
      <c r="C2692" s="90" t="s">
        <v>3127</v>
      </c>
      <c r="AM2692" s="10"/>
    </row>
    <row r="2693" spans="2:39">
      <c r="B2693" s="90" t="s">
        <v>3349</v>
      </c>
      <c r="C2693" s="90" t="s">
        <v>3127</v>
      </c>
      <c r="AM2693" s="10"/>
    </row>
    <row r="2694" spans="2:39">
      <c r="B2694" s="90" t="s">
        <v>3592</v>
      </c>
      <c r="C2694" s="90" t="s">
        <v>3127</v>
      </c>
      <c r="AM2694" s="10"/>
    </row>
    <row r="2695" spans="2:39">
      <c r="B2695" s="90" t="s">
        <v>3534</v>
      </c>
      <c r="C2695" s="90" t="s">
        <v>3127</v>
      </c>
      <c r="AM2695" s="10"/>
    </row>
    <row r="2696" spans="2:39">
      <c r="B2696" s="90" t="s">
        <v>2125</v>
      </c>
      <c r="C2696" s="90" t="s">
        <v>3127</v>
      </c>
      <c r="AM2696" s="10"/>
    </row>
    <row r="2697" spans="2:39">
      <c r="B2697" s="90" t="s">
        <v>3285</v>
      </c>
      <c r="C2697" s="90" t="s">
        <v>3127</v>
      </c>
      <c r="AM2697" s="10"/>
    </row>
    <row r="2698" spans="2:39">
      <c r="B2698" s="90" t="s">
        <v>2185</v>
      </c>
      <c r="C2698" s="90" t="s">
        <v>3127</v>
      </c>
      <c r="AM2698" s="10"/>
    </row>
    <row r="2699" spans="2:39">
      <c r="B2699" s="90" t="s">
        <v>2904</v>
      </c>
      <c r="C2699" s="90" t="s">
        <v>3127</v>
      </c>
      <c r="AM2699" s="10"/>
    </row>
    <row r="2700" spans="2:39">
      <c r="B2700" s="90" t="s">
        <v>2186</v>
      </c>
      <c r="C2700" s="90" t="s">
        <v>3127</v>
      </c>
      <c r="AM2700" s="10"/>
    </row>
    <row r="2701" spans="2:39">
      <c r="B2701" s="90" t="s">
        <v>5379</v>
      </c>
      <c r="C2701" s="90" t="s">
        <v>3127</v>
      </c>
      <c r="AM2701" s="10"/>
    </row>
    <row r="2702" spans="2:39">
      <c r="B2702" s="90" t="s">
        <v>2187</v>
      </c>
      <c r="C2702" s="90" t="s">
        <v>3127</v>
      </c>
      <c r="AM2702" s="10"/>
    </row>
    <row r="2703" spans="2:39">
      <c r="B2703" s="90" t="s">
        <v>2188</v>
      </c>
      <c r="C2703" s="90" t="s">
        <v>3127</v>
      </c>
      <c r="AM2703" s="10"/>
    </row>
    <row r="2704" spans="2:39">
      <c r="B2704" s="90" t="s">
        <v>2189</v>
      </c>
      <c r="C2704" s="90" t="s">
        <v>3127</v>
      </c>
      <c r="AM2704" s="10"/>
    </row>
    <row r="2705" spans="2:39">
      <c r="B2705" s="90" t="s">
        <v>2190</v>
      </c>
      <c r="C2705" s="90" t="s">
        <v>3127</v>
      </c>
      <c r="AM2705" s="10"/>
    </row>
    <row r="2706" spans="2:39">
      <c r="B2706" s="90" t="s">
        <v>2191</v>
      </c>
      <c r="C2706" s="90" t="s">
        <v>3127</v>
      </c>
      <c r="AM2706" s="10"/>
    </row>
    <row r="2707" spans="2:39">
      <c r="B2707" s="90" t="s">
        <v>3164</v>
      </c>
      <c r="C2707" s="90" t="s">
        <v>3127</v>
      </c>
      <c r="AM2707" s="10"/>
    </row>
    <row r="2708" spans="2:39">
      <c r="B2708" s="90" t="s">
        <v>3128</v>
      </c>
      <c r="C2708" s="90" t="s">
        <v>3127</v>
      </c>
      <c r="AM2708" s="10"/>
    </row>
    <row r="2709" spans="2:39">
      <c r="B2709" s="90" t="s">
        <v>5579</v>
      </c>
      <c r="C2709" s="90" t="s">
        <v>3127</v>
      </c>
      <c r="AM2709" s="10"/>
    </row>
    <row r="2710" spans="2:39">
      <c r="B2710" s="90" t="s">
        <v>3638</v>
      </c>
      <c r="C2710" s="90" t="s">
        <v>507</v>
      </c>
      <c r="AM2710" s="10"/>
    </row>
    <row r="2711" spans="2:39">
      <c r="B2711" s="90" t="s">
        <v>3639</v>
      </c>
      <c r="C2711" s="90" t="s">
        <v>507</v>
      </c>
      <c r="AM2711" s="10"/>
    </row>
    <row r="2712" spans="2:39">
      <c r="B2712" s="90" t="s">
        <v>3636</v>
      </c>
      <c r="C2712" s="90" t="s">
        <v>507</v>
      </c>
      <c r="AM2712" s="10"/>
    </row>
    <row r="2713" spans="2:39">
      <c r="B2713" s="90" t="s">
        <v>3228</v>
      </c>
      <c r="C2713" s="90" t="s">
        <v>507</v>
      </c>
      <c r="AM2713" s="10"/>
    </row>
    <row r="2714" spans="2:39">
      <c r="B2714" s="90" t="s">
        <v>3198</v>
      </c>
      <c r="C2714" s="90" t="s">
        <v>507</v>
      </c>
      <c r="AM2714" s="10"/>
    </row>
    <row r="2715" spans="2:39">
      <c r="B2715" s="90" t="s">
        <v>3574</v>
      </c>
      <c r="C2715" s="90" t="s">
        <v>507</v>
      </c>
      <c r="AM2715" s="10"/>
    </row>
    <row r="2716" spans="2:39">
      <c r="B2716" s="90" t="s">
        <v>3576</v>
      </c>
      <c r="C2716" s="90" t="s">
        <v>507</v>
      </c>
      <c r="AM2716" s="10"/>
    </row>
    <row r="2717" spans="2:39">
      <c r="B2717" s="90" t="s">
        <v>3129</v>
      </c>
      <c r="C2717" s="90" t="s">
        <v>507</v>
      </c>
      <c r="AM2717" s="10"/>
    </row>
    <row r="2718" spans="2:39">
      <c r="B2718" s="90" t="s">
        <v>3227</v>
      </c>
      <c r="C2718" s="90" t="s">
        <v>507</v>
      </c>
      <c r="AM2718" s="10"/>
    </row>
    <row r="2719" spans="2:39">
      <c r="B2719" s="90" t="s">
        <v>2884</v>
      </c>
      <c r="C2719" s="90" t="s">
        <v>507</v>
      </c>
      <c r="AM2719" s="10"/>
    </row>
    <row r="2720" spans="2:39">
      <c r="B2720" s="90" t="s">
        <v>2885</v>
      </c>
      <c r="C2720" s="90" t="s">
        <v>507</v>
      </c>
      <c r="AM2720" s="10"/>
    </row>
    <row r="2721" spans="2:39">
      <c r="B2721" s="90" t="s">
        <v>3173</v>
      </c>
      <c r="C2721" s="90" t="s">
        <v>507</v>
      </c>
      <c r="AM2721" s="10"/>
    </row>
    <row r="2722" spans="2:39">
      <c r="B2722" s="90" t="s">
        <v>3670</v>
      </c>
      <c r="C2722" s="90" t="s">
        <v>507</v>
      </c>
      <c r="AM2722" s="10"/>
    </row>
    <row r="2723" spans="2:39">
      <c r="B2723" s="90" t="s">
        <v>2886</v>
      </c>
      <c r="C2723" s="90" t="s">
        <v>507</v>
      </c>
      <c r="AM2723" s="10"/>
    </row>
    <row r="2724" spans="2:39">
      <c r="B2724" s="90" t="s">
        <v>3575</v>
      </c>
      <c r="C2724" s="90" t="s">
        <v>507</v>
      </c>
      <c r="AM2724" s="10"/>
    </row>
    <row r="2725" spans="2:39">
      <c r="B2725" s="90" t="s">
        <v>3268</v>
      </c>
      <c r="C2725" s="90" t="s">
        <v>507</v>
      </c>
      <c r="AM2725" s="10"/>
    </row>
    <row r="2726" spans="2:39">
      <c r="B2726" s="90" t="s">
        <v>3269</v>
      </c>
      <c r="C2726" s="90" t="s">
        <v>507</v>
      </c>
      <c r="AM2726" s="10"/>
    </row>
    <row r="2727" spans="2:39">
      <c r="B2727" s="90" t="s">
        <v>3241</v>
      </c>
      <c r="C2727" s="90" t="s">
        <v>507</v>
      </c>
      <c r="AM2727" s="10"/>
    </row>
    <row r="2728" spans="2:39">
      <c r="B2728" s="90" t="s">
        <v>3293</v>
      </c>
      <c r="C2728" s="90" t="s">
        <v>507</v>
      </c>
      <c r="AM2728" s="10"/>
    </row>
    <row r="2729" spans="2:39">
      <c r="B2729" s="90" t="s">
        <v>3243</v>
      </c>
      <c r="C2729" s="90" t="s">
        <v>507</v>
      </c>
      <c r="AM2729" s="10"/>
    </row>
    <row r="2730" spans="2:39">
      <c r="B2730" s="90" t="s">
        <v>3197</v>
      </c>
      <c r="C2730" s="90" t="s">
        <v>507</v>
      </c>
      <c r="AM2730" s="10"/>
    </row>
    <row r="2731" spans="2:39">
      <c r="B2731" s="90" t="s">
        <v>3292</v>
      </c>
      <c r="C2731" s="90" t="s">
        <v>507</v>
      </c>
      <c r="AM2731" s="10"/>
    </row>
    <row r="2732" spans="2:39">
      <c r="B2732" s="90" t="s">
        <v>3160</v>
      </c>
      <c r="C2732" s="90" t="s">
        <v>507</v>
      </c>
      <c r="AM2732" s="10"/>
    </row>
    <row r="2733" spans="2:39">
      <c r="B2733" s="90" t="s">
        <v>3270</v>
      </c>
      <c r="C2733" s="90" t="s">
        <v>507</v>
      </c>
      <c r="AM2733" s="10"/>
    </row>
    <row r="2734" spans="2:39">
      <c r="B2734" s="90" t="s">
        <v>3139</v>
      </c>
      <c r="C2734" s="90" t="s">
        <v>549</v>
      </c>
      <c r="AM2734" s="10"/>
    </row>
    <row r="2735" spans="2:39">
      <c r="B2735" s="90" t="s">
        <v>3140</v>
      </c>
      <c r="C2735" s="90" t="s">
        <v>549</v>
      </c>
      <c r="AM2735" s="10"/>
    </row>
    <row r="2736" spans="2:39">
      <c r="B2736" s="90" t="s">
        <v>3417</v>
      </c>
      <c r="C2736" s="90" t="s">
        <v>164</v>
      </c>
      <c r="AM2736" s="10"/>
    </row>
    <row r="2737" spans="2:39">
      <c r="B2737" s="90" t="s">
        <v>3481</v>
      </c>
      <c r="C2737" s="90" t="s">
        <v>164</v>
      </c>
      <c r="AM2737" s="10"/>
    </row>
    <row r="2738" spans="2:39">
      <c r="B2738" s="90" t="s">
        <v>3458</v>
      </c>
      <c r="C2738" s="90" t="s">
        <v>164</v>
      </c>
      <c r="AM2738" s="10"/>
    </row>
    <row r="2739" spans="2:39">
      <c r="B2739" s="90" t="s">
        <v>3416</v>
      </c>
      <c r="C2739" s="90" t="s">
        <v>164</v>
      </c>
      <c r="AM2739" s="10"/>
    </row>
    <row r="2740" spans="2:39">
      <c r="B2740" s="90" t="s">
        <v>3463</v>
      </c>
      <c r="C2740" s="90" t="s">
        <v>164</v>
      </c>
      <c r="AM2740" s="10"/>
    </row>
    <row r="2741" spans="2:39">
      <c r="B2741" s="90" t="s">
        <v>2802</v>
      </c>
      <c r="C2741" s="90" t="s">
        <v>164</v>
      </c>
      <c r="AM2741" s="10"/>
    </row>
    <row r="2742" spans="2:39">
      <c r="B2742" s="90" t="s">
        <v>2795</v>
      </c>
      <c r="C2742" s="90" t="s">
        <v>164</v>
      </c>
      <c r="AM2742" s="10"/>
    </row>
    <row r="2743" spans="2:39">
      <c r="B2743" s="90" t="s">
        <v>2797</v>
      </c>
      <c r="C2743" s="90" t="s">
        <v>164</v>
      </c>
      <c r="AM2743" s="10"/>
    </row>
    <row r="2744" spans="2:39">
      <c r="B2744" s="90" t="s">
        <v>2799</v>
      </c>
      <c r="C2744" s="90" t="s">
        <v>164</v>
      </c>
      <c r="AM2744" s="10"/>
    </row>
    <row r="2745" spans="2:39">
      <c r="B2745" s="90" t="s">
        <v>2800</v>
      </c>
      <c r="C2745" s="90" t="s">
        <v>164</v>
      </c>
      <c r="AM2745" s="10"/>
    </row>
    <row r="2746" spans="2:39">
      <c r="B2746" s="90" t="s">
        <v>5570</v>
      </c>
      <c r="C2746" s="90" t="s">
        <v>164</v>
      </c>
      <c r="AM2746" s="10"/>
    </row>
    <row r="2747" spans="2:39">
      <c r="B2747" s="90" t="s">
        <v>3499</v>
      </c>
      <c r="C2747" s="90" t="s">
        <v>164</v>
      </c>
      <c r="AM2747" s="10"/>
    </row>
    <row r="2748" spans="2:39">
      <c r="B2748" s="90" t="s">
        <v>1361</v>
      </c>
      <c r="C2748" s="90" t="s">
        <v>164</v>
      </c>
      <c r="AM2748" s="10"/>
    </row>
    <row r="2749" spans="2:39">
      <c r="B2749" s="90" t="s">
        <v>3231</v>
      </c>
      <c r="C2749" s="90" t="s">
        <v>164</v>
      </c>
      <c r="AM2749" s="10"/>
    </row>
    <row r="2750" spans="2:39">
      <c r="B2750" s="90" t="s">
        <v>3392</v>
      </c>
      <c r="C2750" s="90" t="s">
        <v>164</v>
      </c>
      <c r="AM2750" s="10"/>
    </row>
    <row r="2751" spans="2:39">
      <c r="B2751" s="90" t="s">
        <v>1362</v>
      </c>
      <c r="C2751" s="90" t="s">
        <v>164</v>
      </c>
      <c r="AM2751" s="10"/>
    </row>
    <row r="2752" spans="2:39">
      <c r="B2752" s="90" t="s">
        <v>2768</v>
      </c>
      <c r="C2752" s="90" t="s">
        <v>164</v>
      </c>
      <c r="AM2752" s="10"/>
    </row>
    <row r="2753" spans="2:39">
      <c r="B2753" s="90" t="s">
        <v>1363</v>
      </c>
      <c r="C2753" s="90" t="s">
        <v>164</v>
      </c>
      <c r="AM2753" s="10"/>
    </row>
    <row r="2754" spans="2:39">
      <c r="B2754" s="90" t="s">
        <v>1364</v>
      </c>
      <c r="C2754" s="90" t="s">
        <v>164</v>
      </c>
      <c r="AM2754" s="10"/>
    </row>
    <row r="2755" spans="2:39">
      <c r="B2755" s="90" t="s">
        <v>1365</v>
      </c>
      <c r="C2755" s="90" t="s">
        <v>164</v>
      </c>
      <c r="AM2755" s="10"/>
    </row>
    <row r="2756" spans="2:39">
      <c r="B2756" s="90" t="s">
        <v>2750</v>
      </c>
      <c r="C2756" s="90" t="s">
        <v>164</v>
      </c>
      <c r="AM2756" s="10"/>
    </row>
    <row r="2757" spans="2:39">
      <c r="B2757" s="90" t="s">
        <v>3689</v>
      </c>
      <c r="C2757" s="90" t="s">
        <v>164</v>
      </c>
      <c r="AM2757" s="10"/>
    </row>
    <row r="2758" spans="2:39">
      <c r="B2758" s="90" t="s">
        <v>1366</v>
      </c>
      <c r="C2758" s="90" t="s">
        <v>164</v>
      </c>
      <c r="AM2758" s="10"/>
    </row>
    <row r="2759" spans="2:39">
      <c r="B2759" s="90" t="s">
        <v>1367</v>
      </c>
      <c r="C2759" s="90" t="s">
        <v>164</v>
      </c>
      <c r="AM2759" s="10"/>
    </row>
    <row r="2760" spans="2:39">
      <c r="B2760" s="90" t="s">
        <v>3432</v>
      </c>
      <c r="C2760" s="90" t="s">
        <v>164</v>
      </c>
      <c r="AM2760" s="10"/>
    </row>
    <row r="2761" spans="2:39">
      <c r="B2761" s="90" t="s">
        <v>2848</v>
      </c>
      <c r="C2761" s="90" t="s">
        <v>164</v>
      </c>
      <c r="AM2761" s="10"/>
    </row>
    <row r="2762" spans="2:39">
      <c r="B2762" s="90" t="s">
        <v>1368</v>
      </c>
      <c r="C2762" s="90" t="s">
        <v>164</v>
      </c>
      <c r="AM2762" s="10"/>
    </row>
    <row r="2763" spans="2:39">
      <c r="B2763" s="90" t="s">
        <v>2801</v>
      </c>
      <c r="C2763" s="90" t="s">
        <v>164</v>
      </c>
      <c r="AM2763" s="10"/>
    </row>
    <row r="2764" spans="2:39">
      <c r="B2764" s="90" t="s">
        <v>1369</v>
      </c>
      <c r="C2764" s="90" t="s">
        <v>164</v>
      </c>
      <c r="AM2764" s="10"/>
    </row>
    <row r="2765" spans="2:39">
      <c r="B2765" s="90" t="s">
        <v>1429</v>
      </c>
      <c r="C2765" s="90" t="s">
        <v>164</v>
      </c>
      <c r="AM2765" s="10"/>
    </row>
    <row r="2766" spans="2:39">
      <c r="B2766" s="90" t="s">
        <v>1370</v>
      </c>
      <c r="C2766" s="90" t="s">
        <v>164</v>
      </c>
      <c r="AM2766" s="10"/>
    </row>
    <row r="2767" spans="2:39">
      <c r="B2767" s="90" t="s">
        <v>2503</v>
      </c>
      <c r="C2767" s="90" t="s">
        <v>164</v>
      </c>
      <c r="AM2767" s="10"/>
    </row>
    <row r="2768" spans="2:39">
      <c r="B2768" s="90" t="s">
        <v>2798</v>
      </c>
      <c r="C2768" s="90" t="s">
        <v>164</v>
      </c>
      <c r="AM2768" s="10"/>
    </row>
    <row r="2769" spans="2:39">
      <c r="B2769" s="90" t="s">
        <v>1371</v>
      </c>
      <c r="C2769" s="90" t="s">
        <v>164</v>
      </c>
      <c r="AM2769" s="10"/>
    </row>
    <row r="2770" spans="2:39">
      <c r="B2770" s="90" t="s">
        <v>1372</v>
      </c>
      <c r="C2770" s="90" t="s">
        <v>164</v>
      </c>
      <c r="AM2770" s="10"/>
    </row>
    <row r="2771" spans="2:39">
      <c r="B2771" s="90" t="s">
        <v>1373</v>
      </c>
      <c r="C2771" s="90" t="s">
        <v>164</v>
      </c>
      <c r="AM2771" s="10"/>
    </row>
    <row r="2772" spans="2:39">
      <c r="B2772" s="90" t="s">
        <v>3848</v>
      </c>
      <c r="C2772" s="90" t="s">
        <v>164</v>
      </c>
      <c r="AM2772" s="10"/>
    </row>
    <row r="2773" spans="2:39">
      <c r="B2773" s="90" t="s">
        <v>1374</v>
      </c>
      <c r="C2773" s="90" t="s">
        <v>164</v>
      </c>
      <c r="AM2773" s="10"/>
    </row>
    <row r="2774" spans="2:39">
      <c r="B2774" s="90" t="s">
        <v>5156</v>
      </c>
      <c r="C2774" s="90" t="s">
        <v>164</v>
      </c>
      <c r="AM2774" s="10"/>
    </row>
    <row r="2775" spans="2:39">
      <c r="B2775" s="90" t="s">
        <v>2496</v>
      </c>
      <c r="C2775" s="90" t="s">
        <v>164</v>
      </c>
      <c r="AM2775" s="10"/>
    </row>
    <row r="2776" spans="2:39">
      <c r="B2776" s="90" t="s">
        <v>2497</v>
      </c>
      <c r="C2776" s="90" t="s">
        <v>164</v>
      </c>
      <c r="AM2776" s="10"/>
    </row>
    <row r="2777" spans="2:39">
      <c r="B2777" s="90" t="s">
        <v>3144</v>
      </c>
      <c r="C2777" s="90" t="s">
        <v>164</v>
      </c>
      <c r="AM2777" s="10"/>
    </row>
    <row r="2778" spans="2:39">
      <c r="B2778" s="90" t="s">
        <v>3377</v>
      </c>
      <c r="C2778" s="90" t="s">
        <v>164</v>
      </c>
      <c r="AM2778" s="10"/>
    </row>
    <row r="2779" spans="2:39">
      <c r="B2779" s="90" t="s">
        <v>3851</v>
      </c>
      <c r="C2779" s="90" t="s">
        <v>164</v>
      </c>
      <c r="AM2779" s="10"/>
    </row>
    <row r="2780" spans="2:39">
      <c r="B2780" s="90" t="s">
        <v>3676</v>
      </c>
      <c r="C2780" s="90" t="s">
        <v>164</v>
      </c>
      <c r="AM2780" s="10"/>
    </row>
    <row r="2781" spans="2:39">
      <c r="B2781" s="90" t="s">
        <v>3143</v>
      </c>
      <c r="C2781" s="90" t="s">
        <v>164</v>
      </c>
      <c r="AM2781" s="10"/>
    </row>
    <row r="2782" spans="2:39">
      <c r="B2782" s="90" t="s">
        <v>1375</v>
      </c>
      <c r="C2782" s="90" t="s">
        <v>164</v>
      </c>
      <c r="AM2782" s="10"/>
    </row>
    <row r="2783" spans="2:39">
      <c r="B2783" s="90" t="s">
        <v>3302</v>
      </c>
      <c r="C2783" s="90" t="s">
        <v>164</v>
      </c>
      <c r="AM2783" s="10"/>
    </row>
    <row r="2784" spans="2:39">
      <c r="B2784" s="90" t="s">
        <v>1376</v>
      </c>
      <c r="C2784" s="90" t="s">
        <v>164</v>
      </c>
      <c r="AM2784" s="10"/>
    </row>
    <row r="2785" spans="2:39">
      <c r="B2785" s="90" t="s">
        <v>1377</v>
      </c>
      <c r="C2785" s="90" t="s">
        <v>164</v>
      </c>
      <c r="AM2785" s="10"/>
    </row>
    <row r="2786" spans="2:39">
      <c r="B2786" s="90" t="s">
        <v>3298</v>
      </c>
      <c r="C2786" s="90" t="s">
        <v>164</v>
      </c>
      <c r="AM2786" s="10"/>
    </row>
    <row r="2787" spans="2:39">
      <c r="B2787" s="90" t="s">
        <v>1378</v>
      </c>
      <c r="C2787" s="90" t="s">
        <v>164</v>
      </c>
      <c r="AM2787" s="10"/>
    </row>
    <row r="2788" spans="2:39">
      <c r="B2788" s="90" t="s">
        <v>1379</v>
      </c>
      <c r="C2788" s="90" t="s">
        <v>164</v>
      </c>
      <c r="AM2788" s="10"/>
    </row>
    <row r="2789" spans="2:39">
      <c r="B2789" s="90" t="s">
        <v>3354</v>
      </c>
      <c r="C2789" s="90" t="s">
        <v>164</v>
      </c>
      <c r="AM2789" s="10"/>
    </row>
    <row r="2790" spans="2:39">
      <c r="B2790" s="90" t="s">
        <v>3346</v>
      </c>
      <c r="C2790" s="90" t="s">
        <v>164</v>
      </c>
      <c r="AM2790" s="10"/>
    </row>
    <row r="2791" spans="2:39">
      <c r="B2791" s="90" t="s">
        <v>3770</v>
      </c>
      <c r="C2791" s="90" t="s">
        <v>164</v>
      </c>
      <c r="AM2791" s="10"/>
    </row>
    <row r="2792" spans="2:39">
      <c r="B2792" s="90" t="s">
        <v>1380</v>
      </c>
      <c r="C2792" s="90" t="s">
        <v>164</v>
      </c>
      <c r="AM2792" s="10"/>
    </row>
    <row r="2793" spans="2:39">
      <c r="B2793" s="90" t="s">
        <v>1381</v>
      </c>
      <c r="C2793" s="90" t="s">
        <v>164</v>
      </c>
      <c r="AM2793" s="10"/>
    </row>
    <row r="2794" spans="2:39">
      <c r="B2794" s="90" t="s">
        <v>3130</v>
      </c>
      <c r="C2794" s="90" t="s">
        <v>164</v>
      </c>
      <c r="AM2794" s="10"/>
    </row>
    <row r="2795" spans="2:39">
      <c r="B2795" s="90" t="s">
        <v>5157</v>
      </c>
      <c r="C2795" s="90" t="s">
        <v>164</v>
      </c>
      <c r="AM2795" s="10"/>
    </row>
    <row r="2796" spans="2:39">
      <c r="B2796" s="90" t="s">
        <v>216</v>
      </c>
      <c r="C2796" s="90" t="s">
        <v>164</v>
      </c>
      <c r="AM2796" s="10"/>
    </row>
    <row r="2797" spans="2:39">
      <c r="B2797" s="90" t="s">
        <v>1438</v>
      </c>
      <c r="C2797" s="90" t="s">
        <v>164</v>
      </c>
      <c r="AM2797" s="10"/>
    </row>
    <row r="2798" spans="2:39">
      <c r="B2798" s="90" t="s">
        <v>2777</v>
      </c>
      <c r="C2798" s="90" t="s">
        <v>164</v>
      </c>
      <c r="AM2798" s="10"/>
    </row>
    <row r="2799" spans="2:39">
      <c r="B2799" s="90" t="s">
        <v>2775</v>
      </c>
      <c r="C2799" s="90" t="s">
        <v>164</v>
      </c>
      <c r="AM2799" s="10"/>
    </row>
    <row r="2800" spans="2:39">
      <c r="B2800" s="90" t="s">
        <v>2776</v>
      </c>
      <c r="C2800" s="90" t="s">
        <v>164</v>
      </c>
      <c r="AM2800" s="10"/>
    </row>
    <row r="2801" spans="2:39">
      <c r="B2801" s="90" t="s">
        <v>1382</v>
      </c>
      <c r="C2801" s="90" t="s">
        <v>164</v>
      </c>
      <c r="AM2801" s="10"/>
    </row>
    <row r="2802" spans="2:39">
      <c r="B2802" s="90" t="s">
        <v>1383</v>
      </c>
      <c r="C2802" s="90" t="s">
        <v>164</v>
      </c>
      <c r="AM2802" s="10"/>
    </row>
    <row r="2803" spans="2:39">
      <c r="B2803" s="90" t="s">
        <v>5601</v>
      </c>
      <c r="C2803" s="90" t="s">
        <v>164</v>
      </c>
      <c r="AM2803" s="10"/>
    </row>
    <row r="2804" spans="2:39">
      <c r="B2804" s="90" t="s">
        <v>1384</v>
      </c>
      <c r="C2804" s="90" t="s">
        <v>164</v>
      </c>
      <c r="AM2804" s="10"/>
    </row>
    <row r="2805" spans="2:39">
      <c r="B2805" s="90" t="s">
        <v>3559</v>
      </c>
      <c r="C2805" s="90" t="s">
        <v>164</v>
      </c>
      <c r="AM2805" s="10"/>
    </row>
    <row r="2806" spans="2:39">
      <c r="B2806" s="90" t="s">
        <v>1432</v>
      </c>
      <c r="C2806" s="90" t="s">
        <v>164</v>
      </c>
      <c r="AM2806" s="10"/>
    </row>
    <row r="2807" spans="2:39">
      <c r="B2807" s="90" t="s">
        <v>3495</v>
      </c>
      <c r="C2807" s="90" t="s">
        <v>164</v>
      </c>
      <c r="AM2807" s="10"/>
    </row>
    <row r="2808" spans="2:39">
      <c r="B2808" s="90" t="s">
        <v>3195</v>
      </c>
      <c r="C2808" s="90" t="s">
        <v>164</v>
      </c>
      <c r="AM2808" s="10"/>
    </row>
    <row r="2809" spans="2:39">
      <c r="B2809" s="90" t="s">
        <v>1385</v>
      </c>
      <c r="C2809" s="90" t="s">
        <v>164</v>
      </c>
      <c r="AM2809" s="10"/>
    </row>
    <row r="2810" spans="2:39">
      <c r="B2810" s="90" t="s">
        <v>1386</v>
      </c>
      <c r="C2810" s="90" t="s">
        <v>164</v>
      </c>
      <c r="AM2810" s="10"/>
    </row>
    <row r="2811" spans="2:39">
      <c r="B2811" s="90" t="s">
        <v>3487</v>
      </c>
      <c r="C2811" s="90" t="s">
        <v>164</v>
      </c>
      <c r="AM2811" s="10"/>
    </row>
    <row r="2812" spans="2:39">
      <c r="B2812" s="90" t="s">
        <v>3703</v>
      </c>
      <c r="C2812" s="90" t="s">
        <v>164</v>
      </c>
      <c r="AM2812" s="10"/>
    </row>
    <row r="2813" spans="2:39">
      <c r="B2813" s="90" t="s">
        <v>3203</v>
      </c>
      <c r="C2813" s="90" t="s">
        <v>164</v>
      </c>
      <c r="AM2813" s="10"/>
    </row>
    <row r="2814" spans="2:39">
      <c r="B2814" s="90" t="s">
        <v>1387</v>
      </c>
      <c r="C2814" s="90" t="s">
        <v>164</v>
      </c>
      <c r="AM2814" s="10"/>
    </row>
    <row r="2815" spans="2:39">
      <c r="B2815" s="90" t="s">
        <v>1388</v>
      </c>
      <c r="C2815" s="90" t="s">
        <v>164</v>
      </c>
      <c r="AM2815" s="10"/>
    </row>
    <row r="2816" spans="2:39">
      <c r="B2816" s="90" t="s">
        <v>1389</v>
      </c>
      <c r="C2816" s="90" t="s">
        <v>164</v>
      </c>
      <c r="AM2816" s="10"/>
    </row>
    <row r="2817" spans="2:39">
      <c r="B2817" s="90" t="s">
        <v>1390</v>
      </c>
      <c r="C2817" s="90" t="s">
        <v>164</v>
      </c>
      <c r="AM2817" s="10"/>
    </row>
    <row r="2818" spans="2:39">
      <c r="B2818" s="90" t="s">
        <v>2126</v>
      </c>
      <c r="C2818" s="90" t="s">
        <v>164</v>
      </c>
      <c r="AM2818" s="10"/>
    </row>
    <row r="2819" spans="2:39">
      <c r="B2819" s="90" t="s">
        <v>2858</v>
      </c>
      <c r="C2819" s="90" t="s">
        <v>164</v>
      </c>
      <c r="AM2819" s="10"/>
    </row>
    <row r="2820" spans="2:39">
      <c r="B2820" s="90" t="s">
        <v>1391</v>
      </c>
      <c r="C2820" s="90" t="s">
        <v>164</v>
      </c>
      <c r="AM2820" s="10"/>
    </row>
    <row r="2821" spans="2:39">
      <c r="B2821" s="90" t="s">
        <v>1392</v>
      </c>
      <c r="C2821" s="90" t="s">
        <v>164</v>
      </c>
      <c r="AM2821" s="10"/>
    </row>
    <row r="2822" spans="2:39">
      <c r="B2822" s="90" t="s">
        <v>1393</v>
      </c>
      <c r="C2822" s="90" t="s">
        <v>164</v>
      </c>
      <c r="AM2822" s="10"/>
    </row>
    <row r="2823" spans="2:39">
      <c r="B2823" s="90" t="s">
        <v>1394</v>
      </c>
      <c r="C2823" s="90" t="s">
        <v>164</v>
      </c>
      <c r="AM2823" s="10"/>
    </row>
    <row r="2824" spans="2:39">
      <c r="B2824" s="90" t="s">
        <v>3411</v>
      </c>
      <c r="C2824" s="90" t="s">
        <v>164</v>
      </c>
      <c r="AM2824" s="10"/>
    </row>
    <row r="2825" spans="2:39">
      <c r="B2825" s="90" t="s">
        <v>3632</v>
      </c>
      <c r="C2825" s="90" t="s">
        <v>164</v>
      </c>
      <c r="AM2825" s="10"/>
    </row>
    <row r="2826" spans="2:39">
      <c r="B2826" s="90" t="s">
        <v>3779</v>
      </c>
      <c r="C2826" s="90" t="s">
        <v>164</v>
      </c>
      <c r="AM2826" s="10"/>
    </row>
    <row r="2827" spans="2:39">
      <c r="B2827" s="90" t="s">
        <v>1395</v>
      </c>
      <c r="C2827" s="90" t="s">
        <v>164</v>
      </c>
      <c r="AM2827" s="10"/>
    </row>
    <row r="2828" spans="2:39">
      <c r="B2828" s="90" t="s">
        <v>1396</v>
      </c>
      <c r="C2828" s="90" t="s">
        <v>164</v>
      </c>
      <c r="AM2828" s="10"/>
    </row>
    <row r="2829" spans="2:39">
      <c r="B2829" s="90" t="s">
        <v>1397</v>
      </c>
      <c r="C2829" s="90" t="s">
        <v>164</v>
      </c>
      <c r="AM2829" s="10"/>
    </row>
    <row r="2830" spans="2:39">
      <c r="B2830" s="90" t="s">
        <v>1398</v>
      </c>
      <c r="C2830" s="90" t="s">
        <v>164</v>
      </c>
      <c r="AM2830" s="10"/>
    </row>
    <row r="2831" spans="2:39">
      <c r="B2831" s="90" t="s">
        <v>1399</v>
      </c>
      <c r="C2831" s="90" t="s">
        <v>164</v>
      </c>
      <c r="AM2831" s="10"/>
    </row>
    <row r="2832" spans="2:39">
      <c r="B2832" s="90" t="s">
        <v>2803</v>
      </c>
      <c r="C2832" s="90" t="s">
        <v>164</v>
      </c>
      <c r="AM2832" s="10"/>
    </row>
    <row r="2833" spans="2:39">
      <c r="B2833" s="90" t="s">
        <v>2796</v>
      </c>
      <c r="C2833" s="90" t="s">
        <v>164</v>
      </c>
      <c r="AM2833" s="10"/>
    </row>
    <row r="2834" spans="2:39">
      <c r="B2834" s="90" t="s">
        <v>1400</v>
      </c>
      <c r="C2834" s="90" t="s">
        <v>164</v>
      </c>
      <c r="AM2834" s="10"/>
    </row>
    <row r="2835" spans="2:39">
      <c r="B2835" s="90" t="s">
        <v>1401</v>
      </c>
      <c r="C2835" s="90" t="s">
        <v>164</v>
      </c>
      <c r="AM2835" s="10"/>
    </row>
    <row r="2836" spans="2:39">
      <c r="B2836" s="90" t="s">
        <v>1402</v>
      </c>
      <c r="C2836" s="90" t="s">
        <v>164</v>
      </c>
      <c r="AM2836" s="10"/>
    </row>
    <row r="2837" spans="2:39">
      <c r="B2837" s="90" t="s">
        <v>1403</v>
      </c>
      <c r="C2837" s="90" t="s">
        <v>164</v>
      </c>
      <c r="AM2837" s="10"/>
    </row>
    <row r="2838" spans="2:39">
      <c r="B2838" s="90" t="s">
        <v>2807</v>
      </c>
      <c r="C2838" s="90" t="s">
        <v>164</v>
      </c>
      <c r="AM2838" s="10"/>
    </row>
    <row r="2839" spans="2:39">
      <c r="B2839" s="90" t="s">
        <v>783</v>
      </c>
      <c r="C2839" s="90" t="s">
        <v>164</v>
      </c>
      <c r="AM2839" s="10"/>
    </row>
    <row r="2840" spans="2:39">
      <c r="B2840" s="90" t="s">
        <v>1404</v>
      </c>
      <c r="C2840" s="90" t="s">
        <v>164</v>
      </c>
      <c r="AM2840" s="10"/>
    </row>
    <row r="2841" spans="2:39">
      <c r="B2841" s="90" t="s">
        <v>1405</v>
      </c>
      <c r="C2841" s="90" t="s">
        <v>164</v>
      </c>
      <c r="AM2841" s="10"/>
    </row>
    <row r="2842" spans="2:39">
      <c r="B2842" s="90" t="s">
        <v>1406</v>
      </c>
      <c r="C2842" s="90" t="s">
        <v>164</v>
      </c>
      <c r="AM2842" s="10"/>
    </row>
    <row r="2843" spans="2:39">
      <c r="B2843" s="90" t="s">
        <v>3314</v>
      </c>
      <c r="C2843" s="90" t="s">
        <v>164</v>
      </c>
      <c r="AM2843" s="10"/>
    </row>
    <row r="2844" spans="2:39">
      <c r="B2844" s="90" t="s">
        <v>3199</v>
      </c>
      <c r="C2844" s="90" t="s">
        <v>164</v>
      </c>
      <c r="AM2844" s="10"/>
    </row>
    <row r="2845" spans="2:39">
      <c r="B2845" s="90" t="s">
        <v>2794</v>
      </c>
      <c r="C2845" s="90" t="s">
        <v>164</v>
      </c>
      <c r="AM2845" s="10"/>
    </row>
    <row r="2846" spans="2:39">
      <c r="B2846" s="90" t="s">
        <v>1407</v>
      </c>
      <c r="C2846" s="90" t="s">
        <v>164</v>
      </c>
      <c r="AM2846" s="10"/>
    </row>
    <row r="2847" spans="2:39">
      <c r="B2847" s="90" t="s">
        <v>5672</v>
      </c>
      <c r="C2847" s="90" t="s">
        <v>164</v>
      </c>
      <c r="AM2847" s="10"/>
    </row>
    <row r="2848" spans="2:39">
      <c r="B2848" s="90" t="s">
        <v>3464</v>
      </c>
      <c r="C2848" s="90" t="s">
        <v>164</v>
      </c>
      <c r="AM2848" s="10"/>
    </row>
    <row r="2849" spans="2:39">
      <c r="B2849" s="90" t="s">
        <v>1408</v>
      </c>
      <c r="C2849" s="90" t="s">
        <v>164</v>
      </c>
      <c r="AM2849" s="10"/>
    </row>
    <row r="2850" spans="2:39">
      <c r="B2850" s="90" t="s">
        <v>1409</v>
      </c>
      <c r="C2850" s="90" t="s">
        <v>164</v>
      </c>
      <c r="AM2850" s="10"/>
    </row>
    <row r="2851" spans="2:39">
      <c r="B2851" s="90" t="s">
        <v>1410</v>
      </c>
      <c r="C2851" s="90" t="s">
        <v>164</v>
      </c>
      <c r="AM2851" s="10"/>
    </row>
    <row r="2852" spans="2:39">
      <c r="B2852" s="90" t="s">
        <v>3847</v>
      </c>
      <c r="C2852" s="90" t="s">
        <v>164</v>
      </c>
      <c r="AM2852" s="10"/>
    </row>
    <row r="2853" spans="2:39">
      <c r="B2853" s="90" t="s">
        <v>2488</v>
      </c>
      <c r="C2853" s="90" t="s">
        <v>164</v>
      </c>
      <c r="AM2853" s="10"/>
    </row>
    <row r="2854" spans="2:39">
      <c r="B2854" s="90" t="s">
        <v>1411</v>
      </c>
      <c r="C2854" s="90" t="s">
        <v>164</v>
      </c>
      <c r="AM2854" s="10"/>
    </row>
    <row r="2855" spans="2:39">
      <c r="B2855" s="90" t="s">
        <v>1412</v>
      </c>
      <c r="C2855" s="90" t="s">
        <v>164</v>
      </c>
      <c r="AM2855" s="10"/>
    </row>
    <row r="2856" spans="2:39">
      <c r="B2856" s="90" t="s">
        <v>461</v>
      </c>
      <c r="C2856" s="90" t="s">
        <v>164</v>
      </c>
      <c r="AM2856" s="10"/>
    </row>
    <row r="2857" spans="2:39">
      <c r="B2857" s="90" t="s">
        <v>1413</v>
      </c>
      <c r="C2857" s="90" t="s">
        <v>164</v>
      </c>
      <c r="AM2857" s="10"/>
    </row>
    <row r="2858" spans="2:39">
      <c r="B2858" s="90" t="s">
        <v>3221</v>
      </c>
      <c r="C2858" s="90" t="s">
        <v>3132</v>
      </c>
      <c r="AM2858" s="10"/>
    </row>
    <row r="2859" spans="2:39">
      <c r="B2859" s="90" t="s">
        <v>3131</v>
      </c>
      <c r="C2859" s="90" t="s">
        <v>3132</v>
      </c>
      <c r="AM2859" s="10"/>
    </row>
    <row r="2860" spans="2:39">
      <c r="B2860" s="90" t="s">
        <v>1547</v>
      </c>
      <c r="C2860" s="90" t="s">
        <v>162</v>
      </c>
      <c r="AM2860" s="10"/>
    </row>
    <row r="2861" spans="2:39">
      <c r="B2861" s="90" t="s">
        <v>1578</v>
      </c>
      <c r="C2861" s="90" t="s">
        <v>162</v>
      </c>
      <c r="AM2861" s="10"/>
    </row>
    <row r="2862" spans="2:39">
      <c r="B2862" s="90" t="s">
        <v>1579</v>
      </c>
      <c r="C2862" s="90" t="s">
        <v>162</v>
      </c>
      <c r="AM2862" s="10"/>
    </row>
    <row r="2863" spans="2:39">
      <c r="B2863" s="90" t="s">
        <v>1580</v>
      </c>
      <c r="C2863" s="90" t="s">
        <v>162</v>
      </c>
      <c r="AM2863" s="10"/>
    </row>
    <row r="2864" spans="2:39">
      <c r="B2864" s="90" t="s">
        <v>1590</v>
      </c>
      <c r="C2864" s="90" t="s">
        <v>162</v>
      </c>
      <c r="AM2864" s="10"/>
    </row>
    <row r="2865" spans="2:39">
      <c r="B2865" s="90" t="s">
        <v>1604</v>
      </c>
      <c r="C2865" s="90" t="s">
        <v>162</v>
      </c>
      <c r="AM2865" s="10"/>
    </row>
    <row r="2866" spans="2:39">
      <c r="B2866" s="90" t="s">
        <v>1667</v>
      </c>
      <c r="C2866" s="90" t="s">
        <v>162</v>
      </c>
      <c r="AM2866" s="10"/>
    </row>
    <row r="2867" spans="2:39">
      <c r="B2867" s="90" t="s">
        <v>1668</v>
      </c>
      <c r="C2867" s="90" t="s">
        <v>162</v>
      </c>
      <c r="AM2867" s="10"/>
    </row>
    <row r="2868" spans="2:39">
      <c r="B2868" s="90" t="s">
        <v>1672</v>
      </c>
      <c r="C2868" s="90" t="s">
        <v>162</v>
      </c>
      <c r="AM2868" s="10"/>
    </row>
    <row r="2869" spans="2:39">
      <c r="B2869" s="90" t="s">
        <v>1698</v>
      </c>
      <c r="C2869" s="90" t="s">
        <v>162</v>
      </c>
      <c r="AM2869" s="10"/>
    </row>
    <row r="2870" spans="2:39">
      <c r="B2870" s="90" t="s">
        <v>1700</v>
      </c>
      <c r="C2870" s="90" t="s">
        <v>162</v>
      </c>
      <c r="AM2870" s="10"/>
    </row>
    <row r="2871" spans="2:39">
      <c r="B2871" s="90" t="s">
        <v>1714</v>
      </c>
      <c r="C2871" s="90" t="s">
        <v>162</v>
      </c>
      <c r="AM2871" s="10"/>
    </row>
    <row r="2872" spans="2:39">
      <c r="B2872" s="90" t="s">
        <v>1793</v>
      </c>
      <c r="C2872" s="90" t="s">
        <v>162</v>
      </c>
      <c r="AM2872" s="10"/>
    </row>
    <row r="2873" spans="2:39">
      <c r="B2873" s="90" t="s">
        <v>1872</v>
      </c>
      <c r="C2873" s="90" t="s">
        <v>162</v>
      </c>
      <c r="AM2873" s="10"/>
    </row>
    <row r="2874" spans="2:39">
      <c r="B2874" s="90" t="s">
        <v>1877</v>
      </c>
      <c r="C2874" s="90" t="s">
        <v>162</v>
      </c>
      <c r="AM2874" s="10"/>
    </row>
    <row r="2875" spans="2:39">
      <c r="B2875" s="90" t="s">
        <v>1879</v>
      </c>
      <c r="C2875" s="90" t="s">
        <v>162</v>
      </c>
      <c r="AM2875" s="10"/>
    </row>
    <row r="2876" spans="2:39">
      <c r="B2876" s="90" t="s">
        <v>1896</v>
      </c>
      <c r="C2876" s="90" t="s">
        <v>162</v>
      </c>
      <c r="AM2876" s="10"/>
    </row>
    <row r="2877" spans="2:39">
      <c r="B2877" s="90" t="s">
        <v>1897</v>
      </c>
      <c r="C2877" s="90" t="s">
        <v>162</v>
      </c>
      <c r="AM2877" s="10"/>
    </row>
    <row r="2878" spans="2:39">
      <c r="B2878" s="90" t="s">
        <v>1898</v>
      </c>
      <c r="C2878" s="90" t="s">
        <v>162</v>
      </c>
      <c r="AM2878" s="10"/>
    </row>
    <row r="2879" spans="2:39">
      <c r="B2879" s="90" t="s">
        <v>1899</v>
      </c>
      <c r="C2879" s="90" t="s">
        <v>162</v>
      </c>
      <c r="AM2879" s="10"/>
    </row>
    <row r="2880" spans="2:39">
      <c r="B2880" s="90" t="s">
        <v>1953</v>
      </c>
      <c r="C2880" s="90" t="s">
        <v>162</v>
      </c>
      <c r="AM2880" s="10"/>
    </row>
    <row r="2881" spans="2:39">
      <c r="B2881" s="90" t="s">
        <v>1962</v>
      </c>
      <c r="C2881" s="90" t="s">
        <v>162</v>
      </c>
      <c r="AM2881" s="10"/>
    </row>
    <row r="2882" spans="2:39">
      <c r="B2882" s="90" t="s">
        <v>2721</v>
      </c>
      <c r="C2882" s="90" t="s">
        <v>162</v>
      </c>
      <c r="AM2882" s="10"/>
    </row>
    <row r="2883" spans="2:39">
      <c r="B2883" s="90" t="s">
        <v>1963</v>
      </c>
      <c r="C2883" s="90" t="s">
        <v>162</v>
      </c>
      <c r="AM2883" s="10"/>
    </row>
    <row r="2884" spans="2:39">
      <c r="B2884" s="90" t="s">
        <v>3563</v>
      </c>
      <c r="C2884" s="90" t="s">
        <v>162</v>
      </c>
      <c r="AM2884" s="10"/>
    </row>
    <row r="2885" spans="2:39">
      <c r="B2885" s="90" t="s">
        <v>1964</v>
      </c>
      <c r="C2885" s="90" t="s">
        <v>162</v>
      </c>
      <c r="AM2885" s="10"/>
    </row>
    <row r="2886" spans="2:39">
      <c r="B2886" s="90" t="s">
        <v>3705</v>
      </c>
      <c r="C2886" s="90" t="s">
        <v>162</v>
      </c>
      <c r="AM2886" s="10"/>
    </row>
    <row r="2887" spans="2:39">
      <c r="B2887" s="90" t="s">
        <v>2009</v>
      </c>
      <c r="C2887" s="90" t="s">
        <v>162</v>
      </c>
      <c r="AM2887" s="10"/>
    </row>
    <row r="2888" spans="2:39">
      <c r="B2888" s="90" t="s">
        <v>3582</v>
      </c>
      <c r="C2888" s="90" t="s">
        <v>162</v>
      </c>
      <c r="AM2888" s="10"/>
    </row>
    <row r="2889" spans="2:39">
      <c r="B2889" s="90" t="s">
        <v>2010</v>
      </c>
      <c r="C2889" s="90" t="s">
        <v>162</v>
      </c>
      <c r="AM2889" s="10"/>
    </row>
    <row r="2890" spans="2:39">
      <c r="B2890" s="90" t="s">
        <v>1486</v>
      </c>
      <c r="C2890" s="90" t="s">
        <v>655</v>
      </c>
      <c r="AM2890" s="10"/>
    </row>
    <row r="2891" spans="2:39">
      <c r="B2891" s="90" t="s">
        <v>3663</v>
      </c>
      <c r="C2891" s="90" t="s">
        <v>655</v>
      </c>
      <c r="AM2891" s="10"/>
    </row>
    <row r="2892" spans="2:39">
      <c r="B2892" s="90" t="s">
        <v>1494</v>
      </c>
      <c r="C2892" s="90" t="s">
        <v>655</v>
      </c>
      <c r="AM2892" s="10"/>
    </row>
    <row r="2893" spans="2:39">
      <c r="B2893" s="90" t="s">
        <v>1499</v>
      </c>
      <c r="C2893" s="90" t="s">
        <v>655</v>
      </c>
      <c r="AM2893" s="10"/>
    </row>
    <row r="2894" spans="2:39">
      <c r="B2894" s="90" t="s">
        <v>1500</v>
      </c>
      <c r="C2894" s="90" t="s">
        <v>655</v>
      </c>
      <c r="AM2894" s="10"/>
    </row>
    <row r="2895" spans="2:39">
      <c r="B2895" s="90" t="s">
        <v>1501</v>
      </c>
      <c r="C2895" s="90" t="s">
        <v>655</v>
      </c>
      <c r="AM2895" s="10"/>
    </row>
    <row r="2896" spans="2:39">
      <c r="B2896" s="90" t="s">
        <v>1502</v>
      </c>
      <c r="C2896" s="90" t="s">
        <v>655</v>
      </c>
      <c r="AM2896" s="10"/>
    </row>
    <row r="2897" spans="2:39">
      <c r="B2897" s="90" t="s">
        <v>1503</v>
      </c>
      <c r="C2897" s="90" t="s">
        <v>655</v>
      </c>
      <c r="AM2897" s="10"/>
    </row>
    <row r="2898" spans="2:39">
      <c r="B2898" s="90" t="s">
        <v>1504</v>
      </c>
      <c r="C2898" s="90" t="s">
        <v>655</v>
      </c>
      <c r="AM2898" s="10"/>
    </row>
    <row r="2899" spans="2:39">
      <c r="B2899" s="90" t="s">
        <v>1506</v>
      </c>
      <c r="C2899" s="90" t="s">
        <v>655</v>
      </c>
      <c r="AM2899" s="10"/>
    </row>
    <row r="2900" spans="2:39">
      <c r="B2900" s="90" t="s">
        <v>1507</v>
      </c>
      <c r="C2900" s="90" t="s">
        <v>655</v>
      </c>
      <c r="AM2900" s="10"/>
    </row>
    <row r="2901" spans="2:39">
      <c r="B2901" s="90" t="s">
        <v>3819</v>
      </c>
      <c r="C2901" s="90" t="s">
        <v>655</v>
      </c>
      <c r="AM2901" s="10"/>
    </row>
    <row r="2902" spans="2:39">
      <c r="B2902" s="90" t="s">
        <v>1546</v>
      </c>
      <c r="C2902" s="90" t="s">
        <v>655</v>
      </c>
      <c r="AM2902" s="10"/>
    </row>
    <row r="2903" spans="2:39">
      <c r="B2903" s="90" t="s">
        <v>1550</v>
      </c>
      <c r="C2903" s="90" t="s">
        <v>655</v>
      </c>
      <c r="AM2903" s="10"/>
    </row>
    <row r="2904" spans="2:39">
      <c r="B2904" s="90" t="s">
        <v>3818</v>
      </c>
      <c r="C2904" s="90" t="s">
        <v>655</v>
      </c>
      <c r="AM2904" s="10"/>
    </row>
    <row r="2905" spans="2:39">
      <c r="B2905" s="90" t="s">
        <v>2717</v>
      </c>
      <c r="C2905" s="90" t="s">
        <v>655</v>
      </c>
      <c r="AM2905" s="10"/>
    </row>
    <row r="2906" spans="2:39">
      <c r="B2906" s="90" t="s">
        <v>1572</v>
      </c>
      <c r="C2906" s="90" t="s">
        <v>655</v>
      </c>
      <c r="AM2906" s="10"/>
    </row>
    <row r="2907" spans="2:39">
      <c r="B2907" s="90" t="s">
        <v>1573</v>
      </c>
      <c r="C2907" s="90" t="s">
        <v>655</v>
      </c>
      <c r="AM2907" s="10"/>
    </row>
    <row r="2908" spans="2:39">
      <c r="B2908" s="90" t="s">
        <v>1601</v>
      </c>
      <c r="C2908" s="90" t="s">
        <v>655</v>
      </c>
      <c r="AM2908" s="10"/>
    </row>
    <row r="2909" spans="2:39">
      <c r="B2909" s="90" t="s">
        <v>1631</v>
      </c>
      <c r="C2909" s="90" t="s">
        <v>655</v>
      </c>
      <c r="AM2909" s="10"/>
    </row>
    <row r="2910" spans="2:39">
      <c r="B2910" s="90" t="s">
        <v>1633</v>
      </c>
      <c r="C2910" s="90" t="s">
        <v>655</v>
      </c>
      <c r="AM2910" s="10"/>
    </row>
    <row r="2911" spans="2:39">
      <c r="B2911" s="90" t="s">
        <v>1634</v>
      </c>
      <c r="C2911" s="90" t="s">
        <v>655</v>
      </c>
      <c r="AM2911" s="10"/>
    </row>
    <row r="2912" spans="2:39">
      <c r="B2912" s="90" t="s">
        <v>1637</v>
      </c>
      <c r="C2912" s="90" t="s">
        <v>655</v>
      </c>
      <c r="AM2912" s="10"/>
    </row>
    <row r="2913" spans="2:39">
      <c r="B2913" s="90" t="s">
        <v>1644</v>
      </c>
      <c r="C2913" s="90" t="s">
        <v>655</v>
      </c>
      <c r="AM2913" s="10"/>
    </row>
    <row r="2914" spans="2:39">
      <c r="B2914" s="90" t="s">
        <v>1647</v>
      </c>
      <c r="C2914" s="90" t="s">
        <v>655</v>
      </c>
      <c r="AM2914" s="10"/>
    </row>
    <row r="2915" spans="2:39">
      <c r="B2915" s="90" t="s">
        <v>1648</v>
      </c>
      <c r="C2915" s="90" t="s">
        <v>655</v>
      </c>
      <c r="AM2915" s="10"/>
    </row>
    <row r="2916" spans="2:39">
      <c r="B2916" s="90" t="s">
        <v>1666</v>
      </c>
      <c r="C2916" s="90" t="s">
        <v>655</v>
      </c>
      <c r="AM2916" s="10"/>
    </row>
    <row r="2917" spans="2:39">
      <c r="B2917" s="90" t="s">
        <v>1670</v>
      </c>
      <c r="C2917" s="90" t="s">
        <v>655</v>
      </c>
      <c r="AM2917" s="10"/>
    </row>
    <row r="2918" spans="2:39">
      <c r="B2918" s="90" t="s">
        <v>1676</v>
      </c>
      <c r="C2918" s="90" t="s">
        <v>655</v>
      </c>
      <c r="AM2918" s="10"/>
    </row>
    <row r="2919" spans="2:39">
      <c r="B2919" s="90" t="s">
        <v>1677</v>
      </c>
      <c r="C2919" s="90" t="s">
        <v>655</v>
      </c>
      <c r="AM2919" s="10"/>
    </row>
    <row r="2920" spans="2:39">
      <c r="B2920" s="90" t="s">
        <v>1679</v>
      </c>
      <c r="C2920" s="90" t="s">
        <v>655</v>
      </c>
      <c r="AM2920" s="10"/>
    </row>
    <row r="2921" spans="2:39">
      <c r="B2921" s="90" t="s">
        <v>3324</v>
      </c>
      <c r="C2921" s="90" t="s">
        <v>655</v>
      </c>
      <c r="AM2921" s="10"/>
    </row>
    <row r="2922" spans="2:39">
      <c r="B2922" s="90" t="s">
        <v>1688</v>
      </c>
      <c r="C2922" s="90" t="s">
        <v>655</v>
      </c>
      <c r="AM2922" s="10"/>
    </row>
    <row r="2923" spans="2:39">
      <c r="B2923" s="90" t="s">
        <v>1690</v>
      </c>
      <c r="C2923" s="90" t="s">
        <v>655</v>
      </c>
      <c r="AM2923" s="10"/>
    </row>
    <row r="2924" spans="2:39">
      <c r="B2924" s="90" t="s">
        <v>1692</v>
      </c>
      <c r="C2924" s="90" t="s">
        <v>655</v>
      </c>
      <c r="AM2924" s="10"/>
    </row>
    <row r="2925" spans="2:39">
      <c r="B2925" s="90" t="s">
        <v>1693</v>
      </c>
      <c r="C2925" s="90" t="s">
        <v>655</v>
      </c>
      <c r="AM2925" s="10"/>
    </row>
    <row r="2926" spans="2:39">
      <c r="B2926" s="90" t="s">
        <v>1694</v>
      </c>
      <c r="C2926" s="90" t="s">
        <v>655</v>
      </c>
      <c r="AM2926" s="10"/>
    </row>
    <row r="2927" spans="2:39">
      <c r="B2927" s="90" t="s">
        <v>1696</v>
      </c>
      <c r="C2927" s="90" t="s">
        <v>655</v>
      </c>
      <c r="AM2927" s="10"/>
    </row>
    <row r="2928" spans="2:39">
      <c r="B2928" s="90" t="s">
        <v>3232</v>
      </c>
      <c r="C2928" s="90" t="s">
        <v>655</v>
      </c>
      <c r="AM2928" s="10"/>
    </row>
    <row r="2929" spans="2:39">
      <c r="B2929" s="90" t="s">
        <v>1697</v>
      </c>
      <c r="C2929" s="90" t="s">
        <v>655</v>
      </c>
      <c r="AM2929" s="10"/>
    </row>
    <row r="2930" spans="2:39">
      <c r="B2930" s="90" t="s">
        <v>1727</v>
      </c>
      <c r="C2930" s="90" t="s">
        <v>655</v>
      </c>
      <c r="AM2930" s="10"/>
    </row>
    <row r="2931" spans="2:39">
      <c r="B2931" s="90" t="s">
        <v>1739</v>
      </c>
      <c r="C2931" s="90" t="s">
        <v>655</v>
      </c>
      <c r="AM2931" s="10"/>
    </row>
    <row r="2932" spans="2:39">
      <c r="B2932" s="90" t="s">
        <v>1753</v>
      </c>
      <c r="C2932" s="90" t="s">
        <v>655</v>
      </c>
      <c r="AM2932" s="10"/>
    </row>
    <row r="2933" spans="2:39">
      <c r="B2933" s="90" t="s">
        <v>1757</v>
      </c>
      <c r="C2933" s="90" t="s">
        <v>655</v>
      </c>
      <c r="AM2933" s="10"/>
    </row>
    <row r="2934" spans="2:39">
      <c r="B2934" s="90" t="s">
        <v>1758</v>
      </c>
      <c r="C2934" s="90" t="s">
        <v>655</v>
      </c>
      <c r="AM2934" s="10"/>
    </row>
    <row r="2935" spans="2:39">
      <c r="B2935" s="90" t="s">
        <v>3817</v>
      </c>
      <c r="C2935" s="90" t="s">
        <v>655</v>
      </c>
      <c r="AM2935" s="10"/>
    </row>
    <row r="2936" spans="2:39">
      <c r="B2936" s="90" t="s">
        <v>1759</v>
      </c>
      <c r="C2936" s="90" t="s">
        <v>655</v>
      </c>
      <c r="AM2936" s="10"/>
    </row>
    <row r="2937" spans="2:39">
      <c r="B2937" s="90" t="s">
        <v>1772</v>
      </c>
      <c r="C2937" s="90" t="s">
        <v>655</v>
      </c>
      <c r="AM2937" s="10"/>
    </row>
    <row r="2938" spans="2:39">
      <c r="B2938" s="90" t="s">
        <v>1773</v>
      </c>
      <c r="C2938" s="90" t="s">
        <v>655</v>
      </c>
      <c r="AM2938" s="10"/>
    </row>
    <row r="2939" spans="2:39">
      <c r="B2939" s="90" t="s">
        <v>1774</v>
      </c>
      <c r="C2939" s="90" t="s">
        <v>655</v>
      </c>
      <c r="AM2939" s="10"/>
    </row>
    <row r="2940" spans="2:39">
      <c r="B2940" s="90" t="s">
        <v>1776</v>
      </c>
      <c r="C2940" s="90" t="s">
        <v>655</v>
      </c>
      <c r="AM2940" s="10"/>
    </row>
    <row r="2941" spans="2:39">
      <c r="B2941" s="90" t="s">
        <v>1784</v>
      </c>
      <c r="C2941" s="90" t="s">
        <v>655</v>
      </c>
      <c r="AM2941" s="10"/>
    </row>
    <row r="2942" spans="2:39">
      <c r="B2942" s="90" t="s">
        <v>1789</v>
      </c>
      <c r="C2942" s="90" t="s">
        <v>655</v>
      </c>
      <c r="AM2942" s="10"/>
    </row>
    <row r="2943" spans="2:39">
      <c r="B2943" s="90" t="s">
        <v>1792</v>
      </c>
      <c r="C2943" s="90" t="s">
        <v>655</v>
      </c>
      <c r="AM2943" s="10"/>
    </row>
    <row r="2944" spans="2:39">
      <c r="B2944" s="90" t="s">
        <v>1801</v>
      </c>
      <c r="C2944" s="90" t="s">
        <v>655</v>
      </c>
      <c r="AM2944" s="10"/>
    </row>
    <row r="2945" spans="2:39">
      <c r="B2945" s="90" t="s">
        <v>3602</v>
      </c>
      <c r="C2945" s="90" t="s">
        <v>655</v>
      </c>
      <c r="AM2945" s="10"/>
    </row>
    <row r="2946" spans="2:39">
      <c r="B2946" s="90" t="s">
        <v>1815</v>
      </c>
      <c r="C2946" s="90" t="s">
        <v>655</v>
      </c>
      <c r="AM2946" s="10"/>
    </row>
    <row r="2947" spans="2:39">
      <c r="B2947" s="90" t="s">
        <v>1829</v>
      </c>
      <c r="C2947" s="90" t="s">
        <v>655</v>
      </c>
      <c r="AM2947" s="10"/>
    </row>
    <row r="2948" spans="2:39">
      <c r="B2948" s="90" t="s">
        <v>1835</v>
      </c>
      <c r="C2948" s="90" t="s">
        <v>655</v>
      </c>
      <c r="AM2948" s="10"/>
    </row>
    <row r="2949" spans="2:39">
      <c r="B2949" s="90" t="s">
        <v>1836</v>
      </c>
      <c r="C2949" s="90" t="s">
        <v>655</v>
      </c>
      <c r="AM2949" s="10"/>
    </row>
    <row r="2950" spans="2:39">
      <c r="B2950" s="90" t="s">
        <v>3154</v>
      </c>
      <c r="C2950" s="90" t="s">
        <v>655</v>
      </c>
      <c r="AM2950" s="10"/>
    </row>
    <row r="2951" spans="2:39">
      <c r="B2951" s="90" t="s">
        <v>2062</v>
      </c>
      <c r="C2951" s="90" t="s">
        <v>655</v>
      </c>
      <c r="AM2951" s="10"/>
    </row>
    <row r="2952" spans="2:39">
      <c r="B2952" s="90" t="s">
        <v>1882</v>
      </c>
      <c r="C2952" s="90" t="s">
        <v>655</v>
      </c>
      <c r="AM2952" s="10"/>
    </row>
    <row r="2953" spans="2:39">
      <c r="B2953" s="90" t="s">
        <v>3694</v>
      </c>
      <c r="C2953" s="90" t="s">
        <v>655</v>
      </c>
      <c r="AM2953" s="10"/>
    </row>
    <row r="2954" spans="2:39">
      <c r="B2954" s="90" t="s">
        <v>1919</v>
      </c>
      <c r="C2954" s="90" t="s">
        <v>655</v>
      </c>
      <c r="AM2954" s="10"/>
    </row>
    <row r="2955" spans="2:39">
      <c r="B2955" s="90" t="s">
        <v>1921</v>
      </c>
      <c r="C2955" s="90" t="s">
        <v>655</v>
      </c>
      <c r="AM2955" s="10"/>
    </row>
    <row r="2956" spans="2:39">
      <c r="B2956" s="90" t="s">
        <v>1954</v>
      </c>
      <c r="C2956" s="90" t="s">
        <v>655</v>
      </c>
      <c r="AM2956" s="10"/>
    </row>
    <row r="2957" spans="2:39">
      <c r="B2957" s="90" t="s">
        <v>3789</v>
      </c>
      <c r="C2957" s="90" t="s">
        <v>655</v>
      </c>
      <c r="AM2957" s="10"/>
    </row>
    <row r="2958" spans="2:39">
      <c r="B2958" s="90" t="s">
        <v>1955</v>
      </c>
      <c r="C2958" s="90" t="s">
        <v>655</v>
      </c>
      <c r="AM2958" s="10"/>
    </row>
    <row r="2959" spans="2:39">
      <c r="B2959" s="90" t="s">
        <v>1958</v>
      </c>
      <c r="C2959" s="90" t="s">
        <v>655</v>
      </c>
      <c r="AM2959" s="10"/>
    </row>
    <row r="2960" spans="2:39">
      <c r="B2960" s="90" t="s">
        <v>1983</v>
      </c>
      <c r="C2960" s="90" t="s">
        <v>655</v>
      </c>
      <c r="AM2960" s="10"/>
    </row>
    <row r="2961" spans="2:39">
      <c r="B2961" s="90" t="s">
        <v>1984</v>
      </c>
      <c r="C2961" s="90" t="s">
        <v>655</v>
      </c>
      <c r="AM2961" s="10"/>
    </row>
    <row r="2962" spans="2:39">
      <c r="B2962" s="90" t="s">
        <v>3201</v>
      </c>
      <c r="C2962" s="90" t="s">
        <v>655</v>
      </c>
      <c r="AM2962" s="10"/>
    </row>
    <row r="2963" spans="2:39">
      <c r="B2963" s="90" t="s">
        <v>1985</v>
      </c>
      <c r="C2963" s="90" t="s">
        <v>655</v>
      </c>
      <c r="AM2963" s="10"/>
    </row>
    <row r="2964" spans="2:39">
      <c r="B2964" s="90" t="s">
        <v>1986</v>
      </c>
      <c r="C2964" s="90" t="s">
        <v>655</v>
      </c>
      <c r="AM2964" s="10"/>
    </row>
    <row r="2965" spans="2:39">
      <c r="B2965" s="90" t="s">
        <v>3590</v>
      </c>
      <c r="C2965" s="90" t="s">
        <v>655</v>
      </c>
      <c r="AM2965" s="10"/>
    </row>
    <row r="2966" spans="2:39">
      <c r="B2966" s="90" t="s">
        <v>1987</v>
      </c>
      <c r="C2966" s="90" t="s">
        <v>655</v>
      </c>
      <c r="AM2966" s="10"/>
    </row>
    <row r="2967" spans="2:39">
      <c r="B2967" s="90" t="s">
        <v>1988</v>
      </c>
      <c r="C2967" s="90" t="s">
        <v>655</v>
      </c>
      <c r="AM2967" s="10"/>
    </row>
    <row r="2968" spans="2:39">
      <c r="B2968" s="90" t="s">
        <v>1990</v>
      </c>
      <c r="C2968" s="90" t="s">
        <v>655</v>
      </c>
      <c r="AM2968" s="10"/>
    </row>
    <row r="2969" spans="2:39">
      <c r="B2969" s="90" t="s">
        <v>2033</v>
      </c>
      <c r="C2969" s="90" t="s">
        <v>655</v>
      </c>
      <c r="AM2969" s="10"/>
    </row>
    <row r="2970" spans="2:39">
      <c r="B2970" s="90" t="s">
        <v>1991</v>
      </c>
      <c r="C2970" s="90" t="s">
        <v>655</v>
      </c>
      <c r="AM2970" s="10"/>
    </row>
    <row r="2971" spans="2:39">
      <c r="B2971" s="90" t="s">
        <v>1992</v>
      </c>
      <c r="C2971" s="90" t="s">
        <v>655</v>
      </c>
      <c r="AM2971" s="10"/>
    </row>
    <row r="2972" spans="2:39">
      <c r="B2972" s="90" t="s">
        <v>1993</v>
      </c>
      <c r="C2972" s="90" t="s">
        <v>655</v>
      </c>
      <c r="AM2972" s="10"/>
    </row>
    <row r="2973" spans="2:39">
      <c r="B2973" s="90" t="s">
        <v>3425</v>
      </c>
      <c r="C2973" s="90" t="s">
        <v>655</v>
      </c>
      <c r="AM2973" s="10"/>
    </row>
    <row r="2974" spans="2:39">
      <c r="B2974" s="90" t="s">
        <v>2012</v>
      </c>
      <c r="C2974" s="90" t="s">
        <v>655</v>
      </c>
      <c r="AM2974" s="10"/>
    </row>
    <row r="2975" spans="2:39">
      <c r="B2975" s="90" t="s">
        <v>2685</v>
      </c>
      <c r="C2975" s="90" t="s">
        <v>2467</v>
      </c>
      <c r="AM2975" s="10"/>
    </row>
    <row r="2976" spans="2:39">
      <c r="B2976" s="90" t="s">
        <v>3571</v>
      </c>
      <c r="C2976" s="90" t="s">
        <v>2467</v>
      </c>
      <c r="AM2976" s="10"/>
    </row>
    <row r="2977" spans="2:39">
      <c r="B2977" s="90" t="s">
        <v>3785</v>
      </c>
      <c r="C2977" s="90" t="s">
        <v>2467</v>
      </c>
      <c r="AM2977" s="10"/>
    </row>
    <row r="2978" spans="2:39">
      <c r="B2978" s="90" t="s">
        <v>2255</v>
      </c>
      <c r="C2978" s="90" t="s">
        <v>2467</v>
      </c>
      <c r="AM2978" s="10"/>
    </row>
    <row r="2979" spans="2:39">
      <c r="B2979" s="90" t="s">
        <v>2686</v>
      </c>
      <c r="C2979" s="90" t="s">
        <v>2467</v>
      </c>
      <c r="AM2979" s="10"/>
    </row>
    <row r="2980" spans="2:39">
      <c r="B2980" s="90" t="s">
        <v>2687</v>
      </c>
      <c r="C2980" s="90" t="s">
        <v>2467</v>
      </c>
      <c r="AM2980" s="10"/>
    </row>
    <row r="2981" spans="2:39">
      <c r="B2981" s="90" t="s">
        <v>2688</v>
      </c>
      <c r="C2981" s="90" t="s">
        <v>2467</v>
      </c>
      <c r="AM2981" s="10"/>
    </row>
    <row r="2982" spans="2:39">
      <c r="B2982" s="90" t="s">
        <v>2689</v>
      </c>
      <c r="C2982" s="90" t="s">
        <v>2467</v>
      </c>
      <c r="AM2982" s="10"/>
    </row>
    <row r="2983" spans="2:39">
      <c r="B2983" s="90" t="s">
        <v>2690</v>
      </c>
      <c r="C2983" s="90" t="s">
        <v>2467</v>
      </c>
      <c r="AM2983" s="10"/>
    </row>
    <row r="2984" spans="2:39">
      <c r="B2984" s="90" t="s">
        <v>3174</v>
      </c>
      <c r="C2984" s="90" t="s">
        <v>2467</v>
      </c>
      <c r="AM2984" s="10"/>
    </row>
    <row r="2985" spans="2:39">
      <c r="B2985" s="90" t="s">
        <v>2691</v>
      </c>
      <c r="C2985" s="90" t="s">
        <v>2467</v>
      </c>
      <c r="AM2985" s="10"/>
    </row>
    <row r="2986" spans="2:39">
      <c r="B2986" s="90" t="s">
        <v>2692</v>
      </c>
      <c r="C2986" s="90" t="s">
        <v>2467</v>
      </c>
      <c r="AM2986" s="10"/>
    </row>
    <row r="2987" spans="2:39">
      <c r="B2987" s="90" t="s">
        <v>2693</v>
      </c>
      <c r="C2987" s="90" t="s">
        <v>2467</v>
      </c>
      <c r="AM2987" s="10"/>
    </row>
    <row r="2988" spans="2:39">
      <c r="B2988" s="90" t="s">
        <v>2694</v>
      </c>
      <c r="C2988" s="90" t="s">
        <v>2467</v>
      </c>
      <c r="AM2988" s="10"/>
    </row>
    <row r="2989" spans="2:39">
      <c r="B2989" s="90" t="s">
        <v>191</v>
      </c>
      <c r="C2989" s="90" t="s">
        <v>2467</v>
      </c>
      <c r="AM2989" s="10"/>
    </row>
    <row r="2990" spans="2:39">
      <c r="B2990" s="90" t="s">
        <v>3086</v>
      </c>
      <c r="C2990" s="90" t="s">
        <v>2467</v>
      </c>
      <c r="AM2990" s="10"/>
    </row>
    <row r="2991" spans="2:39">
      <c r="B2991" s="90" t="s">
        <v>2695</v>
      </c>
      <c r="C2991" s="90" t="s">
        <v>2467</v>
      </c>
      <c r="AM2991" s="10"/>
    </row>
    <row r="2992" spans="2:39">
      <c r="B2992" s="90" t="s">
        <v>2696</v>
      </c>
      <c r="C2992" s="90" t="s">
        <v>2467</v>
      </c>
      <c r="AM2992" s="10"/>
    </row>
    <row r="2993" spans="2:39">
      <c r="B2993" s="90" t="s">
        <v>2697</v>
      </c>
      <c r="C2993" s="90" t="s">
        <v>2467</v>
      </c>
      <c r="AM2993" s="10"/>
    </row>
    <row r="2994" spans="2:39">
      <c r="B2994" s="90" t="s">
        <v>3622</v>
      </c>
      <c r="C2994" s="90" t="s">
        <v>2467</v>
      </c>
      <c r="AM2994" s="10"/>
    </row>
    <row r="2995" spans="2:39">
      <c r="B2995" s="90" t="s">
        <v>173</v>
      </c>
      <c r="C2995" s="90" t="s">
        <v>2467</v>
      </c>
      <c r="AM2995" s="10"/>
    </row>
    <row r="2996" spans="2:39">
      <c r="B2996" s="90" t="s">
        <v>3621</v>
      </c>
      <c r="C2996" s="90" t="s">
        <v>193</v>
      </c>
      <c r="AM2996" s="10"/>
    </row>
    <row r="2997" spans="2:39">
      <c r="B2997" s="90" t="s">
        <v>3215</v>
      </c>
      <c r="C2997" s="90" t="s">
        <v>193</v>
      </c>
      <c r="AM2997" s="10"/>
    </row>
    <row r="2998" spans="2:39">
      <c r="B2998" s="90" t="s">
        <v>3218</v>
      </c>
      <c r="C2998" s="90" t="s">
        <v>193</v>
      </c>
      <c r="AM2998" s="10"/>
    </row>
    <row r="2999" spans="2:39">
      <c r="B2999" s="90" t="s">
        <v>1551</v>
      </c>
      <c r="C2999" s="90" t="s">
        <v>193</v>
      </c>
      <c r="AM2999" s="10"/>
    </row>
    <row r="3000" spans="2:39">
      <c r="B3000" s="90" t="s">
        <v>3234</v>
      </c>
      <c r="C3000" s="90" t="s">
        <v>193</v>
      </c>
      <c r="AM3000" s="10"/>
    </row>
    <row r="3001" spans="2:39">
      <c r="B3001" s="90" t="s">
        <v>3763</v>
      </c>
      <c r="C3001" s="90" t="s">
        <v>193</v>
      </c>
      <c r="AM3001" s="10"/>
    </row>
    <row r="3002" spans="2:39">
      <c r="B3002" s="90" t="s">
        <v>2881</v>
      </c>
      <c r="C3002" s="90" t="s">
        <v>193</v>
      </c>
      <c r="AM3002" s="10"/>
    </row>
    <row r="3003" spans="2:39">
      <c r="B3003" s="90" t="s">
        <v>1606</v>
      </c>
      <c r="C3003" s="90" t="s">
        <v>193</v>
      </c>
      <c r="AM3003" s="10"/>
    </row>
    <row r="3004" spans="2:39">
      <c r="B3004" s="90" t="s">
        <v>2128</v>
      </c>
      <c r="C3004" s="90" t="s">
        <v>193</v>
      </c>
      <c r="AM3004" s="10"/>
    </row>
    <row r="3005" spans="2:39">
      <c r="B3005" s="90" t="s">
        <v>3258</v>
      </c>
      <c r="C3005" s="90" t="s">
        <v>193</v>
      </c>
      <c r="AM3005" s="10"/>
    </row>
    <row r="3006" spans="2:39">
      <c r="B3006" s="90" t="s">
        <v>3290</v>
      </c>
      <c r="C3006" s="90" t="s">
        <v>193</v>
      </c>
      <c r="AM3006" s="10"/>
    </row>
    <row r="3007" spans="2:39">
      <c r="B3007" s="90" t="s">
        <v>2127</v>
      </c>
      <c r="C3007" s="90" t="s">
        <v>193</v>
      </c>
      <c r="AM3007" s="10"/>
    </row>
    <row r="3008" spans="2:39">
      <c r="B3008" s="90" t="s">
        <v>2896</v>
      </c>
      <c r="C3008" s="90" t="s">
        <v>193</v>
      </c>
      <c r="AM3008" s="10"/>
    </row>
    <row r="3009" spans="2:39">
      <c r="B3009" s="90" t="s">
        <v>2478</v>
      </c>
      <c r="C3009" s="90" t="s">
        <v>193</v>
      </c>
      <c r="AM3009" s="10"/>
    </row>
    <row r="3010" spans="2:39">
      <c r="B3010" s="90" t="s">
        <v>2137</v>
      </c>
      <c r="C3010" s="90" t="s">
        <v>193</v>
      </c>
      <c r="AM3010" s="10"/>
    </row>
    <row r="3011" spans="2:39">
      <c r="B3011" s="90" t="s">
        <v>3217</v>
      </c>
      <c r="C3011" s="90" t="s">
        <v>193</v>
      </c>
      <c r="AM3011" s="10"/>
    </row>
    <row r="3012" spans="2:39">
      <c r="B3012" s="90" t="s">
        <v>1725</v>
      </c>
      <c r="C3012" s="90" t="s">
        <v>193</v>
      </c>
      <c r="AM3012" s="10"/>
    </row>
    <row r="3013" spans="2:39">
      <c r="B3013" s="90" t="s">
        <v>3251</v>
      </c>
      <c r="C3013" s="90" t="s">
        <v>193</v>
      </c>
      <c r="AM3013" s="10"/>
    </row>
    <row r="3014" spans="2:39">
      <c r="B3014" s="90" t="s">
        <v>3250</v>
      </c>
      <c r="C3014" s="90" t="s">
        <v>193</v>
      </c>
      <c r="AM3014" s="10"/>
    </row>
    <row r="3015" spans="2:39">
      <c r="B3015" s="90" t="s">
        <v>3165</v>
      </c>
      <c r="C3015" s="90" t="s">
        <v>193</v>
      </c>
      <c r="AM3015" s="10"/>
    </row>
    <row r="3016" spans="2:39">
      <c r="B3016" s="90" t="s">
        <v>1844</v>
      </c>
      <c r="C3016" s="90" t="s">
        <v>193</v>
      </c>
      <c r="AM3016" s="10"/>
    </row>
    <row r="3017" spans="2:39">
      <c r="B3017" s="90" t="s">
        <v>3216</v>
      </c>
      <c r="C3017" s="90" t="s">
        <v>193</v>
      </c>
      <c r="AM3017" s="10"/>
    </row>
    <row r="3018" spans="2:39">
      <c r="B3018" s="90" t="s">
        <v>3631</v>
      </c>
      <c r="C3018" s="90" t="s">
        <v>193</v>
      </c>
      <c r="AM3018" s="10"/>
    </row>
    <row r="3019" spans="2:39">
      <c r="B3019" s="90" t="s">
        <v>784</v>
      </c>
      <c r="C3019" s="90" t="s">
        <v>193</v>
      </c>
      <c r="AM3019" s="10"/>
    </row>
    <row r="3020" spans="2:39">
      <c r="B3020" s="90" t="s">
        <v>3433</v>
      </c>
      <c r="C3020" s="90" t="s">
        <v>193</v>
      </c>
      <c r="AM3020" s="10"/>
    </row>
    <row r="3021" spans="2:39">
      <c r="B3021" s="90" t="s">
        <v>3277</v>
      </c>
      <c r="C3021" s="90" t="s">
        <v>3</v>
      </c>
      <c r="AM3021" s="10"/>
    </row>
    <row r="3022" spans="2:39">
      <c r="B3022" s="90" t="s">
        <v>3350</v>
      </c>
      <c r="C3022" s="90" t="s">
        <v>167</v>
      </c>
      <c r="AM3022" s="10"/>
    </row>
    <row r="3023" spans="2:39">
      <c r="B3023" s="90" t="s">
        <v>3351</v>
      </c>
      <c r="C3023" s="90" t="s">
        <v>167</v>
      </c>
      <c r="AM3023" s="10"/>
    </row>
    <row r="3024" spans="2:39">
      <c r="B3024" s="90" t="s">
        <v>3352</v>
      </c>
      <c r="C3024" s="90" t="s">
        <v>167</v>
      </c>
      <c r="AM3024" s="10"/>
    </row>
    <row r="3025" spans="2:39">
      <c r="B3025" s="90" t="s">
        <v>3353</v>
      </c>
      <c r="C3025" s="90" t="s">
        <v>167</v>
      </c>
      <c r="AM3025" s="10"/>
    </row>
    <row r="3026" spans="2:39">
      <c r="B3026" s="90" t="s">
        <v>2882</v>
      </c>
      <c r="C3026" s="90" t="s">
        <v>671</v>
      </c>
      <c r="AM3026" s="10"/>
    </row>
    <row r="3027" spans="2:39">
      <c r="B3027" s="90" t="s">
        <v>3226</v>
      </c>
      <c r="C3027" s="90" t="s">
        <v>3127</v>
      </c>
      <c r="AM3027" s="10"/>
    </row>
    <row r="3028" spans="2:39">
      <c r="B3028" s="90" t="s">
        <v>3393</v>
      </c>
      <c r="C3028" s="90" t="s">
        <v>671</v>
      </c>
      <c r="AM3028" s="10"/>
    </row>
    <row r="3029" spans="2:39">
      <c r="B3029" s="90" t="s">
        <v>3408</v>
      </c>
      <c r="C3029" s="90" t="s">
        <v>671</v>
      </c>
      <c r="AM3029" s="10"/>
    </row>
    <row r="3030" spans="2:39">
      <c r="B3030" s="90" t="s">
        <v>3406</v>
      </c>
      <c r="C3030" s="90" t="s">
        <v>671</v>
      </c>
      <c r="AM3030" s="10"/>
    </row>
    <row r="3031" spans="2:39">
      <c r="B3031" s="90" t="s">
        <v>3424</v>
      </c>
      <c r="C3031" s="90" t="s">
        <v>151</v>
      </c>
      <c r="AM3031" s="10"/>
    </row>
    <row r="3032" spans="2:39">
      <c r="B3032" s="90" t="s">
        <v>3469</v>
      </c>
      <c r="C3032" s="90" t="s">
        <v>155</v>
      </c>
      <c r="AM3032" s="10"/>
    </row>
    <row r="3033" spans="2:39">
      <c r="B3033" s="90" t="s">
        <v>3470</v>
      </c>
      <c r="C3033" s="90" t="s">
        <v>164</v>
      </c>
      <c r="AM3033" s="10"/>
    </row>
    <row r="3034" spans="2:39">
      <c r="B3034" s="90" t="s">
        <v>3475</v>
      </c>
      <c r="C3034" s="90" t="s">
        <v>155</v>
      </c>
      <c r="AM3034" s="10"/>
    </row>
    <row r="3035" spans="2:39">
      <c r="B3035" s="90" t="s">
        <v>3485</v>
      </c>
      <c r="C3035" s="90" t="s">
        <v>3483</v>
      </c>
      <c r="AM3035" s="10"/>
    </row>
    <row r="3036" spans="2:39">
      <c r="B3036" s="90" t="s">
        <v>3482</v>
      </c>
      <c r="C3036" s="90" t="s">
        <v>3362</v>
      </c>
      <c r="AM3036" s="10"/>
    </row>
    <row r="3037" spans="2:39">
      <c r="B3037" s="90" t="s">
        <v>3545</v>
      </c>
      <c r="C3037" s="90" t="s">
        <v>2467</v>
      </c>
      <c r="AM3037" s="10"/>
    </row>
    <row r="3038" spans="2:39">
      <c r="B3038" s="90" t="s">
        <v>3595</v>
      </c>
      <c r="C3038" s="90" t="s">
        <v>2467</v>
      </c>
      <c r="AM3038" s="10"/>
    </row>
    <row r="3039" spans="2:39">
      <c r="B3039" s="90" t="s">
        <v>3715</v>
      </c>
      <c r="C3039" s="90" t="s">
        <v>2095</v>
      </c>
      <c r="AM3039" s="10"/>
    </row>
    <row r="3040" spans="2:39">
      <c r="B3040" s="90" t="s">
        <v>3716</v>
      </c>
      <c r="C3040" s="90" t="s">
        <v>151</v>
      </c>
      <c r="AM3040" s="10"/>
    </row>
    <row r="3041" spans="2:39">
      <c r="B3041" s="90" t="s">
        <v>3826</v>
      </c>
      <c r="C3041" s="90" t="s">
        <v>151</v>
      </c>
      <c r="AM3041" s="10"/>
    </row>
    <row r="3042" spans="2:39">
      <c r="B3042" s="90" t="s">
        <v>3829</v>
      </c>
      <c r="C3042" s="90" t="s">
        <v>151</v>
      </c>
      <c r="AM3042" s="10"/>
    </row>
    <row r="3043" spans="2:39">
      <c r="B3043" s="90" t="s">
        <v>3834</v>
      </c>
      <c r="C3043" s="90" t="s">
        <v>166</v>
      </c>
      <c r="AM3043" s="10"/>
    </row>
    <row r="3044" spans="2:39">
      <c r="B3044" s="90" t="s">
        <v>4002</v>
      </c>
      <c r="C3044" s="90" t="s">
        <v>159</v>
      </c>
      <c r="AM3044" s="10"/>
    </row>
    <row r="3045" spans="2:39">
      <c r="AM3045" s="10"/>
    </row>
    <row r="3046" spans="2:39">
      <c r="AM3046" s="10"/>
    </row>
    <row r="3047" spans="2:39">
      <c r="AM3047" s="10"/>
    </row>
    <row r="3048" spans="2:39">
      <c r="AM3048" s="10"/>
    </row>
    <row r="3049" spans="2:39">
      <c r="AM3049" s="10"/>
    </row>
    <row r="3050" spans="2:39">
      <c r="AM3050" s="10"/>
    </row>
    <row r="3051" spans="2:39">
      <c r="AM3051" s="10"/>
    </row>
    <row r="3052" spans="2:39">
      <c r="AM3052" s="10"/>
    </row>
    <row r="3053" spans="2:39">
      <c r="AM3053" s="10"/>
    </row>
    <row r="3054" spans="2:39">
      <c r="AM3054" s="10"/>
    </row>
    <row r="3055" spans="2:39">
      <c r="AM3055" s="10"/>
    </row>
    <row r="3056" spans="2:39">
      <c r="AM3056" s="10"/>
    </row>
    <row r="3057" spans="39:39">
      <c r="AM3057" s="10"/>
    </row>
    <row r="3058" spans="39:39">
      <c r="AM3058" s="10"/>
    </row>
    <row r="3059" spans="39:39">
      <c r="AM3059" s="10"/>
    </row>
    <row r="3060" spans="39:39">
      <c r="AM3060" s="10"/>
    </row>
    <row r="3061" spans="39:39">
      <c r="AM3061" s="10"/>
    </row>
    <row r="3062" spans="39:39">
      <c r="AM3062" s="10"/>
    </row>
    <row r="3063" spans="39:39">
      <c r="AM3063" s="10"/>
    </row>
    <row r="3064" spans="39:39">
      <c r="AM3064" s="10"/>
    </row>
    <row r="3065" spans="39:39">
      <c r="AM3065" s="10"/>
    </row>
    <row r="3066" spans="39:39">
      <c r="AM3066" s="10"/>
    </row>
    <row r="3067" spans="39:39">
      <c r="AM3067" s="10"/>
    </row>
    <row r="3068" spans="39:39">
      <c r="AM3068" s="10"/>
    </row>
    <row r="3069" spans="39:39">
      <c r="AM3069" s="10"/>
    </row>
    <row r="3070" spans="39:39">
      <c r="AM3070" s="10"/>
    </row>
    <row r="3071" spans="39:39">
      <c r="AM3071" s="10"/>
    </row>
    <row r="3072" spans="39:39">
      <c r="AM3072" s="10"/>
    </row>
    <row r="3073" spans="39:39">
      <c r="AM3073" s="10"/>
    </row>
    <row r="3074" spans="39:39">
      <c r="AM3074" s="10"/>
    </row>
    <row r="3075" spans="39:39">
      <c r="AM3075" s="10"/>
    </row>
    <row r="3076" spans="39:39">
      <c r="AM3076" s="10"/>
    </row>
    <row r="3077" spans="39:39">
      <c r="AM3077" s="10"/>
    </row>
    <row r="3078" spans="39:39">
      <c r="AM3078" s="10"/>
    </row>
    <row r="3079" spans="39:39">
      <c r="AM3079" s="10"/>
    </row>
    <row r="3080" spans="39:39">
      <c r="AM3080" s="10"/>
    </row>
    <row r="3081" spans="39:39">
      <c r="AM3081" s="10"/>
    </row>
    <row r="3082" spans="39:39">
      <c r="AM3082" s="10"/>
    </row>
    <row r="3083" spans="39:39">
      <c r="AM3083" s="10"/>
    </row>
    <row r="3084" spans="39:39">
      <c r="AM3084" s="10"/>
    </row>
    <row r="3085" spans="39:39">
      <c r="AM3085" s="10"/>
    </row>
    <row r="3086" spans="39:39">
      <c r="AM3086" s="10"/>
    </row>
    <row r="3087" spans="39:39">
      <c r="AM3087" s="10"/>
    </row>
    <row r="3088" spans="39:39">
      <c r="AM3088" s="10"/>
    </row>
    <row r="3089" spans="39:39">
      <c r="AM3089" s="10"/>
    </row>
    <row r="3090" spans="39:39">
      <c r="AM3090" s="10"/>
    </row>
    <row r="3091" spans="39:39">
      <c r="AM3091" s="10"/>
    </row>
    <row r="3092" spans="39:39">
      <c r="AM3092" s="10"/>
    </row>
    <row r="3093" spans="39:39">
      <c r="AM3093" s="10"/>
    </row>
    <row r="3094" spans="39:39">
      <c r="AM3094" s="10"/>
    </row>
    <row r="3095" spans="39:39">
      <c r="AM3095" s="10"/>
    </row>
    <row r="3096" spans="39:39">
      <c r="AM3096" s="10"/>
    </row>
    <row r="3097" spans="39:39">
      <c r="AM3097" s="10"/>
    </row>
    <row r="3098" spans="39:39">
      <c r="AM3098" s="10"/>
    </row>
    <row r="3099" spans="39:39">
      <c r="AM3099" s="10"/>
    </row>
    <row r="3100" spans="39:39">
      <c r="AM3100" s="10"/>
    </row>
    <row r="3101" spans="39:39">
      <c r="AM3101" s="10"/>
    </row>
    <row r="3102" spans="39:39">
      <c r="AM3102" s="10"/>
    </row>
    <row r="3103" spans="39:39">
      <c r="AM3103" s="10"/>
    </row>
    <row r="3104" spans="39:39">
      <c r="AM3104" s="10"/>
    </row>
    <row r="3105" spans="39:39">
      <c r="AM3105" s="10"/>
    </row>
    <row r="3106" spans="39:39">
      <c r="AM3106" s="10"/>
    </row>
    <row r="3107" spans="39:39">
      <c r="AM3107" s="10"/>
    </row>
    <row r="3108" spans="39:39">
      <c r="AM3108" s="10"/>
    </row>
    <row r="3109" spans="39:39">
      <c r="AM3109" s="10"/>
    </row>
    <row r="3110" spans="39:39">
      <c r="AM3110" s="10"/>
    </row>
    <row r="3111" spans="39:39">
      <c r="AM3111" s="10"/>
    </row>
    <row r="3112" spans="39:39">
      <c r="AM3112" s="10"/>
    </row>
    <row r="3113" spans="39:39">
      <c r="AM3113" s="10"/>
    </row>
    <row r="3114" spans="39:39">
      <c r="AM3114" s="10"/>
    </row>
    <row r="3115" spans="39:39">
      <c r="AM3115" s="10"/>
    </row>
    <row r="3116" spans="39:39">
      <c r="AM3116" s="10"/>
    </row>
    <row r="3117" spans="39:39">
      <c r="AM3117" s="10"/>
    </row>
    <row r="3118" spans="39:39">
      <c r="AM3118" s="10"/>
    </row>
    <row r="3119" spans="39:39">
      <c r="AM3119" s="10"/>
    </row>
    <row r="3120" spans="39:39">
      <c r="AM3120" s="10"/>
    </row>
    <row r="3121" spans="39:39">
      <c r="AM3121" s="10"/>
    </row>
    <row r="3122" spans="39:39">
      <c r="AM3122" s="10"/>
    </row>
    <row r="3123" spans="39:39">
      <c r="AM3123" s="10"/>
    </row>
    <row r="3124" spans="39:39">
      <c r="AM3124" s="10"/>
    </row>
    <row r="3125" spans="39:39">
      <c r="AM3125" s="10"/>
    </row>
    <row r="3126" spans="39:39">
      <c r="AM3126" s="10"/>
    </row>
    <row r="3127" spans="39:39">
      <c r="AM3127" s="10"/>
    </row>
    <row r="3128" spans="39:39">
      <c r="AM3128" s="10"/>
    </row>
    <row r="3129" spans="39:39">
      <c r="AM3129" s="10"/>
    </row>
    <row r="3130" spans="39:39">
      <c r="AM3130" s="10"/>
    </row>
    <row r="3131" spans="39:39">
      <c r="AM3131" s="10"/>
    </row>
    <row r="3132" spans="39:39">
      <c r="AM3132" s="10"/>
    </row>
    <row r="3133" spans="39:39">
      <c r="AM3133" s="10"/>
    </row>
    <row r="3134" spans="39:39">
      <c r="AM3134" s="10"/>
    </row>
    <row r="3135" spans="39:39">
      <c r="AM3135" s="10"/>
    </row>
    <row r="3136" spans="39:39">
      <c r="AM3136" s="10"/>
    </row>
    <row r="3137" spans="39:39">
      <c r="AM3137" s="10"/>
    </row>
    <row r="3138" spans="39:39">
      <c r="AM3138" s="10"/>
    </row>
    <row r="3139" spans="39:39">
      <c r="AM3139" s="10"/>
    </row>
    <row r="3140" spans="39:39">
      <c r="AM3140" s="10"/>
    </row>
    <row r="3141" spans="39:39">
      <c r="AM3141" s="10"/>
    </row>
    <row r="3142" spans="39:39">
      <c r="AM3142" s="10"/>
    </row>
    <row r="3143" spans="39:39">
      <c r="AM3143" s="10"/>
    </row>
    <row r="3144" spans="39:39">
      <c r="AM3144" s="10"/>
    </row>
    <row r="3145" spans="39:39">
      <c r="AM3145" s="10"/>
    </row>
    <row r="3146" spans="39:39">
      <c r="AM3146" s="10"/>
    </row>
    <row r="3147" spans="39:39">
      <c r="AM3147" s="10"/>
    </row>
    <row r="3148" spans="39:39">
      <c r="AM3148" s="10"/>
    </row>
    <row r="3149" spans="39:39">
      <c r="AM3149" s="10"/>
    </row>
    <row r="3150" spans="39:39">
      <c r="AM3150" s="10"/>
    </row>
    <row r="3151" spans="39:39">
      <c r="AM3151" s="10"/>
    </row>
    <row r="3152" spans="39:39">
      <c r="AM3152" s="10"/>
    </row>
    <row r="3153" spans="39:39">
      <c r="AM3153" s="10"/>
    </row>
    <row r="3154" spans="39:39">
      <c r="AM3154" s="10"/>
    </row>
    <row r="3155" spans="39:39">
      <c r="AM3155" s="10"/>
    </row>
    <row r="3156" spans="39:39">
      <c r="AM3156" s="10"/>
    </row>
    <row r="3157" spans="39:39">
      <c r="AM3157" s="10"/>
    </row>
    <row r="3158" spans="39:39">
      <c r="AM3158" s="10"/>
    </row>
    <row r="3159" spans="39:39">
      <c r="AM3159" s="10"/>
    </row>
    <row r="3160" spans="39:39">
      <c r="AM3160" s="10"/>
    </row>
    <row r="3161" spans="39:39">
      <c r="AM3161" s="10"/>
    </row>
    <row r="3162" spans="39:39">
      <c r="AM3162" s="10"/>
    </row>
    <row r="3163" spans="39:39">
      <c r="AM3163" s="10"/>
    </row>
    <row r="3164" spans="39:39">
      <c r="AM3164" s="10"/>
    </row>
    <row r="3165" spans="39:39">
      <c r="AM3165" s="10"/>
    </row>
    <row r="3166" spans="39:39">
      <c r="AM3166" s="10"/>
    </row>
    <row r="3167" spans="39:39">
      <c r="AM3167" s="10"/>
    </row>
    <row r="3168" spans="39:39">
      <c r="AM3168" s="10"/>
    </row>
    <row r="3169" spans="39:39">
      <c r="AM3169" s="10"/>
    </row>
    <row r="3170" spans="39:39">
      <c r="AM3170" s="10"/>
    </row>
    <row r="3171" spans="39:39">
      <c r="AM3171" s="10"/>
    </row>
    <row r="3172" spans="39:39">
      <c r="AM3172" s="10"/>
    </row>
    <row r="3173" spans="39:39">
      <c r="AM3173" s="10"/>
    </row>
    <row r="3174" spans="39:39">
      <c r="AM3174" s="10"/>
    </row>
    <row r="3175" spans="39:39">
      <c r="AM3175" s="10"/>
    </row>
    <row r="3176" spans="39:39">
      <c r="AM3176" s="10"/>
    </row>
    <row r="3177" spans="39:39">
      <c r="AM3177" s="10"/>
    </row>
    <row r="3178" spans="39:39">
      <c r="AM3178" s="10"/>
    </row>
    <row r="3179" spans="39:39">
      <c r="AM3179" s="10"/>
    </row>
    <row r="3180" spans="39:39">
      <c r="AM3180" s="10"/>
    </row>
    <row r="3181" spans="39:39">
      <c r="AM3181" s="10"/>
    </row>
    <row r="3182" spans="39:39">
      <c r="AM3182" s="10"/>
    </row>
    <row r="3183" spans="39:39">
      <c r="AM3183" s="10"/>
    </row>
    <row r="3184" spans="39:39">
      <c r="AM3184" s="10"/>
    </row>
    <row r="3185" spans="39:39">
      <c r="AM3185" s="10"/>
    </row>
    <row r="3186" spans="39:39">
      <c r="AM3186" s="10"/>
    </row>
    <row r="3187" spans="39:39">
      <c r="AM3187" s="10"/>
    </row>
    <row r="3188" spans="39:39">
      <c r="AM3188" s="10"/>
    </row>
    <row r="3189" spans="39:39">
      <c r="AM3189" s="10"/>
    </row>
    <row r="3190" spans="39:39">
      <c r="AM3190" s="10"/>
    </row>
    <row r="3191" spans="39:39">
      <c r="AM3191" s="10"/>
    </row>
    <row r="3192" spans="39:39">
      <c r="AM3192" s="10"/>
    </row>
    <row r="3193" spans="39:39">
      <c r="AM3193" s="10"/>
    </row>
    <row r="3194" spans="39:39">
      <c r="AM3194" s="10"/>
    </row>
    <row r="3195" spans="39:39">
      <c r="AM3195" s="10"/>
    </row>
    <row r="3196" spans="39:39">
      <c r="AM3196" s="10"/>
    </row>
    <row r="3197" spans="39:39">
      <c r="AM3197" s="10"/>
    </row>
    <row r="3198" spans="39:39">
      <c r="AM3198" s="10"/>
    </row>
    <row r="3199" spans="39:39">
      <c r="AM3199" s="10"/>
    </row>
    <row r="3200" spans="39:39">
      <c r="AM3200" s="10"/>
    </row>
    <row r="3201" spans="39:39">
      <c r="AM3201" s="10"/>
    </row>
    <row r="3202" spans="39:39">
      <c r="AM3202" s="10"/>
    </row>
    <row r="3203" spans="39:39">
      <c r="AM3203" s="10"/>
    </row>
    <row r="3204" spans="39:39">
      <c r="AM3204" s="10"/>
    </row>
    <row r="3205" spans="39:39">
      <c r="AM3205" s="10"/>
    </row>
    <row r="3206" spans="39:39">
      <c r="AM3206" s="10"/>
    </row>
    <row r="3207" spans="39:39">
      <c r="AM3207" s="10"/>
    </row>
    <row r="3208" spans="39:39">
      <c r="AM3208" s="10"/>
    </row>
    <row r="3209" spans="39:39">
      <c r="AM3209" s="10"/>
    </row>
    <row r="3210" spans="39:39">
      <c r="AM3210" s="10"/>
    </row>
    <row r="3211" spans="39:39">
      <c r="AM3211" s="10"/>
    </row>
    <row r="3212" spans="39:39">
      <c r="AM3212" s="10"/>
    </row>
    <row r="3213" spans="39:39">
      <c r="AM3213" s="10"/>
    </row>
    <row r="3214" spans="39:39">
      <c r="AM3214" s="10"/>
    </row>
    <row r="3215" spans="39:39">
      <c r="AM3215" s="10"/>
    </row>
    <row r="3216" spans="39:39">
      <c r="AM3216" s="10"/>
    </row>
    <row r="3217" spans="39:39">
      <c r="AM3217" s="10"/>
    </row>
    <row r="3218" spans="39:39">
      <c r="AM3218" s="10"/>
    </row>
    <row r="3219" spans="39:39">
      <c r="AM3219" s="10"/>
    </row>
    <row r="3220" spans="39:39">
      <c r="AM3220" s="10"/>
    </row>
    <row r="3221" spans="39:39">
      <c r="AM3221" s="10"/>
    </row>
    <row r="3222" spans="39:39">
      <c r="AM3222" s="10"/>
    </row>
    <row r="3223" spans="39:39">
      <c r="AM3223" s="10"/>
    </row>
    <row r="3224" spans="39:39">
      <c r="AM3224" s="10"/>
    </row>
    <row r="3225" spans="39:39">
      <c r="AM3225" s="10"/>
    </row>
    <row r="3226" spans="39:39">
      <c r="AM3226" s="10"/>
    </row>
    <row r="3227" spans="39:39">
      <c r="AM3227" s="10"/>
    </row>
    <row r="3228" spans="39:39">
      <c r="AM3228" s="10"/>
    </row>
    <row r="3229" spans="39:39">
      <c r="AM3229" s="10"/>
    </row>
    <row r="3230" spans="39:39">
      <c r="AM3230" s="10"/>
    </row>
    <row r="3231" spans="39:39">
      <c r="AM3231" s="10"/>
    </row>
    <row r="3232" spans="39:39">
      <c r="AM3232" s="10"/>
    </row>
    <row r="3233" spans="39:39">
      <c r="AM3233" s="10"/>
    </row>
    <row r="3234" spans="39:39">
      <c r="AM3234" s="10"/>
    </row>
    <row r="3235" spans="39:39">
      <c r="AM3235" s="10"/>
    </row>
    <row r="3236" spans="39:39">
      <c r="AM3236" s="10"/>
    </row>
    <row r="3237" spans="39:39">
      <c r="AM3237" s="10"/>
    </row>
    <row r="3238" spans="39:39">
      <c r="AM3238" s="10"/>
    </row>
    <row r="3239" spans="39:39">
      <c r="AM3239" s="10"/>
    </row>
    <row r="3240" spans="39:39">
      <c r="AM3240" s="10"/>
    </row>
    <row r="3241" spans="39:39">
      <c r="AM3241" s="10"/>
    </row>
    <row r="3242" spans="39:39">
      <c r="AM3242" s="10"/>
    </row>
    <row r="3243" spans="39:39">
      <c r="AM3243" s="10"/>
    </row>
    <row r="3244" spans="39:39">
      <c r="AM3244" s="10"/>
    </row>
    <row r="3245" spans="39:39">
      <c r="AM3245" s="10"/>
    </row>
    <row r="3246" spans="39:39">
      <c r="AM3246" s="10"/>
    </row>
    <row r="3247" spans="39:39">
      <c r="AM3247" s="10"/>
    </row>
    <row r="3248" spans="39:39">
      <c r="AM3248" s="10"/>
    </row>
    <row r="3249" spans="39:39">
      <c r="AM3249" s="10"/>
    </row>
    <row r="3250" spans="39:39">
      <c r="AM3250" s="10"/>
    </row>
    <row r="3251" spans="39:39">
      <c r="AM3251" s="10"/>
    </row>
    <row r="3252" spans="39:39">
      <c r="AM3252" s="10"/>
    </row>
    <row r="3253" spans="39:39">
      <c r="AM3253" s="10"/>
    </row>
    <row r="3254" spans="39:39">
      <c r="AM3254" s="10"/>
    </row>
    <row r="3255" spans="39:39">
      <c r="AM3255" s="10"/>
    </row>
    <row r="3256" spans="39:39">
      <c r="AM3256" s="10"/>
    </row>
    <row r="3257" spans="39:39">
      <c r="AM3257" s="10"/>
    </row>
    <row r="3258" spans="39:39">
      <c r="AM3258" s="10"/>
    </row>
    <row r="3259" spans="39:39">
      <c r="AM3259" s="10"/>
    </row>
    <row r="3260" spans="39:39">
      <c r="AM3260" s="10"/>
    </row>
    <row r="3261" spans="39:39">
      <c r="AM3261" s="10"/>
    </row>
    <row r="3262" spans="39:39">
      <c r="AM3262" s="10"/>
    </row>
    <row r="3263" spans="39:39">
      <c r="AM3263" s="10"/>
    </row>
    <row r="3264" spans="39:39">
      <c r="AM3264" s="10"/>
    </row>
    <row r="3265" spans="39:39">
      <c r="AM3265" s="10"/>
    </row>
    <row r="3266" spans="39:39">
      <c r="AM3266" s="10"/>
    </row>
    <row r="3267" spans="39:39">
      <c r="AM3267" s="10"/>
    </row>
    <row r="3268" spans="39:39">
      <c r="AM3268" s="10"/>
    </row>
    <row r="3269" spans="39:39">
      <c r="AM3269" s="10"/>
    </row>
    <row r="3270" spans="39:39">
      <c r="AM3270" s="10"/>
    </row>
    <row r="3271" spans="39:39">
      <c r="AM3271" s="10"/>
    </row>
    <row r="3272" spans="39:39">
      <c r="AM3272" s="10"/>
    </row>
    <row r="3273" spans="39:39">
      <c r="AM3273" s="10"/>
    </row>
    <row r="3274" spans="39:39">
      <c r="AM3274" s="10"/>
    </row>
    <row r="3275" spans="39:39">
      <c r="AM3275" s="10"/>
    </row>
    <row r="3276" spans="39:39">
      <c r="AM3276" s="10"/>
    </row>
    <row r="3277" spans="39:39">
      <c r="AM3277" s="10"/>
    </row>
    <row r="3278" spans="39:39">
      <c r="AM3278" s="10"/>
    </row>
    <row r="3279" spans="39:39">
      <c r="AM3279" s="10"/>
    </row>
    <row r="3280" spans="39:39">
      <c r="AM3280" s="10"/>
    </row>
    <row r="3281" spans="39:39">
      <c r="AM3281" s="10"/>
    </row>
    <row r="3282" spans="39:39">
      <c r="AM3282" s="10"/>
    </row>
    <row r="3283" spans="39:39">
      <c r="AM3283" s="10"/>
    </row>
    <row r="3284" spans="39:39">
      <c r="AM3284" s="10"/>
    </row>
    <row r="3285" spans="39:39">
      <c r="AM3285" s="10"/>
    </row>
    <row r="3286" spans="39:39">
      <c r="AM3286" s="10"/>
    </row>
    <row r="3287" spans="39:39">
      <c r="AM3287" s="10"/>
    </row>
    <row r="3288" spans="39:39">
      <c r="AM3288" s="10"/>
    </row>
    <row r="3289" spans="39:39">
      <c r="AM3289" s="10"/>
    </row>
    <row r="3290" spans="39:39">
      <c r="AM3290" s="10"/>
    </row>
    <row r="3291" spans="39:39">
      <c r="AM3291" s="10"/>
    </row>
    <row r="3292" spans="39:39">
      <c r="AM3292" s="10"/>
    </row>
    <row r="3293" spans="39:39">
      <c r="AM3293" s="10"/>
    </row>
    <row r="3294" spans="39:39">
      <c r="AM3294" s="10"/>
    </row>
    <row r="3295" spans="39:39">
      <c r="AM3295" s="10"/>
    </row>
    <row r="3296" spans="39:39">
      <c r="AM3296" s="10"/>
    </row>
    <row r="3297" spans="39:39">
      <c r="AM3297" s="10"/>
    </row>
    <row r="3298" spans="39:39">
      <c r="AM3298" s="10"/>
    </row>
    <row r="3299" spans="39:39">
      <c r="AM3299" s="10"/>
    </row>
    <row r="3300" spans="39:39">
      <c r="AM3300" s="10"/>
    </row>
    <row r="3301" spans="39:39">
      <c r="AM3301" s="10"/>
    </row>
    <row r="3302" spans="39:39">
      <c r="AM3302" s="10"/>
    </row>
    <row r="3303" spans="39:39">
      <c r="AM3303" s="10"/>
    </row>
    <row r="3304" spans="39:39">
      <c r="AM3304" s="10"/>
    </row>
    <row r="3305" spans="39:39">
      <c r="AM3305" s="10"/>
    </row>
    <row r="3306" spans="39:39">
      <c r="AM3306" s="10"/>
    </row>
    <row r="3307" spans="39:39">
      <c r="AM3307" s="10"/>
    </row>
    <row r="3308" spans="39:39">
      <c r="AM3308" s="10"/>
    </row>
    <row r="3309" spans="39:39">
      <c r="AM3309" s="10"/>
    </row>
    <row r="3310" spans="39:39">
      <c r="AM3310" s="10"/>
    </row>
    <row r="3311" spans="39:39">
      <c r="AM3311" s="10"/>
    </row>
    <row r="3312" spans="39:39">
      <c r="AM3312" s="10"/>
    </row>
    <row r="3313" spans="39:39">
      <c r="AM3313" s="10"/>
    </row>
    <row r="3314" spans="39:39">
      <c r="AM3314" s="10"/>
    </row>
    <row r="3315" spans="39:39">
      <c r="AM3315" s="10"/>
    </row>
    <row r="3316" spans="39:39">
      <c r="AM3316" s="10"/>
    </row>
    <row r="3317" spans="39:39">
      <c r="AM3317" s="10"/>
    </row>
    <row r="3318" spans="39:39">
      <c r="AM3318" s="10"/>
    </row>
    <row r="3319" spans="39:39">
      <c r="AM3319" s="10"/>
    </row>
    <row r="3320" spans="39:39">
      <c r="AM3320" s="10"/>
    </row>
    <row r="3321" spans="39:39">
      <c r="AM3321" s="10"/>
    </row>
    <row r="3322" spans="39:39">
      <c r="AM3322" s="10"/>
    </row>
    <row r="3323" spans="39:39">
      <c r="AM3323" s="10"/>
    </row>
    <row r="3324" spans="39:39">
      <c r="AM3324" s="10"/>
    </row>
    <row r="3325" spans="39:39">
      <c r="AM3325" s="10"/>
    </row>
    <row r="3326" spans="39:39">
      <c r="AM3326" s="10"/>
    </row>
    <row r="3327" spans="39:39">
      <c r="AM3327" s="10"/>
    </row>
    <row r="3328" spans="39:39">
      <c r="AM3328" s="10"/>
    </row>
    <row r="3329" spans="39:39">
      <c r="AM3329" s="10"/>
    </row>
    <row r="3330" spans="39:39">
      <c r="AM3330" s="10"/>
    </row>
    <row r="3331" spans="39:39">
      <c r="AM3331" s="10"/>
    </row>
    <row r="3332" spans="39:39">
      <c r="AM3332" s="10"/>
    </row>
    <row r="3333" spans="39:39">
      <c r="AM3333" s="10"/>
    </row>
    <row r="3334" spans="39:39">
      <c r="AM3334" s="10"/>
    </row>
    <row r="3335" spans="39:39">
      <c r="AM3335" s="10"/>
    </row>
    <row r="3336" spans="39:39">
      <c r="AM3336" s="10"/>
    </row>
    <row r="3337" spans="39:39">
      <c r="AM3337" s="10"/>
    </row>
    <row r="3338" spans="39:39">
      <c r="AM3338" s="10"/>
    </row>
    <row r="3339" spans="39:39">
      <c r="AM3339" s="10"/>
    </row>
    <row r="3340" spans="39:39">
      <c r="AM3340" s="10"/>
    </row>
    <row r="3341" spans="39:39">
      <c r="AM3341" s="10"/>
    </row>
    <row r="3342" spans="39:39">
      <c r="AM3342" s="10"/>
    </row>
    <row r="3343" spans="39:39">
      <c r="AM3343" s="10"/>
    </row>
    <row r="3344" spans="39:39">
      <c r="AM3344" s="10"/>
    </row>
    <row r="3345" spans="39:39">
      <c r="AM3345" s="10"/>
    </row>
    <row r="3346" spans="39:39">
      <c r="AM3346" s="10"/>
    </row>
    <row r="3347" spans="39:39">
      <c r="AM3347" s="10"/>
    </row>
    <row r="3348" spans="39:39">
      <c r="AM3348" s="10"/>
    </row>
    <row r="3349" spans="39:39">
      <c r="AM3349" s="10"/>
    </row>
    <row r="3350" spans="39:39">
      <c r="AM3350" s="10"/>
    </row>
    <row r="3351" spans="39:39">
      <c r="AM3351" s="10"/>
    </row>
    <row r="3352" spans="39:39">
      <c r="AM3352" s="10"/>
    </row>
    <row r="3353" spans="39:39">
      <c r="AM3353" s="10"/>
    </row>
    <row r="3354" spans="39:39">
      <c r="AM3354" s="10"/>
    </row>
    <row r="3355" spans="39:39">
      <c r="AM3355" s="10"/>
    </row>
    <row r="3356" spans="39:39">
      <c r="AM3356" s="10"/>
    </row>
    <row r="3357" spans="39:39">
      <c r="AM3357" s="10"/>
    </row>
    <row r="3358" spans="39:39">
      <c r="AM3358" s="10"/>
    </row>
    <row r="3359" spans="39:39">
      <c r="AM3359" s="10"/>
    </row>
    <row r="3360" spans="39:39">
      <c r="AM3360" s="10"/>
    </row>
    <row r="3361" spans="39:39">
      <c r="AM3361" s="10"/>
    </row>
    <row r="3362" spans="39:39">
      <c r="AM3362" s="10"/>
    </row>
    <row r="3363" spans="39:39">
      <c r="AM3363" s="10"/>
    </row>
    <row r="3364" spans="39:39">
      <c r="AM3364" s="10"/>
    </row>
    <row r="3365" spans="39:39">
      <c r="AM3365" s="10"/>
    </row>
    <row r="3366" spans="39:39">
      <c r="AM3366" s="10"/>
    </row>
    <row r="3367" spans="39:39">
      <c r="AM3367" s="10"/>
    </row>
    <row r="3368" spans="39:39">
      <c r="AM3368" s="10"/>
    </row>
    <row r="3369" spans="39:39">
      <c r="AM3369" s="10"/>
    </row>
    <row r="3370" spans="39:39">
      <c r="AM3370" s="10"/>
    </row>
    <row r="3371" spans="39:39">
      <c r="AM3371" s="10"/>
    </row>
    <row r="3372" spans="39:39">
      <c r="AM3372" s="10"/>
    </row>
    <row r="3373" spans="39:39">
      <c r="AM3373" s="10"/>
    </row>
    <row r="3374" spans="39:39">
      <c r="AM3374" s="10"/>
    </row>
    <row r="3375" spans="39:39">
      <c r="AM3375" s="10"/>
    </row>
    <row r="3376" spans="39:39">
      <c r="AM3376" s="10"/>
    </row>
    <row r="3377" spans="39:39">
      <c r="AM3377" s="10"/>
    </row>
    <row r="3378" spans="39:39">
      <c r="AM3378" s="10"/>
    </row>
    <row r="3379" spans="39:39">
      <c r="AM3379" s="10"/>
    </row>
    <row r="3380" spans="39:39">
      <c r="AM3380" s="10"/>
    </row>
    <row r="3381" spans="39:39">
      <c r="AM3381" s="10"/>
    </row>
    <row r="3382" spans="39:39">
      <c r="AM3382" s="10"/>
    </row>
    <row r="3383" spans="39:39">
      <c r="AM3383" s="10"/>
    </row>
    <row r="3384" spans="39:39">
      <c r="AM3384" s="10"/>
    </row>
    <row r="3385" spans="39:39">
      <c r="AM3385" s="10"/>
    </row>
    <row r="3386" spans="39:39">
      <c r="AM3386" s="10"/>
    </row>
    <row r="3387" spans="39:39">
      <c r="AM3387" s="10"/>
    </row>
    <row r="3388" spans="39:39">
      <c r="AM3388" s="10"/>
    </row>
    <row r="3389" spans="39:39">
      <c r="AM3389" s="10"/>
    </row>
    <row r="3390" spans="39:39">
      <c r="AM3390" s="10"/>
    </row>
    <row r="3391" spans="39:39">
      <c r="AM3391" s="10"/>
    </row>
    <row r="3392" spans="39:39">
      <c r="AM3392" s="10"/>
    </row>
    <row r="3393" spans="39:39">
      <c r="AM3393" s="10"/>
    </row>
    <row r="3394" spans="39:39">
      <c r="AM3394" s="10"/>
    </row>
    <row r="3395" spans="39:39">
      <c r="AM3395" s="10"/>
    </row>
    <row r="3396" spans="39:39">
      <c r="AM3396" s="10"/>
    </row>
    <row r="3397" spans="39:39">
      <c r="AM3397" s="10"/>
    </row>
    <row r="3398" spans="39:39">
      <c r="AM3398" s="10"/>
    </row>
    <row r="3399" spans="39:39">
      <c r="AM3399" s="10"/>
    </row>
    <row r="3400" spans="39:39">
      <c r="AM3400" s="10"/>
    </row>
    <row r="3401" spans="39:39">
      <c r="AM3401" s="10"/>
    </row>
    <row r="3402" spans="39:39">
      <c r="AM3402" s="10"/>
    </row>
    <row r="3403" spans="39:39">
      <c r="AM3403" s="10"/>
    </row>
    <row r="3404" spans="39:39">
      <c r="AM3404" s="10"/>
    </row>
    <row r="3405" spans="39:39">
      <c r="AM3405" s="10"/>
    </row>
    <row r="3406" spans="39:39">
      <c r="AM3406" s="10"/>
    </row>
    <row r="3407" spans="39:39">
      <c r="AM3407" s="10"/>
    </row>
    <row r="3408" spans="39:39">
      <c r="AM3408" s="10"/>
    </row>
    <row r="3409" spans="39:39">
      <c r="AM3409" s="10"/>
    </row>
    <row r="3410" spans="39:39">
      <c r="AM3410" s="10"/>
    </row>
    <row r="3411" spans="39:39">
      <c r="AM3411" s="10"/>
    </row>
    <row r="3412" spans="39:39">
      <c r="AM3412" s="10"/>
    </row>
    <row r="3413" spans="39:39">
      <c r="AM3413" s="10"/>
    </row>
    <row r="3414" spans="39:39">
      <c r="AM3414" s="10"/>
    </row>
    <row r="3415" spans="39:39">
      <c r="AM3415" s="10"/>
    </row>
    <row r="3416" spans="39:39">
      <c r="AM3416" s="10"/>
    </row>
    <row r="3417" spans="39:39">
      <c r="AM3417" s="10"/>
    </row>
    <row r="3418" spans="39:39">
      <c r="AM3418" s="10"/>
    </row>
    <row r="3419" spans="39:39">
      <c r="AM3419" s="10"/>
    </row>
    <row r="3420" spans="39:39">
      <c r="AM3420" s="10"/>
    </row>
    <row r="3421" spans="39:39">
      <c r="AM3421" s="10"/>
    </row>
    <row r="3422" spans="39:39">
      <c r="AM3422" s="10"/>
    </row>
    <row r="3423" spans="39:39">
      <c r="AM3423" s="10"/>
    </row>
    <row r="3424" spans="39:39">
      <c r="AM3424" s="10"/>
    </row>
    <row r="3425" spans="39:39">
      <c r="AM3425" s="10"/>
    </row>
    <row r="3426" spans="39:39">
      <c r="AM3426" s="10"/>
    </row>
    <row r="3427" spans="39:39">
      <c r="AM3427" s="10"/>
    </row>
    <row r="3428" spans="39:39">
      <c r="AM3428" s="10"/>
    </row>
    <row r="3429" spans="39:39">
      <c r="AM3429" s="10"/>
    </row>
    <row r="3430" spans="39:39">
      <c r="AM3430" s="10"/>
    </row>
    <row r="3431" spans="39:39">
      <c r="AM3431" s="10"/>
    </row>
    <row r="3432" spans="39:39">
      <c r="AM3432" s="10"/>
    </row>
    <row r="3433" spans="39:39">
      <c r="AM3433" s="10"/>
    </row>
    <row r="3434" spans="39:39">
      <c r="AM3434" s="10"/>
    </row>
    <row r="3435" spans="39:39">
      <c r="AM3435" s="10"/>
    </row>
    <row r="3436" spans="39:39">
      <c r="AM3436" s="10"/>
    </row>
    <row r="3437" spans="39:39">
      <c r="AM3437" s="10"/>
    </row>
    <row r="3438" spans="39:39">
      <c r="AM3438" s="10"/>
    </row>
    <row r="3439" spans="39:39">
      <c r="AM3439" s="10"/>
    </row>
    <row r="3440" spans="39:39">
      <c r="AM3440" s="10"/>
    </row>
    <row r="3441" spans="39:39">
      <c r="AM3441" s="10"/>
    </row>
    <row r="3442" spans="39:39">
      <c r="AM3442" s="10"/>
    </row>
    <row r="3443" spans="39:39">
      <c r="AM3443" s="10"/>
    </row>
    <row r="3444" spans="39:39">
      <c r="AM3444" s="10"/>
    </row>
    <row r="3445" spans="39:39">
      <c r="AM3445" s="10"/>
    </row>
    <row r="3446" spans="39:39">
      <c r="AM3446" s="10"/>
    </row>
    <row r="3447" spans="39:39">
      <c r="AM3447" s="10"/>
    </row>
    <row r="3448" spans="39:39">
      <c r="AM3448" s="10"/>
    </row>
    <row r="3449" spans="39:39">
      <c r="AM3449" s="10"/>
    </row>
    <row r="3450" spans="39:39">
      <c r="AM3450" s="10"/>
    </row>
    <row r="3451" spans="39:39">
      <c r="AM3451" s="10"/>
    </row>
    <row r="3452" spans="39:39">
      <c r="AM3452" s="10"/>
    </row>
    <row r="3453" spans="39:39">
      <c r="AM3453" s="10"/>
    </row>
    <row r="3454" spans="39:39">
      <c r="AM3454" s="10"/>
    </row>
    <row r="3455" spans="39:39">
      <c r="AM3455" s="10"/>
    </row>
    <row r="3456" spans="39:39">
      <c r="AM3456" s="10"/>
    </row>
    <row r="3457" spans="39:39">
      <c r="AM3457" s="10"/>
    </row>
    <row r="3458" spans="39:39">
      <c r="AM3458" s="10"/>
    </row>
    <row r="3459" spans="39:39">
      <c r="AM3459" s="10"/>
    </row>
    <row r="3460" spans="39:39">
      <c r="AM3460" s="10"/>
    </row>
    <row r="3461" spans="39:39">
      <c r="AM3461" s="10"/>
    </row>
    <row r="3462" spans="39:39">
      <c r="AM3462" s="10"/>
    </row>
    <row r="3463" spans="39:39">
      <c r="AM3463" s="10"/>
    </row>
    <row r="3464" spans="39:39">
      <c r="AM3464" s="10"/>
    </row>
    <row r="3465" spans="39:39">
      <c r="AM3465" s="10"/>
    </row>
    <row r="3466" spans="39:39">
      <c r="AM3466" s="10"/>
    </row>
    <row r="3467" spans="39:39">
      <c r="AM3467" s="10"/>
    </row>
    <row r="3468" spans="39:39">
      <c r="AM3468" s="10"/>
    </row>
    <row r="3469" spans="39:39">
      <c r="AM3469" s="10"/>
    </row>
    <row r="3470" spans="39:39">
      <c r="AM3470" s="10"/>
    </row>
    <row r="3471" spans="39:39">
      <c r="AM3471" s="10"/>
    </row>
    <row r="3472" spans="39:39">
      <c r="AM3472" s="10"/>
    </row>
    <row r="3473" spans="39:39">
      <c r="AM3473" s="10"/>
    </row>
    <row r="3474" spans="39:39">
      <c r="AM3474" s="10"/>
    </row>
    <row r="3475" spans="39:39">
      <c r="AM3475" s="10"/>
    </row>
    <row r="3476" spans="39:39">
      <c r="AM3476" s="10"/>
    </row>
    <row r="3477" spans="39:39">
      <c r="AM3477" s="10"/>
    </row>
    <row r="3478" spans="39:39">
      <c r="AM3478" s="10"/>
    </row>
    <row r="3479" spans="39:39">
      <c r="AM3479" s="10"/>
    </row>
    <row r="3480" spans="39:39">
      <c r="AM3480" s="10"/>
    </row>
    <row r="3481" spans="39:39">
      <c r="AM3481" s="10"/>
    </row>
    <row r="3482" spans="39:39">
      <c r="AM3482" s="10"/>
    </row>
    <row r="3483" spans="39:39">
      <c r="AM3483" s="10"/>
    </row>
    <row r="3484" spans="39:39">
      <c r="AM3484" s="10"/>
    </row>
    <row r="3485" spans="39:39">
      <c r="AM3485" s="10"/>
    </row>
    <row r="3486" spans="39:39">
      <c r="AM3486" s="10"/>
    </row>
    <row r="3487" spans="39:39">
      <c r="AM3487" s="10"/>
    </row>
    <row r="3488" spans="39:39">
      <c r="AM3488" s="10"/>
    </row>
    <row r="3489" spans="39:39">
      <c r="AM3489" s="10"/>
    </row>
    <row r="3490" spans="39:39">
      <c r="AM3490" s="10"/>
    </row>
    <row r="3491" spans="39:39">
      <c r="AM3491" s="10"/>
    </row>
    <row r="3492" spans="39:39">
      <c r="AM3492" s="10"/>
    </row>
    <row r="3493" spans="39:39">
      <c r="AM3493" s="10"/>
    </row>
    <row r="3494" spans="39:39">
      <c r="AM3494" s="10"/>
    </row>
    <row r="3495" spans="39:39">
      <c r="AM3495" s="10"/>
    </row>
    <row r="3496" spans="39:39">
      <c r="AM3496" s="10"/>
    </row>
    <row r="3497" spans="39:39">
      <c r="AM3497" s="10"/>
    </row>
    <row r="3498" spans="39:39">
      <c r="AM3498" s="10"/>
    </row>
    <row r="3499" spans="39:39">
      <c r="AM3499" s="10"/>
    </row>
    <row r="3500" spans="39:39">
      <c r="AM3500" s="10"/>
    </row>
    <row r="3501" spans="39:39">
      <c r="AM3501" s="10"/>
    </row>
    <row r="3502" spans="39:39">
      <c r="AM3502" s="10"/>
    </row>
    <row r="3503" spans="39:39">
      <c r="AM3503" s="10"/>
    </row>
    <row r="3504" spans="39:39">
      <c r="AM3504" s="10"/>
    </row>
    <row r="3505" spans="39:39">
      <c r="AM3505" s="10"/>
    </row>
    <row r="3506" spans="39:39">
      <c r="AM3506" s="10"/>
    </row>
    <row r="3507" spans="39:39">
      <c r="AM3507" s="10"/>
    </row>
    <row r="3508" spans="39:39">
      <c r="AM3508" s="10"/>
    </row>
    <row r="3509" spans="39:39">
      <c r="AM3509" s="10"/>
    </row>
    <row r="3510" spans="39:39">
      <c r="AM3510" s="10"/>
    </row>
    <row r="3511" spans="39:39">
      <c r="AM3511" s="10"/>
    </row>
    <row r="3512" spans="39:39">
      <c r="AM3512" s="10"/>
    </row>
    <row r="3513" spans="39:39">
      <c r="AM3513" s="10"/>
    </row>
    <row r="3514" spans="39:39">
      <c r="AM3514" s="10"/>
    </row>
    <row r="3515" spans="39:39">
      <c r="AM3515" s="10"/>
    </row>
    <row r="3516" spans="39:39">
      <c r="AM3516" s="10"/>
    </row>
    <row r="3517" spans="39:39">
      <c r="AM3517" s="10"/>
    </row>
    <row r="3518" spans="39:39">
      <c r="AM3518" s="10"/>
    </row>
    <row r="3519" spans="39:39">
      <c r="AM3519" s="10"/>
    </row>
    <row r="3520" spans="39:39">
      <c r="AM3520" s="10"/>
    </row>
    <row r="3521" spans="39:39">
      <c r="AM3521" s="10"/>
    </row>
    <row r="3522" spans="39:39">
      <c r="AM3522" s="10"/>
    </row>
    <row r="3523" spans="39:39">
      <c r="AM3523" s="10"/>
    </row>
    <row r="3524" spans="39:39">
      <c r="AM3524" s="10"/>
    </row>
    <row r="3525" spans="39:39">
      <c r="AM3525" s="10"/>
    </row>
    <row r="3526" spans="39:39">
      <c r="AM3526" s="10"/>
    </row>
    <row r="3527" spans="39:39">
      <c r="AM3527" s="10"/>
    </row>
    <row r="3528" spans="39:39">
      <c r="AM3528" s="10"/>
    </row>
    <row r="3529" spans="39:39">
      <c r="AM3529" s="10"/>
    </row>
    <row r="3530" spans="39:39">
      <c r="AM3530" s="10"/>
    </row>
    <row r="3531" spans="39:39">
      <c r="AM3531" s="10"/>
    </row>
    <row r="3532" spans="39:39">
      <c r="AM3532" s="10"/>
    </row>
    <row r="3533" spans="39:39">
      <c r="AM3533" s="10"/>
    </row>
    <row r="3534" spans="39:39">
      <c r="AM3534" s="10"/>
    </row>
    <row r="3535" spans="39:39">
      <c r="AM3535" s="10"/>
    </row>
    <row r="3536" spans="39:39">
      <c r="AM3536" s="10"/>
    </row>
    <row r="3537" spans="39:39">
      <c r="AM3537" s="10"/>
    </row>
    <row r="3538" spans="39:39">
      <c r="AM3538" s="10"/>
    </row>
    <row r="3539" spans="39:39">
      <c r="AM3539" s="10"/>
    </row>
    <row r="3540" spans="39:39">
      <c r="AM3540" s="10"/>
    </row>
    <row r="3541" spans="39:39">
      <c r="AM3541" s="10"/>
    </row>
    <row r="3542" spans="39:39">
      <c r="AM3542" s="10"/>
    </row>
    <row r="3543" spans="39:39">
      <c r="AM3543" s="10"/>
    </row>
    <row r="3544" spans="39:39">
      <c r="AM3544" s="10"/>
    </row>
    <row r="3545" spans="39:39">
      <c r="AM3545" s="10"/>
    </row>
    <row r="3546" spans="39:39">
      <c r="AM3546" s="10"/>
    </row>
    <row r="3547" spans="39:39">
      <c r="AM3547" s="10"/>
    </row>
    <row r="3548" spans="39:39">
      <c r="AM3548" s="10"/>
    </row>
    <row r="3549" spans="39:39">
      <c r="AM3549" s="10"/>
    </row>
    <row r="3550" spans="39:39">
      <c r="AM3550" s="10"/>
    </row>
    <row r="3551" spans="39:39">
      <c r="AM3551" s="10"/>
    </row>
    <row r="3552" spans="39:39">
      <c r="AM3552" s="10"/>
    </row>
    <row r="3553" spans="39:39">
      <c r="AM3553" s="10"/>
    </row>
    <row r="3554" spans="39:39">
      <c r="AM3554" s="10"/>
    </row>
    <row r="3555" spans="39:39">
      <c r="AM3555" s="10"/>
    </row>
    <row r="3556" spans="39:39">
      <c r="AM3556" s="10"/>
    </row>
    <row r="3557" spans="39:39">
      <c r="AM3557" s="10"/>
    </row>
    <row r="3558" spans="39:39">
      <c r="AM3558" s="10"/>
    </row>
    <row r="3559" spans="39:39">
      <c r="AM3559" s="10"/>
    </row>
    <row r="3560" spans="39:39">
      <c r="AM3560" s="10"/>
    </row>
    <row r="3561" spans="39:39">
      <c r="AM3561" s="10"/>
    </row>
    <row r="3562" spans="39:39">
      <c r="AM3562" s="10"/>
    </row>
    <row r="3563" spans="39:39">
      <c r="AM3563" s="10"/>
    </row>
    <row r="3564" spans="39:39">
      <c r="AM3564" s="10"/>
    </row>
    <row r="3565" spans="39:39">
      <c r="AM3565" s="10"/>
    </row>
    <row r="3566" spans="39:39">
      <c r="AM3566" s="10"/>
    </row>
    <row r="3567" spans="39:39">
      <c r="AM3567" s="10"/>
    </row>
    <row r="3568" spans="39:39">
      <c r="AM3568" s="10"/>
    </row>
    <row r="3569" spans="39:39">
      <c r="AM3569" s="10"/>
    </row>
    <row r="3570" spans="39:39">
      <c r="AM3570" s="10"/>
    </row>
    <row r="3571" spans="39:39">
      <c r="AM3571" s="10"/>
    </row>
    <row r="3572" spans="39:39">
      <c r="AM3572" s="10"/>
    </row>
    <row r="3573" spans="39:39">
      <c r="AM3573" s="10"/>
    </row>
    <row r="3574" spans="39:39">
      <c r="AM3574" s="10"/>
    </row>
    <row r="3575" spans="39:39">
      <c r="AM3575" s="10"/>
    </row>
    <row r="3576" spans="39:39">
      <c r="AM3576" s="10"/>
    </row>
    <row r="3577" spans="39:39">
      <c r="AM3577" s="10"/>
    </row>
    <row r="3578" spans="39:39">
      <c r="AM3578" s="10"/>
    </row>
    <row r="3579" spans="39:39">
      <c r="AM3579" s="10"/>
    </row>
    <row r="3580" spans="39:39">
      <c r="AM3580" s="10"/>
    </row>
    <row r="3581" spans="39:39">
      <c r="AM3581" s="10"/>
    </row>
    <row r="3582" spans="39:39">
      <c r="AM3582" s="10"/>
    </row>
    <row r="3583" spans="39:39">
      <c r="AM3583" s="10"/>
    </row>
    <row r="3584" spans="39:39">
      <c r="AM3584" s="10"/>
    </row>
    <row r="3585" spans="39:39">
      <c r="AM3585" s="10"/>
    </row>
    <row r="3586" spans="39:39">
      <c r="AM3586" s="10"/>
    </row>
    <row r="3587" spans="39:39">
      <c r="AM3587" s="10"/>
    </row>
    <row r="3588" spans="39:39">
      <c r="AM3588" s="10"/>
    </row>
    <row r="3589" spans="39:39">
      <c r="AM3589" s="10"/>
    </row>
    <row r="3590" spans="39:39">
      <c r="AM3590" s="10"/>
    </row>
    <row r="3591" spans="39:39">
      <c r="AM3591" s="10"/>
    </row>
    <row r="3592" spans="39:39">
      <c r="AM3592" s="10"/>
    </row>
    <row r="3593" spans="39:39">
      <c r="AM3593" s="10"/>
    </row>
    <row r="3594" spans="39:39">
      <c r="AM3594" s="10"/>
    </row>
    <row r="3595" spans="39:39">
      <c r="AM3595" s="10"/>
    </row>
    <row r="3596" spans="39:39">
      <c r="AM3596" s="10"/>
    </row>
    <row r="3597" spans="39:39">
      <c r="AM3597" s="10"/>
    </row>
    <row r="3598" spans="39:39">
      <c r="AM3598" s="10"/>
    </row>
    <row r="3599" spans="39:39">
      <c r="AM3599" s="10"/>
    </row>
    <row r="3600" spans="39:39">
      <c r="AM3600" s="10"/>
    </row>
    <row r="3601" spans="39:39">
      <c r="AM3601" s="10"/>
    </row>
    <row r="3602" spans="39:39">
      <c r="AM3602" s="10"/>
    </row>
    <row r="3603" spans="39:39">
      <c r="AM3603" s="10"/>
    </row>
    <row r="3604" spans="39:39">
      <c r="AM3604" s="10"/>
    </row>
    <row r="3605" spans="39:39">
      <c r="AM3605" s="10"/>
    </row>
    <row r="3606" spans="39:39">
      <c r="AM3606" s="10"/>
    </row>
    <row r="3607" spans="39:39">
      <c r="AM3607" s="10"/>
    </row>
    <row r="3608" spans="39:39">
      <c r="AM3608" s="10"/>
    </row>
    <row r="3609" spans="39:39">
      <c r="AM3609" s="10"/>
    </row>
    <row r="3610" spans="39:39">
      <c r="AM3610" s="10"/>
    </row>
    <row r="3611" spans="39:39">
      <c r="AM3611" s="10"/>
    </row>
    <row r="3612" spans="39:39">
      <c r="AM3612" s="10"/>
    </row>
    <row r="3613" spans="39:39">
      <c r="AM3613" s="10"/>
    </row>
    <row r="3614" spans="39:39">
      <c r="AM3614" s="10"/>
    </row>
    <row r="3615" spans="39:39">
      <c r="AM3615" s="10"/>
    </row>
    <row r="3616" spans="39:39">
      <c r="AM3616" s="10"/>
    </row>
    <row r="3617" spans="39:39">
      <c r="AM3617" s="10"/>
    </row>
    <row r="3618" spans="39:39">
      <c r="AM3618" s="10"/>
    </row>
    <row r="3619" spans="39:39">
      <c r="AM3619" s="10"/>
    </row>
    <row r="3620" spans="39:39">
      <c r="AM3620" s="10"/>
    </row>
    <row r="3621" spans="39:39">
      <c r="AM3621" s="10"/>
    </row>
    <row r="3622" spans="39:39">
      <c r="AM3622" s="10"/>
    </row>
    <row r="3623" spans="39:39">
      <c r="AM3623" s="10"/>
    </row>
    <row r="3624" spans="39:39">
      <c r="AM3624" s="10"/>
    </row>
    <row r="3625" spans="39:39">
      <c r="AM3625" s="10"/>
    </row>
    <row r="3626" spans="39:39">
      <c r="AM3626" s="10"/>
    </row>
    <row r="3627" spans="39:39">
      <c r="AM3627" s="10"/>
    </row>
    <row r="3628" spans="39:39">
      <c r="AM3628" s="10"/>
    </row>
    <row r="3629" spans="39:39">
      <c r="AM3629" s="10"/>
    </row>
    <row r="3630" spans="39:39">
      <c r="AM3630" s="10"/>
    </row>
    <row r="3631" spans="39:39">
      <c r="AM3631" s="10"/>
    </row>
    <row r="3632" spans="39:39">
      <c r="AM3632" s="10"/>
    </row>
    <row r="3633" spans="39:39">
      <c r="AM3633" s="10"/>
    </row>
    <row r="3634" spans="39:39">
      <c r="AM3634" s="10"/>
    </row>
    <row r="3635" spans="39:39">
      <c r="AM3635" s="10"/>
    </row>
    <row r="3636" spans="39:39">
      <c r="AM3636" s="10"/>
    </row>
    <row r="3637" spans="39:39">
      <c r="AM3637" s="10"/>
    </row>
    <row r="3638" spans="39:39">
      <c r="AM3638" s="10"/>
    </row>
    <row r="3639" spans="39:39">
      <c r="AM3639" s="10"/>
    </row>
    <row r="3640" spans="39:39">
      <c r="AM3640" s="10"/>
    </row>
    <row r="3641" spans="39:39">
      <c r="AM3641" s="10"/>
    </row>
    <row r="3642" spans="39:39">
      <c r="AM3642" s="10"/>
    </row>
    <row r="3643" spans="39:39">
      <c r="AM3643" s="10"/>
    </row>
    <row r="3644" spans="39:39">
      <c r="AM3644" s="10"/>
    </row>
    <row r="3645" spans="39:39">
      <c r="AM3645" s="10"/>
    </row>
    <row r="3646" spans="39:39">
      <c r="AM3646" s="10"/>
    </row>
    <row r="3647" spans="39:39">
      <c r="AM3647" s="10"/>
    </row>
    <row r="3648" spans="39:39">
      <c r="AM3648" s="10"/>
    </row>
    <row r="3649" spans="39:39">
      <c r="AM3649" s="10"/>
    </row>
    <row r="3650" spans="39:39">
      <c r="AM3650" s="10"/>
    </row>
    <row r="3651" spans="39:39">
      <c r="AM3651" s="10"/>
    </row>
    <row r="3652" spans="39:39">
      <c r="AM3652" s="10"/>
    </row>
    <row r="3653" spans="39:39">
      <c r="AM3653" s="10"/>
    </row>
    <row r="3654" spans="39:39">
      <c r="AM3654" s="10"/>
    </row>
    <row r="3655" spans="39:39">
      <c r="AM3655" s="10"/>
    </row>
    <row r="3656" spans="39:39">
      <c r="AM3656" s="10"/>
    </row>
    <row r="3657" spans="39:39">
      <c r="AM3657" s="10"/>
    </row>
    <row r="3658" spans="39:39">
      <c r="AM3658" s="10"/>
    </row>
    <row r="3659" spans="39:39">
      <c r="AM3659" s="10"/>
    </row>
    <row r="3660" spans="39:39">
      <c r="AM3660" s="10"/>
    </row>
    <row r="3661" spans="39:39">
      <c r="AM3661" s="10"/>
    </row>
    <row r="3662" spans="39:39">
      <c r="AM3662" s="10"/>
    </row>
    <row r="3663" spans="39:39">
      <c r="AM3663" s="10"/>
    </row>
    <row r="3664" spans="39:39">
      <c r="AM3664" s="10"/>
    </row>
    <row r="3665" spans="39:39">
      <c r="AM3665" s="10"/>
    </row>
    <row r="3666" spans="39:39">
      <c r="AM3666" s="10"/>
    </row>
    <row r="3667" spans="39:39">
      <c r="AM3667" s="10"/>
    </row>
    <row r="3668" spans="39:39">
      <c r="AM3668" s="10"/>
    </row>
    <row r="3669" spans="39:39">
      <c r="AM3669" s="10"/>
    </row>
    <row r="3670" spans="39:39">
      <c r="AM3670" s="10"/>
    </row>
    <row r="3671" spans="39:39">
      <c r="AM3671" s="10"/>
    </row>
    <row r="3672" spans="39:39">
      <c r="AM3672" s="10"/>
    </row>
    <row r="3673" spans="39:39">
      <c r="AM3673" s="10"/>
    </row>
    <row r="3674" spans="39:39">
      <c r="AM3674" s="10"/>
    </row>
    <row r="3675" spans="39:39">
      <c r="AM3675" s="10"/>
    </row>
    <row r="3676" spans="39:39">
      <c r="AM3676" s="10"/>
    </row>
    <row r="3677" spans="39:39">
      <c r="AM3677" s="10"/>
    </row>
    <row r="3678" spans="39:39">
      <c r="AM3678" s="10"/>
    </row>
    <row r="3679" spans="39:39">
      <c r="AM3679" s="10"/>
    </row>
    <row r="3680" spans="39:39">
      <c r="AM3680" s="10"/>
    </row>
    <row r="3681" spans="39:39">
      <c r="AM3681" s="10"/>
    </row>
    <row r="3682" spans="39:39">
      <c r="AM3682" s="10"/>
    </row>
    <row r="3683" spans="39:39">
      <c r="AM3683" s="10"/>
    </row>
    <row r="3684" spans="39:39">
      <c r="AM3684" s="10"/>
    </row>
    <row r="3685" spans="39:39">
      <c r="AM3685" s="10"/>
    </row>
    <row r="3686" spans="39:39">
      <c r="AM3686" s="10"/>
    </row>
    <row r="3687" spans="39:39">
      <c r="AM3687" s="10"/>
    </row>
    <row r="3688" spans="39:39">
      <c r="AM3688" s="10"/>
    </row>
    <row r="3689" spans="39:39">
      <c r="AM3689" s="10"/>
    </row>
    <row r="3690" spans="39:39">
      <c r="AM3690" s="10"/>
    </row>
    <row r="3691" spans="39:39">
      <c r="AM3691" s="10"/>
    </row>
    <row r="3692" spans="39:39">
      <c r="AM3692" s="10"/>
    </row>
    <row r="3693" spans="39:39">
      <c r="AM3693" s="10"/>
    </row>
    <row r="3694" spans="39:39">
      <c r="AM3694" s="10"/>
    </row>
    <row r="3695" spans="39:39">
      <c r="AM3695" s="10"/>
    </row>
    <row r="3696" spans="39:39">
      <c r="AM3696" s="10"/>
    </row>
    <row r="3697" spans="39:39">
      <c r="AM3697" s="10"/>
    </row>
    <row r="3698" spans="39:39">
      <c r="AM3698" s="10"/>
    </row>
    <row r="3699" spans="39:39">
      <c r="AM3699" s="10"/>
    </row>
    <row r="3700" spans="39:39">
      <c r="AM3700" s="10"/>
    </row>
    <row r="3701" spans="39:39">
      <c r="AM3701" s="10"/>
    </row>
    <row r="3702" spans="39:39">
      <c r="AM3702" s="10"/>
    </row>
    <row r="3703" spans="39:39">
      <c r="AM3703" s="10"/>
    </row>
    <row r="3704" spans="39:39">
      <c r="AM3704" s="10"/>
    </row>
    <row r="3705" spans="39:39">
      <c r="AM3705" s="10"/>
    </row>
    <row r="3706" spans="39:39">
      <c r="AM3706" s="10"/>
    </row>
    <row r="3707" spans="39:39">
      <c r="AM3707" s="10"/>
    </row>
    <row r="3708" spans="39:39">
      <c r="AM3708" s="10"/>
    </row>
    <row r="3709" spans="39:39">
      <c r="AM3709" s="10"/>
    </row>
    <row r="3710" spans="39:39">
      <c r="AM3710" s="10"/>
    </row>
    <row r="3711" spans="39:39">
      <c r="AM3711" s="10"/>
    </row>
    <row r="3712" spans="39:39">
      <c r="AM3712" s="10"/>
    </row>
    <row r="3713" spans="39:39">
      <c r="AM3713" s="10"/>
    </row>
    <row r="3714" spans="39:39">
      <c r="AM3714" s="10"/>
    </row>
    <row r="3715" spans="39:39">
      <c r="AM3715" s="10"/>
    </row>
    <row r="3716" spans="39:39">
      <c r="AM3716" s="10"/>
    </row>
    <row r="3717" spans="39:39">
      <c r="AM3717" s="10"/>
    </row>
    <row r="3718" spans="39:39">
      <c r="AM3718" s="10"/>
    </row>
    <row r="3719" spans="39:39">
      <c r="AM3719" s="10"/>
    </row>
    <row r="3720" spans="39:39">
      <c r="AM3720" s="10"/>
    </row>
    <row r="3721" spans="39:39">
      <c r="AM3721" s="10"/>
    </row>
    <row r="3722" spans="39:39">
      <c r="AM3722" s="10"/>
    </row>
    <row r="3723" spans="39:39">
      <c r="AM3723" s="10"/>
    </row>
    <row r="3724" spans="39:39">
      <c r="AM3724" s="10"/>
    </row>
    <row r="3725" spans="39:39">
      <c r="AM3725" s="10"/>
    </row>
    <row r="3726" spans="39:39">
      <c r="AM3726" s="10"/>
    </row>
    <row r="3727" spans="39:39">
      <c r="AM3727" s="10"/>
    </row>
    <row r="3728" spans="39:39">
      <c r="AM3728" s="10"/>
    </row>
    <row r="3729" spans="39:39">
      <c r="AM3729" s="10"/>
    </row>
    <row r="3730" spans="39:39">
      <c r="AM3730" s="10"/>
    </row>
    <row r="3731" spans="39:39">
      <c r="AM3731" s="10"/>
    </row>
    <row r="3732" spans="39:39">
      <c r="AM3732" s="10"/>
    </row>
    <row r="3733" spans="39:39">
      <c r="AM3733" s="10"/>
    </row>
    <row r="3734" spans="39:39">
      <c r="AM3734" s="10"/>
    </row>
    <row r="3735" spans="39:39">
      <c r="AM3735" s="10"/>
    </row>
    <row r="3736" spans="39:39">
      <c r="AM3736" s="10"/>
    </row>
    <row r="3737" spans="39:39">
      <c r="AM3737" s="10"/>
    </row>
    <row r="3738" spans="39:39">
      <c r="AM3738" s="10"/>
    </row>
    <row r="3739" spans="39:39">
      <c r="AM3739" s="10"/>
    </row>
    <row r="3740" spans="39:39">
      <c r="AM3740" s="10"/>
    </row>
    <row r="3741" spans="39:39">
      <c r="AM3741" s="10"/>
    </row>
    <row r="3742" spans="39:39">
      <c r="AM3742" s="10"/>
    </row>
    <row r="3743" spans="39:39">
      <c r="AM3743" s="10"/>
    </row>
    <row r="3744" spans="39:39">
      <c r="AM3744" s="10"/>
    </row>
    <row r="3745" spans="39:39">
      <c r="AM3745" s="10"/>
    </row>
    <row r="3746" spans="39:39">
      <c r="AM3746" s="10"/>
    </row>
    <row r="3747" spans="39:39">
      <c r="AM3747" s="10"/>
    </row>
    <row r="3748" spans="39:39">
      <c r="AM3748" s="10"/>
    </row>
    <row r="3749" spans="39:39">
      <c r="AM3749" s="10"/>
    </row>
    <row r="3750" spans="39:39">
      <c r="AM3750" s="10"/>
    </row>
    <row r="3751" spans="39:39">
      <c r="AM3751" s="10"/>
    </row>
    <row r="3752" spans="39:39">
      <c r="AM3752" s="10"/>
    </row>
    <row r="3753" spans="39:39">
      <c r="AM3753" s="10"/>
    </row>
    <row r="3754" spans="39:39">
      <c r="AM3754" s="10"/>
    </row>
    <row r="3755" spans="39:39">
      <c r="AM3755" s="10"/>
    </row>
    <row r="3756" spans="39:39">
      <c r="AM3756" s="10"/>
    </row>
    <row r="3757" spans="39:39">
      <c r="AM3757" s="10"/>
    </row>
    <row r="3758" spans="39:39">
      <c r="AM3758" s="10"/>
    </row>
    <row r="3759" spans="39:39">
      <c r="AM3759" s="10"/>
    </row>
    <row r="3760" spans="39:39">
      <c r="AM3760" s="10"/>
    </row>
    <row r="3761" spans="39:39">
      <c r="AM3761" s="10"/>
    </row>
    <row r="3762" spans="39:39">
      <c r="AM3762" s="10"/>
    </row>
    <row r="3763" spans="39:39">
      <c r="AM3763" s="10"/>
    </row>
    <row r="3764" spans="39:39">
      <c r="AM3764" s="10"/>
    </row>
    <row r="3765" spans="39:39">
      <c r="AM3765" s="10"/>
    </row>
    <row r="3766" spans="39:39">
      <c r="AM3766" s="10"/>
    </row>
    <row r="3767" spans="39:39">
      <c r="AM3767" s="10"/>
    </row>
    <row r="3768" spans="39:39">
      <c r="AM3768" s="10"/>
    </row>
    <row r="3769" spans="39:39">
      <c r="AM3769" s="10"/>
    </row>
    <row r="3770" spans="39:39">
      <c r="AM3770" s="10"/>
    </row>
    <row r="3771" spans="39:39">
      <c r="AM3771" s="10"/>
    </row>
    <row r="3772" spans="39:39">
      <c r="AM3772" s="10"/>
    </row>
    <row r="3773" spans="39:39">
      <c r="AM3773" s="10"/>
    </row>
    <row r="3774" spans="39:39">
      <c r="AM3774" s="10"/>
    </row>
    <row r="3775" spans="39:39">
      <c r="AM3775" s="10"/>
    </row>
    <row r="3776" spans="39:39">
      <c r="AM3776" s="10"/>
    </row>
    <row r="3777" spans="39:39">
      <c r="AM3777" s="10"/>
    </row>
    <row r="3778" spans="39:39">
      <c r="AM3778" s="10"/>
    </row>
    <row r="3779" spans="39:39">
      <c r="AM3779" s="10"/>
    </row>
    <row r="3780" spans="39:39">
      <c r="AM3780" s="10"/>
    </row>
    <row r="3781" spans="39:39">
      <c r="AM3781" s="10"/>
    </row>
    <row r="3782" spans="39:39">
      <c r="AM3782" s="10"/>
    </row>
    <row r="3783" spans="39:39">
      <c r="AM3783" s="10"/>
    </row>
    <row r="3784" spans="39:39">
      <c r="AM3784" s="10"/>
    </row>
    <row r="3785" spans="39:39">
      <c r="AM3785" s="10"/>
    </row>
    <row r="3786" spans="39:39">
      <c r="AM3786" s="10"/>
    </row>
    <row r="3787" spans="39:39">
      <c r="AM3787" s="10"/>
    </row>
    <row r="3788" spans="39:39">
      <c r="AM3788" s="10"/>
    </row>
    <row r="3789" spans="39:39">
      <c r="AM3789" s="10"/>
    </row>
    <row r="3790" spans="39:39">
      <c r="AM3790" s="10"/>
    </row>
    <row r="3791" spans="39:39">
      <c r="AM3791" s="10"/>
    </row>
    <row r="3792" spans="39:39">
      <c r="AM3792" s="10"/>
    </row>
    <row r="3793" spans="39:39">
      <c r="AM3793" s="10"/>
    </row>
    <row r="3794" spans="39:39">
      <c r="AM3794" s="10"/>
    </row>
    <row r="3795" spans="39:39">
      <c r="AM3795" s="10"/>
    </row>
    <row r="3796" spans="39:39">
      <c r="AM3796" s="10"/>
    </row>
    <row r="3797" spans="39:39">
      <c r="AM3797" s="10"/>
    </row>
    <row r="3798" spans="39:39">
      <c r="AM3798" s="10"/>
    </row>
    <row r="3799" spans="39:39">
      <c r="AM3799" s="10"/>
    </row>
    <row r="3800" spans="39:39">
      <c r="AM3800" s="10"/>
    </row>
    <row r="3801" spans="39:39">
      <c r="AM3801" s="10"/>
    </row>
    <row r="3802" spans="39:39">
      <c r="AM3802" s="10"/>
    </row>
    <row r="3803" spans="39:39">
      <c r="AM3803" s="10"/>
    </row>
    <row r="3804" spans="39:39">
      <c r="AM3804" s="10"/>
    </row>
    <row r="3805" spans="39:39">
      <c r="AM3805" s="10"/>
    </row>
    <row r="3806" spans="39:39">
      <c r="AM3806" s="10"/>
    </row>
    <row r="3807" spans="39:39">
      <c r="AM3807" s="10"/>
    </row>
    <row r="3808" spans="39:39">
      <c r="AM3808" s="10"/>
    </row>
    <row r="3809" spans="39:39">
      <c r="AM3809" s="10"/>
    </row>
    <row r="3810" spans="39:39">
      <c r="AM3810" s="10"/>
    </row>
    <row r="3811" spans="39:39">
      <c r="AM3811" s="10"/>
    </row>
    <row r="3812" spans="39:39">
      <c r="AM3812" s="10"/>
    </row>
    <row r="3813" spans="39:39">
      <c r="AM3813" s="10"/>
    </row>
    <row r="3814" spans="39:39">
      <c r="AM3814" s="10"/>
    </row>
    <row r="3815" spans="39:39">
      <c r="AM3815" s="10"/>
    </row>
    <row r="3816" spans="39:39">
      <c r="AM3816" s="10"/>
    </row>
    <row r="3817" spans="39:39">
      <c r="AM3817" s="10"/>
    </row>
    <row r="3818" spans="39:39">
      <c r="AM3818" s="10"/>
    </row>
    <row r="3819" spans="39:39">
      <c r="AM3819" s="10"/>
    </row>
    <row r="3820" spans="39:39">
      <c r="AM3820" s="10"/>
    </row>
    <row r="3821" spans="39:39">
      <c r="AM3821" s="10"/>
    </row>
    <row r="3822" spans="39:39">
      <c r="AM3822" s="10"/>
    </row>
    <row r="3823" spans="39:39">
      <c r="AM3823" s="10"/>
    </row>
    <row r="3824" spans="39:39">
      <c r="AM3824" s="10"/>
    </row>
    <row r="3825" spans="39:39">
      <c r="AM3825" s="10"/>
    </row>
    <row r="3826" spans="39:39">
      <c r="AM3826" s="10"/>
    </row>
    <row r="3827" spans="39:39">
      <c r="AM3827" s="10"/>
    </row>
    <row r="3828" spans="39:39">
      <c r="AM3828" s="10"/>
    </row>
    <row r="3829" spans="39:39">
      <c r="AM3829" s="10"/>
    </row>
    <row r="3830" spans="39:39">
      <c r="AM3830" s="10"/>
    </row>
    <row r="3831" spans="39:39">
      <c r="AM3831" s="10"/>
    </row>
    <row r="3832" spans="39:39">
      <c r="AM3832" s="10"/>
    </row>
    <row r="3833" spans="39:39">
      <c r="AM3833" s="10"/>
    </row>
    <row r="3834" spans="39:39">
      <c r="AM3834" s="10"/>
    </row>
    <row r="3835" spans="39:39">
      <c r="AM3835" s="10"/>
    </row>
    <row r="3836" spans="39:39">
      <c r="AM3836" s="10"/>
    </row>
    <row r="3837" spans="39:39">
      <c r="AM3837" s="10"/>
    </row>
    <row r="3838" spans="39:39">
      <c r="AM3838" s="10"/>
    </row>
    <row r="3839" spans="39:39">
      <c r="AM3839" s="10"/>
    </row>
    <row r="3840" spans="39:39">
      <c r="AM3840" s="10"/>
    </row>
    <row r="3841" spans="39:39">
      <c r="AM3841" s="10"/>
    </row>
    <row r="3842" spans="39:39">
      <c r="AM3842" s="10"/>
    </row>
    <row r="3843" spans="39:39">
      <c r="AM3843" s="10"/>
    </row>
    <row r="3844" spans="39:39">
      <c r="AM3844" s="10"/>
    </row>
    <row r="3845" spans="39:39">
      <c r="AM3845" s="10"/>
    </row>
    <row r="3846" spans="39:39">
      <c r="AM3846" s="10"/>
    </row>
    <row r="3847" spans="39:39">
      <c r="AM3847" s="10"/>
    </row>
    <row r="3848" spans="39:39">
      <c r="AM3848" s="10"/>
    </row>
    <row r="3849" spans="39:39">
      <c r="AM3849" s="10"/>
    </row>
    <row r="3850" spans="39:39">
      <c r="AM3850" s="10"/>
    </row>
    <row r="3851" spans="39:39">
      <c r="AM3851" s="10"/>
    </row>
    <row r="3852" spans="39:39">
      <c r="AM3852" s="10"/>
    </row>
    <row r="3853" spans="39:39">
      <c r="AM3853" s="10"/>
    </row>
    <row r="3854" spans="39:39">
      <c r="AM3854" s="10"/>
    </row>
    <row r="3855" spans="39:39">
      <c r="AM3855" s="10"/>
    </row>
    <row r="3856" spans="39:39">
      <c r="AM3856" s="10"/>
    </row>
    <row r="3857" spans="39:39">
      <c r="AM3857" s="10"/>
    </row>
    <row r="3858" spans="39:39">
      <c r="AM3858" s="10"/>
    </row>
    <row r="3859" spans="39:39">
      <c r="AM3859" s="10"/>
    </row>
    <row r="3860" spans="39:39">
      <c r="AM3860" s="10"/>
    </row>
    <row r="3861" spans="39:39">
      <c r="AM3861" s="10"/>
    </row>
    <row r="3862" spans="39:39">
      <c r="AM3862" s="10"/>
    </row>
    <row r="3863" spans="39:39">
      <c r="AM3863" s="10"/>
    </row>
    <row r="3864" spans="39:39">
      <c r="AM3864" s="10"/>
    </row>
    <row r="3865" spans="39:39">
      <c r="AM3865" s="10"/>
    </row>
    <row r="3866" spans="39:39">
      <c r="AM3866" s="10"/>
    </row>
    <row r="3867" spans="39:39">
      <c r="AM3867" s="10"/>
    </row>
    <row r="3868" spans="39:39">
      <c r="AM3868" s="10"/>
    </row>
    <row r="3869" spans="39:39">
      <c r="AM3869" s="10"/>
    </row>
    <row r="3870" spans="39:39">
      <c r="AM3870" s="10"/>
    </row>
    <row r="3871" spans="39:39">
      <c r="AM3871" s="10"/>
    </row>
    <row r="3872" spans="39:39">
      <c r="AM3872" s="10"/>
    </row>
    <row r="3873" spans="39:39">
      <c r="AM3873" s="10"/>
    </row>
    <row r="3874" spans="39:39">
      <c r="AM3874" s="10"/>
    </row>
    <row r="3875" spans="39:39">
      <c r="AM3875" s="10"/>
    </row>
    <row r="3876" spans="39:39">
      <c r="AM3876" s="10"/>
    </row>
    <row r="3877" spans="39:39">
      <c r="AM3877" s="10"/>
    </row>
    <row r="3878" spans="39:39">
      <c r="AM3878" s="10"/>
    </row>
    <row r="3879" spans="39:39">
      <c r="AM3879" s="10"/>
    </row>
    <row r="3880" spans="39:39">
      <c r="AM3880" s="10"/>
    </row>
    <row r="3881" spans="39:39">
      <c r="AM3881" s="10"/>
    </row>
    <row r="3882" spans="39:39">
      <c r="AM3882" s="10"/>
    </row>
    <row r="3883" spans="39:39">
      <c r="AM3883" s="10"/>
    </row>
    <row r="3884" spans="39:39">
      <c r="AM3884" s="10"/>
    </row>
    <row r="3885" spans="39:39">
      <c r="AM3885" s="10"/>
    </row>
    <row r="3886" spans="39:39">
      <c r="AM3886" s="10"/>
    </row>
    <row r="3887" spans="39:39">
      <c r="AM3887" s="10"/>
    </row>
    <row r="3888" spans="39:39">
      <c r="AM3888" s="10"/>
    </row>
    <row r="3889" spans="39:39">
      <c r="AM3889" s="10"/>
    </row>
    <row r="3890" spans="39:39">
      <c r="AM3890" s="10"/>
    </row>
    <row r="3891" spans="39:39">
      <c r="AM3891" s="10"/>
    </row>
    <row r="3892" spans="39:39">
      <c r="AM3892" s="10"/>
    </row>
    <row r="3893" spans="39:39">
      <c r="AM3893" s="10"/>
    </row>
    <row r="3894" spans="39:39">
      <c r="AM3894" s="10"/>
    </row>
    <row r="3895" spans="39:39">
      <c r="AM3895" s="10"/>
    </row>
    <row r="3896" spans="39:39">
      <c r="AM3896" s="10"/>
    </row>
    <row r="3897" spans="39:39">
      <c r="AM3897" s="10"/>
    </row>
    <row r="3898" spans="39:39">
      <c r="AM3898" s="10"/>
    </row>
    <row r="3899" spans="39:39">
      <c r="AM3899" s="10"/>
    </row>
    <row r="3900" spans="39:39">
      <c r="AM3900" s="10"/>
    </row>
    <row r="3901" spans="39:39">
      <c r="AM3901" s="10"/>
    </row>
    <row r="3902" spans="39:39">
      <c r="AM3902" s="10"/>
    </row>
    <row r="3903" spans="39:39">
      <c r="AM3903" s="10"/>
    </row>
    <row r="3904" spans="39:39">
      <c r="AM3904" s="10"/>
    </row>
    <row r="3905" spans="39:39">
      <c r="AM3905" s="10"/>
    </row>
    <row r="3906" spans="39:39">
      <c r="AM3906" s="10"/>
    </row>
    <row r="3907" spans="39:39">
      <c r="AM3907" s="10"/>
    </row>
    <row r="3908" spans="39:39">
      <c r="AM3908" s="10"/>
    </row>
    <row r="3909" spans="39:39">
      <c r="AM3909" s="10"/>
    </row>
    <row r="3910" spans="39:39">
      <c r="AM3910" s="10"/>
    </row>
    <row r="3911" spans="39:39">
      <c r="AM3911" s="10"/>
    </row>
    <row r="3912" spans="39:39">
      <c r="AM3912" s="10"/>
    </row>
    <row r="3913" spans="39:39">
      <c r="AM3913" s="10"/>
    </row>
    <row r="3914" spans="39:39">
      <c r="AM3914" s="10"/>
    </row>
    <row r="3915" spans="39:39">
      <c r="AM3915" s="10"/>
    </row>
    <row r="3916" spans="39:39">
      <c r="AM3916" s="10"/>
    </row>
    <row r="3917" spans="39:39">
      <c r="AM3917" s="10"/>
    </row>
    <row r="3918" spans="39:39">
      <c r="AM3918" s="10"/>
    </row>
    <row r="3919" spans="39:39">
      <c r="AM3919" s="10"/>
    </row>
    <row r="3920" spans="39:39">
      <c r="AM3920" s="10"/>
    </row>
    <row r="3921" spans="39:39">
      <c r="AM3921" s="10"/>
    </row>
    <row r="3922" spans="39:39">
      <c r="AM3922" s="10"/>
    </row>
    <row r="3923" spans="39:39">
      <c r="AM3923" s="10"/>
    </row>
    <row r="3924" spans="39:39">
      <c r="AM3924" s="10"/>
    </row>
    <row r="3925" spans="39:39">
      <c r="AM3925" s="10"/>
    </row>
    <row r="3926" spans="39:39">
      <c r="AM3926" s="10"/>
    </row>
    <row r="3927" spans="39:39">
      <c r="AM3927" s="10"/>
    </row>
    <row r="3928" spans="39:39">
      <c r="AM3928" s="10"/>
    </row>
    <row r="3929" spans="39:39">
      <c r="AM3929" s="10"/>
    </row>
    <row r="3930" spans="39:39">
      <c r="AM3930" s="10"/>
    </row>
    <row r="3931" spans="39:39">
      <c r="AM3931" s="10"/>
    </row>
    <row r="3932" spans="39:39">
      <c r="AM3932" s="10"/>
    </row>
    <row r="3933" spans="39:39">
      <c r="AM3933" s="10"/>
    </row>
    <row r="3934" spans="39:39">
      <c r="AM3934" s="10"/>
    </row>
    <row r="3935" spans="39:39">
      <c r="AM3935" s="10"/>
    </row>
    <row r="3936" spans="39:39">
      <c r="AM3936" s="10"/>
    </row>
    <row r="3937" spans="39:39">
      <c r="AM3937" s="10"/>
    </row>
    <row r="3938" spans="39:39">
      <c r="AM3938" s="10"/>
    </row>
    <row r="3939" spans="39:39">
      <c r="AM3939" s="10"/>
    </row>
    <row r="3940" spans="39:39">
      <c r="AM3940" s="10"/>
    </row>
    <row r="3941" spans="39:39">
      <c r="AM3941" s="10"/>
    </row>
    <row r="3942" spans="39:39">
      <c r="AM3942" s="10"/>
    </row>
    <row r="3943" spans="39:39">
      <c r="AM3943" s="10"/>
    </row>
    <row r="3944" spans="39:39">
      <c r="AM3944" s="10"/>
    </row>
    <row r="3945" spans="39:39">
      <c r="AM3945" s="10"/>
    </row>
    <row r="3946" spans="39:39">
      <c r="AM3946" s="10"/>
    </row>
    <row r="3947" spans="39:39">
      <c r="AM3947" s="10"/>
    </row>
    <row r="3948" spans="39:39">
      <c r="AM3948" s="10"/>
    </row>
    <row r="3949" spans="39:39">
      <c r="AM3949" s="10"/>
    </row>
    <row r="3950" spans="39:39">
      <c r="AM3950" s="10"/>
    </row>
    <row r="3951" spans="39:39">
      <c r="AM3951" s="10"/>
    </row>
    <row r="3952" spans="39:39">
      <c r="AM3952" s="10"/>
    </row>
    <row r="3953" spans="39:39">
      <c r="AM3953" s="10"/>
    </row>
    <row r="3954" spans="39:39">
      <c r="AM3954" s="10"/>
    </row>
    <row r="3955" spans="39:39">
      <c r="AM3955" s="10"/>
    </row>
    <row r="3956" spans="39:39">
      <c r="AM3956" s="10"/>
    </row>
    <row r="3957" spans="39:39">
      <c r="AM3957" s="10"/>
    </row>
    <row r="3958" spans="39:39">
      <c r="AM3958" s="10"/>
    </row>
    <row r="3959" spans="39:39">
      <c r="AM3959" s="10"/>
    </row>
    <row r="3960" spans="39:39">
      <c r="AM3960" s="10"/>
    </row>
    <row r="3961" spans="39:39">
      <c r="AM3961" s="10"/>
    </row>
    <row r="3962" spans="39:39">
      <c r="AM3962" s="10"/>
    </row>
    <row r="3963" spans="39:39">
      <c r="AM3963" s="10"/>
    </row>
    <row r="3964" spans="39:39">
      <c r="AM3964" s="10"/>
    </row>
    <row r="3965" spans="39:39">
      <c r="AM3965" s="10"/>
    </row>
    <row r="3966" spans="39:39">
      <c r="AM3966" s="10"/>
    </row>
    <row r="3967" spans="39:39">
      <c r="AM3967" s="10"/>
    </row>
    <row r="3968" spans="39:39">
      <c r="AM3968" s="10"/>
    </row>
    <row r="3969" spans="39:39">
      <c r="AM3969" s="10"/>
    </row>
    <row r="3970" spans="39:39">
      <c r="AM3970" s="10"/>
    </row>
    <row r="3971" spans="39:39">
      <c r="AM3971" s="10"/>
    </row>
    <row r="3972" spans="39:39">
      <c r="AM3972" s="10"/>
    </row>
    <row r="3973" spans="39:39">
      <c r="AM3973" s="10"/>
    </row>
    <row r="3974" spans="39:39">
      <c r="AM3974" s="10"/>
    </row>
    <row r="3975" spans="39:39">
      <c r="AM3975" s="10"/>
    </row>
    <row r="3976" spans="39:39">
      <c r="AM3976" s="10"/>
    </row>
    <row r="3977" spans="39:39">
      <c r="AM3977" s="10"/>
    </row>
    <row r="3978" spans="39:39">
      <c r="AM3978" s="10"/>
    </row>
    <row r="3979" spans="39:39">
      <c r="AM3979" s="10"/>
    </row>
    <row r="3980" spans="39:39">
      <c r="AM3980" s="10"/>
    </row>
    <row r="3981" spans="39:39">
      <c r="AM3981" s="10"/>
    </row>
    <row r="3982" spans="39:39">
      <c r="AM3982" s="10"/>
    </row>
    <row r="3983" spans="39:39">
      <c r="AM3983" s="10"/>
    </row>
    <row r="3984" spans="39:39">
      <c r="AM3984" s="10"/>
    </row>
    <row r="3985" spans="39:39">
      <c r="AM3985" s="10"/>
    </row>
    <row r="3986" spans="39:39">
      <c r="AM3986" s="10"/>
    </row>
    <row r="3987" spans="39:39">
      <c r="AM3987" s="10"/>
    </row>
    <row r="3988" spans="39:39">
      <c r="AM3988" s="10"/>
    </row>
    <row r="3989" spans="39:39">
      <c r="AM3989" s="10"/>
    </row>
    <row r="3990" spans="39:39">
      <c r="AM3990" s="10"/>
    </row>
    <row r="3991" spans="39:39">
      <c r="AM3991" s="10"/>
    </row>
    <row r="3992" spans="39:39">
      <c r="AM3992" s="10"/>
    </row>
    <row r="3993" spans="39:39">
      <c r="AM3993" s="10"/>
    </row>
    <row r="3994" spans="39:39">
      <c r="AM3994" s="10"/>
    </row>
    <row r="3995" spans="39:39">
      <c r="AM3995" s="10"/>
    </row>
    <row r="3996" spans="39:39">
      <c r="AM3996" s="10"/>
    </row>
    <row r="3997" spans="39:39">
      <c r="AM3997" s="10"/>
    </row>
    <row r="3998" spans="39:39">
      <c r="AM3998" s="10"/>
    </row>
    <row r="3999" spans="39:39">
      <c r="AM3999" s="10"/>
    </row>
    <row r="4000" spans="39:39">
      <c r="AM4000" s="10"/>
    </row>
    <row r="4001" spans="39:39">
      <c r="AM4001" s="10"/>
    </row>
    <row r="4002" spans="39:39">
      <c r="AM4002" s="10"/>
    </row>
    <row r="4003" spans="39:39">
      <c r="AM4003" s="10"/>
    </row>
    <row r="4004" spans="39:39">
      <c r="AM4004" s="10"/>
    </row>
    <row r="4005" spans="39:39">
      <c r="AM4005" s="10"/>
    </row>
    <row r="4006" spans="39:39">
      <c r="AM4006" s="10"/>
    </row>
    <row r="4007" spans="39:39">
      <c r="AM4007" s="10"/>
    </row>
    <row r="4008" spans="39:39">
      <c r="AM4008" s="10"/>
    </row>
    <row r="4009" spans="39:39">
      <c r="AM4009" s="10"/>
    </row>
    <row r="4010" spans="39:39">
      <c r="AM4010" s="10"/>
    </row>
    <row r="4011" spans="39:39">
      <c r="AM4011" s="10"/>
    </row>
    <row r="4012" spans="39:39">
      <c r="AM4012" s="10"/>
    </row>
    <row r="4013" spans="39:39">
      <c r="AM4013" s="10"/>
    </row>
    <row r="4014" spans="39:39">
      <c r="AM4014" s="10"/>
    </row>
    <row r="4015" spans="39:39">
      <c r="AM4015" s="10"/>
    </row>
    <row r="4016" spans="39:39">
      <c r="AM4016" s="10"/>
    </row>
    <row r="4017" spans="39:39">
      <c r="AM4017" s="10"/>
    </row>
    <row r="4018" spans="39:39">
      <c r="AM4018" s="10"/>
    </row>
    <row r="4019" spans="39:39">
      <c r="AM4019" s="10"/>
    </row>
    <row r="4020" spans="39:39">
      <c r="AM4020" s="10"/>
    </row>
    <row r="4021" spans="39:39">
      <c r="AM4021" s="10"/>
    </row>
    <row r="4022" spans="39:39">
      <c r="AM4022" s="10"/>
    </row>
    <row r="4023" spans="39:39">
      <c r="AM4023" s="10"/>
    </row>
    <row r="4024" spans="39:39">
      <c r="AM4024" s="10"/>
    </row>
    <row r="4025" spans="39:39">
      <c r="AM4025" s="10"/>
    </row>
    <row r="4026" spans="39:39">
      <c r="AM4026" s="10"/>
    </row>
    <row r="4027" spans="39:39">
      <c r="AM4027" s="10"/>
    </row>
    <row r="4028" spans="39:39">
      <c r="AM4028" s="10"/>
    </row>
    <row r="4029" spans="39:39">
      <c r="AM4029" s="10"/>
    </row>
    <row r="4030" spans="39:39">
      <c r="AM4030" s="10"/>
    </row>
    <row r="4031" spans="39:39">
      <c r="AM4031" s="10"/>
    </row>
    <row r="4032" spans="39:39">
      <c r="AM4032" s="10"/>
    </row>
    <row r="4033" spans="39:39">
      <c r="AM4033" s="10"/>
    </row>
    <row r="4034" spans="39:39">
      <c r="AM4034" s="10"/>
    </row>
    <row r="4035" spans="39:39">
      <c r="AM4035" s="10"/>
    </row>
    <row r="4036" spans="39:39">
      <c r="AM4036" s="10"/>
    </row>
    <row r="4037" spans="39:39">
      <c r="AM4037" s="10"/>
    </row>
    <row r="4038" spans="39:39">
      <c r="AM4038" s="10"/>
    </row>
    <row r="4039" spans="39:39">
      <c r="AM4039" s="10"/>
    </row>
    <row r="4040" spans="39:39">
      <c r="AM4040" s="10"/>
    </row>
    <row r="4041" spans="39:39">
      <c r="AM4041" s="10"/>
    </row>
    <row r="4042" spans="39:39">
      <c r="AM4042" s="10"/>
    </row>
    <row r="4043" spans="39:39">
      <c r="AM4043" s="10"/>
    </row>
    <row r="4044" spans="39:39">
      <c r="AM4044" s="10"/>
    </row>
    <row r="4045" spans="39:39">
      <c r="AM4045" s="10"/>
    </row>
    <row r="4046" spans="39:39">
      <c r="AM4046" s="10"/>
    </row>
    <row r="4047" spans="39:39">
      <c r="AM4047" s="10"/>
    </row>
    <row r="4048" spans="39:39">
      <c r="AM4048" s="10"/>
    </row>
    <row r="4049" spans="39:39">
      <c r="AM4049" s="10"/>
    </row>
    <row r="4050" spans="39:39">
      <c r="AM4050" s="10"/>
    </row>
    <row r="4051" spans="39:39">
      <c r="AM4051" s="10"/>
    </row>
    <row r="4052" spans="39:39">
      <c r="AM4052" s="10"/>
    </row>
    <row r="4053" spans="39:39">
      <c r="AM4053" s="10"/>
    </row>
    <row r="4054" spans="39:39">
      <c r="AM4054" s="10"/>
    </row>
    <row r="4055" spans="39:39">
      <c r="AM4055" s="10"/>
    </row>
    <row r="4056" spans="39:39">
      <c r="AM4056" s="10"/>
    </row>
    <row r="4057" spans="39:39">
      <c r="AM4057" s="10"/>
    </row>
    <row r="4058" spans="39:39">
      <c r="AM4058" s="10"/>
    </row>
    <row r="4059" spans="39:39">
      <c r="AM4059" s="10"/>
    </row>
    <row r="4060" spans="39:39">
      <c r="AM4060" s="10"/>
    </row>
    <row r="4061" spans="39:39">
      <c r="AM4061" s="10"/>
    </row>
    <row r="4062" spans="39:39">
      <c r="AM4062" s="10"/>
    </row>
    <row r="4063" spans="39:39">
      <c r="AM4063" s="10"/>
    </row>
    <row r="4064" spans="39:39">
      <c r="AM4064" s="10"/>
    </row>
    <row r="4065" spans="39:39">
      <c r="AM4065" s="10"/>
    </row>
    <row r="4066" spans="39:39">
      <c r="AM4066" s="10"/>
    </row>
    <row r="4067" spans="39:39">
      <c r="AM4067" s="10"/>
    </row>
    <row r="4068" spans="39:39">
      <c r="AM4068" s="10"/>
    </row>
    <row r="4069" spans="39:39">
      <c r="AM4069" s="10"/>
    </row>
    <row r="4070" spans="39:39">
      <c r="AM4070" s="10"/>
    </row>
    <row r="4071" spans="39:39">
      <c r="AM4071" s="10"/>
    </row>
    <row r="4072" spans="39:39">
      <c r="AM4072" s="10"/>
    </row>
    <row r="4073" spans="39:39">
      <c r="AM4073" s="10"/>
    </row>
    <row r="4074" spans="39:39">
      <c r="AM4074" s="10"/>
    </row>
    <row r="4075" spans="39:39">
      <c r="AM4075" s="10"/>
    </row>
    <row r="4076" spans="39:39">
      <c r="AM4076" s="10"/>
    </row>
    <row r="4077" spans="39:39">
      <c r="AM4077" s="10"/>
    </row>
    <row r="4078" spans="39:39">
      <c r="AM4078" s="10"/>
    </row>
    <row r="4079" spans="39:39">
      <c r="AM4079" s="10"/>
    </row>
    <row r="4080" spans="39:39">
      <c r="AM4080" s="10"/>
    </row>
    <row r="4081" spans="39:39">
      <c r="AM4081" s="10"/>
    </row>
    <row r="4082" spans="39:39">
      <c r="AM4082" s="10"/>
    </row>
    <row r="4083" spans="39:39">
      <c r="AM4083" s="10"/>
    </row>
    <row r="4084" spans="39:39">
      <c r="AM4084" s="10"/>
    </row>
    <row r="4085" spans="39:39">
      <c r="AM4085" s="10"/>
    </row>
    <row r="4086" spans="39:39">
      <c r="AM4086" s="10"/>
    </row>
    <row r="4087" spans="39:39">
      <c r="AM4087" s="10"/>
    </row>
    <row r="4088" spans="39:39">
      <c r="AM4088" s="10"/>
    </row>
    <row r="4089" spans="39:39">
      <c r="AM4089" s="10"/>
    </row>
    <row r="4090" spans="39:39">
      <c r="AM4090" s="10"/>
    </row>
    <row r="4091" spans="39:39">
      <c r="AM4091" s="10"/>
    </row>
    <row r="4092" spans="39:39">
      <c r="AM4092" s="10"/>
    </row>
    <row r="4093" spans="39:39">
      <c r="AM4093" s="10"/>
    </row>
    <row r="4094" spans="39:39">
      <c r="AM4094" s="10"/>
    </row>
    <row r="4095" spans="39:39">
      <c r="AM4095" s="10"/>
    </row>
    <row r="4096" spans="39:39">
      <c r="AM4096" s="10"/>
    </row>
    <row r="4097" spans="39:39">
      <c r="AM4097" s="10"/>
    </row>
    <row r="4098" spans="39:39">
      <c r="AM4098" s="10"/>
    </row>
    <row r="4099" spans="39:39">
      <c r="AM4099" s="10"/>
    </row>
    <row r="4100" spans="39:39">
      <c r="AM4100" s="10"/>
    </row>
    <row r="4101" spans="39:39">
      <c r="AM4101" s="10"/>
    </row>
    <row r="4102" spans="39:39">
      <c r="AM4102" s="10"/>
    </row>
    <row r="4103" spans="39:39">
      <c r="AM4103" s="10"/>
    </row>
    <row r="4104" spans="39:39">
      <c r="AM4104" s="10"/>
    </row>
    <row r="4105" spans="39:39">
      <c r="AM4105" s="10"/>
    </row>
    <row r="4106" spans="39:39">
      <c r="AM4106" s="10"/>
    </row>
    <row r="4107" spans="39:39">
      <c r="AM4107" s="10"/>
    </row>
    <row r="4108" spans="39:39">
      <c r="AM4108" s="10"/>
    </row>
    <row r="4109" spans="39:39">
      <c r="AM4109" s="10"/>
    </row>
    <row r="4110" spans="39:39">
      <c r="AM4110" s="10"/>
    </row>
    <row r="4111" spans="39:39">
      <c r="AM4111" s="10"/>
    </row>
    <row r="4112" spans="39:39">
      <c r="AM4112" s="10"/>
    </row>
    <row r="4113" spans="39:39">
      <c r="AM4113" s="10"/>
    </row>
    <row r="4114" spans="39:39">
      <c r="AM4114" s="10"/>
    </row>
    <row r="4115" spans="39:39">
      <c r="AM4115" s="10"/>
    </row>
    <row r="4116" spans="39:39">
      <c r="AM4116" s="10"/>
    </row>
    <row r="4117" spans="39:39">
      <c r="AM4117" s="10"/>
    </row>
    <row r="4118" spans="39:39">
      <c r="AM4118" s="10"/>
    </row>
    <row r="4119" spans="39:39">
      <c r="AM4119" s="10"/>
    </row>
    <row r="4120" spans="39:39">
      <c r="AM4120" s="10"/>
    </row>
    <row r="4121" spans="39:39">
      <c r="AM4121" s="10"/>
    </row>
    <row r="4122" spans="39:39">
      <c r="AM4122" s="10"/>
    </row>
    <row r="4123" spans="39:39">
      <c r="AM4123" s="10"/>
    </row>
    <row r="4124" spans="39:39">
      <c r="AM4124" s="10"/>
    </row>
    <row r="4125" spans="39:39">
      <c r="AM4125" s="10"/>
    </row>
    <row r="4126" spans="39:39">
      <c r="AM4126" s="10"/>
    </row>
    <row r="4127" spans="39:39">
      <c r="AM4127" s="10"/>
    </row>
    <row r="4128" spans="39:39">
      <c r="AM4128" s="10"/>
    </row>
    <row r="4129" spans="39:39">
      <c r="AM4129" s="10"/>
    </row>
    <row r="4130" spans="39:39">
      <c r="AM4130" s="10"/>
    </row>
    <row r="4131" spans="39:39">
      <c r="AM4131" s="10"/>
    </row>
    <row r="4132" spans="39:39">
      <c r="AM4132" s="10"/>
    </row>
    <row r="4133" spans="39:39">
      <c r="AM4133" s="10"/>
    </row>
    <row r="4134" spans="39:39">
      <c r="AM4134" s="10"/>
    </row>
    <row r="4135" spans="39:39">
      <c r="AM4135" s="10"/>
    </row>
    <row r="4136" spans="39:39">
      <c r="AM4136" s="10"/>
    </row>
    <row r="4137" spans="39:39">
      <c r="AM4137" s="10"/>
    </row>
    <row r="4138" spans="39:39">
      <c r="AM4138" s="10"/>
    </row>
    <row r="4139" spans="39:39">
      <c r="AM4139" s="10"/>
    </row>
    <row r="4140" spans="39:39">
      <c r="AM4140" s="10"/>
    </row>
    <row r="4141" spans="39:39">
      <c r="AM4141" s="10"/>
    </row>
    <row r="4142" spans="39:39">
      <c r="AM4142" s="10"/>
    </row>
    <row r="4143" spans="39:39">
      <c r="AM4143" s="10"/>
    </row>
    <row r="4144" spans="39:39">
      <c r="AM4144" s="10"/>
    </row>
    <row r="4145" spans="39:39">
      <c r="AM4145" s="10"/>
    </row>
    <row r="4146" spans="39:39">
      <c r="AM4146" s="10"/>
    </row>
    <row r="4147" spans="39:39">
      <c r="AM4147" s="10"/>
    </row>
    <row r="4148" spans="39:39">
      <c r="AM4148" s="10"/>
    </row>
    <row r="4149" spans="39:39">
      <c r="AM4149" s="10"/>
    </row>
    <row r="4150" spans="39:39">
      <c r="AM4150" s="10"/>
    </row>
    <row r="4151" spans="39:39">
      <c r="AM4151" s="10"/>
    </row>
    <row r="4152" spans="39:39">
      <c r="AM4152" s="10"/>
    </row>
    <row r="4153" spans="39:39">
      <c r="AM4153" s="10"/>
    </row>
    <row r="4154" spans="39:39">
      <c r="AM4154" s="10"/>
    </row>
    <row r="4155" spans="39:39">
      <c r="AM4155" s="10"/>
    </row>
    <row r="4156" spans="39:39">
      <c r="AM4156" s="10"/>
    </row>
    <row r="4157" spans="39:39">
      <c r="AM4157" s="10"/>
    </row>
    <row r="4158" spans="39:39">
      <c r="AM4158" s="10"/>
    </row>
    <row r="4159" spans="39:39">
      <c r="AM4159" s="10"/>
    </row>
    <row r="4160" spans="39:39">
      <c r="AM4160" s="10"/>
    </row>
    <row r="4161" spans="39:39">
      <c r="AM4161" s="10"/>
    </row>
    <row r="4162" spans="39:39">
      <c r="AM4162" s="10"/>
    </row>
    <row r="4163" spans="39:39">
      <c r="AM4163" s="10"/>
    </row>
    <row r="4164" spans="39:39">
      <c r="AM4164" s="10"/>
    </row>
    <row r="4165" spans="39:39">
      <c r="AM4165" s="10"/>
    </row>
    <row r="4166" spans="39:39">
      <c r="AM4166" s="10"/>
    </row>
    <row r="4167" spans="39:39">
      <c r="AM4167" s="10"/>
    </row>
    <row r="4168" spans="39:39">
      <c r="AM4168" s="10"/>
    </row>
    <row r="4169" spans="39:39">
      <c r="AM4169" s="10"/>
    </row>
    <row r="4170" spans="39:39">
      <c r="AM4170" s="10"/>
    </row>
    <row r="4171" spans="39:39">
      <c r="AM4171" s="10"/>
    </row>
    <row r="4172" spans="39:39">
      <c r="AM4172" s="10"/>
    </row>
    <row r="4173" spans="39:39">
      <c r="AM4173" s="10"/>
    </row>
    <row r="4174" spans="39:39">
      <c r="AM4174" s="10"/>
    </row>
    <row r="4175" spans="39:39">
      <c r="AM4175" s="10"/>
    </row>
    <row r="4176" spans="39:39">
      <c r="AM4176" s="10"/>
    </row>
    <row r="4177" spans="39:39">
      <c r="AM4177" s="10"/>
    </row>
    <row r="4178" spans="39:39">
      <c r="AM4178" s="10"/>
    </row>
    <row r="4179" spans="39:39">
      <c r="AM4179" s="10"/>
    </row>
    <row r="4180" spans="39:39">
      <c r="AM4180" s="10"/>
    </row>
    <row r="4181" spans="39:39">
      <c r="AM4181" s="10"/>
    </row>
    <row r="4182" spans="39:39">
      <c r="AM4182" s="10"/>
    </row>
    <row r="4183" spans="39:39">
      <c r="AM4183" s="10"/>
    </row>
    <row r="4184" spans="39:39">
      <c r="AM4184" s="10"/>
    </row>
    <row r="4185" spans="39:39">
      <c r="AM4185" s="10"/>
    </row>
    <row r="4186" spans="39:39">
      <c r="AM4186" s="10"/>
    </row>
    <row r="4187" spans="39:39">
      <c r="AM4187" s="10"/>
    </row>
    <row r="4188" spans="39:39">
      <c r="AM4188" s="10"/>
    </row>
    <row r="4189" spans="39:39">
      <c r="AM4189" s="10"/>
    </row>
    <row r="4190" spans="39:39">
      <c r="AM4190" s="10"/>
    </row>
    <row r="4191" spans="39:39">
      <c r="AM4191" s="10"/>
    </row>
    <row r="4192" spans="39:39">
      <c r="AM4192" s="10"/>
    </row>
    <row r="4193" spans="39:39">
      <c r="AM4193" s="10"/>
    </row>
    <row r="4194" spans="39:39">
      <c r="AM4194" s="10"/>
    </row>
    <row r="4195" spans="39:39">
      <c r="AM4195" s="10"/>
    </row>
    <row r="4196" spans="39:39">
      <c r="AM4196" s="10"/>
    </row>
    <row r="4197" spans="39:39">
      <c r="AM4197" s="10"/>
    </row>
    <row r="4198" spans="39:39">
      <c r="AM4198" s="10"/>
    </row>
    <row r="4199" spans="39:39">
      <c r="AM4199" s="10"/>
    </row>
    <row r="4200" spans="39:39">
      <c r="AM4200" s="10"/>
    </row>
    <row r="4201" spans="39:39">
      <c r="AM4201" s="10"/>
    </row>
    <row r="4202" spans="39:39">
      <c r="AM4202" s="10"/>
    </row>
    <row r="4203" spans="39:39">
      <c r="AM4203" s="10"/>
    </row>
    <row r="4204" spans="39:39">
      <c r="AM4204" s="10"/>
    </row>
    <row r="4205" spans="39:39">
      <c r="AM4205" s="10"/>
    </row>
    <row r="4206" spans="39:39">
      <c r="AM4206" s="10"/>
    </row>
    <row r="4207" spans="39:39">
      <c r="AM4207" s="10"/>
    </row>
    <row r="4208" spans="39:39">
      <c r="AM4208" s="10"/>
    </row>
    <row r="4209" spans="39:39">
      <c r="AM4209" s="10"/>
    </row>
    <row r="4210" spans="39:39">
      <c r="AM4210" s="10"/>
    </row>
    <row r="4211" spans="39:39">
      <c r="AM4211" s="10"/>
    </row>
    <row r="4212" spans="39:39">
      <c r="AM4212" s="10"/>
    </row>
    <row r="4213" spans="39:39">
      <c r="AM4213" s="10"/>
    </row>
    <row r="4214" spans="39:39">
      <c r="AM4214" s="10"/>
    </row>
    <row r="4215" spans="39:39">
      <c r="AM4215" s="10"/>
    </row>
    <row r="4216" spans="39:39">
      <c r="AM4216" s="10"/>
    </row>
    <row r="4217" spans="39:39">
      <c r="AM4217" s="10"/>
    </row>
    <row r="4218" spans="39:39">
      <c r="AM4218" s="10"/>
    </row>
    <row r="4219" spans="39:39">
      <c r="AM4219" s="10"/>
    </row>
    <row r="4220" spans="39:39">
      <c r="AM4220" s="10"/>
    </row>
    <row r="4221" spans="39:39">
      <c r="AM4221" s="10"/>
    </row>
    <row r="4222" spans="39:39">
      <c r="AM4222" s="10"/>
    </row>
    <row r="4223" spans="39:39">
      <c r="AM4223" s="10"/>
    </row>
    <row r="4224" spans="39:39">
      <c r="AM4224" s="10"/>
    </row>
    <row r="4225" spans="39:39">
      <c r="AM4225" s="10"/>
    </row>
    <row r="4226" spans="39:39">
      <c r="AM4226" s="10"/>
    </row>
    <row r="4227" spans="39:39">
      <c r="AM4227" s="10"/>
    </row>
    <row r="4228" spans="39:39">
      <c r="AM4228" s="10"/>
    </row>
    <row r="4229" spans="39:39">
      <c r="AM4229" s="10"/>
    </row>
    <row r="4230" spans="39:39">
      <c r="AM4230" s="10"/>
    </row>
    <row r="4231" spans="39:39">
      <c r="AM4231" s="10"/>
    </row>
    <row r="4232" spans="39:39">
      <c r="AM4232" s="10"/>
    </row>
    <row r="4233" spans="39:39">
      <c r="AM4233" s="10"/>
    </row>
    <row r="4234" spans="39:39">
      <c r="AM4234" s="10"/>
    </row>
    <row r="4235" spans="39:39">
      <c r="AM4235" s="10"/>
    </row>
    <row r="4236" spans="39:39">
      <c r="AM4236" s="10"/>
    </row>
    <row r="4237" spans="39:39">
      <c r="AM4237" s="10"/>
    </row>
    <row r="4238" spans="39:39">
      <c r="AM4238" s="10"/>
    </row>
    <row r="4239" spans="39:39">
      <c r="AM4239" s="10"/>
    </row>
    <row r="4240" spans="39:39">
      <c r="AM4240" s="10"/>
    </row>
    <row r="4241" spans="39:39">
      <c r="AM4241" s="10"/>
    </row>
    <row r="4242" spans="39:39">
      <c r="AM4242" s="10"/>
    </row>
    <row r="4243" spans="39:39">
      <c r="AM4243" s="10"/>
    </row>
    <row r="4244" spans="39:39">
      <c r="AM4244" s="10"/>
    </row>
    <row r="4245" spans="39:39">
      <c r="AM4245" s="10"/>
    </row>
    <row r="4246" spans="39:39">
      <c r="AM4246" s="10"/>
    </row>
    <row r="4247" spans="39:39">
      <c r="AM4247" s="10"/>
    </row>
    <row r="4248" spans="39:39">
      <c r="AM4248" s="10"/>
    </row>
    <row r="4249" spans="39:39">
      <c r="AM4249" s="10"/>
    </row>
    <row r="4250" spans="39:39">
      <c r="AM4250" s="10"/>
    </row>
    <row r="4251" spans="39:39">
      <c r="AM4251" s="10"/>
    </row>
    <row r="4252" spans="39:39">
      <c r="AM4252" s="10"/>
    </row>
    <row r="4253" spans="39:39">
      <c r="AM4253" s="10"/>
    </row>
    <row r="4254" spans="39:39">
      <c r="AM4254" s="10"/>
    </row>
    <row r="4255" spans="39:39">
      <c r="AM4255" s="10"/>
    </row>
    <row r="4256" spans="39:39">
      <c r="AM4256" s="10"/>
    </row>
    <row r="4257" spans="39:39">
      <c r="AM4257" s="10"/>
    </row>
    <row r="4258" spans="39:39">
      <c r="AM4258" s="10"/>
    </row>
    <row r="4259" spans="39:39">
      <c r="AM4259" s="10"/>
    </row>
    <row r="4260" spans="39:39">
      <c r="AM4260" s="10"/>
    </row>
    <row r="4261" spans="39:39">
      <c r="AM4261" s="10"/>
    </row>
    <row r="4262" spans="39:39">
      <c r="AM4262" s="10"/>
    </row>
    <row r="4263" spans="39:39">
      <c r="AM4263" s="10"/>
    </row>
    <row r="4264" spans="39:39">
      <c r="AM4264" s="10"/>
    </row>
    <row r="4265" spans="39:39">
      <c r="AM4265" s="10"/>
    </row>
    <row r="4266" spans="39:39">
      <c r="AM4266" s="10"/>
    </row>
    <row r="4267" spans="39:39">
      <c r="AM4267" s="10"/>
    </row>
    <row r="4268" spans="39:39">
      <c r="AM4268" s="10"/>
    </row>
    <row r="4269" spans="39:39">
      <c r="AM4269" s="10"/>
    </row>
    <row r="4270" spans="39:39">
      <c r="AM4270" s="10"/>
    </row>
    <row r="4271" spans="39:39">
      <c r="AM4271" s="10"/>
    </row>
    <row r="4272" spans="39:39">
      <c r="AM4272" s="10"/>
    </row>
    <row r="4273" spans="39:39">
      <c r="AM4273" s="10"/>
    </row>
    <row r="4274" spans="39:39">
      <c r="AM4274" s="10"/>
    </row>
    <row r="4275" spans="39:39">
      <c r="AM4275" s="10"/>
    </row>
    <row r="4276" spans="39:39">
      <c r="AM4276" s="10"/>
    </row>
    <row r="4277" spans="39:39">
      <c r="AM4277" s="10"/>
    </row>
    <row r="4278" spans="39:39">
      <c r="AM4278" s="10"/>
    </row>
    <row r="4279" spans="39:39">
      <c r="AM4279" s="10"/>
    </row>
    <row r="4280" spans="39:39">
      <c r="AM4280" s="10"/>
    </row>
    <row r="4281" spans="39:39">
      <c r="AM4281" s="10"/>
    </row>
    <row r="4282" spans="39:39">
      <c r="AM4282" s="10"/>
    </row>
    <row r="4283" spans="39:39">
      <c r="AM4283" s="10"/>
    </row>
    <row r="4284" spans="39:39">
      <c r="AM4284" s="10"/>
    </row>
    <row r="4285" spans="39:39">
      <c r="AM4285" s="10"/>
    </row>
    <row r="4286" spans="39:39">
      <c r="AM4286" s="10"/>
    </row>
    <row r="4287" spans="39:39">
      <c r="AM4287" s="10"/>
    </row>
    <row r="4288" spans="39:39">
      <c r="AM4288" s="10"/>
    </row>
    <row r="4289" spans="39:39">
      <c r="AM4289" s="10"/>
    </row>
    <row r="4290" spans="39:39">
      <c r="AM4290" s="10"/>
    </row>
    <row r="4291" spans="39:39">
      <c r="AM4291" s="10"/>
    </row>
    <row r="4292" spans="39:39">
      <c r="AM4292" s="10"/>
    </row>
    <row r="4293" spans="39:39">
      <c r="AM4293" s="10"/>
    </row>
    <row r="4294" spans="39:39">
      <c r="AM4294" s="10"/>
    </row>
    <row r="4295" spans="39:39">
      <c r="AM4295" s="10"/>
    </row>
    <row r="4296" spans="39:39">
      <c r="AM4296" s="10"/>
    </row>
    <row r="4297" spans="39:39">
      <c r="AM4297" s="10"/>
    </row>
    <row r="4298" spans="39:39">
      <c r="AM4298" s="10"/>
    </row>
    <row r="4299" spans="39:39">
      <c r="AM4299" s="10"/>
    </row>
    <row r="4300" spans="39:39">
      <c r="AM4300" s="10"/>
    </row>
    <row r="4301" spans="39:39">
      <c r="AM4301" s="10"/>
    </row>
    <row r="4302" spans="39:39">
      <c r="AM4302" s="10"/>
    </row>
    <row r="4303" spans="39:39">
      <c r="AM4303" s="10"/>
    </row>
    <row r="4304" spans="39:39">
      <c r="AM4304" s="10"/>
    </row>
    <row r="4305" spans="39:39">
      <c r="AM4305" s="10"/>
    </row>
    <row r="4306" spans="39:39">
      <c r="AM4306" s="10"/>
    </row>
    <row r="4307" spans="39:39">
      <c r="AM4307" s="10"/>
    </row>
    <row r="4308" spans="39:39">
      <c r="AM4308" s="10"/>
    </row>
    <row r="4309" spans="39:39">
      <c r="AM4309" s="10"/>
    </row>
    <row r="4310" spans="39:39">
      <c r="AM4310" s="10"/>
    </row>
    <row r="4311" spans="39:39">
      <c r="AM4311" s="10"/>
    </row>
    <row r="4312" spans="39:39">
      <c r="AM4312" s="10"/>
    </row>
    <row r="4313" spans="39:39">
      <c r="AM4313" s="10"/>
    </row>
    <row r="4314" spans="39:39">
      <c r="AM4314" s="10"/>
    </row>
    <row r="4315" spans="39:39">
      <c r="AM4315" s="10"/>
    </row>
    <row r="4316" spans="39:39">
      <c r="AM4316" s="10"/>
    </row>
    <row r="4317" spans="39:39">
      <c r="AM4317" s="10"/>
    </row>
    <row r="4318" spans="39:39">
      <c r="AM4318" s="10"/>
    </row>
    <row r="4319" spans="39:39">
      <c r="AM4319" s="10"/>
    </row>
    <row r="4320" spans="39:39">
      <c r="AM4320" s="10"/>
    </row>
    <row r="4321" spans="39:39">
      <c r="AM4321" s="10"/>
    </row>
    <row r="4322" spans="39:39">
      <c r="AM4322" s="10"/>
    </row>
    <row r="4323" spans="39:39">
      <c r="AM4323" s="10"/>
    </row>
    <row r="4324" spans="39:39">
      <c r="AM4324" s="10"/>
    </row>
    <row r="4325" spans="39:39">
      <c r="AM4325" s="10"/>
    </row>
    <row r="4326" spans="39:39">
      <c r="AM4326" s="10"/>
    </row>
    <row r="4327" spans="39:39">
      <c r="AM4327" s="10"/>
    </row>
    <row r="4328" spans="39:39">
      <c r="AM4328" s="10"/>
    </row>
    <row r="4329" spans="39:39">
      <c r="AM4329" s="10"/>
    </row>
    <row r="4330" spans="39:39">
      <c r="AM4330" s="10"/>
    </row>
    <row r="4331" spans="39:39">
      <c r="AM4331" s="10"/>
    </row>
    <row r="4332" spans="39:39">
      <c r="AM4332" s="10"/>
    </row>
    <row r="4333" spans="39:39">
      <c r="AM4333" s="10"/>
    </row>
    <row r="4334" spans="39:39">
      <c r="AM4334" s="10"/>
    </row>
    <row r="4335" spans="39:39">
      <c r="AM4335" s="10"/>
    </row>
    <row r="4336" spans="39:39">
      <c r="AM4336" s="10"/>
    </row>
    <row r="4337" spans="39:39">
      <c r="AM4337" s="10"/>
    </row>
    <row r="4338" spans="39:39">
      <c r="AM4338" s="10"/>
    </row>
    <row r="4339" spans="39:39">
      <c r="AM4339" s="10"/>
    </row>
    <row r="4340" spans="39:39">
      <c r="AM4340" s="10"/>
    </row>
    <row r="4341" spans="39:39">
      <c r="AM4341" s="10"/>
    </row>
    <row r="4342" spans="39:39">
      <c r="AM4342" s="10"/>
    </row>
    <row r="4343" spans="39:39">
      <c r="AM4343" s="10"/>
    </row>
    <row r="4344" spans="39:39">
      <c r="AM4344" s="10"/>
    </row>
    <row r="4345" spans="39:39">
      <c r="AM4345" s="10"/>
    </row>
    <row r="4346" spans="39:39">
      <c r="AM4346" s="10"/>
    </row>
    <row r="4347" spans="39:39">
      <c r="AM4347" s="10"/>
    </row>
    <row r="4348" spans="39:39">
      <c r="AM4348" s="10"/>
    </row>
    <row r="4349" spans="39:39">
      <c r="AM4349" s="10"/>
    </row>
    <row r="4350" spans="39:39">
      <c r="AM4350" s="10"/>
    </row>
    <row r="4351" spans="39:39">
      <c r="AM4351" s="10"/>
    </row>
    <row r="4352" spans="39:39">
      <c r="AM4352" s="10"/>
    </row>
    <row r="4353" spans="39:39">
      <c r="AM4353" s="10"/>
    </row>
    <row r="4354" spans="39:39">
      <c r="AM4354" s="10"/>
    </row>
    <row r="4355" spans="39:39">
      <c r="AM4355" s="10"/>
    </row>
    <row r="4356" spans="39:39">
      <c r="AM4356" s="10"/>
    </row>
    <row r="4357" spans="39:39">
      <c r="AM4357" s="10"/>
    </row>
    <row r="4358" spans="39:39">
      <c r="AM4358" s="10"/>
    </row>
    <row r="4359" spans="39:39">
      <c r="AM4359" s="10"/>
    </row>
    <row r="4360" spans="39:39">
      <c r="AM4360" s="10"/>
    </row>
    <row r="4361" spans="39:39">
      <c r="AM4361" s="10"/>
    </row>
    <row r="4362" spans="39:39">
      <c r="AM4362" s="10"/>
    </row>
    <row r="4363" spans="39:39">
      <c r="AM4363" s="10"/>
    </row>
    <row r="4364" spans="39:39">
      <c r="AM4364" s="10"/>
    </row>
    <row r="4365" spans="39:39">
      <c r="AM4365" s="10"/>
    </row>
    <row r="4366" spans="39:39">
      <c r="AM4366" s="10"/>
    </row>
    <row r="4367" spans="39:39">
      <c r="AM4367" s="10"/>
    </row>
    <row r="4368" spans="39:39">
      <c r="AM4368" s="10"/>
    </row>
    <row r="4369" spans="39:39">
      <c r="AM4369" s="10"/>
    </row>
    <row r="4370" spans="39:39">
      <c r="AM4370" s="10"/>
    </row>
    <row r="4371" spans="39:39">
      <c r="AM4371" s="10"/>
    </row>
    <row r="4372" spans="39:39">
      <c r="AM4372" s="10"/>
    </row>
    <row r="4373" spans="39:39">
      <c r="AM4373" s="10"/>
    </row>
    <row r="4374" spans="39:39">
      <c r="AM4374" s="10"/>
    </row>
    <row r="4375" spans="39:39">
      <c r="AM4375" s="10"/>
    </row>
    <row r="4376" spans="39:39">
      <c r="AM4376" s="10"/>
    </row>
    <row r="4377" spans="39:39">
      <c r="AM4377" s="10"/>
    </row>
    <row r="4378" spans="39:39">
      <c r="AM4378" s="10"/>
    </row>
    <row r="4379" spans="39:39">
      <c r="AM4379" s="10"/>
    </row>
    <row r="4380" spans="39:39">
      <c r="AM4380" s="10"/>
    </row>
    <row r="4381" spans="39:39">
      <c r="AM4381" s="10"/>
    </row>
    <row r="4382" spans="39:39">
      <c r="AM4382" s="10"/>
    </row>
    <row r="4383" spans="39:39">
      <c r="AM4383" s="10"/>
    </row>
    <row r="4384" spans="39:39">
      <c r="AM4384" s="10"/>
    </row>
    <row r="4385" spans="39:39">
      <c r="AM4385" s="10"/>
    </row>
    <row r="4386" spans="39:39">
      <c r="AM4386" s="10"/>
    </row>
    <row r="4387" spans="39:39">
      <c r="AM4387" s="10"/>
    </row>
    <row r="4388" spans="39:39">
      <c r="AM4388" s="10"/>
    </row>
    <row r="4389" spans="39:39">
      <c r="AM4389" s="10"/>
    </row>
    <row r="4390" spans="39:39">
      <c r="AM4390" s="10"/>
    </row>
    <row r="4391" spans="39:39">
      <c r="AM4391" s="10"/>
    </row>
    <row r="4392" spans="39:39">
      <c r="AM4392" s="10"/>
    </row>
    <row r="4393" spans="39:39">
      <c r="AM4393" s="10"/>
    </row>
    <row r="4394" spans="39:39">
      <c r="AM4394" s="10"/>
    </row>
    <row r="4395" spans="39:39">
      <c r="AM4395" s="10"/>
    </row>
    <row r="4396" spans="39:39">
      <c r="AM4396" s="10"/>
    </row>
    <row r="4397" spans="39:39">
      <c r="AM4397" s="10"/>
    </row>
    <row r="4398" spans="39:39">
      <c r="AM4398" s="10"/>
    </row>
    <row r="4399" spans="39:39">
      <c r="AM4399" s="10"/>
    </row>
    <row r="4400" spans="39:39">
      <c r="AM4400" s="10"/>
    </row>
    <row r="4401" spans="39:39">
      <c r="AM4401" s="10"/>
    </row>
    <row r="4402" spans="39:39">
      <c r="AM4402" s="10"/>
    </row>
    <row r="4403" spans="39:39">
      <c r="AM4403" s="10"/>
    </row>
    <row r="4404" spans="39:39">
      <c r="AM4404" s="10"/>
    </row>
    <row r="4405" spans="39:39">
      <c r="AM4405" s="10"/>
    </row>
    <row r="4406" spans="39:39">
      <c r="AM4406" s="10"/>
    </row>
    <row r="4407" spans="39:39">
      <c r="AM4407" s="10"/>
    </row>
    <row r="4408" spans="39:39">
      <c r="AM4408" s="10"/>
    </row>
    <row r="4409" spans="39:39">
      <c r="AM4409" s="10"/>
    </row>
    <row r="4410" spans="39:39">
      <c r="AM4410" s="10"/>
    </row>
    <row r="4411" spans="39:39">
      <c r="AM4411" s="10"/>
    </row>
    <row r="4412" spans="39:39">
      <c r="AM4412" s="10"/>
    </row>
    <row r="4413" spans="39:39">
      <c r="AM4413" s="10"/>
    </row>
    <row r="4414" spans="39:39">
      <c r="AM4414" s="10"/>
    </row>
    <row r="4415" spans="39:39">
      <c r="AM4415" s="10"/>
    </row>
    <row r="4416" spans="39:39">
      <c r="AM4416" s="10"/>
    </row>
    <row r="4417" spans="39:39">
      <c r="AM4417" s="10"/>
    </row>
    <row r="4418" spans="39:39">
      <c r="AM4418" s="10"/>
    </row>
    <row r="4419" spans="39:39">
      <c r="AM4419" s="10"/>
    </row>
    <row r="4420" spans="39:39">
      <c r="AM4420" s="10"/>
    </row>
    <row r="4421" spans="39:39">
      <c r="AM4421" s="10"/>
    </row>
    <row r="4422" spans="39:39">
      <c r="AM4422" s="10"/>
    </row>
    <row r="4423" spans="39:39">
      <c r="AM4423" s="10"/>
    </row>
    <row r="4424" spans="39:39">
      <c r="AM4424" s="10"/>
    </row>
    <row r="4425" spans="39:39">
      <c r="AM4425" s="10"/>
    </row>
    <row r="4426" spans="39:39">
      <c r="AM4426" s="10"/>
    </row>
    <row r="4427" spans="39:39">
      <c r="AM4427" s="10"/>
    </row>
    <row r="4428" spans="39:39">
      <c r="AM4428" s="10"/>
    </row>
    <row r="4429" spans="39:39">
      <c r="AM4429" s="10"/>
    </row>
    <row r="4430" spans="39:39">
      <c r="AM4430" s="10"/>
    </row>
    <row r="4431" spans="39:39">
      <c r="AM4431" s="10"/>
    </row>
    <row r="4432" spans="39:39">
      <c r="AM4432" s="10"/>
    </row>
    <row r="4433" spans="39:39">
      <c r="AM4433" s="10"/>
    </row>
    <row r="4434" spans="39:39">
      <c r="AM4434" s="10"/>
    </row>
    <row r="4435" spans="39:39">
      <c r="AM4435" s="10"/>
    </row>
    <row r="4436" spans="39:39">
      <c r="AM4436" s="10"/>
    </row>
    <row r="4437" spans="39:39">
      <c r="AM4437" s="10"/>
    </row>
    <row r="4438" spans="39:39">
      <c r="AM4438" s="10"/>
    </row>
    <row r="4439" spans="39:39">
      <c r="AM4439" s="10"/>
    </row>
    <row r="4440" spans="39:39">
      <c r="AM4440" s="10"/>
    </row>
    <row r="4441" spans="39:39">
      <c r="AM4441" s="10"/>
    </row>
    <row r="4442" spans="39:39">
      <c r="AM4442" s="10"/>
    </row>
    <row r="4443" spans="39:39">
      <c r="AM4443" s="10"/>
    </row>
    <row r="4444" spans="39:39">
      <c r="AM4444" s="10"/>
    </row>
    <row r="4445" spans="39:39">
      <c r="AM4445" s="10"/>
    </row>
    <row r="4446" spans="39:39">
      <c r="AM4446" s="10"/>
    </row>
    <row r="4447" spans="39:39">
      <c r="AM4447" s="10"/>
    </row>
    <row r="4448" spans="39:39">
      <c r="AM4448" s="10"/>
    </row>
    <row r="4449" spans="39:39">
      <c r="AM4449" s="10"/>
    </row>
    <row r="4450" spans="39:39">
      <c r="AM4450" s="10"/>
    </row>
    <row r="4451" spans="39:39">
      <c r="AM4451" s="10"/>
    </row>
    <row r="4452" spans="39:39">
      <c r="AM4452" s="10"/>
    </row>
    <row r="4453" spans="39:39">
      <c r="AM4453" s="10"/>
    </row>
    <row r="4454" spans="39:39">
      <c r="AM4454" s="10"/>
    </row>
    <row r="4455" spans="39:39">
      <c r="AM4455" s="10"/>
    </row>
    <row r="4456" spans="39:39">
      <c r="AM4456" s="10"/>
    </row>
    <row r="4457" spans="39:39">
      <c r="AM4457" s="10"/>
    </row>
    <row r="4458" spans="39:39">
      <c r="AM4458" s="10"/>
    </row>
    <row r="4459" spans="39:39">
      <c r="AM4459" s="10"/>
    </row>
    <row r="4460" spans="39:39">
      <c r="AM4460" s="10"/>
    </row>
    <row r="4461" spans="39:39">
      <c r="AM4461" s="10"/>
    </row>
    <row r="4462" spans="39:39">
      <c r="AM4462" s="10"/>
    </row>
    <row r="4463" spans="39:39">
      <c r="AM4463" s="10"/>
    </row>
    <row r="4464" spans="39:39">
      <c r="AM4464" s="10"/>
    </row>
    <row r="4465" spans="39:39">
      <c r="AM4465" s="10"/>
    </row>
    <row r="4466" spans="39:39">
      <c r="AM4466" s="10"/>
    </row>
    <row r="4467" spans="39:39">
      <c r="AM4467" s="10"/>
    </row>
    <row r="4468" spans="39:39">
      <c r="AM4468" s="10"/>
    </row>
    <row r="4469" spans="39:39">
      <c r="AM4469" s="10"/>
    </row>
    <row r="4470" spans="39:39">
      <c r="AM4470" s="10"/>
    </row>
    <row r="4471" spans="39:39">
      <c r="AM4471" s="10"/>
    </row>
    <row r="4472" spans="39:39">
      <c r="AM4472" s="10"/>
    </row>
    <row r="4473" spans="39:39">
      <c r="AM4473" s="10"/>
    </row>
    <row r="4474" spans="39:39">
      <c r="AM4474" s="10"/>
    </row>
    <row r="4475" spans="39:39">
      <c r="AM4475" s="10"/>
    </row>
    <row r="4476" spans="39:39">
      <c r="AM4476" s="10"/>
    </row>
    <row r="4477" spans="39:39">
      <c r="AM4477" s="10"/>
    </row>
    <row r="4478" spans="39:39">
      <c r="AM4478" s="10"/>
    </row>
    <row r="4479" spans="39:39">
      <c r="AM4479" s="10"/>
    </row>
    <row r="4480" spans="39:39">
      <c r="AM4480" s="10"/>
    </row>
    <row r="4481" spans="39:39">
      <c r="AM4481" s="10"/>
    </row>
    <row r="4482" spans="39:39">
      <c r="AM4482" s="10"/>
    </row>
    <row r="4483" spans="39:39">
      <c r="AM4483" s="10"/>
    </row>
    <row r="4484" spans="39:39">
      <c r="AM4484" s="10"/>
    </row>
    <row r="4485" spans="39:39">
      <c r="AM4485" s="10"/>
    </row>
    <row r="4486" spans="39:39">
      <c r="AM4486" s="10"/>
    </row>
    <row r="4487" spans="39:39">
      <c r="AM4487" s="10"/>
    </row>
    <row r="4488" spans="39:39">
      <c r="AM4488" s="10"/>
    </row>
    <row r="4489" spans="39:39">
      <c r="AM4489" s="10"/>
    </row>
    <row r="4490" spans="39:39">
      <c r="AM4490" s="10"/>
    </row>
    <row r="4491" spans="39:39">
      <c r="AM4491" s="10"/>
    </row>
    <row r="4492" spans="39:39">
      <c r="AM4492" s="10"/>
    </row>
    <row r="4493" spans="39:39">
      <c r="AM4493" s="10"/>
    </row>
    <row r="4494" spans="39:39">
      <c r="AM4494" s="10"/>
    </row>
    <row r="4495" spans="39:39">
      <c r="AM4495" s="10"/>
    </row>
    <row r="4496" spans="39:39">
      <c r="AM4496" s="10"/>
    </row>
    <row r="4497" spans="39:39">
      <c r="AM4497" s="10"/>
    </row>
    <row r="4498" spans="39:39">
      <c r="AM4498" s="10"/>
    </row>
    <row r="4499" spans="39:39">
      <c r="AM4499" s="10"/>
    </row>
    <row r="4500" spans="39:39">
      <c r="AM4500" s="10"/>
    </row>
    <row r="4501" spans="39:39">
      <c r="AM4501" s="10"/>
    </row>
    <row r="4502" spans="39:39">
      <c r="AM4502" s="10"/>
    </row>
    <row r="4503" spans="39:39">
      <c r="AM4503" s="10"/>
    </row>
    <row r="4504" spans="39:39">
      <c r="AM4504" s="10"/>
    </row>
    <row r="4505" spans="39:39">
      <c r="AM4505" s="10"/>
    </row>
    <row r="4506" spans="39:39">
      <c r="AM4506" s="10"/>
    </row>
    <row r="4507" spans="39:39">
      <c r="AM4507" s="10"/>
    </row>
    <row r="4508" spans="39:39">
      <c r="AM4508" s="10"/>
    </row>
    <row r="4509" spans="39:39">
      <c r="AM4509" s="10"/>
    </row>
    <row r="4510" spans="39:39">
      <c r="AM4510" s="10"/>
    </row>
    <row r="4511" spans="39:39">
      <c r="AM4511" s="10"/>
    </row>
    <row r="4512" spans="39:39">
      <c r="AM4512" s="10"/>
    </row>
    <row r="4513" spans="39:39">
      <c r="AM4513" s="10"/>
    </row>
    <row r="4514" spans="39:39">
      <c r="AM4514" s="10"/>
    </row>
    <row r="4515" spans="39:39">
      <c r="AM4515" s="10"/>
    </row>
    <row r="4516" spans="39:39">
      <c r="AM4516" s="10"/>
    </row>
    <row r="4517" spans="39:39">
      <c r="AM4517" s="10"/>
    </row>
    <row r="4518" spans="39:39">
      <c r="AM4518" s="10"/>
    </row>
    <row r="4519" spans="39:39">
      <c r="AM4519" s="10"/>
    </row>
    <row r="4520" spans="39:39">
      <c r="AM4520" s="10"/>
    </row>
    <row r="4521" spans="39:39">
      <c r="AM4521" s="10"/>
    </row>
    <row r="4522" spans="39:39">
      <c r="AM4522" s="10"/>
    </row>
    <row r="4523" spans="39:39">
      <c r="AM4523" s="10"/>
    </row>
    <row r="4524" spans="39:39">
      <c r="AM4524" s="10"/>
    </row>
    <row r="4525" spans="39:39">
      <c r="AM4525" s="10"/>
    </row>
    <row r="4526" spans="39:39">
      <c r="AM4526" s="10"/>
    </row>
    <row r="4527" spans="39:39">
      <c r="AM4527" s="10"/>
    </row>
    <row r="4528" spans="39:39">
      <c r="AM4528" s="10"/>
    </row>
    <row r="4529" spans="39:39">
      <c r="AM4529" s="10"/>
    </row>
    <row r="4530" spans="39:39">
      <c r="AM4530" s="10"/>
    </row>
    <row r="4531" spans="39:39">
      <c r="AM4531" s="10"/>
    </row>
    <row r="4532" spans="39:39">
      <c r="AM4532" s="10"/>
    </row>
    <row r="4533" spans="39:39">
      <c r="AM4533" s="10"/>
    </row>
    <row r="4534" spans="39:39">
      <c r="AM4534" s="10"/>
    </row>
    <row r="4535" spans="39:39">
      <c r="AM4535" s="10"/>
    </row>
    <row r="4536" spans="39:39">
      <c r="AM4536" s="10"/>
    </row>
    <row r="4537" spans="39:39">
      <c r="AM4537" s="10"/>
    </row>
    <row r="4538" spans="39:39">
      <c r="AM4538" s="10"/>
    </row>
    <row r="4539" spans="39:39">
      <c r="AM4539" s="10"/>
    </row>
    <row r="4540" spans="39:39">
      <c r="AM4540" s="10"/>
    </row>
    <row r="4541" spans="39:39">
      <c r="AM4541" s="10"/>
    </row>
    <row r="4542" spans="39:39">
      <c r="AM4542" s="10"/>
    </row>
    <row r="4543" spans="39:39">
      <c r="AM4543" s="10"/>
    </row>
    <row r="4544" spans="39:39">
      <c r="AM4544" s="10"/>
    </row>
    <row r="4545" spans="39:39">
      <c r="AM4545" s="10"/>
    </row>
    <row r="4546" spans="39:39">
      <c r="AM4546" s="10"/>
    </row>
    <row r="4547" spans="39:39">
      <c r="AM4547" s="10"/>
    </row>
    <row r="4548" spans="39:39">
      <c r="AM4548" s="10"/>
    </row>
    <row r="4549" spans="39:39">
      <c r="AM4549" s="10"/>
    </row>
    <row r="4550" spans="39:39">
      <c r="AM4550" s="10"/>
    </row>
    <row r="4551" spans="39:39">
      <c r="AM4551" s="10"/>
    </row>
    <row r="4552" spans="39:39">
      <c r="AM4552" s="10"/>
    </row>
    <row r="4553" spans="39:39">
      <c r="AM4553" s="10"/>
    </row>
    <row r="4554" spans="39:39">
      <c r="AM4554" s="10"/>
    </row>
    <row r="4555" spans="39:39">
      <c r="AM4555" s="10"/>
    </row>
    <row r="4556" spans="39:39">
      <c r="AM4556" s="10"/>
    </row>
    <row r="4557" spans="39:39">
      <c r="AM4557" s="10"/>
    </row>
    <row r="4558" spans="39:39">
      <c r="AM4558" s="10"/>
    </row>
    <row r="4559" spans="39:39">
      <c r="AM4559" s="10"/>
    </row>
    <row r="4560" spans="39:39">
      <c r="AM4560" s="10"/>
    </row>
    <row r="4561" spans="39:39">
      <c r="AM4561" s="10"/>
    </row>
    <row r="4562" spans="39:39">
      <c r="AM4562" s="10"/>
    </row>
    <row r="4563" spans="39:39">
      <c r="AM4563" s="10"/>
    </row>
    <row r="4564" spans="39:39">
      <c r="AM4564" s="10"/>
    </row>
    <row r="4565" spans="39:39">
      <c r="AM4565" s="10"/>
    </row>
    <row r="4566" spans="39:39">
      <c r="AM4566" s="10"/>
    </row>
    <row r="4567" spans="39:39">
      <c r="AM4567" s="10"/>
    </row>
    <row r="4568" spans="39:39">
      <c r="AM4568" s="10"/>
    </row>
    <row r="4569" spans="39:39">
      <c r="AM4569" s="10"/>
    </row>
    <row r="4570" spans="39:39">
      <c r="AM4570" s="10"/>
    </row>
    <row r="4571" spans="39:39">
      <c r="AM4571" s="10"/>
    </row>
    <row r="4572" spans="39:39">
      <c r="AM4572" s="10"/>
    </row>
    <row r="4573" spans="39:39">
      <c r="AM4573" s="10"/>
    </row>
    <row r="4574" spans="39:39">
      <c r="AM4574" s="10"/>
    </row>
    <row r="4575" spans="39:39">
      <c r="AM4575" s="10"/>
    </row>
    <row r="4576" spans="39:39">
      <c r="AM4576" s="10"/>
    </row>
    <row r="4577" spans="39:39">
      <c r="AM4577" s="10"/>
    </row>
    <row r="4578" spans="39:39">
      <c r="AM4578" s="10"/>
    </row>
    <row r="4579" spans="39:39">
      <c r="AM4579" s="10"/>
    </row>
    <row r="4580" spans="39:39">
      <c r="AM4580" s="10"/>
    </row>
    <row r="4581" spans="39:39">
      <c r="AM4581" s="10"/>
    </row>
    <row r="4582" spans="39:39">
      <c r="AM4582" s="10"/>
    </row>
    <row r="4583" spans="39:39">
      <c r="AM4583" s="10"/>
    </row>
    <row r="4584" spans="39:39">
      <c r="AM4584" s="10"/>
    </row>
    <row r="4585" spans="39:39">
      <c r="AM4585" s="10"/>
    </row>
    <row r="4586" spans="39:39">
      <c r="AM4586" s="10"/>
    </row>
    <row r="4587" spans="39:39">
      <c r="AM4587" s="10"/>
    </row>
    <row r="4588" spans="39:39">
      <c r="AM4588" s="10"/>
    </row>
    <row r="4589" spans="39:39">
      <c r="AM4589" s="10"/>
    </row>
    <row r="4590" spans="39:39">
      <c r="AM4590" s="10"/>
    </row>
    <row r="4591" spans="39:39">
      <c r="AM4591" s="10"/>
    </row>
    <row r="4592" spans="39:39">
      <c r="AM4592" s="10"/>
    </row>
    <row r="4593" spans="39:39">
      <c r="AM4593" s="10"/>
    </row>
    <row r="4594" spans="39:39">
      <c r="AM4594" s="10"/>
    </row>
    <row r="4595" spans="39:39">
      <c r="AM4595" s="10"/>
    </row>
    <row r="4596" spans="39:39">
      <c r="AM4596" s="10"/>
    </row>
    <row r="4597" spans="39:39">
      <c r="AM4597" s="10"/>
    </row>
    <row r="4598" spans="39:39">
      <c r="AM4598" s="10"/>
    </row>
    <row r="4599" spans="39:39">
      <c r="AM4599" s="10"/>
    </row>
    <row r="4600" spans="39:39">
      <c r="AM4600" s="10"/>
    </row>
    <row r="4601" spans="39:39">
      <c r="AM4601" s="10"/>
    </row>
    <row r="4602" spans="39:39">
      <c r="AM4602" s="10"/>
    </row>
    <row r="4603" spans="39:39">
      <c r="AM4603" s="10"/>
    </row>
    <row r="4604" spans="39:39">
      <c r="AM4604" s="10"/>
    </row>
    <row r="4605" spans="39:39">
      <c r="AM4605" s="10"/>
    </row>
    <row r="4606" spans="39:39">
      <c r="AM4606" s="10"/>
    </row>
    <row r="4607" spans="39:39">
      <c r="AM4607" s="10"/>
    </row>
    <row r="4608" spans="39:39">
      <c r="AM4608" s="10"/>
    </row>
    <row r="4609" spans="39:39">
      <c r="AM4609" s="10"/>
    </row>
    <row r="4610" spans="39:39">
      <c r="AM4610" s="10"/>
    </row>
    <row r="4611" spans="39:39">
      <c r="AM4611" s="10"/>
    </row>
    <row r="4612" spans="39:39">
      <c r="AM4612" s="10"/>
    </row>
    <row r="4613" spans="39:39">
      <c r="AM4613" s="10"/>
    </row>
    <row r="4614" spans="39:39">
      <c r="AM4614" s="10"/>
    </row>
    <row r="4615" spans="39:39">
      <c r="AM4615" s="10"/>
    </row>
    <row r="4616" spans="39:39">
      <c r="AM4616" s="10"/>
    </row>
    <row r="4617" spans="39:39">
      <c r="AM4617" s="10"/>
    </row>
    <row r="4618" spans="39:39">
      <c r="AM4618" s="10"/>
    </row>
    <row r="4619" spans="39:39">
      <c r="AM4619" s="10"/>
    </row>
    <row r="4620" spans="39:39">
      <c r="AM4620" s="10"/>
    </row>
    <row r="4621" spans="39:39">
      <c r="AM4621" s="10"/>
    </row>
    <row r="4622" spans="39:39">
      <c r="AM4622" s="10"/>
    </row>
    <row r="4623" spans="39:39">
      <c r="AM4623" s="10"/>
    </row>
    <row r="4624" spans="39:39">
      <c r="AM4624" s="10"/>
    </row>
    <row r="4625" spans="39:39">
      <c r="AM4625" s="10"/>
    </row>
    <row r="4626" spans="39:39">
      <c r="AM4626" s="10"/>
    </row>
    <row r="4627" spans="39:39">
      <c r="AM4627" s="10"/>
    </row>
    <row r="4628" spans="39:39">
      <c r="AM4628" s="10"/>
    </row>
    <row r="4629" spans="39:39">
      <c r="AM4629" s="10"/>
    </row>
    <row r="4630" spans="39:39">
      <c r="AM4630" s="10"/>
    </row>
    <row r="4631" spans="39:39">
      <c r="AM4631" s="10"/>
    </row>
    <row r="4632" spans="39:39">
      <c r="AM4632" s="10"/>
    </row>
    <row r="4633" spans="39:39">
      <c r="AM4633" s="10"/>
    </row>
    <row r="4634" spans="39:39">
      <c r="AM4634" s="10"/>
    </row>
    <row r="4635" spans="39:39">
      <c r="AM4635" s="10"/>
    </row>
    <row r="4636" spans="39:39">
      <c r="AM4636" s="10"/>
    </row>
    <row r="4637" spans="39:39">
      <c r="AM4637" s="10"/>
    </row>
    <row r="4638" spans="39:39">
      <c r="AM4638" s="10"/>
    </row>
    <row r="4639" spans="39:39">
      <c r="AM4639" s="10"/>
    </row>
    <row r="4640" spans="39:39">
      <c r="AM4640" s="10"/>
    </row>
    <row r="4641" spans="39:39">
      <c r="AM4641" s="10"/>
    </row>
    <row r="4642" spans="39:39">
      <c r="AM4642" s="10"/>
    </row>
    <row r="4643" spans="39:39">
      <c r="AM4643" s="10"/>
    </row>
    <row r="4644" spans="39:39">
      <c r="AM4644" s="10"/>
    </row>
    <row r="4645" spans="39:39">
      <c r="AM4645" s="10"/>
    </row>
    <row r="4646" spans="39:39">
      <c r="AM4646" s="10"/>
    </row>
    <row r="4647" spans="39:39">
      <c r="AM4647" s="10"/>
    </row>
    <row r="4648" spans="39:39">
      <c r="AM4648" s="10"/>
    </row>
    <row r="4649" spans="39:39">
      <c r="AM4649" s="10"/>
    </row>
    <row r="4650" spans="39:39">
      <c r="AM4650" s="10"/>
    </row>
    <row r="4651" spans="39:39">
      <c r="AM4651" s="10"/>
    </row>
    <row r="4652" spans="39:39">
      <c r="AM4652" s="10"/>
    </row>
    <row r="4653" spans="39:39">
      <c r="AM4653" s="10"/>
    </row>
    <row r="4654" spans="39:39">
      <c r="AM4654" s="10"/>
    </row>
    <row r="4655" spans="39:39">
      <c r="AM4655" s="10"/>
    </row>
    <row r="4656" spans="39:39">
      <c r="AM4656" s="10"/>
    </row>
    <row r="4657" spans="39:39">
      <c r="AM4657" s="10"/>
    </row>
    <row r="4658" spans="39:39">
      <c r="AM4658" s="10"/>
    </row>
    <row r="4659" spans="39:39">
      <c r="AM4659" s="10"/>
    </row>
    <row r="4660" spans="39:39">
      <c r="AM4660" s="10"/>
    </row>
    <row r="4661" spans="39:39">
      <c r="AM4661" s="10"/>
    </row>
    <row r="4662" spans="39:39">
      <c r="AM4662" s="10"/>
    </row>
    <row r="4663" spans="39:39">
      <c r="AM4663" s="10"/>
    </row>
    <row r="4664" spans="39:39">
      <c r="AM4664" s="10"/>
    </row>
    <row r="4665" spans="39:39">
      <c r="AM4665" s="10"/>
    </row>
    <row r="4666" spans="39:39">
      <c r="AM4666" s="10"/>
    </row>
    <row r="4667" spans="39:39">
      <c r="AM4667" s="10"/>
    </row>
    <row r="4668" spans="39:39">
      <c r="AM4668" s="10"/>
    </row>
    <row r="4669" spans="39:39">
      <c r="AM4669" s="10"/>
    </row>
    <row r="4670" spans="39:39">
      <c r="AM4670" s="10"/>
    </row>
    <row r="4671" spans="39:39">
      <c r="AM4671" s="10"/>
    </row>
    <row r="4672" spans="39:39">
      <c r="AM4672" s="10"/>
    </row>
    <row r="4673" spans="39:39">
      <c r="AM4673" s="10"/>
    </row>
    <row r="4674" spans="39:39">
      <c r="AM4674" s="10"/>
    </row>
    <row r="4675" spans="39:39">
      <c r="AM4675" s="10"/>
    </row>
    <row r="4676" spans="39:39">
      <c r="AM4676" s="10"/>
    </row>
    <row r="4677" spans="39:39">
      <c r="AM4677" s="10"/>
    </row>
    <row r="4678" spans="39:39">
      <c r="AM4678" s="10"/>
    </row>
    <row r="4679" spans="39:39">
      <c r="AM4679" s="10"/>
    </row>
    <row r="4680" spans="39:39">
      <c r="AM4680" s="10"/>
    </row>
    <row r="4681" spans="39:39">
      <c r="AM4681" s="10"/>
    </row>
    <row r="4682" spans="39:39">
      <c r="AM4682" s="10"/>
    </row>
    <row r="4683" spans="39:39">
      <c r="AM4683" s="10"/>
    </row>
    <row r="4684" spans="39:39">
      <c r="AM4684" s="10"/>
    </row>
    <row r="4685" spans="39:39">
      <c r="AM4685" s="10"/>
    </row>
    <row r="4686" spans="39:39">
      <c r="AM4686" s="10"/>
    </row>
    <row r="4687" spans="39:39">
      <c r="AM4687" s="10"/>
    </row>
    <row r="4688" spans="39:39">
      <c r="AM4688" s="10"/>
    </row>
    <row r="4689" spans="39:39">
      <c r="AM4689" s="10"/>
    </row>
    <row r="4690" spans="39:39">
      <c r="AM4690" s="10"/>
    </row>
    <row r="4691" spans="39:39">
      <c r="AM4691" s="10"/>
    </row>
    <row r="4692" spans="39:39">
      <c r="AM4692" s="10"/>
    </row>
    <row r="4693" spans="39:39">
      <c r="AM4693" s="10"/>
    </row>
    <row r="4694" spans="39:39">
      <c r="AM4694" s="10"/>
    </row>
    <row r="4695" spans="39:39">
      <c r="AM4695" s="10"/>
    </row>
    <row r="4696" spans="39:39">
      <c r="AM4696" s="10"/>
    </row>
    <row r="4697" spans="39:39">
      <c r="AM4697" s="10"/>
    </row>
    <row r="4698" spans="39:39">
      <c r="AM4698" s="10"/>
    </row>
    <row r="4699" spans="39:39">
      <c r="AM4699" s="10"/>
    </row>
    <row r="4700" spans="39:39">
      <c r="AM4700" s="10"/>
    </row>
    <row r="4701" spans="39:39">
      <c r="AM4701" s="10"/>
    </row>
    <row r="4702" spans="39:39">
      <c r="AM4702" s="10"/>
    </row>
    <row r="4703" spans="39:39">
      <c r="AM4703" s="10"/>
    </row>
    <row r="4704" spans="39:39">
      <c r="AM4704" s="10"/>
    </row>
    <row r="4705" spans="39:39">
      <c r="AM4705" s="10"/>
    </row>
    <row r="4706" spans="39:39">
      <c r="AM4706" s="10"/>
    </row>
    <row r="4707" spans="39:39">
      <c r="AM4707" s="10"/>
    </row>
    <row r="4708" spans="39:39">
      <c r="AM4708" s="10"/>
    </row>
    <row r="4709" spans="39:39">
      <c r="AM4709" s="10"/>
    </row>
    <row r="4710" spans="39:39">
      <c r="AM4710" s="10"/>
    </row>
    <row r="4711" spans="39:39">
      <c r="AM4711" s="10"/>
    </row>
    <row r="4712" spans="39:39">
      <c r="AM4712" s="10"/>
    </row>
    <row r="4713" spans="39:39">
      <c r="AM4713" s="10"/>
    </row>
    <row r="4714" spans="39:39">
      <c r="AM4714" s="10"/>
    </row>
    <row r="4715" spans="39:39">
      <c r="AM4715" s="10"/>
    </row>
    <row r="4716" spans="39:39">
      <c r="AM4716" s="10"/>
    </row>
    <row r="4717" spans="39:39">
      <c r="AM4717" s="10"/>
    </row>
    <row r="4718" spans="39:39">
      <c r="AM4718" s="10"/>
    </row>
    <row r="4719" spans="39:39">
      <c r="AM4719" s="10"/>
    </row>
    <row r="4720" spans="39:39">
      <c r="AM4720" s="10"/>
    </row>
    <row r="4721" spans="39:39">
      <c r="AM4721" s="10"/>
    </row>
    <row r="4722" spans="39:39">
      <c r="AM4722" s="10"/>
    </row>
    <row r="4723" spans="39:39">
      <c r="AM4723" s="10"/>
    </row>
    <row r="4724" spans="39:39">
      <c r="AM4724" s="10"/>
    </row>
    <row r="4725" spans="39:39">
      <c r="AM4725" s="10"/>
    </row>
    <row r="4726" spans="39:39">
      <c r="AM4726" s="10"/>
    </row>
    <row r="4727" spans="39:39">
      <c r="AM4727" s="10"/>
    </row>
    <row r="4728" spans="39:39">
      <c r="AM4728" s="10"/>
    </row>
    <row r="4729" spans="39:39">
      <c r="AM4729" s="10"/>
    </row>
    <row r="4730" spans="39:39">
      <c r="AM4730" s="10"/>
    </row>
    <row r="4731" spans="39:39">
      <c r="AM4731" s="10"/>
    </row>
    <row r="4732" spans="39:39">
      <c r="AM4732" s="10"/>
    </row>
    <row r="4733" spans="39:39">
      <c r="AM4733" s="10"/>
    </row>
    <row r="4734" spans="39:39">
      <c r="AM4734" s="10"/>
    </row>
    <row r="4735" spans="39:39">
      <c r="AM4735" s="10"/>
    </row>
    <row r="4736" spans="39:39">
      <c r="AM4736" s="10"/>
    </row>
    <row r="4737" spans="39:39">
      <c r="AM4737" s="10"/>
    </row>
    <row r="4738" spans="39:39">
      <c r="AM4738" s="10"/>
    </row>
    <row r="4739" spans="39:39">
      <c r="AM4739" s="10"/>
    </row>
    <row r="4740" spans="39:39">
      <c r="AM4740" s="10"/>
    </row>
    <row r="4741" spans="39:39">
      <c r="AM4741" s="10"/>
    </row>
    <row r="4742" spans="39:39">
      <c r="AM4742" s="10"/>
    </row>
    <row r="4743" spans="39:39">
      <c r="AM4743" s="10"/>
    </row>
    <row r="4744" spans="39:39">
      <c r="AM4744" s="10"/>
    </row>
    <row r="4745" spans="39:39">
      <c r="AM4745" s="10"/>
    </row>
    <row r="4746" spans="39:39">
      <c r="AM4746" s="10"/>
    </row>
    <row r="4747" spans="39:39">
      <c r="AM4747" s="10"/>
    </row>
    <row r="4748" spans="39:39">
      <c r="AM4748" s="10"/>
    </row>
    <row r="4749" spans="39:39">
      <c r="AM4749" s="10"/>
    </row>
    <row r="4750" spans="39:39">
      <c r="AM4750" s="10"/>
    </row>
    <row r="4751" spans="39:39">
      <c r="AM4751" s="10"/>
    </row>
    <row r="4752" spans="39:39">
      <c r="AM4752" s="10"/>
    </row>
    <row r="4753" spans="39:39">
      <c r="AM4753" s="10"/>
    </row>
    <row r="4754" spans="39:39">
      <c r="AM4754" s="10"/>
    </row>
    <row r="4755" spans="39:39">
      <c r="AM4755" s="10"/>
    </row>
    <row r="4756" spans="39:39">
      <c r="AM4756" s="10"/>
    </row>
    <row r="4757" spans="39:39">
      <c r="AM4757" s="10"/>
    </row>
    <row r="4758" spans="39:39">
      <c r="AM4758" s="10"/>
    </row>
    <row r="4759" spans="39:39">
      <c r="AM4759" s="10"/>
    </row>
    <row r="4760" spans="39:39">
      <c r="AM4760" s="10"/>
    </row>
    <row r="4761" spans="39:39">
      <c r="AM4761" s="10"/>
    </row>
    <row r="4762" spans="39:39">
      <c r="AM4762" s="10"/>
    </row>
    <row r="4763" spans="39:39">
      <c r="AM4763" s="10"/>
    </row>
    <row r="4764" spans="39:39">
      <c r="AM4764" s="10"/>
    </row>
    <row r="4765" spans="39:39">
      <c r="AM4765" s="10"/>
    </row>
    <row r="4766" spans="39:39">
      <c r="AM4766" s="10"/>
    </row>
    <row r="4767" spans="39:39">
      <c r="AM4767" s="10"/>
    </row>
    <row r="4768" spans="39:39">
      <c r="AM4768" s="10"/>
    </row>
    <row r="4769" spans="39:39">
      <c r="AM4769" s="10"/>
    </row>
    <row r="4770" spans="39:39">
      <c r="AM4770" s="10"/>
    </row>
    <row r="4771" spans="39:39">
      <c r="AM4771" s="10"/>
    </row>
    <row r="4772" spans="39:39">
      <c r="AM4772" s="10"/>
    </row>
    <row r="4773" spans="39:39">
      <c r="AM4773" s="10"/>
    </row>
    <row r="4774" spans="39:39">
      <c r="AM4774" s="10"/>
    </row>
    <row r="4775" spans="39:39">
      <c r="AM4775" s="10"/>
    </row>
    <row r="4776" spans="39:39">
      <c r="AM4776" s="10"/>
    </row>
    <row r="4777" spans="39:39">
      <c r="AM4777" s="10"/>
    </row>
    <row r="4778" spans="39:39">
      <c r="AM4778" s="10"/>
    </row>
    <row r="4779" spans="39:39">
      <c r="AM4779" s="10"/>
    </row>
    <row r="4780" spans="39:39">
      <c r="AM4780" s="10"/>
    </row>
    <row r="4781" spans="39:39">
      <c r="AM4781" s="10"/>
    </row>
    <row r="4782" spans="39:39">
      <c r="AM4782" s="10"/>
    </row>
    <row r="4783" spans="39:39">
      <c r="AM4783" s="10"/>
    </row>
    <row r="4784" spans="39:39">
      <c r="AM4784" s="10"/>
    </row>
    <row r="4785" spans="39:39">
      <c r="AM4785" s="10"/>
    </row>
    <row r="4786" spans="39:39">
      <c r="AM4786" s="10"/>
    </row>
    <row r="4787" spans="39:39">
      <c r="AM4787" s="10"/>
    </row>
    <row r="4788" spans="39:39">
      <c r="AM4788" s="10"/>
    </row>
    <row r="4789" spans="39:39">
      <c r="AM4789" s="10"/>
    </row>
    <row r="4790" spans="39:39">
      <c r="AM4790" s="10"/>
    </row>
    <row r="4791" spans="39:39">
      <c r="AM4791" s="10"/>
    </row>
    <row r="4792" spans="39:39">
      <c r="AM4792" s="10"/>
    </row>
    <row r="4793" spans="39:39">
      <c r="AM4793" s="10"/>
    </row>
    <row r="4794" spans="39:39">
      <c r="AM4794" s="10"/>
    </row>
    <row r="4795" spans="39:39">
      <c r="AM4795" s="10"/>
    </row>
    <row r="4796" spans="39:39">
      <c r="AM4796" s="10"/>
    </row>
    <row r="4797" spans="39:39">
      <c r="AM4797" s="10"/>
    </row>
    <row r="4798" spans="39:39">
      <c r="AM4798" s="10"/>
    </row>
    <row r="4799" spans="39:39">
      <c r="AM4799" s="10"/>
    </row>
    <row r="4800" spans="39:39">
      <c r="AM4800" s="10"/>
    </row>
    <row r="4801" spans="39:39">
      <c r="AM4801" s="10"/>
    </row>
    <row r="4802" spans="39:39">
      <c r="AM4802" s="10"/>
    </row>
    <row r="4803" spans="39:39">
      <c r="AM4803" s="10"/>
    </row>
    <row r="4804" spans="39:39">
      <c r="AM4804" s="10"/>
    </row>
    <row r="4805" spans="39:39">
      <c r="AM4805" s="10"/>
    </row>
    <row r="4806" spans="39:39">
      <c r="AM4806" s="10"/>
    </row>
    <row r="4807" spans="39:39">
      <c r="AM4807" s="10"/>
    </row>
    <row r="4808" spans="39:39">
      <c r="AM4808" s="10"/>
    </row>
    <row r="4809" spans="39:39">
      <c r="AM4809" s="10"/>
    </row>
    <row r="4810" spans="39:39">
      <c r="AM4810" s="10"/>
    </row>
    <row r="4811" spans="39:39">
      <c r="AM4811" s="10"/>
    </row>
    <row r="4812" spans="39:39">
      <c r="AM4812" s="10"/>
    </row>
    <row r="4813" spans="39:39">
      <c r="AM4813" s="10"/>
    </row>
    <row r="4814" spans="39:39">
      <c r="AM4814" s="10"/>
    </row>
    <row r="4815" spans="39:39">
      <c r="AM4815" s="10"/>
    </row>
    <row r="4816" spans="39:39">
      <c r="AM4816" s="10"/>
    </row>
    <row r="4817" spans="39:39">
      <c r="AM4817" s="10"/>
    </row>
    <row r="4818" spans="39:39">
      <c r="AM4818" s="10"/>
    </row>
    <row r="4819" spans="39:39">
      <c r="AM4819" s="10"/>
    </row>
    <row r="4820" spans="39:39">
      <c r="AM4820" s="10"/>
    </row>
    <row r="4821" spans="39:39">
      <c r="AM4821" s="10"/>
    </row>
    <row r="4822" spans="39:39">
      <c r="AM4822" s="10"/>
    </row>
    <row r="4823" spans="39:39">
      <c r="AM4823" s="10"/>
    </row>
    <row r="4824" spans="39:39">
      <c r="AM4824" s="10"/>
    </row>
    <row r="4825" spans="39:39">
      <c r="AM4825" s="10"/>
    </row>
    <row r="4826" spans="39:39">
      <c r="AM4826" s="10"/>
    </row>
    <row r="4827" spans="39:39">
      <c r="AM4827" s="10"/>
    </row>
    <row r="4828" spans="39:39">
      <c r="AM4828" s="10"/>
    </row>
    <row r="4829" spans="39:39">
      <c r="AM4829" s="10"/>
    </row>
    <row r="4830" spans="39:39">
      <c r="AM4830" s="10"/>
    </row>
    <row r="4831" spans="39:39">
      <c r="AM4831" s="10"/>
    </row>
    <row r="4832" spans="39:39">
      <c r="AM4832" s="10"/>
    </row>
    <row r="4833" spans="39:39">
      <c r="AM4833" s="10"/>
    </row>
    <row r="4834" spans="39:39">
      <c r="AM4834" s="10"/>
    </row>
    <row r="4835" spans="39:39">
      <c r="AM4835" s="10"/>
    </row>
    <row r="4836" spans="39:39">
      <c r="AM4836" s="10"/>
    </row>
    <row r="4837" spans="39:39">
      <c r="AM4837" s="10"/>
    </row>
    <row r="4838" spans="39:39">
      <c r="AM4838" s="10"/>
    </row>
    <row r="4839" spans="39:39">
      <c r="AM4839" s="10"/>
    </row>
    <row r="4840" spans="39:39">
      <c r="AM4840" s="10"/>
    </row>
    <row r="4841" spans="39:39">
      <c r="AM4841" s="10"/>
    </row>
    <row r="4842" spans="39:39">
      <c r="AM4842" s="10"/>
    </row>
    <row r="4843" spans="39:39">
      <c r="AM4843" s="10"/>
    </row>
    <row r="4844" spans="39:39">
      <c r="AM4844" s="10"/>
    </row>
    <row r="4845" spans="39:39">
      <c r="AM4845" s="10"/>
    </row>
    <row r="4846" spans="39:39">
      <c r="AM4846" s="10"/>
    </row>
    <row r="4847" spans="39:39">
      <c r="AM4847" s="10"/>
    </row>
    <row r="4848" spans="39:39">
      <c r="AM4848" s="10"/>
    </row>
    <row r="4849" spans="39:39">
      <c r="AM4849" s="10"/>
    </row>
    <row r="4850" spans="39:39">
      <c r="AM4850" s="10"/>
    </row>
    <row r="4851" spans="39:39">
      <c r="AM4851" s="10"/>
    </row>
    <row r="4852" spans="39:39">
      <c r="AM4852" s="10"/>
    </row>
    <row r="4853" spans="39:39">
      <c r="AM4853" s="10"/>
    </row>
    <row r="4854" spans="39:39">
      <c r="AM4854" s="10"/>
    </row>
    <row r="4855" spans="39:39">
      <c r="AM4855" s="10"/>
    </row>
    <row r="4856" spans="39:39">
      <c r="AM4856" s="10"/>
    </row>
    <row r="4857" spans="39:39">
      <c r="AM4857" s="10"/>
    </row>
    <row r="4858" spans="39:39">
      <c r="AM4858" s="10"/>
    </row>
    <row r="4859" spans="39:39">
      <c r="AM4859" s="10"/>
    </row>
    <row r="4860" spans="39:39">
      <c r="AM4860" s="10"/>
    </row>
    <row r="4861" spans="39:39">
      <c r="AM4861" s="10"/>
    </row>
    <row r="4862" spans="39:39">
      <c r="AM4862" s="10"/>
    </row>
    <row r="4863" spans="39:39">
      <c r="AM4863" s="10"/>
    </row>
    <row r="4864" spans="39:39">
      <c r="AM4864" s="10"/>
    </row>
    <row r="4865" spans="39:39">
      <c r="AM4865" s="10"/>
    </row>
    <row r="4866" spans="39:39">
      <c r="AM4866" s="10"/>
    </row>
    <row r="4867" spans="39:39">
      <c r="AM4867" s="10"/>
    </row>
    <row r="4868" spans="39:39">
      <c r="AM4868" s="10"/>
    </row>
    <row r="4869" spans="39:39">
      <c r="AM4869" s="10"/>
    </row>
    <row r="4870" spans="39:39">
      <c r="AM4870" s="10"/>
    </row>
    <row r="4871" spans="39:39">
      <c r="AM4871" s="10"/>
    </row>
    <row r="4872" spans="39:39">
      <c r="AM4872" s="10"/>
    </row>
    <row r="4873" spans="39:39">
      <c r="AM4873" s="10"/>
    </row>
    <row r="4874" spans="39:39">
      <c r="AM4874" s="10"/>
    </row>
    <row r="4875" spans="39:39">
      <c r="AM4875" s="10"/>
    </row>
    <row r="4876" spans="39:39">
      <c r="AM4876" s="10"/>
    </row>
    <row r="4877" spans="39:39">
      <c r="AM4877" s="10"/>
    </row>
    <row r="4878" spans="39:39">
      <c r="AM4878" s="10"/>
    </row>
    <row r="4879" spans="39:39">
      <c r="AM4879" s="10"/>
    </row>
    <row r="4880" spans="39:39">
      <c r="AM4880" s="10"/>
    </row>
    <row r="4881" spans="39:39">
      <c r="AM4881" s="10"/>
    </row>
    <row r="4882" spans="39:39">
      <c r="AM4882" s="10"/>
    </row>
    <row r="4883" spans="39:39">
      <c r="AM4883" s="10"/>
    </row>
    <row r="4884" spans="39:39">
      <c r="AM4884" s="10"/>
    </row>
    <row r="4885" spans="39:39">
      <c r="AM4885" s="10"/>
    </row>
    <row r="4886" spans="39:39">
      <c r="AM4886" s="10"/>
    </row>
    <row r="4887" spans="39:39">
      <c r="AM4887" s="10"/>
    </row>
    <row r="4888" spans="39:39">
      <c r="AM4888" s="10"/>
    </row>
    <row r="4889" spans="39:39">
      <c r="AM4889" s="10"/>
    </row>
    <row r="4890" spans="39:39">
      <c r="AM4890" s="10"/>
    </row>
    <row r="4891" spans="39:39">
      <c r="AM4891" s="10"/>
    </row>
    <row r="4892" spans="39:39">
      <c r="AM4892" s="10"/>
    </row>
    <row r="4893" spans="39:39">
      <c r="AM4893" s="10"/>
    </row>
    <row r="4894" spans="39:39">
      <c r="AM4894" s="10"/>
    </row>
    <row r="4895" spans="39:39">
      <c r="AM4895" s="10"/>
    </row>
    <row r="4896" spans="39:39">
      <c r="AM4896" s="10"/>
    </row>
    <row r="4897" spans="39:39">
      <c r="AM4897" s="10"/>
    </row>
    <row r="4898" spans="39:39">
      <c r="AM4898" s="10"/>
    </row>
    <row r="4899" spans="39:39">
      <c r="AM4899" s="10"/>
    </row>
    <row r="4900" spans="39:39">
      <c r="AM4900" s="10"/>
    </row>
    <row r="4901" spans="39:39">
      <c r="AM4901" s="10"/>
    </row>
    <row r="4902" spans="39:39">
      <c r="AM4902" s="10"/>
    </row>
    <row r="4903" spans="39:39">
      <c r="AM4903" s="10"/>
    </row>
    <row r="4904" spans="39:39">
      <c r="AM4904" s="10"/>
    </row>
    <row r="4905" spans="39:39">
      <c r="AM4905" s="10"/>
    </row>
    <row r="4906" spans="39:39">
      <c r="AM4906" s="10"/>
    </row>
    <row r="4907" spans="39:39">
      <c r="AM4907" s="10"/>
    </row>
    <row r="4908" spans="39:39">
      <c r="AM4908" s="10"/>
    </row>
    <row r="4909" spans="39:39">
      <c r="AM4909" s="10"/>
    </row>
    <row r="4910" spans="39:39">
      <c r="AM4910" s="10"/>
    </row>
    <row r="4911" spans="39:39">
      <c r="AM4911" s="10"/>
    </row>
    <row r="4912" spans="39:39">
      <c r="AM4912" s="10"/>
    </row>
    <row r="4913" spans="39:39">
      <c r="AM4913" s="10"/>
    </row>
    <row r="4914" spans="39:39">
      <c r="AM4914" s="10"/>
    </row>
    <row r="4915" spans="39:39">
      <c r="AM4915" s="10"/>
    </row>
    <row r="4916" spans="39:39">
      <c r="AM4916" s="10"/>
    </row>
    <row r="4917" spans="39:39">
      <c r="AM4917" s="10"/>
    </row>
    <row r="4918" spans="39:39">
      <c r="AM4918" s="10"/>
    </row>
    <row r="4919" spans="39:39">
      <c r="AM4919" s="10"/>
    </row>
    <row r="4920" spans="39:39">
      <c r="AM4920" s="10"/>
    </row>
    <row r="4921" spans="39:39">
      <c r="AM4921" s="10"/>
    </row>
    <row r="4922" spans="39:39">
      <c r="AM4922" s="10"/>
    </row>
    <row r="4923" spans="39:39">
      <c r="AM4923" s="10"/>
    </row>
    <row r="4924" spans="39:39">
      <c r="AM4924" s="10"/>
    </row>
    <row r="4925" spans="39:39">
      <c r="AM4925" s="10"/>
    </row>
    <row r="4926" spans="39:39">
      <c r="AM4926" s="10"/>
    </row>
    <row r="4927" spans="39:39">
      <c r="AM4927" s="10"/>
    </row>
    <row r="4928" spans="39:39">
      <c r="AM4928" s="10"/>
    </row>
    <row r="4929" spans="39:39">
      <c r="AM4929" s="10"/>
    </row>
    <row r="4930" spans="39:39">
      <c r="AM4930" s="10"/>
    </row>
    <row r="4931" spans="39:39">
      <c r="AM4931" s="10"/>
    </row>
    <row r="4932" spans="39:39">
      <c r="AM4932" s="10"/>
    </row>
    <row r="4933" spans="39:39">
      <c r="AM4933" s="10"/>
    </row>
    <row r="4934" spans="39:39">
      <c r="AM4934" s="10"/>
    </row>
    <row r="4935" spans="39:39">
      <c r="AM4935" s="10"/>
    </row>
    <row r="4936" spans="39:39">
      <c r="AM4936" s="10"/>
    </row>
    <row r="4937" spans="39:39">
      <c r="AM4937" s="10"/>
    </row>
    <row r="4938" spans="39:39">
      <c r="AM4938" s="10"/>
    </row>
    <row r="4939" spans="39:39">
      <c r="AM4939" s="10"/>
    </row>
    <row r="4940" spans="39:39">
      <c r="AM4940" s="10"/>
    </row>
    <row r="4941" spans="39:39">
      <c r="AM4941" s="10"/>
    </row>
    <row r="4942" spans="39:39">
      <c r="AM4942" s="10"/>
    </row>
    <row r="4943" spans="39:39">
      <c r="AM4943" s="10"/>
    </row>
    <row r="4944" spans="39:39">
      <c r="AM4944" s="10"/>
    </row>
    <row r="4945" spans="39:39">
      <c r="AM4945" s="10"/>
    </row>
    <row r="4946" spans="39:39">
      <c r="AM4946" s="10"/>
    </row>
    <row r="4947" spans="39:39">
      <c r="AM4947" s="10"/>
    </row>
    <row r="4948" spans="39:39">
      <c r="AM4948" s="10"/>
    </row>
    <row r="4949" spans="39:39">
      <c r="AM4949" s="10"/>
    </row>
    <row r="4950" spans="39:39">
      <c r="AM4950" s="10"/>
    </row>
    <row r="4951" spans="39:39">
      <c r="AM4951" s="10"/>
    </row>
    <row r="4952" spans="39:39">
      <c r="AM4952" s="10"/>
    </row>
    <row r="4953" spans="39:39">
      <c r="AM4953" s="10"/>
    </row>
    <row r="4954" spans="39:39">
      <c r="AM4954" s="10"/>
    </row>
    <row r="4955" spans="39:39">
      <c r="AM4955" s="10"/>
    </row>
    <row r="4956" spans="39:39">
      <c r="AM4956" s="10"/>
    </row>
    <row r="4957" spans="39:39">
      <c r="AM4957" s="10"/>
    </row>
    <row r="4958" spans="39:39">
      <c r="AM4958" s="10"/>
    </row>
    <row r="4959" spans="39:39">
      <c r="AM4959" s="10"/>
    </row>
    <row r="4960" spans="39:39">
      <c r="AM4960" s="10"/>
    </row>
    <row r="4961" spans="39:39">
      <c r="AM4961" s="10"/>
    </row>
    <row r="4962" spans="39:39">
      <c r="AM4962" s="10"/>
    </row>
    <row r="4963" spans="39:39">
      <c r="AM4963" s="10"/>
    </row>
    <row r="4964" spans="39:39">
      <c r="AM4964" s="10"/>
    </row>
    <row r="4965" spans="39:39">
      <c r="AM4965" s="10"/>
    </row>
    <row r="4966" spans="39:39">
      <c r="AM4966" s="10"/>
    </row>
    <row r="4967" spans="39:39">
      <c r="AM4967" s="10"/>
    </row>
    <row r="4968" spans="39:39">
      <c r="AM4968" s="10"/>
    </row>
    <row r="4969" spans="39:39">
      <c r="AM4969" s="10"/>
    </row>
    <row r="4970" spans="39:39">
      <c r="AM4970" s="10"/>
    </row>
    <row r="4971" spans="39:39">
      <c r="AM4971" s="10"/>
    </row>
    <row r="4972" spans="39:39">
      <c r="AM4972" s="10"/>
    </row>
    <row r="4973" spans="39:39">
      <c r="AM4973" s="10"/>
    </row>
    <row r="4974" spans="39:39">
      <c r="AM4974" s="10"/>
    </row>
    <row r="4975" spans="39:39">
      <c r="AM4975" s="10"/>
    </row>
    <row r="4976" spans="39:39">
      <c r="AM4976" s="10"/>
    </row>
    <row r="4977" spans="39:39">
      <c r="AM4977" s="10"/>
    </row>
    <row r="4978" spans="39:39">
      <c r="AM4978" s="10"/>
    </row>
    <row r="4979" spans="39:39">
      <c r="AM4979" s="10"/>
    </row>
    <row r="4980" spans="39:39">
      <c r="AM4980" s="10"/>
    </row>
    <row r="4981" spans="39:39">
      <c r="AM4981" s="10"/>
    </row>
    <row r="4982" spans="39:39">
      <c r="AM4982" s="10"/>
    </row>
    <row r="4983" spans="39:39">
      <c r="AM4983" s="10"/>
    </row>
    <row r="4984" spans="39:39">
      <c r="AM4984" s="10"/>
    </row>
    <row r="4985" spans="39:39">
      <c r="AM4985" s="10"/>
    </row>
    <row r="4986" spans="39:39">
      <c r="AM4986" s="10"/>
    </row>
    <row r="4987" spans="39:39">
      <c r="AM4987" s="10"/>
    </row>
    <row r="4988" spans="39:39">
      <c r="AM4988" s="10"/>
    </row>
    <row r="4989" spans="39:39">
      <c r="AM4989" s="10"/>
    </row>
    <row r="4990" spans="39:39">
      <c r="AM4990" s="10"/>
    </row>
    <row r="4991" spans="39:39">
      <c r="AM4991" s="10"/>
    </row>
    <row r="4992" spans="39:39">
      <c r="AM4992" s="10"/>
    </row>
    <row r="4993" spans="39:39">
      <c r="AM4993" s="10"/>
    </row>
    <row r="4994" spans="39:39">
      <c r="AM4994" s="10"/>
    </row>
    <row r="4995" spans="39:39">
      <c r="AM4995" s="10"/>
    </row>
    <row r="4996" spans="39:39">
      <c r="AM4996" s="10"/>
    </row>
    <row r="4997" spans="39:39">
      <c r="AM4997" s="10"/>
    </row>
    <row r="4998" spans="39:39">
      <c r="AM4998" s="10"/>
    </row>
    <row r="4999" spans="39:39">
      <c r="AM4999" s="10"/>
    </row>
    <row r="5000" spans="39:39">
      <c r="AM5000" s="10"/>
    </row>
    <row r="5001" spans="39:39">
      <c r="AM5001" s="10"/>
    </row>
    <row r="5002" spans="39:39">
      <c r="AM5002" s="10"/>
    </row>
    <row r="5003" spans="39:39">
      <c r="AM5003" s="10"/>
    </row>
    <row r="5004" spans="39:39">
      <c r="AM5004" s="10"/>
    </row>
    <row r="5005" spans="39:39">
      <c r="AM5005" s="10"/>
    </row>
    <row r="5006" spans="39:39">
      <c r="AM5006" s="10"/>
    </row>
    <row r="5007" spans="39:39">
      <c r="AM5007" s="10"/>
    </row>
    <row r="5008" spans="39:39">
      <c r="AM5008" s="10"/>
    </row>
    <row r="5009" spans="39:39">
      <c r="AM5009" s="10"/>
    </row>
    <row r="5010" spans="39:39">
      <c r="AM5010" s="10"/>
    </row>
    <row r="5011" spans="39:39">
      <c r="AM5011" s="10"/>
    </row>
    <row r="5012" spans="39:39">
      <c r="AM5012" s="10"/>
    </row>
    <row r="5013" spans="39:39">
      <c r="AM5013" s="10"/>
    </row>
    <row r="5014" spans="39:39">
      <c r="AM5014" s="10"/>
    </row>
    <row r="5015" spans="39:39">
      <c r="AM5015" s="10"/>
    </row>
    <row r="5016" spans="39:39">
      <c r="AM5016" s="10"/>
    </row>
    <row r="5017" spans="39:39">
      <c r="AM5017" s="10"/>
    </row>
    <row r="5018" spans="39:39">
      <c r="AM5018" s="10"/>
    </row>
    <row r="5019" spans="39:39">
      <c r="AM5019" s="10"/>
    </row>
    <row r="5020" spans="39:39">
      <c r="AM5020" s="10"/>
    </row>
    <row r="5021" spans="39:39">
      <c r="AM5021" s="10"/>
    </row>
    <row r="5022" spans="39:39">
      <c r="AM5022" s="10"/>
    </row>
    <row r="5023" spans="39:39">
      <c r="AM5023" s="10"/>
    </row>
    <row r="5024" spans="39:39">
      <c r="AM5024" s="10"/>
    </row>
    <row r="5025" spans="39:39">
      <c r="AM5025" s="10"/>
    </row>
    <row r="5026" spans="39:39">
      <c r="AM5026" s="10"/>
    </row>
    <row r="5027" spans="39:39">
      <c r="AM5027" s="10"/>
    </row>
    <row r="5028" spans="39:39">
      <c r="AM5028" s="10"/>
    </row>
    <row r="5029" spans="39:39">
      <c r="AM5029" s="10"/>
    </row>
    <row r="5030" spans="39:39">
      <c r="AM5030" s="10"/>
    </row>
    <row r="5031" spans="39:39">
      <c r="AM5031" s="10"/>
    </row>
    <row r="5032" spans="39:39">
      <c r="AM5032" s="10"/>
    </row>
    <row r="5033" spans="39:39">
      <c r="AM5033" s="10"/>
    </row>
    <row r="5034" spans="39:39">
      <c r="AM5034" s="10"/>
    </row>
    <row r="5035" spans="39:39">
      <c r="AM5035" s="10"/>
    </row>
    <row r="5036" spans="39:39">
      <c r="AM5036" s="10"/>
    </row>
    <row r="5037" spans="39:39">
      <c r="AM5037" s="10"/>
    </row>
    <row r="5038" spans="39:39">
      <c r="AM5038" s="10"/>
    </row>
    <row r="5039" spans="39:39">
      <c r="AM5039" s="10"/>
    </row>
    <row r="5040" spans="39:39">
      <c r="AM5040" s="10"/>
    </row>
    <row r="5041" spans="39:39">
      <c r="AM5041" s="10"/>
    </row>
    <row r="5042" spans="39:39">
      <c r="AM5042" s="10"/>
    </row>
    <row r="5043" spans="39:39">
      <c r="AM5043" s="10"/>
    </row>
    <row r="5044" spans="39:39">
      <c r="AM5044" s="10"/>
    </row>
    <row r="5045" spans="39:39">
      <c r="AM5045" s="10"/>
    </row>
    <row r="5046" spans="39:39">
      <c r="AM5046" s="10"/>
    </row>
    <row r="5047" spans="39:39">
      <c r="AM5047" s="10"/>
    </row>
    <row r="5048" spans="39:39">
      <c r="AM5048" s="10"/>
    </row>
    <row r="5049" spans="39:39">
      <c r="AM5049" s="10"/>
    </row>
    <row r="5050" spans="39:39">
      <c r="AM5050" s="10"/>
    </row>
    <row r="5051" spans="39:39">
      <c r="AM5051" s="10"/>
    </row>
    <row r="5052" spans="39:39">
      <c r="AM5052" s="10"/>
    </row>
    <row r="5053" spans="39:39">
      <c r="AM5053" s="10"/>
    </row>
    <row r="5054" spans="39:39">
      <c r="AM5054" s="10"/>
    </row>
    <row r="5055" spans="39:39">
      <c r="AM5055" s="10"/>
    </row>
    <row r="5056" spans="39:39">
      <c r="AM5056" s="10"/>
    </row>
    <row r="5057" spans="39:39">
      <c r="AM5057" s="10"/>
    </row>
    <row r="5058" spans="39:39">
      <c r="AM5058" s="10"/>
    </row>
    <row r="5059" spans="39:39">
      <c r="AM5059" s="10"/>
    </row>
    <row r="5060" spans="39:39">
      <c r="AM5060" s="10"/>
    </row>
    <row r="5061" spans="39:39">
      <c r="AM5061" s="10"/>
    </row>
    <row r="5062" spans="39:39">
      <c r="AM5062" s="10"/>
    </row>
    <row r="5063" spans="39:39">
      <c r="AM5063" s="10"/>
    </row>
    <row r="5064" spans="39:39">
      <c r="AM5064" s="10"/>
    </row>
    <row r="5065" spans="39:39">
      <c r="AM5065" s="10"/>
    </row>
    <row r="5066" spans="39:39">
      <c r="AM5066" s="10"/>
    </row>
    <row r="5067" spans="39:39">
      <c r="AM5067" s="10"/>
    </row>
    <row r="5068" spans="39:39">
      <c r="AM5068" s="10"/>
    </row>
    <row r="5069" spans="39:39">
      <c r="AM5069" s="10"/>
    </row>
    <row r="5070" spans="39:39">
      <c r="AM5070" s="10"/>
    </row>
    <row r="5071" spans="39:39">
      <c r="AM5071" s="10"/>
    </row>
    <row r="5072" spans="39:39">
      <c r="AM5072" s="10"/>
    </row>
    <row r="5073" spans="39:39">
      <c r="AM5073" s="10"/>
    </row>
    <row r="5074" spans="39:39">
      <c r="AM5074" s="10"/>
    </row>
    <row r="5075" spans="39:39">
      <c r="AM5075" s="10"/>
    </row>
    <row r="5076" spans="39:39">
      <c r="AM5076" s="10"/>
    </row>
    <row r="5077" spans="39:39">
      <c r="AM5077" s="10"/>
    </row>
    <row r="5078" spans="39:39">
      <c r="AM5078" s="10"/>
    </row>
    <row r="5079" spans="39:39">
      <c r="AM5079" s="10"/>
    </row>
    <row r="5080" spans="39:39">
      <c r="AM5080" s="10"/>
    </row>
    <row r="5081" spans="39:39">
      <c r="AM5081" s="10"/>
    </row>
    <row r="5082" spans="39:39">
      <c r="AM5082" s="10"/>
    </row>
    <row r="5083" spans="39:39">
      <c r="AM5083" s="10"/>
    </row>
    <row r="5084" spans="39:39">
      <c r="AM5084" s="10"/>
    </row>
    <row r="5085" spans="39:39">
      <c r="AM5085" s="10"/>
    </row>
    <row r="5086" spans="39:39">
      <c r="AM5086" s="10"/>
    </row>
    <row r="5087" spans="39:39">
      <c r="AM5087" s="10"/>
    </row>
    <row r="5088" spans="39:39">
      <c r="AM5088" s="10"/>
    </row>
    <row r="5089" spans="39:39">
      <c r="AM5089" s="10"/>
    </row>
    <row r="5090" spans="39:39">
      <c r="AM5090" s="10"/>
    </row>
    <row r="5091" spans="39:39">
      <c r="AM5091" s="10"/>
    </row>
    <row r="5092" spans="39:39">
      <c r="AM5092" s="10"/>
    </row>
    <row r="5093" spans="39:39">
      <c r="AM5093" s="10"/>
    </row>
    <row r="5094" spans="39:39">
      <c r="AM5094" s="10"/>
    </row>
    <row r="5095" spans="39:39">
      <c r="AM5095" s="10"/>
    </row>
    <row r="5096" spans="39:39">
      <c r="AM5096" s="10"/>
    </row>
    <row r="5097" spans="39:39">
      <c r="AM5097" s="10"/>
    </row>
    <row r="5098" spans="39:39">
      <c r="AM5098" s="10"/>
    </row>
    <row r="5099" spans="39:39">
      <c r="AM5099" s="10"/>
    </row>
    <row r="5100" spans="39:39">
      <c r="AM5100" s="10"/>
    </row>
    <row r="5101" spans="39:39">
      <c r="AM5101" s="10"/>
    </row>
    <row r="5102" spans="39:39">
      <c r="AM5102" s="10"/>
    </row>
    <row r="5103" spans="39:39">
      <c r="AM5103" s="10"/>
    </row>
    <row r="5104" spans="39:39">
      <c r="AM5104" s="10"/>
    </row>
    <row r="5105" spans="39:39">
      <c r="AM5105" s="10"/>
    </row>
    <row r="5106" spans="39:39">
      <c r="AM5106" s="10"/>
    </row>
    <row r="5107" spans="39:39">
      <c r="AM5107" s="10"/>
    </row>
    <row r="5108" spans="39:39">
      <c r="AM5108" s="10"/>
    </row>
    <row r="5109" spans="39:39">
      <c r="AM5109" s="10"/>
    </row>
    <row r="5110" spans="39:39">
      <c r="AM5110" s="10"/>
    </row>
    <row r="5111" spans="39:39">
      <c r="AM5111" s="10"/>
    </row>
    <row r="5112" spans="39:39">
      <c r="AM5112" s="10"/>
    </row>
    <row r="5113" spans="39:39">
      <c r="AM5113" s="10"/>
    </row>
    <row r="5114" spans="39:39">
      <c r="AM5114" s="10"/>
    </row>
    <row r="5115" spans="39:39">
      <c r="AM5115" s="10"/>
    </row>
    <row r="5116" spans="39:39">
      <c r="AM5116" s="10"/>
    </row>
    <row r="5117" spans="39:39">
      <c r="AM5117" s="10"/>
    </row>
    <row r="5118" spans="39:39">
      <c r="AM5118" s="10"/>
    </row>
    <row r="5119" spans="39:39">
      <c r="AM5119" s="10"/>
    </row>
    <row r="5120" spans="39:39">
      <c r="AM5120" s="10"/>
    </row>
    <row r="5121" spans="39:39">
      <c r="AM5121" s="10"/>
    </row>
    <row r="5122" spans="39:39">
      <c r="AM5122" s="10"/>
    </row>
    <row r="5123" spans="39:39">
      <c r="AM5123" s="10"/>
    </row>
    <row r="5124" spans="39:39">
      <c r="AM5124" s="10"/>
    </row>
    <row r="5125" spans="39:39">
      <c r="AM5125" s="10"/>
    </row>
    <row r="5126" spans="39:39">
      <c r="AM5126" s="10"/>
    </row>
    <row r="5127" spans="39:39">
      <c r="AM5127" s="10"/>
    </row>
    <row r="5128" spans="39:39">
      <c r="AM5128" s="10"/>
    </row>
    <row r="5129" spans="39:39">
      <c r="AM5129" s="10"/>
    </row>
    <row r="5130" spans="39:39">
      <c r="AM5130" s="10"/>
    </row>
    <row r="5131" spans="39:39">
      <c r="AM5131" s="10"/>
    </row>
    <row r="5132" spans="39:39">
      <c r="AM5132" s="10"/>
    </row>
    <row r="5133" spans="39:39">
      <c r="AM5133" s="10"/>
    </row>
    <row r="5134" spans="39:39">
      <c r="AM5134" s="10"/>
    </row>
    <row r="5135" spans="39:39">
      <c r="AM5135" s="10"/>
    </row>
    <row r="5136" spans="39:39">
      <c r="AM5136" s="10"/>
    </row>
    <row r="5137" spans="39:39">
      <c r="AM5137" s="10"/>
    </row>
    <row r="5138" spans="39:39">
      <c r="AM5138" s="10"/>
    </row>
    <row r="5139" spans="39:39">
      <c r="AM5139" s="10"/>
    </row>
    <row r="5140" spans="39:39">
      <c r="AM5140" s="10"/>
    </row>
    <row r="5141" spans="39:39">
      <c r="AM5141" s="10"/>
    </row>
    <row r="5142" spans="39:39">
      <c r="AM5142" s="10"/>
    </row>
    <row r="5143" spans="39:39">
      <c r="AM5143" s="10"/>
    </row>
    <row r="5144" spans="39:39">
      <c r="AM5144" s="10"/>
    </row>
    <row r="5145" spans="39:39">
      <c r="AM5145" s="10"/>
    </row>
    <row r="5146" spans="39:39">
      <c r="AM5146" s="10"/>
    </row>
    <row r="5147" spans="39:39">
      <c r="AM5147" s="10"/>
    </row>
    <row r="5148" spans="39:39">
      <c r="AM5148" s="10"/>
    </row>
    <row r="5149" spans="39:39">
      <c r="AM5149" s="10"/>
    </row>
    <row r="5150" spans="39:39">
      <c r="AM5150" s="10"/>
    </row>
    <row r="5151" spans="39:39">
      <c r="AM5151" s="10"/>
    </row>
    <row r="5152" spans="39:39">
      <c r="AM5152" s="10"/>
    </row>
    <row r="5153" spans="39:39">
      <c r="AM5153" s="10"/>
    </row>
    <row r="5154" spans="39:39">
      <c r="AM5154" s="10"/>
    </row>
    <row r="5155" spans="39:39">
      <c r="AM5155" s="10"/>
    </row>
    <row r="5156" spans="39:39">
      <c r="AM5156" s="10"/>
    </row>
    <row r="5157" spans="39:39">
      <c r="AM5157" s="10"/>
    </row>
    <row r="5158" spans="39:39">
      <c r="AM5158" s="10"/>
    </row>
    <row r="5159" spans="39:39">
      <c r="AM5159" s="10"/>
    </row>
    <row r="5160" spans="39:39">
      <c r="AM5160" s="10"/>
    </row>
    <row r="5161" spans="39:39">
      <c r="AM5161" s="10"/>
    </row>
    <row r="5162" spans="39:39">
      <c r="AM5162" s="10"/>
    </row>
    <row r="5163" spans="39:39">
      <c r="AM5163" s="10"/>
    </row>
    <row r="5164" spans="39:39">
      <c r="AM5164" s="10"/>
    </row>
    <row r="5165" spans="39:39">
      <c r="AM5165" s="10"/>
    </row>
    <row r="5166" spans="39:39">
      <c r="AM5166" s="10"/>
    </row>
    <row r="5167" spans="39:39">
      <c r="AM5167" s="10"/>
    </row>
    <row r="5168" spans="39:39">
      <c r="AM5168" s="10"/>
    </row>
    <row r="5169" spans="39:39">
      <c r="AM5169" s="10"/>
    </row>
    <row r="5170" spans="39:39">
      <c r="AM5170" s="10"/>
    </row>
    <row r="5171" spans="39:39">
      <c r="AM5171" s="10"/>
    </row>
    <row r="5172" spans="39:39">
      <c r="AM5172" s="10"/>
    </row>
    <row r="5173" spans="39:39">
      <c r="AM5173" s="10"/>
    </row>
    <row r="5174" spans="39:39">
      <c r="AM5174" s="10"/>
    </row>
    <row r="5175" spans="39:39">
      <c r="AM5175" s="10"/>
    </row>
    <row r="5176" spans="39:39">
      <c r="AM5176" s="10"/>
    </row>
    <row r="5177" spans="39:39">
      <c r="AM5177" s="10"/>
    </row>
    <row r="5178" spans="39:39">
      <c r="AM5178" s="10"/>
    </row>
    <row r="5179" spans="39:39">
      <c r="AM5179" s="10"/>
    </row>
    <row r="5180" spans="39:39">
      <c r="AM5180" s="10"/>
    </row>
    <row r="5181" spans="39:39">
      <c r="AM5181" s="10"/>
    </row>
    <row r="5182" spans="39:39">
      <c r="AM5182" s="10"/>
    </row>
    <row r="5183" spans="39:39">
      <c r="AM5183" s="10"/>
    </row>
    <row r="5184" spans="39:39">
      <c r="AM5184" s="10"/>
    </row>
    <row r="5185" spans="39:39">
      <c r="AM5185" s="10"/>
    </row>
    <row r="5186" spans="39:39">
      <c r="AM5186" s="10"/>
    </row>
    <row r="5187" spans="39:39">
      <c r="AM5187" s="10"/>
    </row>
    <row r="5188" spans="39:39">
      <c r="AM5188" s="10"/>
    </row>
    <row r="5189" spans="39:39">
      <c r="AM5189" s="10"/>
    </row>
    <row r="5190" spans="39:39">
      <c r="AM5190" s="10"/>
    </row>
    <row r="5191" spans="39:39">
      <c r="AM5191" s="10"/>
    </row>
    <row r="5192" spans="39:39">
      <c r="AM5192" s="10"/>
    </row>
    <row r="5193" spans="39:39">
      <c r="AM5193" s="10"/>
    </row>
    <row r="5194" spans="39:39">
      <c r="AM5194" s="10"/>
    </row>
    <row r="5195" spans="39:39">
      <c r="AM5195" s="10"/>
    </row>
    <row r="5196" spans="39:39">
      <c r="AM5196" s="10"/>
    </row>
    <row r="5197" spans="39:39">
      <c r="AM5197" s="10"/>
    </row>
    <row r="5198" spans="39:39">
      <c r="AM5198" s="10"/>
    </row>
    <row r="5199" spans="39:39">
      <c r="AM5199" s="10"/>
    </row>
    <row r="5200" spans="39:39">
      <c r="AM5200" s="10"/>
    </row>
    <row r="5201" spans="39:39">
      <c r="AM5201" s="10"/>
    </row>
    <row r="5202" spans="39:39">
      <c r="AM5202" s="10"/>
    </row>
    <row r="5203" spans="39:39">
      <c r="AM5203" s="10"/>
    </row>
    <row r="5204" spans="39:39">
      <c r="AM5204" s="10"/>
    </row>
    <row r="5205" spans="39:39">
      <c r="AM5205" s="10"/>
    </row>
    <row r="5206" spans="39:39">
      <c r="AM5206" s="10"/>
    </row>
    <row r="5207" spans="39:39">
      <c r="AM5207" s="10"/>
    </row>
    <row r="5208" spans="39:39">
      <c r="AM5208" s="10"/>
    </row>
    <row r="5209" spans="39:39">
      <c r="AM5209" s="10"/>
    </row>
    <row r="5210" spans="39:39">
      <c r="AM5210" s="10"/>
    </row>
    <row r="5211" spans="39:39">
      <c r="AM5211" s="10"/>
    </row>
    <row r="5212" spans="39:39">
      <c r="AM5212" s="10"/>
    </row>
    <row r="5213" spans="39:39">
      <c r="AM5213" s="10"/>
    </row>
    <row r="5214" spans="39:39">
      <c r="AM5214" s="10"/>
    </row>
    <row r="5215" spans="39:39">
      <c r="AM5215" s="10"/>
    </row>
    <row r="5216" spans="39:39">
      <c r="AM5216" s="10"/>
    </row>
    <row r="5217" spans="39:39">
      <c r="AM5217" s="10"/>
    </row>
    <row r="5218" spans="39:39">
      <c r="AM5218" s="10"/>
    </row>
    <row r="5219" spans="39:39">
      <c r="AM5219" s="10"/>
    </row>
    <row r="5220" spans="39:39">
      <c r="AM5220" s="10"/>
    </row>
    <row r="5221" spans="39:39">
      <c r="AM5221" s="10"/>
    </row>
    <row r="5222" spans="39:39">
      <c r="AM5222" s="10"/>
    </row>
    <row r="5223" spans="39:39">
      <c r="AM5223" s="10"/>
    </row>
    <row r="5224" spans="39:39">
      <c r="AM5224" s="10"/>
    </row>
    <row r="5225" spans="39:39">
      <c r="AM5225" s="10"/>
    </row>
    <row r="5226" spans="39:39">
      <c r="AM5226" s="10"/>
    </row>
    <row r="5227" spans="39:39">
      <c r="AM5227" s="10"/>
    </row>
    <row r="5228" spans="39:39">
      <c r="AM5228" s="10"/>
    </row>
    <row r="5229" spans="39:39">
      <c r="AM5229" s="10"/>
    </row>
    <row r="5230" spans="39:39">
      <c r="AM5230" s="10"/>
    </row>
    <row r="5231" spans="39:39">
      <c r="AM5231" s="10"/>
    </row>
    <row r="5232" spans="39:39">
      <c r="AM5232" s="10"/>
    </row>
    <row r="5233" spans="39:39">
      <c r="AM5233" s="10"/>
    </row>
    <row r="5234" spans="39:39">
      <c r="AM5234" s="10"/>
    </row>
    <row r="5235" spans="39:39">
      <c r="AM5235" s="10"/>
    </row>
    <row r="5236" spans="39:39">
      <c r="AM5236" s="10"/>
    </row>
    <row r="5237" spans="39:39">
      <c r="AM5237" s="10"/>
    </row>
    <row r="5238" spans="39:39">
      <c r="AM5238" s="10"/>
    </row>
    <row r="5239" spans="39:39">
      <c r="AM5239" s="10"/>
    </row>
    <row r="5240" spans="39:39">
      <c r="AM5240" s="10"/>
    </row>
    <row r="5241" spans="39:39">
      <c r="AM5241" s="10"/>
    </row>
    <row r="5242" spans="39:39">
      <c r="AM5242" s="10"/>
    </row>
    <row r="5243" spans="39:39">
      <c r="AM5243" s="10"/>
    </row>
    <row r="5244" spans="39:39">
      <c r="AM5244" s="10"/>
    </row>
    <row r="5245" spans="39:39">
      <c r="AM5245" s="10"/>
    </row>
    <row r="5246" spans="39:39">
      <c r="AM5246" s="10"/>
    </row>
    <row r="5247" spans="39:39">
      <c r="AM5247" s="10"/>
    </row>
    <row r="5248" spans="39:39">
      <c r="AM5248" s="10"/>
    </row>
    <row r="5249" spans="39:39">
      <c r="AM5249" s="10"/>
    </row>
    <row r="5250" spans="39:39">
      <c r="AM5250" s="10"/>
    </row>
    <row r="5251" spans="39:39">
      <c r="AM5251" s="10"/>
    </row>
    <row r="5252" spans="39:39">
      <c r="AM5252" s="10"/>
    </row>
    <row r="5253" spans="39:39">
      <c r="AM5253" s="10"/>
    </row>
    <row r="5254" spans="39:39">
      <c r="AM5254" s="10"/>
    </row>
    <row r="5255" spans="39:39">
      <c r="AM5255" s="10"/>
    </row>
    <row r="5256" spans="39:39">
      <c r="AM5256" s="10"/>
    </row>
    <row r="5257" spans="39:39">
      <c r="AM5257" s="10"/>
    </row>
    <row r="5258" spans="39:39">
      <c r="AM5258" s="10"/>
    </row>
    <row r="5259" spans="39:39">
      <c r="AM5259" s="10"/>
    </row>
    <row r="5260" spans="39:39">
      <c r="AM5260" s="10"/>
    </row>
    <row r="5261" spans="39:39">
      <c r="AM5261" s="10"/>
    </row>
    <row r="5262" spans="39:39">
      <c r="AM5262" s="10"/>
    </row>
    <row r="5263" spans="39:39">
      <c r="AM5263" s="10"/>
    </row>
    <row r="5264" spans="39:39">
      <c r="AM5264" s="10"/>
    </row>
    <row r="5265" spans="39:39">
      <c r="AM5265" s="10"/>
    </row>
    <row r="5266" spans="39:39">
      <c r="AM5266" s="10"/>
    </row>
    <row r="5267" spans="39:39">
      <c r="AM5267" s="10"/>
    </row>
    <row r="5268" spans="39:39">
      <c r="AM5268" s="10"/>
    </row>
    <row r="5269" spans="39:39">
      <c r="AM5269" s="10"/>
    </row>
    <row r="5270" spans="39:39">
      <c r="AM5270" s="10"/>
    </row>
    <row r="5271" spans="39:39">
      <c r="AM5271" s="10"/>
    </row>
    <row r="5272" spans="39:39">
      <c r="AM5272" s="10"/>
    </row>
    <row r="5273" spans="39:39">
      <c r="AM5273" s="10"/>
    </row>
    <row r="5274" spans="39:39">
      <c r="AM5274" s="10"/>
    </row>
    <row r="5275" spans="39:39">
      <c r="AM5275" s="10"/>
    </row>
    <row r="5276" spans="39:39">
      <c r="AM5276" s="10"/>
    </row>
    <row r="5277" spans="39:39">
      <c r="AM5277" s="10"/>
    </row>
    <row r="5278" spans="39:39">
      <c r="AM5278" s="10"/>
    </row>
    <row r="5279" spans="39:39">
      <c r="AM5279" s="10"/>
    </row>
    <row r="5280" spans="39:39">
      <c r="AM5280" s="10"/>
    </row>
    <row r="5281" spans="39:39">
      <c r="AM5281" s="10"/>
    </row>
    <row r="5282" spans="39:39">
      <c r="AM5282" s="10"/>
    </row>
    <row r="5283" spans="39:39">
      <c r="AM5283" s="10"/>
    </row>
    <row r="5284" spans="39:39">
      <c r="AM5284" s="10"/>
    </row>
    <row r="5285" spans="39:39">
      <c r="AM5285" s="10"/>
    </row>
    <row r="5286" spans="39:39">
      <c r="AM5286" s="10"/>
    </row>
    <row r="5287" spans="39:39">
      <c r="AM5287" s="10"/>
    </row>
    <row r="5288" spans="39:39">
      <c r="AM5288" s="10"/>
    </row>
    <row r="5289" spans="39:39">
      <c r="AM5289" s="10"/>
    </row>
    <row r="5290" spans="39:39">
      <c r="AM5290" s="10"/>
    </row>
    <row r="5291" spans="39:39">
      <c r="AM5291" s="10"/>
    </row>
    <row r="5292" spans="39:39">
      <c r="AM5292" s="10"/>
    </row>
    <row r="5293" spans="39:39">
      <c r="AM5293" s="10"/>
    </row>
    <row r="5294" spans="39:39">
      <c r="AM5294" s="10"/>
    </row>
    <row r="5295" spans="39:39">
      <c r="AM5295" s="10"/>
    </row>
    <row r="5296" spans="39:39">
      <c r="AM5296" s="10"/>
    </row>
    <row r="5297" spans="39:39">
      <c r="AM5297" s="10"/>
    </row>
    <row r="5298" spans="39:39">
      <c r="AM5298" s="10"/>
    </row>
    <row r="5299" spans="39:39">
      <c r="AM5299" s="10"/>
    </row>
    <row r="5300" spans="39:39">
      <c r="AM5300" s="10"/>
    </row>
    <row r="5301" spans="39:39">
      <c r="AM5301" s="10"/>
    </row>
    <row r="5302" spans="39:39">
      <c r="AM5302" s="10"/>
    </row>
    <row r="5303" spans="39:39">
      <c r="AM5303" s="10"/>
    </row>
    <row r="5304" spans="39:39">
      <c r="AM5304" s="10"/>
    </row>
    <row r="5305" spans="39:39">
      <c r="AM5305" s="10"/>
    </row>
    <row r="5306" spans="39:39">
      <c r="AM5306" s="10"/>
    </row>
    <row r="5307" spans="39:39">
      <c r="AM5307" s="10"/>
    </row>
    <row r="5308" spans="39:39">
      <c r="AM5308" s="10"/>
    </row>
    <row r="5309" spans="39:39">
      <c r="AM5309" s="10"/>
    </row>
    <row r="5310" spans="39:39">
      <c r="AM5310" s="10"/>
    </row>
    <row r="5311" spans="39:39">
      <c r="AM5311" s="10"/>
    </row>
    <row r="5312" spans="39:39">
      <c r="AM5312" s="10"/>
    </row>
    <row r="5313" spans="39:39">
      <c r="AM5313" s="10"/>
    </row>
    <row r="5314" spans="39:39">
      <c r="AM5314" s="10"/>
    </row>
    <row r="5315" spans="39:39">
      <c r="AM5315" s="10"/>
    </row>
    <row r="5316" spans="39:39">
      <c r="AM5316" s="10"/>
    </row>
    <row r="5317" spans="39:39">
      <c r="AM5317" s="10"/>
    </row>
    <row r="5318" spans="39:39">
      <c r="AM5318" s="10"/>
    </row>
    <row r="5319" spans="39:39">
      <c r="AM5319" s="10"/>
    </row>
    <row r="5320" spans="39:39">
      <c r="AM5320" s="10"/>
    </row>
    <row r="5321" spans="39:39">
      <c r="AM5321" s="10"/>
    </row>
    <row r="5322" spans="39:39">
      <c r="AM5322" s="10"/>
    </row>
    <row r="5323" spans="39:39">
      <c r="AM5323" s="10"/>
    </row>
    <row r="5324" spans="39:39">
      <c r="AM5324" s="10"/>
    </row>
    <row r="5325" spans="39:39">
      <c r="AM5325" s="10"/>
    </row>
    <row r="5326" spans="39:39">
      <c r="AM5326" s="10"/>
    </row>
    <row r="5327" spans="39:39">
      <c r="AM5327" s="10"/>
    </row>
    <row r="5328" spans="39:39">
      <c r="AM5328" s="10"/>
    </row>
    <row r="5329" spans="39:39">
      <c r="AM5329" s="10"/>
    </row>
    <row r="5330" spans="39:39">
      <c r="AM5330" s="10"/>
    </row>
    <row r="5331" spans="39:39">
      <c r="AM5331" s="10"/>
    </row>
    <row r="5332" spans="39:39">
      <c r="AM5332" s="10"/>
    </row>
    <row r="5333" spans="39:39">
      <c r="AM5333" s="10"/>
    </row>
    <row r="5334" spans="39:39">
      <c r="AM5334" s="10"/>
    </row>
    <row r="5335" spans="39:39">
      <c r="AM5335" s="10"/>
    </row>
    <row r="5336" spans="39:39">
      <c r="AM5336" s="10"/>
    </row>
    <row r="5337" spans="39:39">
      <c r="AM5337" s="10"/>
    </row>
    <row r="5338" spans="39:39">
      <c r="AM5338" s="10"/>
    </row>
    <row r="5339" spans="39:39">
      <c r="AM5339" s="10"/>
    </row>
    <row r="5340" spans="39:39">
      <c r="AM5340" s="10"/>
    </row>
    <row r="5341" spans="39:39">
      <c r="AM5341" s="10"/>
    </row>
    <row r="5342" spans="39:39">
      <c r="AM5342" s="10"/>
    </row>
    <row r="5343" spans="39:39">
      <c r="AM5343" s="10"/>
    </row>
    <row r="5344" spans="39:39">
      <c r="AM5344" s="10"/>
    </row>
    <row r="5345" spans="39:39">
      <c r="AM5345" s="10"/>
    </row>
    <row r="5346" spans="39:39">
      <c r="AM5346" s="10"/>
    </row>
    <row r="5347" spans="39:39">
      <c r="AM5347" s="10"/>
    </row>
    <row r="5348" spans="39:39">
      <c r="AM5348" s="10"/>
    </row>
    <row r="5349" spans="39:39">
      <c r="AM5349" s="10"/>
    </row>
    <row r="5350" spans="39:39">
      <c r="AM5350" s="10"/>
    </row>
    <row r="5351" spans="39:39">
      <c r="AM5351" s="10"/>
    </row>
    <row r="5352" spans="39:39">
      <c r="AM5352" s="10"/>
    </row>
    <row r="5353" spans="39:39">
      <c r="AM5353" s="10"/>
    </row>
    <row r="5354" spans="39:39">
      <c r="AM5354" s="10"/>
    </row>
    <row r="5355" spans="39:39">
      <c r="AM5355" s="10"/>
    </row>
    <row r="5356" spans="39:39">
      <c r="AM5356" s="10"/>
    </row>
    <row r="5357" spans="39:39">
      <c r="AM5357" s="10"/>
    </row>
    <row r="5358" spans="39:39">
      <c r="AM5358" s="10"/>
    </row>
    <row r="5359" spans="39:39">
      <c r="AM5359" s="10"/>
    </row>
    <row r="5360" spans="39:39">
      <c r="AM5360" s="10"/>
    </row>
    <row r="5361" spans="39:39">
      <c r="AM5361" s="10"/>
    </row>
    <row r="5362" spans="39:39">
      <c r="AM5362" s="10"/>
    </row>
    <row r="5363" spans="39:39">
      <c r="AM5363" s="10"/>
    </row>
    <row r="5364" spans="39:39">
      <c r="AM5364" s="10"/>
    </row>
    <row r="5365" spans="39:39">
      <c r="AM5365" s="10"/>
    </row>
    <row r="5366" spans="39:39">
      <c r="AM5366" s="10"/>
    </row>
    <row r="5367" spans="39:39">
      <c r="AM5367" s="10"/>
    </row>
    <row r="5368" spans="39:39">
      <c r="AM5368" s="10"/>
    </row>
    <row r="5369" spans="39:39">
      <c r="AM5369" s="10"/>
    </row>
    <row r="5370" spans="39:39">
      <c r="AM5370" s="10"/>
    </row>
    <row r="5371" spans="39:39">
      <c r="AM5371" s="10"/>
    </row>
    <row r="5372" spans="39:39">
      <c r="AM5372" s="10"/>
    </row>
    <row r="5373" spans="39:39">
      <c r="AM5373" s="10"/>
    </row>
    <row r="5374" spans="39:39">
      <c r="AM5374" s="10"/>
    </row>
    <row r="5375" spans="39:39">
      <c r="AM5375" s="10"/>
    </row>
    <row r="5376" spans="39:39">
      <c r="AM5376" s="10"/>
    </row>
    <row r="5377" spans="39:39">
      <c r="AM5377" s="10"/>
    </row>
    <row r="5378" spans="39:39">
      <c r="AM5378" s="10"/>
    </row>
    <row r="5379" spans="39:39">
      <c r="AM5379" s="10"/>
    </row>
    <row r="5380" spans="39:39">
      <c r="AM5380" s="10"/>
    </row>
    <row r="5381" spans="39:39">
      <c r="AM5381" s="10"/>
    </row>
    <row r="5382" spans="39:39">
      <c r="AM5382" s="10"/>
    </row>
    <row r="5383" spans="39:39">
      <c r="AM5383" s="10"/>
    </row>
    <row r="5384" spans="39:39">
      <c r="AM5384" s="10"/>
    </row>
    <row r="5385" spans="39:39">
      <c r="AM5385" s="10"/>
    </row>
    <row r="5386" spans="39:39">
      <c r="AM5386" s="10"/>
    </row>
    <row r="5387" spans="39:39">
      <c r="AM5387" s="10"/>
    </row>
    <row r="5388" spans="39:39">
      <c r="AM5388" s="10"/>
    </row>
    <row r="5389" spans="39:39">
      <c r="AM5389" s="10"/>
    </row>
    <row r="5390" spans="39:39">
      <c r="AM5390" s="10"/>
    </row>
    <row r="5391" spans="39:39">
      <c r="AM5391" s="10"/>
    </row>
    <row r="5392" spans="39:39">
      <c r="AM5392" s="10"/>
    </row>
    <row r="5393" spans="39:39">
      <c r="AM5393" s="10"/>
    </row>
    <row r="5394" spans="39:39">
      <c r="AM5394" s="10"/>
    </row>
    <row r="5395" spans="39:39">
      <c r="AM5395" s="10"/>
    </row>
    <row r="5396" spans="39:39">
      <c r="AM5396" s="10"/>
    </row>
    <row r="5397" spans="39:39">
      <c r="AM5397" s="10"/>
    </row>
    <row r="5398" spans="39:39">
      <c r="AM5398" s="10"/>
    </row>
    <row r="5399" spans="39:39">
      <c r="AM5399" s="10"/>
    </row>
    <row r="5400" spans="39:39">
      <c r="AM5400" s="10"/>
    </row>
    <row r="5401" spans="39:39">
      <c r="AM5401" s="10"/>
    </row>
    <row r="5402" spans="39:39">
      <c r="AM5402" s="10"/>
    </row>
    <row r="5403" spans="39:39">
      <c r="AM5403" s="10"/>
    </row>
    <row r="5404" spans="39:39">
      <c r="AM5404" s="10"/>
    </row>
    <row r="5405" spans="39:39">
      <c r="AM5405" s="10"/>
    </row>
    <row r="5406" spans="39:39">
      <c r="AM5406" s="10"/>
    </row>
    <row r="5407" spans="39:39">
      <c r="AM5407" s="10"/>
    </row>
    <row r="5408" spans="39:39">
      <c r="AM5408" s="10"/>
    </row>
    <row r="5409" spans="39:39">
      <c r="AM5409" s="10"/>
    </row>
    <row r="5410" spans="39:39">
      <c r="AM5410" s="10"/>
    </row>
    <row r="5411" spans="39:39">
      <c r="AM5411" s="10"/>
    </row>
    <row r="5412" spans="39:39">
      <c r="AM5412" s="10"/>
    </row>
    <row r="5413" spans="39:39">
      <c r="AM5413" s="10"/>
    </row>
    <row r="5414" spans="39:39">
      <c r="AM5414" s="10"/>
    </row>
    <row r="5415" spans="39:39">
      <c r="AM5415" s="10"/>
    </row>
    <row r="5416" spans="39:39">
      <c r="AM5416" s="10"/>
    </row>
    <row r="5417" spans="39:39">
      <c r="AM5417" s="10"/>
    </row>
    <row r="5418" spans="39:39">
      <c r="AM5418" s="10"/>
    </row>
    <row r="5419" spans="39:39">
      <c r="AM5419" s="10"/>
    </row>
    <row r="5420" spans="39:39">
      <c r="AM5420" s="10"/>
    </row>
    <row r="5421" spans="39:39">
      <c r="AM5421" s="10"/>
    </row>
    <row r="5422" spans="39:39">
      <c r="AM5422" s="10"/>
    </row>
    <row r="5423" spans="39:39">
      <c r="AM5423" s="10"/>
    </row>
    <row r="5424" spans="39:39">
      <c r="AM5424" s="10"/>
    </row>
    <row r="5425" spans="39:39">
      <c r="AM5425" s="10"/>
    </row>
    <row r="5426" spans="39:39">
      <c r="AM5426" s="10"/>
    </row>
    <row r="5427" spans="39:39">
      <c r="AM5427" s="10"/>
    </row>
    <row r="5428" spans="39:39">
      <c r="AM5428" s="10"/>
    </row>
    <row r="5429" spans="39:39">
      <c r="AM5429" s="10"/>
    </row>
    <row r="5430" spans="39:39">
      <c r="AM5430" s="10"/>
    </row>
    <row r="5431" spans="39:39">
      <c r="AM5431" s="10"/>
    </row>
    <row r="5432" spans="39:39">
      <c r="AM5432" s="10"/>
    </row>
    <row r="5433" spans="39:39">
      <c r="AM5433" s="10"/>
    </row>
    <row r="5434" spans="39:39">
      <c r="AM5434" s="10"/>
    </row>
    <row r="5435" spans="39:39">
      <c r="AM5435" s="10"/>
    </row>
    <row r="5436" spans="39:39">
      <c r="AM5436" s="10"/>
    </row>
    <row r="5437" spans="39:39">
      <c r="AM5437" s="10"/>
    </row>
    <row r="5438" spans="39:39">
      <c r="AM5438" s="10"/>
    </row>
    <row r="5439" spans="39:39">
      <c r="AM5439" s="10"/>
    </row>
    <row r="5440" spans="39:39">
      <c r="AM5440" s="10"/>
    </row>
    <row r="5441" spans="39:39">
      <c r="AM5441" s="10"/>
    </row>
    <row r="5442" spans="39:39">
      <c r="AM5442" s="10"/>
    </row>
    <row r="5443" spans="39:39">
      <c r="AM5443" s="10"/>
    </row>
    <row r="5444" spans="39:39">
      <c r="AM5444" s="10"/>
    </row>
    <row r="5445" spans="39:39">
      <c r="AM5445" s="10"/>
    </row>
    <row r="5446" spans="39:39">
      <c r="AM5446" s="10"/>
    </row>
    <row r="5447" spans="39:39">
      <c r="AM5447" s="10"/>
    </row>
    <row r="5448" spans="39:39">
      <c r="AM5448" s="10"/>
    </row>
    <row r="5449" spans="39:39">
      <c r="AM5449" s="10"/>
    </row>
    <row r="5450" spans="39:39">
      <c r="AM5450" s="10"/>
    </row>
    <row r="5451" spans="39:39">
      <c r="AM5451" s="10"/>
    </row>
    <row r="5452" spans="39:39">
      <c r="AM5452" s="10"/>
    </row>
    <row r="5453" spans="39:39">
      <c r="AM5453" s="10"/>
    </row>
    <row r="5454" spans="39:39">
      <c r="AM5454" s="10"/>
    </row>
    <row r="5455" spans="39:39">
      <c r="AM5455" s="10"/>
    </row>
    <row r="5456" spans="39:39">
      <c r="AM5456" s="10"/>
    </row>
    <row r="5457" spans="39:39">
      <c r="AM5457" s="10"/>
    </row>
    <row r="5458" spans="39:39">
      <c r="AM5458" s="10"/>
    </row>
    <row r="5459" spans="39:39">
      <c r="AM5459" s="10"/>
    </row>
    <row r="5460" spans="39:39">
      <c r="AM5460" s="10"/>
    </row>
    <row r="5461" spans="39:39">
      <c r="AM5461" s="10"/>
    </row>
    <row r="5462" spans="39:39">
      <c r="AM5462" s="10"/>
    </row>
    <row r="5463" spans="39:39">
      <c r="AM5463" s="10"/>
    </row>
    <row r="5464" spans="39:39">
      <c r="AM5464" s="10"/>
    </row>
    <row r="5465" spans="39:39">
      <c r="AM5465" s="10"/>
    </row>
    <row r="5466" spans="39:39">
      <c r="AM5466" s="10"/>
    </row>
    <row r="5467" spans="39:39">
      <c r="AM5467" s="10"/>
    </row>
    <row r="5468" spans="39:39">
      <c r="AM5468" s="10"/>
    </row>
    <row r="5469" spans="39:39">
      <c r="AM5469" s="10"/>
    </row>
    <row r="5470" spans="39:39">
      <c r="AM5470" s="10"/>
    </row>
    <row r="5471" spans="39:39">
      <c r="AM5471" s="10"/>
    </row>
    <row r="5472" spans="39:39">
      <c r="AM5472" s="10"/>
    </row>
    <row r="5473" spans="39:39">
      <c r="AM5473" s="10"/>
    </row>
    <row r="5474" spans="39:39">
      <c r="AM5474" s="10"/>
    </row>
    <row r="5475" spans="39:39">
      <c r="AM5475" s="10"/>
    </row>
    <row r="5476" spans="39:39">
      <c r="AM5476" s="10"/>
    </row>
    <row r="5477" spans="39:39">
      <c r="AM5477" s="10"/>
    </row>
    <row r="5478" spans="39:39">
      <c r="AM5478" s="10"/>
    </row>
    <row r="5479" spans="39:39">
      <c r="AM5479" s="10"/>
    </row>
    <row r="5480" spans="39:39">
      <c r="AM5480" s="10"/>
    </row>
    <row r="5481" spans="39:39">
      <c r="AM5481" s="10"/>
    </row>
    <row r="5482" spans="39:39">
      <c r="AM5482" s="10"/>
    </row>
    <row r="5483" spans="39:39">
      <c r="AM5483" s="10"/>
    </row>
    <row r="5484" spans="39:39">
      <c r="AM5484" s="10"/>
    </row>
    <row r="5485" spans="39:39">
      <c r="AM5485" s="10"/>
    </row>
    <row r="5486" spans="39:39">
      <c r="AM5486" s="10"/>
    </row>
    <row r="5487" spans="39:39">
      <c r="AM5487" s="10"/>
    </row>
    <row r="5488" spans="39:39">
      <c r="AM5488" s="10"/>
    </row>
    <row r="5489" spans="39:39">
      <c r="AM5489" s="10"/>
    </row>
    <row r="5490" spans="39:39">
      <c r="AM5490" s="10"/>
    </row>
    <row r="5491" spans="39:39">
      <c r="AM5491" s="10"/>
    </row>
    <row r="5492" spans="39:39">
      <c r="AM5492" s="10"/>
    </row>
    <row r="5493" spans="39:39">
      <c r="AM5493" s="10"/>
    </row>
    <row r="5494" spans="39:39">
      <c r="AM5494" s="10"/>
    </row>
    <row r="5495" spans="39:39">
      <c r="AM5495" s="10"/>
    </row>
    <row r="5496" spans="39:39">
      <c r="AM5496" s="10"/>
    </row>
    <row r="5497" spans="39:39">
      <c r="AM5497" s="10"/>
    </row>
    <row r="5498" spans="39:39">
      <c r="AM5498" s="10"/>
    </row>
    <row r="5499" spans="39:39">
      <c r="AM5499" s="10"/>
    </row>
    <row r="5500" spans="39:39">
      <c r="AM5500" s="10"/>
    </row>
    <row r="5501" spans="39:39">
      <c r="AM5501" s="10"/>
    </row>
    <row r="5502" spans="39:39">
      <c r="AM5502" s="10"/>
    </row>
    <row r="5503" spans="39:39">
      <c r="AM5503" s="10"/>
    </row>
    <row r="5504" spans="39:39">
      <c r="AM5504" s="10"/>
    </row>
    <row r="5505" spans="39:39">
      <c r="AM5505" s="10"/>
    </row>
    <row r="5506" spans="39:39">
      <c r="AM5506" s="10"/>
    </row>
    <row r="5507" spans="39:39">
      <c r="AM5507" s="10"/>
    </row>
    <row r="5508" spans="39:39">
      <c r="AM5508" s="10"/>
    </row>
    <row r="5509" spans="39:39">
      <c r="AM5509" s="10"/>
    </row>
    <row r="5510" spans="39:39">
      <c r="AM5510" s="10"/>
    </row>
    <row r="5511" spans="39:39">
      <c r="AM5511" s="10"/>
    </row>
    <row r="5512" spans="39:39">
      <c r="AM5512" s="10"/>
    </row>
    <row r="5513" spans="39:39">
      <c r="AM5513" s="10"/>
    </row>
    <row r="5514" spans="39:39">
      <c r="AM5514" s="10"/>
    </row>
    <row r="5515" spans="39:39">
      <c r="AM5515" s="10"/>
    </row>
    <row r="5516" spans="39:39">
      <c r="AM5516" s="10"/>
    </row>
    <row r="5517" spans="39:39">
      <c r="AM5517" s="10"/>
    </row>
    <row r="5518" spans="39:39">
      <c r="AM5518" s="10"/>
    </row>
    <row r="5519" spans="39:39">
      <c r="AM5519" s="10"/>
    </row>
    <row r="5520" spans="39:39">
      <c r="AM5520" s="10"/>
    </row>
    <row r="5521" spans="39:39">
      <c r="AM5521" s="10"/>
    </row>
    <row r="5522" spans="39:39">
      <c r="AM5522" s="10"/>
    </row>
    <row r="5523" spans="39:39">
      <c r="AM5523" s="10"/>
    </row>
    <row r="5524" spans="39:39">
      <c r="AM5524" s="10"/>
    </row>
    <row r="5525" spans="39:39">
      <c r="AM5525" s="10"/>
    </row>
    <row r="5526" spans="39:39">
      <c r="AM5526" s="10"/>
    </row>
    <row r="5527" spans="39:39">
      <c r="AM5527" s="10"/>
    </row>
    <row r="5528" spans="39:39">
      <c r="AM5528" s="10"/>
    </row>
    <row r="5529" spans="39:39">
      <c r="AM5529" s="10"/>
    </row>
    <row r="5530" spans="39:39">
      <c r="AM5530" s="10"/>
    </row>
    <row r="5531" spans="39:39">
      <c r="AM5531" s="10"/>
    </row>
    <row r="5532" spans="39:39">
      <c r="AM5532" s="10"/>
    </row>
    <row r="5533" spans="39:39">
      <c r="AM5533" s="10"/>
    </row>
    <row r="5534" spans="39:39">
      <c r="AM5534" s="10"/>
    </row>
    <row r="5535" spans="39:39">
      <c r="AM5535" s="10"/>
    </row>
    <row r="5536" spans="39:39">
      <c r="AM5536" s="10"/>
    </row>
    <row r="5537" spans="39:39">
      <c r="AM5537" s="10"/>
    </row>
    <row r="5538" spans="39:39">
      <c r="AM5538" s="10"/>
    </row>
    <row r="5539" spans="39:39">
      <c r="AM5539" s="10"/>
    </row>
    <row r="5540" spans="39:39">
      <c r="AM5540" s="10"/>
    </row>
    <row r="5541" spans="39:39">
      <c r="AM5541" s="10"/>
    </row>
    <row r="5542" spans="39:39">
      <c r="AM5542" s="10"/>
    </row>
    <row r="5543" spans="39:39">
      <c r="AM5543" s="10"/>
    </row>
    <row r="5544" spans="39:39">
      <c r="AM5544" s="10"/>
    </row>
    <row r="5545" spans="39:39">
      <c r="AM5545" s="10"/>
    </row>
    <row r="5546" spans="39:39">
      <c r="AM5546" s="10"/>
    </row>
    <row r="5547" spans="39:39">
      <c r="AM5547" s="10"/>
    </row>
    <row r="5548" spans="39:39">
      <c r="AM5548" s="10"/>
    </row>
    <row r="5549" spans="39:39">
      <c r="AM5549" s="10"/>
    </row>
    <row r="5550" spans="39:39">
      <c r="AM5550" s="10"/>
    </row>
    <row r="5551" spans="39:39">
      <c r="AM5551" s="10"/>
    </row>
    <row r="5552" spans="39:39">
      <c r="AM5552" s="10"/>
    </row>
    <row r="5553" spans="39:39">
      <c r="AM5553" s="10"/>
    </row>
    <row r="5554" spans="39:39">
      <c r="AM5554" s="10"/>
    </row>
    <row r="5555" spans="39:39">
      <c r="AM5555" s="10"/>
    </row>
    <row r="5556" spans="39:39">
      <c r="AM5556" s="10"/>
    </row>
    <row r="5557" spans="39:39">
      <c r="AM5557" s="10"/>
    </row>
    <row r="5558" spans="39:39">
      <c r="AM5558" s="10"/>
    </row>
    <row r="5559" spans="39:39">
      <c r="AM5559" s="10"/>
    </row>
    <row r="5560" spans="39:39">
      <c r="AM5560" s="10"/>
    </row>
    <row r="5561" spans="39:39">
      <c r="AM5561" s="10"/>
    </row>
    <row r="5562" spans="39:39">
      <c r="AM5562" s="10"/>
    </row>
    <row r="5563" spans="39:39">
      <c r="AM5563" s="10"/>
    </row>
    <row r="5564" spans="39:39">
      <c r="AM5564" s="10"/>
    </row>
    <row r="5565" spans="39:39">
      <c r="AM5565" s="10"/>
    </row>
    <row r="5566" spans="39:39">
      <c r="AM5566" s="10"/>
    </row>
    <row r="5567" spans="39:39">
      <c r="AM5567" s="10"/>
    </row>
    <row r="5568" spans="39:39">
      <c r="AM5568" s="10"/>
    </row>
    <row r="5569" spans="39:39">
      <c r="AM5569" s="10"/>
    </row>
    <row r="5570" spans="39:39">
      <c r="AM5570" s="10"/>
    </row>
    <row r="5571" spans="39:39">
      <c r="AM5571" s="10"/>
    </row>
    <row r="5572" spans="39:39">
      <c r="AM5572" s="10"/>
    </row>
    <row r="5573" spans="39:39">
      <c r="AM5573" s="10"/>
    </row>
    <row r="5574" spans="39:39">
      <c r="AM5574" s="10"/>
    </row>
    <row r="5575" spans="39:39">
      <c r="AM5575" s="10"/>
    </row>
    <row r="5576" spans="39:39">
      <c r="AM5576" s="10"/>
    </row>
    <row r="5577" spans="39:39">
      <c r="AM5577" s="10"/>
    </row>
    <row r="5578" spans="39:39">
      <c r="AM5578" s="10"/>
    </row>
    <row r="5579" spans="39:39">
      <c r="AM5579" s="10"/>
    </row>
    <row r="5580" spans="39:39">
      <c r="AM5580" s="10"/>
    </row>
    <row r="5581" spans="39:39">
      <c r="AM5581" s="10"/>
    </row>
    <row r="5582" spans="39:39">
      <c r="AM5582" s="10"/>
    </row>
    <row r="5583" spans="39:39">
      <c r="AM5583" s="10"/>
    </row>
    <row r="5584" spans="39:39">
      <c r="AM5584" s="10"/>
    </row>
    <row r="5585" spans="39:39">
      <c r="AM5585" s="10"/>
    </row>
    <row r="5586" spans="39:39">
      <c r="AM5586" s="10"/>
    </row>
    <row r="5587" spans="39:39">
      <c r="AM5587" s="10"/>
    </row>
    <row r="5588" spans="39:39">
      <c r="AM5588" s="10"/>
    </row>
    <row r="5589" spans="39:39">
      <c r="AM5589" s="10"/>
    </row>
    <row r="5590" spans="39:39">
      <c r="AM5590" s="10"/>
    </row>
    <row r="5591" spans="39:39">
      <c r="AM5591" s="10"/>
    </row>
    <row r="5592" spans="39:39">
      <c r="AM5592" s="10"/>
    </row>
    <row r="5593" spans="39:39">
      <c r="AM5593" s="10"/>
    </row>
    <row r="5594" spans="39:39">
      <c r="AM5594" s="10"/>
    </row>
    <row r="5595" spans="39:39">
      <c r="AM5595" s="10"/>
    </row>
    <row r="5596" spans="39:39">
      <c r="AM5596" s="10"/>
    </row>
    <row r="5597" spans="39:39">
      <c r="AM5597" s="10"/>
    </row>
    <row r="5598" spans="39:39">
      <c r="AM5598" s="10"/>
    </row>
    <row r="5599" spans="39:39">
      <c r="AM5599" s="10"/>
    </row>
    <row r="5600" spans="39:39">
      <c r="AM5600" s="10"/>
    </row>
    <row r="5601" spans="39:39">
      <c r="AM5601" s="10"/>
    </row>
    <row r="5602" spans="39:39">
      <c r="AM5602" s="10"/>
    </row>
    <row r="5603" spans="39:39">
      <c r="AM5603" s="10"/>
    </row>
    <row r="5604" spans="39:39">
      <c r="AM5604" s="10"/>
    </row>
    <row r="5605" spans="39:39">
      <c r="AM5605" s="10"/>
    </row>
    <row r="5606" spans="39:39">
      <c r="AM5606" s="10"/>
    </row>
    <row r="5607" spans="39:39">
      <c r="AM5607" s="10"/>
    </row>
    <row r="5608" spans="39:39">
      <c r="AM5608" s="10"/>
    </row>
    <row r="5609" spans="39:39">
      <c r="AM5609" s="10"/>
    </row>
    <row r="5610" spans="39:39">
      <c r="AM5610" s="10"/>
    </row>
    <row r="5611" spans="39:39">
      <c r="AM5611" s="10"/>
    </row>
    <row r="5612" spans="39:39">
      <c r="AM5612" s="10"/>
    </row>
    <row r="5613" spans="39:39">
      <c r="AM5613" s="10"/>
    </row>
    <row r="5614" spans="39:39">
      <c r="AM5614" s="10"/>
    </row>
    <row r="5615" spans="39:39">
      <c r="AM5615" s="10"/>
    </row>
    <row r="5616" spans="39:39">
      <c r="AM5616" s="10"/>
    </row>
    <row r="5617" spans="39:39">
      <c r="AM5617" s="10"/>
    </row>
    <row r="5618" spans="39:39">
      <c r="AM5618" s="10"/>
    </row>
    <row r="5619" spans="39:39">
      <c r="AM5619" s="10"/>
    </row>
    <row r="5620" spans="39:39">
      <c r="AM5620" s="10"/>
    </row>
    <row r="5621" spans="39:39">
      <c r="AM5621" s="10"/>
    </row>
    <row r="5622" spans="39:39">
      <c r="AM5622" s="10"/>
    </row>
    <row r="5623" spans="39:39">
      <c r="AM5623" s="10"/>
    </row>
    <row r="5624" spans="39:39">
      <c r="AM5624" s="10"/>
    </row>
    <row r="5625" spans="39:39">
      <c r="AM5625" s="10"/>
    </row>
    <row r="5626" spans="39:39">
      <c r="AM5626" s="10"/>
    </row>
    <row r="5627" spans="39:39">
      <c r="AM5627" s="10"/>
    </row>
    <row r="5628" spans="39:39">
      <c r="AM5628" s="10"/>
    </row>
    <row r="5629" spans="39:39">
      <c r="AM5629" s="10"/>
    </row>
    <row r="5630" spans="39:39">
      <c r="AM5630" s="10"/>
    </row>
    <row r="5631" spans="39:39">
      <c r="AM5631" s="10"/>
    </row>
    <row r="5632" spans="39:39">
      <c r="AM5632" s="10"/>
    </row>
    <row r="5633" spans="39:39">
      <c r="AM5633" s="10"/>
    </row>
    <row r="5634" spans="39:39">
      <c r="AM5634" s="10"/>
    </row>
    <row r="5635" spans="39:39">
      <c r="AM5635" s="10"/>
    </row>
    <row r="5636" spans="39:39">
      <c r="AM5636" s="10"/>
    </row>
    <row r="5637" spans="39:39">
      <c r="AM5637" s="10"/>
    </row>
    <row r="5638" spans="39:39">
      <c r="AM5638" s="10"/>
    </row>
    <row r="5639" spans="39:39">
      <c r="AM5639" s="10"/>
    </row>
    <row r="5640" spans="39:39">
      <c r="AM5640" s="10"/>
    </row>
    <row r="5641" spans="39:39">
      <c r="AM5641" s="10"/>
    </row>
    <row r="5642" spans="39:39">
      <c r="AM5642" s="10"/>
    </row>
    <row r="5643" spans="39:39">
      <c r="AM5643" s="10"/>
    </row>
    <row r="5644" spans="39:39">
      <c r="AM5644" s="10"/>
    </row>
    <row r="5645" spans="39:39">
      <c r="AM5645" s="10"/>
    </row>
    <row r="5646" spans="39:39">
      <c r="AM5646" s="10"/>
    </row>
    <row r="5647" spans="39:39">
      <c r="AM5647" s="10"/>
    </row>
    <row r="5648" spans="39:39">
      <c r="AM5648" s="10"/>
    </row>
    <row r="5649" spans="39:39">
      <c r="AM5649" s="10"/>
    </row>
    <row r="5650" spans="39:39">
      <c r="AM5650" s="10"/>
    </row>
    <row r="5651" spans="39:39">
      <c r="AM5651" s="10"/>
    </row>
    <row r="5652" spans="39:39">
      <c r="AM5652" s="10"/>
    </row>
    <row r="5653" spans="39:39">
      <c r="AM5653" s="10"/>
    </row>
    <row r="5654" spans="39:39">
      <c r="AM5654" s="10"/>
    </row>
    <row r="5655" spans="39:39">
      <c r="AM5655" s="10"/>
    </row>
    <row r="5656" spans="39:39">
      <c r="AM5656" s="10"/>
    </row>
    <row r="5657" spans="39:39">
      <c r="AM5657" s="10"/>
    </row>
    <row r="5658" spans="39:39">
      <c r="AM5658" s="10"/>
    </row>
    <row r="5659" spans="39:39">
      <c r="AM5659" s="10"/>
    </row>
    <row r="5660" spans="39:39">
      <c r="AM5660" s="10"/>
    </row>
    <row r="5661" spans="39:39">
      <c r="AM5661" s="10"/>
    </row>
    <row r="5662" spans="39:39">
      <c r="AM5662" s="10"/>
    </row>
    <row r="5663" spans="39:39">
      <c r="AM5663" s="10"/>
    </row>
    <row r="5664" spans="39:39">
      <c r="AM5664" s="10"/>
    </row>
    <row r="5665" spans="39:39">
      <c r="AM5665" s="10"/>
    </row>
    <row r="5666" spans="39:39">
      <c r="AM5666" s="10"/>
    </row>
    <row r="5667" spans="39:39">
      <c r="AM5667" s="10"/>
    </row>
    <row r="5668" spans="39:39">
      <c r="AM5668" s="10"/>
    </row>
    <row r="5669" spans="39:39">
      <c r="AM5669" s="10"/>
    </row>
    <row r="5670" spans="39:39">
      <c r="AM5670" s="10"/>
    </row>
    <row r="5671" spans="39:39">
      <c r="AM5671" s="10"/>
    </row>
    <row r="5672" spans="39:39">
      <c r="AM5672" s="10"/>
    </row>
    <row r="5673" spans="39:39">
      <c r="AM5673" s="10"/>
    </row>
    <row r="5674" spans="39:39">
      <c r="AM5674" s="10"/>
    </row>
    <row r="5675" spans="39:39">
      <c r="AM5675" s="10"/>
    </row>
    <row r="5676" spans="39:39">
      <c r="AM5676" s="10"/>
    </row>
    <row r="5677" spans="39:39">
      <c r="AM5677" s="10"/>
    </row>
    <row r="5678" spans="39:39">
      <c r="AM5678" s="10"/>
    </row>
    <row r="5679" spans="39:39">
      <c r="AM5679" s="10"/>
    </row>
    <row r="5680" spans="39:39">
      <c r="AM5680" s="10"/>
    </row>
    <row r="5681" spans="39:39">
      <c r="AM5681" s="10"/>
    </row>
    <row r="5682" spans="39:39">
      <c r="AM5682" s="10"/>
    </row>
    <row r="5683" spans="39:39">
      <c r="AM5683" s="10"/>
    </row>
    <row r="5684" spans="39:39">
      <c r="AM5684" s="10"/>
    </row>
    <row r="5685" spans="39:39">
      <c r="AM5685" s="10"/>
    </row>
    <row r="5686" spans="39:39">
      <c r="AM5686" s="10"/>
    </row>
    <row r="5687" spans="39:39">
      <c r="AM5687" s="10"/>
    </row>
    <row r="5688" spans="39:39">
      <c r="AM5688" s="10"/>
    </row>
    <row r="5689" spans="39:39">
      <c r="AM5689" s="10"/>
    </row>
    <row r="5690" spans="39:39">
      <c r="AM5690" s="10"/>
    </row>
    <row r="5691" spans="39:39">
      <c r="AM5691" s="10"/>
    </row>
    <row r="5692" spans="39:39">
      <c r="AM5692" s="10"/>
    </row>
    <row r="5693" spans="39:39">
      <c r="AM5693" s="10"/>
    </row>
    <row r="5694" spans="39:39">
      <c r="AM5694" s="10"/>
    </row>
    <row r="5695" spans="39:39">
      <c r="AM5695" s="10"/>
    </row>
    <row r="5696" spans="39:39">
      <c r="AM5696" s="10"/>
    </row>
    <row r="5697" spans="39:39">
      <c r="AM5697" s="10"/>
    </row>
    <row r="5698" spans="39:39">
      <c r="AM5698" s="10"/>
    </row>
    <row r="5699" spans="39:39">
      <c r="AM5699" s="10"/>
    </row>
    <row r="5700" spans="39:39">
      <c r="AM5700" s="10"/>
    </row>
    <row r="5701" spans="39:39">
      <c r="AM5701" s="10"/>
    </row>
    <row r="5702" spans="39:39">
      <c r="AM5702" s="10"/>
    </row>
    <row r="5703" spans="39:39">
      <c r="AM5703" s="10"/>
    </row>
    <row r="5704" spans="39:39">
      <c r="AM5704" s="10"/>
    </row>
    <row r="5705" spans="39:39">
      <c r="AM5705" s="10"/>
    </row>
    <row r="5706" spans="39:39">
      <c r="AM5706" s="10"/>
    </row>
    <row r="5707" spans="39:39">
      <c r="AM5707" s="10"/>
    </row>
    <row r="5708" spans="39:39">
      <c r="AM5708" s="10"/>
    </row>
    <row r="5709" spans="39:39">
      <c r="AM5709" s="10"/>
    </row>
    <row r="5710" spans="39:39">
      <c r="AM5710" s="10"/>
    </row>
    <row r="5711" spans="39:39">
      <c r="AM5711" s="10"/>
    </row>
    <row r="5712" spans="39:39">
      <c r="AM5712" s="10"/>
    </row>
    <row r="5713" spans="39:39">
      <c r="AM5713" s="10"/>
    </row>
    <row r="5714" spans="39:39">
      <c r="AM5714" s="10"/>
    </row>
    <row r="5715" spans="39:39">
      <c r="AM5715" s="10"/>
    </row>
    <row r="5716" spans="39:39">
      <c r="AM5716" s="10"/>
    </row>
    <row r="5717" spans="39:39">
      <c r="AM5717" s="10"/>
    </row>
    <row r="5718" spans="39:39">
      <c r="AM5718" s="10"/>
    </row>
    <row r="5719" spans="39:39">
      <c r="AM5719" s="10"/>
    </row>
    <row r="5720" spans="39:39">
      <c r="AM5720" s="10"/>
    </row>
    <row r="5721" spans="39:39">
      <c r="AM5721" s="10"/>
    </row>
    <row r="5722" spans="39:39">
      <c r="AM5722" s="10"/>
    </row>
    <row r="5723" spans="39:39">
      <c r="AM5723" s="10"/>
    </row>
    <row r="5724" spans="39:39">
      <c r="AM5724" s="10"/>
    </row>
    <row r="5725" spans="39:39">
      <c r="AM5725" s="10"/>
    </row>
    <row r="5726" spans="39:39">
      <c r="AM5726" s="10"/>
    </row>
    <row r="5727" spans="39:39">
      <c r="AM5727" s="10"/>
    </row>
    <row r="5728" spans="39:39">
      <c r="AM5728" s="10"/>
    </row>
    <row r="5729" spans="39:39">
      <c r="AM5729" s="10"/>
    </row>
    <row r="5730" spans="39:39">
      <c r="AM5730" s="10"/>
    </row>
    <row r="5731" spans="39:39">
      <c r="AM5731" s="10"/>
    </row>
    <row r="5732" spans="39:39">
      <c r="AM5732" s="10"/>
    </row>
    <row r="5733" spans="39:39">
      <c r="AM5733" s="10"/>
    </row>
    <row r="5734" spans="39:39">
      <c r="AM5734" s="10"/>
    </row>
    <row r="5735" spans="39:39">
      <c r="AM5735" s="10"/>
    </row>
    <row r="5736" spans="39:39">
      <c r="AM5736" s="10"/>
    </row>
    <row r="5737" spans="39:39">
      <c r="AM5737" s="10"/>
    </row>
    <row r="5738" spans="39:39">
      <c r="AM5738" s="10"/>
    </row>
    <row r="5739" spans="39:39">
      <c r="AM5739" s="10"/>
    </row>
    <row r="5740" spans="39:39">
      <c r="AM5740" s="10"/>
    </row>
    <row r="5741" spans="39:39">
      <c r="AM5741" s="10"/>
    </row>
    <row r="5742" spans="39:39">
      <c r="AM5742" s="10"/>
    </row>
    <row r="5743" spans="39:39">
      <c r="AM5743" s="10"/>
    </row>
    <row r="5744" spans="39:39">
      <c r="AM5744" s="10"/>
    </row>
    <row r="5745" spans="39:39">
      <c r="AM5745" s="10"/>
    </row>
    <row r="5746" spans="39:39">
      <c r="AM5746" s="10"/>
    </row>
    <row r="5747" spans="39:39">
      <c r="AM5747" s="10"/>
    </row>
    <row r="5748" spans="39:39">
      <c r="AM5748" s="10"/>
    </row>
    <row r="5749" spans="39:39">
      <c r="AM5749" s="10"/>
    </row>
    <row r="5750" spans="39:39">
      <c r="AM5750" s="10"/>
    </row>
    <row r="5751" spans="39:39">
      <c r="AM5751" s="10"/>
    </row>
    <row r="5752" spans="39:39">
      <c r="AM5752" s="10"/>
    </row>
    <row r="5753" spans="39:39">
      <c r="AM5753" s="10"/>
    </row>
    <row r="5754" spans="39:39">
      <c r="AM5754" s="10"/>
    </row>
    <row r="5755" spans="39:39">
      <c r="AM5755" s="10"/>
    </row>
    <row r="5756" spans="39:39">
      <c r="AM5756" s="10"/>
    </row>
    <row r="5757" spans="39:39">
      <c r="AM5757" s="10"/>
    </row>
    <row r="5758" spans="39:39">
      <c r="AM5758" s="10"/>
    </row>
    <row r="5759" spans="39:39">
      <c r="AM5759" s="10"/>
    </row>
    <row r="5760" spans="39:39">
      <c r="AM5760" s="10"/>
    </row>
    <row r="5761" spans="39:39">
      <c r="AM5761" s="10"/>
    </row>
    <row r="5762" spans="39:39">
      <c r="AM5762" s="10"/>
    </row>
    <row r="5763" spans="39:39">
      <c r="AM5763" s="10"/>
    </row>
    <row r="5764" spans="39:39">
      <c r="AM5764" s="10"/>
    </row>
    <row r="5765" spans="39:39">
      <c r="AM5765" s="10"/>
    </row>
    <row r="5766" spans="39:39">
      <c r="AM5766" s="10"/>
    </row>
    <row r="5767" spans="39:39">
      <c r="AM5767" s="10"/>
    </row>
    <row r="5768" spans="39:39">
      <c r="AM5768" s="10"/>
    </row>
    <row r="5769" spans="39:39">
      <c r="AM5769" s="10"/>
    </row>
    <row r="5770" spans="39:39">
      <c r="AM5770" s="10"/>
    </row>
    <row r="5771" spans="39:39">
      <c r="AM5771" s="10"/>
    </row>
    <row r="5772" spans="39:39">
      <c r="AM5772" s="10"/>
    </row>
    <row r="5773" spans="39:39">
      <c r="AM5773" s="10"/>
    </row>
    <row r="5774" spans="39:39">
      <c r="AM5774" s="10"/>
    </row>
    <row r="5775" spans="39:39">
      <c r="AM5775" s="10"/>
    </row>
    <row r="5776" spans="39:39">
      <c r="AM5776" s="10"/>
    </row>
    <row r="5777" spans="39:39">
      <c r="AM5777" s="10"/>
    </row>
    <row r="5778" spans="39:39">
      <c r="AM5778" s="10"/>
    </row>
    <row r="5779" spans="39:39">
      <c r="AM5779" s="10"/>
    </row>
    <row r="5780" spans="39:39">
      <c r="AM5780" s="10"/>
    </row>
    <row r="5781" spans="39:39">
      <c r="AM5781" s="10"/>
    </row>
    <row r="5782" spans="39:39">
      <c r="AM5782" s="10"/>
    </row>
    <row r="5783" spans="39:39">
      <c r="AM5783" s="10"/>
    </row>
    <row r="5784" spans="39:39">
      <c r="AM5784" s="10"/>
    </row>
    <row r="5785" spans="39:39">
      <c r="AM5785" s="10"/>
    </row>
    <row r="5786" spans="39:39">
      <c r="AM5786" s="10"/>
    </row>
    <row r="5787" spans="39:39">
      <c r="AM5787" s="10"/>
    </row>
    <row r="5788" spans="39:39">
      <c r="AM5788" s="10"/>
    </row>
    <row r="5789" spans="39:39">
      <c r="AM5789" s="10"/>
    </row>
    <row r="5790" spans="39:39">
      <c r="AM5790" s="10"/>
    </row>
    <row r="5791" spans="39:39">
      <c r="AM5791" s="10"/>
    </row>
    <row r="5792" spans="39:39">
      <c r="AM5792" s="10"/>
    </row>
    <row r="5793" spans="39:39">
      <c r="AM5793" s="10"/>
    </row>
    <row r="5794" spans="39:39">
      <c r="AM5794" s="10"/>
    </row>
    <row r="5795" spans="39:39">
      <c r="AM5795" s="10"/>
    </row>
    <row r="5796" spans="39:39">
      <c r="AM5796" s="10"/>
    </row>
    <row r="5797" spans="39:39">
      <c r="AM5797" s="10"/>
    </row>
    <row r="5798" spans="39:39">
      <c r="AM5798" s="10"/>
    </row>
    <row r="5799" spans="39:39">
      <c r="AM5799" s="10"/>
    </row>
    <row r="5800" spans="39:39">
      <c r="AM5800" s="10"/>
    </row>
    <row r="5801" spans="39:39">
      <c r="AM5801" s="10"/>
    </row>
    <row r="5802" spans="39:39">
      <c r="AM5802" s="10"/>
    </row>
    <row r="5803" spans="39:39">
      <c r="AM5803" s="10"/>
    </row>
    <row r="5804" spans="39:39">
      <c r="AM5804" s="10"/>
    </row>
    <row r="5805" spans="39:39">
      <c r="AM5805" s="10"/>
    </row>
    <row r="5806" spans="39:39">
      <c r="AM5806" s="10"/>
    </row>
    <row r="5807" spans="39:39">
      <c r="AM5807" s="10"/>
    </row>
    <row r="5808" spans="39:39">
      <c r="AM5808" s="10"/>
    </row>
    <row r="5809" spans="39:39">
      <c r="AM5809" s="10"/>
    </row>
    <row r="5810" spans="39:39">
      <c r="AM5810" s="10"/>
    </row>
    <row r="5811" spans="39:39">
      <c r="AM5811" s="10"/>
    </row>
    <row r="5812" spans="39:39">
      <c r="AM5812" s="10"/>
    </row>
    <row r="5813" spans="39:39">
      <c r="AM5813" s="10"/>
    </row>
    <row r="5814" spans="39:39">
      <c r="AM5814" s="10"/>
    </row>
    <row r="5815" spans="39:39">
      <c r="AM5815" s="10"/>
    </row>
    <row r="5816" spans="39:39">
      <c r="AM5816" s="10"/>
    </row>
    <row r="5817" spans="39:39">
      <c r="AM5817" s="10"/>
    </row>
    <row r="5818" spans="39:39">
      <c r="AM5818" s="10"/>
    </row>
    <row r="5819" spans="39:39">
      <c r="AM5819" s="10"/>
    </row>
    <row r="5820" spans="39:39">
      <c r="AM5820" s="10"/>
    </row>
    <row r="5821" spans="39:39">
      <c r="AM5821" s="10"/>
    </row>
    <row r="5822" spans="39:39">
      <c r="AM5822" s="10"/>
    </row>
    <row r="5823" spans="39:39">
      <c r="AM5823" s="10"/>
    </row>
    <row r="5824" spans="39:39">
      <c r="AM5824" s="10"/>
    </row>
    <row r="5825" spans="39:39">
      <c r="AM5825" s="10"/>
    </row>
    <row r="5826" spans="39:39">
      <c r="AM5826" s="10"/>
    </row>
    <row r="5827" spans="39:39">
      <c r="AM5827" s="10"/>
    </row>
    <row r="5828" spans="39:39">
      <c r="AM5828" s="10"/>
    </row>
    <row r="5829" spans="39:39">
      <c r="AM5829" s="10"/>
    </row>
    <row r="5830" spans="39:39">
      <c r="AM5830" s="10"/>
    </row>
    <row r="5831" spans="39:39">
      <c r="AM5831" s="10"/>
    </row>
    <row r="5832" spans="39:39">
      <c r="AM5832" s="10"/>
    </row>
    <row r="5833" spans="39:39">
      <c r="AM5833" s="10"/>
    </row>
    <row r="5834" spans="39:39">
      <c r="AM5834" s="10"/>
    </row>
    <row r="5835" spans="39:39">
      <c r="AM5835" s="10"/>
    </row>
    <row r="5836" spans="39:39">
      <c r="AM5836" s="10"/>
    </row>
    <row r="5837" spans="39:39">
      <c r="AM5837" s="10"/>
    </row>
    <row r="5838" spans="39:39">
      <c r="AM5838" s="10"/>
    </row>
    <row r="5839" spans="39:39">
      <c r="AM5839" s="10"/>
    </row>
    <row r="5840" spans="39:39">
      <c r="AM5840" s="10"/>
    </row>
    <row r="5841" spans="39:39">
      <c r="AM5841" s="10"/>
    </row>
    <row r="5842" spans="39:39">
      <c r="AM5842" s="10"/>
    </row>
    <row r="5843" spans="39:39">
      <c r="AM5843" s="10"/>
    </row>
    <row r="5844" spans="39:39">
      <c r="AM5844" s="10"/>
    </row>
    <row r="5845" spans="39:39">
      <c r="AM5845" s="10"/>
    </row>
    <row r="5846" spans="39:39">
      <c r="AM5846" s="10"/>
    </row>
    <row r="5847" spans="39:39">
      <c r="AM5847" s="10"/>
    </row>
    <row r="5848" spans="39:39">
      <c r="AM5848" s="10"/>
    </row>
    <row r="5849" spans="39:39">
      <c r="AM5849" s="10"/>
    </row>
    <row r="5850" spans="39:39">
      <c r="AM5850" s="10"/>
    </row>
    <row r="5851" spans="39:39">
      <c r="AM5851" s="10"/>
    </row>
    <row r="5852" spans="39:39">
      <c r="AM5852" s="10"/>
    </row>
    <row r="5853" spans="39:39">
      <c r="AM5853" s="10"/>
    </row>
    <row r="5854" spans="39:39">
      <c r="AM5854" s="10"/>
    </row>
    <row r="5855" spans="39:39">
      <c r="AM5855" s="10"/>
    </row>
    <row r="5856" spans="39:39">
      <c r="AM5856" s="10"/>
    </row>
    <row r="5857" spans="39:39">
      <c r="AM5857" s="10"/>
    </row>
    <row r="5858" spans="39:39">
      <c r="AM5858" s="10"/>
    </row>
    <row r="5859" spans="39:39">
      <c r="AM5859" s="10"/>
    </row>
    <row r="5860" spans="39:39">
      <c r="AM5860" s="10"/>
    </row>
    <row r="5861" spans="39:39">
      <c r="AM5861" s="10"/>
    </row>
    <row r="5862" spans="39:39">
      <c r="AM5862" s="10"/>
    </row>
    <row r="5863" spans="39:39">
      <c r="AM5863" s="10"/>
    </row>
    <row r="5864" spans="39:39">
      <c r="AM5864" s="10"/>
    </row>
    <row r="5865" spans="39:39">
      <c r="AM5865" s="10"/>
    </row>
    <row r="5866" spans="39:39">
      <c r="AM5866" s="10"/>
    </row>
    <row r="5867" spans="39:39">
      <c r="AM5867" s="10"/>
    </row>
    <row r="5868" spans="39:39">
      <c r="AM5868" s="10"/>
    </row>
    <row r="5869" spans="39:39">
      <c r="AM5869" s="10"/>
    </row>
    <row r="5870" spans="39:39">
      <c r="AM5870" s="10"/>
    </row>
    <row r="5871" spans="39:39">
      <c r="AM5871" s="10"/>
    </row>
    <row r="5872" spans="39:39">
      <c r="AM5872" s="10"/>
    </row>
    <row r="5873" spans="39:39">
      <c r="AM5873" s="10"/>
    </row>
    <row r="5874" spans="39:39">
      <c r="AM5874" s="10"/>
    </row>
    <row r="5875" spans="39:39">
      <c r="AM5875" s="10"/>
    </row>
    <row r="5876" spans="39:39">
      <c r="AM5876" s="10"/>
    </row>
    <row r="5877" spans="39:39">
      <c r="AM5877" s="10"/>
    </row>
    <row r="5878" spans="39:39">
      <c r="AM5878" s="10"/>
    </row>
    <row r="5879" spans="39:39">
      <c r="AM5879" s="10"/>
    </row>
    <row r="5880" spans="39:39">
      <c r="AM5880" s="10"/>
    </row>
    <row r="5881" spans="39:39">
      <c r="AM5881" s="10"/>
    </row>
    <row r="5882" spans="39:39">
      <c r="AM5882" s="10"/>
    </row>
    <row r="5883" spans="39:39">
      <c r="AM5883" s="10"/>
    </row>
    <row r="5884" spans="39:39">
      <c r="AM5884" s="10"/>
    </row>
    <row r="5885" spans="39:39">
      <c r="AM5885" s="10"/>
    </row>
    <row r="5886" spans="39:39">
      <c r="AM5886" s="10"/>
    </row>
    <row r="5887" spans="39:39">
      <c r="AM5887" s="10"/>
    </row>
    <row r="5888" spans="39:39">
      <c r="AM5888" s="10"/>
    </row>
    <row r="5889" spans="39:39">
      <c r="AM5889" s="10"/>
    </row>
    <row r="5890" spans="39:39">
      <c r="AM5890" s="10"/>
    </row>
    <row r="5891" spans="39:39">
      <c r="AM5891" s="10"/>
    </row>
    <row r="5892" spans="39:39">
      <c r="AM5892" s="10"/>
    </row>
    <row r="5893" spans="39:39">
      <c r="AM5893" s="10"/>
    </row>
    <row r="5894" spans="39:39">
      <c r="AM5894" s="10"/>
    </row>
    <row r="5895" spans="39:39">
      <c r="AM5895" s="10"/>
    </row>
    <row r="5896" spans="39:39">
      <c r="AM5896" s="10"/>
    </row>
    <row r="5897" spans="39:39">
      <c r="AM5897" s="10"/>
    </row>
    <row r="5898" spans="39:39">
      <c r="AM5898" s="10"/>
    </row>
    <row r="5899" spans="39:39">
      <c r="AM5899" s="10"/>
    </row>
    <row r="5900" spans="39:39">
      <c r="AM5900" s="10"/>
    </row>
    <row r="5901" spans="39:39">
      <c r="AM5901" s="10"/>
    </row>
    <row r="5902" spans="39:39">
      <c r="AM5902" s="10"/>
    </row>
    <row r="5903" spans="39:39">
      <c r="AM5903" s="10"/>
    </row>
    <row r="5904" spans="39:39">
      <c r="AM5904" s="10"/>
    </row>
    <row r="5905" spans="39:39">
      <c r="AM5905" s="10"/>
    </row>
    <row r="5906" spans="39:39">
      <c r="AM5906" s="10"/>
    </row>
    <row r="5907" spans="39:39">
      <c r="AM5907" s="10"/>
    </row>
    <row r="5908" spans="39:39">
      <c r="AM5908" s="10"/>
    </row>
    <row r="5909" spans="39:39">
      <c r="AM5909" s="10"/>
    </row>
    <row r="5910" spans="39:39">
      <c r="AM5910" s="10"/>
    </row>
    <row r="5911" spans="39:39">
      <c r="AM5911" s="10"/>
    </row>
    <row r="5912" spans="39:39">
      <c r="AM5912" s="10"/>
    </row>
    <row r="5913" spans="39:39">
      <c r="AM5913" s="10"/>
    </row>
    <row r="5914" spans="39:39">
      <c r="AM5914" s="10"/>
    </row>
    <row r="5915" spans="39:39">
      <c r="AM5915" s="10"/>
    </row>
    <row r="5916" spans="39:39">
      <c r="AM5916" s="10"/>
    </row>
    <row r="5917" spans="39:39">
      <c r="AM5917" s="10"/>
    </row>
    <row r="5918" spans="39:39">
      <c r="AM5918" s="10"/>
    </row>
    <row r="5919" spans="39:39">
      <c r="AM5919" s="10"/>
    </row>
    <row r="5920" spans="39:39">
      <c r="AM5920" s="10"/>
    </row>
    <row r="5921" spans="39:39">
      <c r="AM5921" s="10"/>
    </row>
    <row r="5922" spans="39:39">
      <c r="AM5922" s="10"/>
    </row>
    <row r="5923" spans="39:39">
      <c r="AM5923" s="10"/>
    </row>
    <row r="5924" spans="39:39">
      <c r="AM5924" s="10"/>
    </row>
    <row r="5925" spans="39:39">
      <c r="AM5925" s="10"/>
    </row>
    <row r="5926" spans="39:39">
      <c r="AM5926" s="10"/>
    </row>
    <row r="5927" spans="39:39">
      <c r="AM5927" s="10"/>
    </row>
    <row r="5928" spans="39:39">
      <c r="AM5928" s="10"/>
    </row>
    <row r="5929" spans="39:39">
      <c r="AM5929" s="10"/>
    </row>
    <row r="5930" spans="39:39">
      <c r="AM5930" s="10"/>
    </row>
    <row r="5931" spans="39:39">
      <c r="AM5931" s="10"/>
    </row>
    <row r="5932" spans="39:39">
      <c r="AM5932" s="10"/>
    </row>
    <row r="5933" spans="39:39">
      <c r="AM5933" s="10"/>
    </row>
    <row r="5934" spans="39:39">
      <c r="AM5934" s="10"/>
    </row>
    <row r="5935" spans="39:39">
      <c r="AM5935" s="10"/>
    </row>
    <row r="5936" spans="39:39">
      <c r="AM5936" s="10"/>
    </row>
    <row r="5937" spans="39:39">
      <c r="AM5937" s="10"/>
    </row>
    <row r="5938" spans="39:39">
      <c r="AM5938" s="10"/>
    </row>
    <row r="5939" spans="39:39">
      <c r="AM5939" s="10"/>
    </row>
    <row r="5940" spans="39:39">
      <c r="AM5940" s="10"/>
    </row>
    <row r="5941" spans="39:39">
      <c r="AM5941" s="10"/>
    </row>
    <row r="5942" spans="39:39">
      <c r="AM5942" s="10"/>
    </row>
    <row r="5943" spans="39:39">
      <c r="AM5943" s="10"/>
    </row>
    <row r="5944" spans="39:39">
      <c r="AM5944" s="10"/>
    </row>
    <row r="5945" spans="39:39">
      <c r="AM5945" s="10"/>
    </row>
    <row r="5946" spans="39:39">
      <c r="AM5946" s="10"/>
    </row>
    <row r="5947" spans="39:39">
      <c r="AM5947" s="10"/>
    </row>
    <row r="5948" spans="39:39">
      <c r="AM5948" s="10"/>
    </row>
    <row r="5949" spans="39:39">
      <c r="AM5949" s="10"/>
    </row>
    <row r="5950" spans="39:39">
      <c r="AM5950" s="10"/>
    </row>
    <row r="5951" spans="39:39">
      <c r="AM5951" s="10"/>
    </row>
    <row r="5952" spans="39:39">
      <c r="AM5952" s="10"/>
    </row>
    <row r="5953" spans="39:39">
      <c r="AM5953" s="10"/>
    </row>
    <row r="5954" spans="39:39">
      <c r="AM5954" s="10"/>
    </row>
    <row r="5955" spans="39:39">
      <c r="AM5955" s="10"/>
    </row>
    <row r="5956" spans="39:39">
      <c r="AM5956" s="10"/>
    </row>
    <row r="5957" spans="39:39">
      <c r="AM5957" s="10"/>
    </row>
    <row r="5958" spans="39:39">
      <c r="AM5958" s="10"/>
    </row>
    <row r="5959" spans="39:39">
      <c r="AM5959" s="10"/>
    </row>
    <row r="5960" spans="39:39">
      <c r="AM5960" s="10"/>
    </row>
    <row r="5961" spans="39:39">
      <c r="AM5961" s="10"/>
    </row>
    <row r="5962" spans="39:39">
      <c r="AM5962" s="10"/>
    </row>
    <row r="5963" spans="39:39">
      <c r="AM5963" s="10"/>
    </row>
    <row r="5964" spans="39:39">
      <c r="AM5964" s="10"/>
    </row>
    <row r="5965" spans="39:39">
      <c r="AM5965" s="10"/>
    </row>
    <row r="5966" spans="39:39">
      <c r="AM5966" s="10"/>
    </row>
    <row r="5967" spans="39:39">
      <c r="AM5967" s="10"/>
    </row>
    <row r="5968" spans="39:39">
      <c r="AM5968" s="10"/>
    </row>
    <row r="5969" spans="39:39">
      <c r="AM5969" s="10"/>
    </row>
    <row r="5970" spans="39:39">
      <c r="AM5970" s="10"/>
    </row>
    <row r="5971" spans="39:39">
      <c r="AM5971" s="10"/>
    </row>
    <row r="5972" spans="39:39">
      <c r="AM5972" s="10"/>
    </row>
    <row r="5973" spans="39:39">
      <c r="AM5973" s="10"/>
    </row>
    <row r="5974" spans="39:39">
      <c r="AM5974" s="10"/>
    </row>
    <row r="5975" spans="39:39">
      <c r="AM5975" s="10"/>
    </row>
    <row r="5976" spans="39:39">
      <c r="AM5976" s="10"/>
    </row>
    <row r="5977" spans="39:39">
      <c r="AM5977" s="10"/>
    </row>
    <row r="5978" spans="39:39">
      <c r="AM5978" s="10"/>
    </row>
    <row r="5979" spans="39:39">
      <c r="AM5979" s="10"/>
    </row>
    <row r="5980" spans="39:39">
      <c r="AM5980" s="10"/>
    </row>
    <row r="5981" spans="39:39">
      <c r="AM5981" s="10"/>
    </row>
    <row r="5982" spans="39:39">
      <c r="AM5982" s="10"/>
    </row>
    <row r="5983" spans="39:39">
      <c r="AM5983" s="10"/>
    </row>
    <row r="5984" spans="39:39">
      <c r="AM5984" s="10"/>
    </row>
    <row r="5985" spans="39:39">
      <c r="AM5985" s="10"/>
    </row>
    <row r="5986" spans="39:39">
      <c r="AM5986" s="10"/>
    </row>
    <row r="5987" spans="39:39">
      <c r="AM5987" s="10"/>
    </row>
    <row r="5988" spans="39:39">
      <c r="AM5988" s="10"/>
    </row>
    <row r="5989" spans="39:39">
      <c r="AM5989" s="10"/>
    </row>
    <row r="5990" spans="39:39">
      <c r="AM5990" s="10"/>
    </row>
    <row r="5991" spans="39:39">
      <c r="AM5991" s="10"/>
    </row>
    <row r="5992" spans="39:39">
      <c r="AM5992" s="10"/>
    </row>
    <row r="5993" spans="39:39">
      <c r="AM5993" s="10"/>
    </row>
    <row r="5994" spans="39:39">
      <c r="AM5994" s="10"/>
    </row>
    <row r="5995" spans="39:39">
      <c r="AM5995" s="10"/>
    </row>
    <row r="5996" spans="39:39">
      <c r="AM5996" s="10"/>
    </row>
    <row r="5997" spans="39:39">
      <c r="AM5997" s="10"/>
    </row>
    <row r="5998" spans="39:39">
      <c r="AM5998" s="10"/>
    </row>
    <row r="5999" spans="39:39">
      <c r="AM5999" s="10"/>
    </row>
    <row r="6000" spans="39:39">
      <c r="AM6000" s="10"/>
    </row>
    <row r="6001" spans="39:39">
      <c r="AM6001" s="10"/>
    </row>
    <row r="6002" spans="39:39">
      <c r="AM6002" s="10"/>
    </row>
    <row r="6003" spans="39:39">
      <c r="AM6003" s="10"/>
    </row>
    <row r="6004" spans="39:39">
      <c r="AM6004" s="10"/>
    </row>
    <row r="6005" spans="39:39">
      <c r="AM6005" s="10"/>
    </row>
    <row r="6006" spans="39:39">
      <c r="AM6006" s="10"/>
    </row>
    <row r="6007" spans="39:39">
      <c r="AM6007" s="10"/>
    </row>
    <row r="6008" spans="39:39">
      <c r="AM6008" s="10"/>
    </row>
    <row r="6009" spans="39:39">
      <c r="AM6009" s="10"/>
    </row>
    <row r="6010" spans="39:39">
      <c r="AM6010" s="10"/>
    </row>
    <row r="6011" spans="39:39">
      <c r="AM6011" s="10"/>
    </row>
    <row r="6012" spans="39:39">
      <c r="AM6012" s="10"/>
    </row>
    <row r="6013" spans="39:39">
      <c r="AM6013" s="10"/>
    </row>
    <row r="6014" spans="39:39">
      <c r="AM6014" s="10"/>
    </row>
    <row r="6015" spans="39:39">
      <c r="AM6015" s="10"/>
    </row>
    <row r="6016" spans="39:39">
      <c r="AM6016" s="10"/>
    </row>
    <row r="6017" spans="39:39">
      <c r="AM6017" s="10"/>
    </row>
    <row r="6018" spans="39:39">
      <c r="AM6018" s="10"/>
    </row>
    <row r="6019" spans="39:39">
      <c r="AM6019" s="10"/>
    </row>
    <row r="6020" spans="39:39">
      <c r="AM6020" s="10"/>
    </row>
    <row r="6021" spans="39:39">
      <c r="AM6021" s="10"/>
    </row>
    <row r="6022" spans="39:39">
      <c r="AM6022" s="10"/>
    </row>
    <row r="6023" spans="39:39">
      <c r="AM6023" s="10"/>
    </row>
    <row r="6024" spans="39:39">
      <c r="AM6024" s="10"/>
    </row>
    <row r="6025" spans="39:39">
      <c r="AM6025" s="10"/>
    </row>
    <row r="6026" spans="39:39">
      <c r="AM6026" s="10"/>
    </row>
    <row r="6027" spans="39:39">
      <c r="AM6027" s="10"/>
    </row>
    <row r="6028" spans="39:39">
      <c r="AM6028" s="10"/>
    </row>
    <row r="6029" spans="39:39">
      <c r="AM6029" s="10"/>
    </row>
    <row r="6030" spans="39:39">
      <c r="AM6030" s="10"/>
    </row>
    <row r="6031" spans="39:39">
      <c r="AM6031" s="10"/>
    </row>
    <row r="6032" spans="39:39">
      <c r="AM6032" s="10"/>
    </row>
    <row r="6033" spans="39:39">
      <c r="AM6033" s="10"/>
    </row>
    <row r="6034" spans="39:39">
      <c r="AM6034" s="10"/>
    </row>
    <row r="6035" spans="39:39">
      <c r="AM6035" s="10"/>
    </row>
    <row r="6036" spans="39:39">
      <c r="AM6036" s="10"/>
    </row>
    <row r="6037" spans="39:39">
      <c r="AM6037" s="10"/>
    </row>
    <row r="6038" spans="39:39">
      <c r="AM6038" s="10"/>
    </row>
    <row r="6039" spans="39:39">
      <c r="AM6039" s="10"/>
    </row>
    <row r="6040" spans="39:39">
      <c r="AM6040" s="10"/>
    </row>
    <row r="6041" spans="39:39">
      <c r="AM6041" s="10"/>
    </row>
    <row r="6042" spans="39:39">
      <c r="AM6042" s="10"/>
    </row>
    <row r="6043" spans="39:39">
      <c r="AM6043" s="10"/>
    </row>
    <row r="6044" spans="39:39">
      <c r="AM6044" s="10"/>
    </row>
    <row r="6045" spans="39:39">
      <c r="AM6045" s="10"/>
    </row>
    <row r="6046" spans="39:39">
      <c r="AM6046" s="10"/>
    </row>
    <row r="6047" spans="39:39">
      <c r="AM6047" s="10"/>
    </row>
    <row r="6048" spans="39:39">
      <c r="AM6048" s="10"/>
    </row>
    <row r="6049" spans="39:39">
      <c r="AM6049" s="10"/>
    </row>
    <row r="6050" spans="39:39">
      <c r="AM6050" s="10"/>
    </row>
    <row r="6051" spans="39:39">
      <c r="AM6051" s="10"/>
    </row>
    <row r="6052" spans="39:39">
      <c r="AM6052" s="10"/>
    </row>
    <row r="6053" spans="39:39">
      <c r="AM6053" s="10"/>
    </row>
    <row r="6054" spans="39:39">
      <c r="AM6054" s="10"/>
    </row>
    <row r="6055" spans="39:39">
      <c r="AM6055" s="10"/>
    </row>
    <row r="6056" spans="39:39">
      <c r="AM6056" s="10"/>
    </row>
    <row r="6057" spans="39:39">
      <c r="AM6057" s="10"/>
    </row>
    <row r="6058" spans="39:39">
      <c r="AM6058" s="10"/>
    </row>
    <row r="6059" spans="39:39">
      <c r="AM6059" s="10"/>
    </row>
    <row r="6060" spans="39:39">
      <c r="AM6060" s="10"/>
    </row>
    <row r="6061" spans="39:39">
      <c r="AM6061" s="10"/>
    </row>
    <row r="6062" spans="39:39">
      <c r="AM6062" s="10"/>
    </row>
    <row r="6063" spans="39:39">
      <c r="AM6063" s="10"/>
    </row>
    <row r="6064" spans="39:39">
      <c r="AM6064" s="10"/>
    </row>
    <row r="6065" spans="39:39">
      <c r="AM6065" s="10"/>
    </row>
    <row r="6066" spans="39:39">
      <c r="AM6066" s="10"/>
    </row>
    <row r="6067" spans="39:39">
      <c r="AM6067" s="10"/>
    </row>
    <row r="6068" spans="39:39">
      <c r="AM6068" s="10"/>
    </row>
    <row r="6069" spans="39:39">
      <c r="AM6069" s="10"/>
    </row>
    <row r="6070" spans="39:39">
      <c r="AM6070" s="10"/>
    </row>
    <row r="6071" spans="39:39">
      <c r="AM6071" s="10"/>
    </row>
    <row r="6072" spans="39:39">
      <c r="AM6072" s="10"/>
    </row>
    <row r="6073" spans="39:39">
      <c r="AM6073" s="10"/>
    </row>
    <row r="6074" spans="39:39">
      <c r="AM6074" s="10"/>
    </row>
    <row r="6075" spans="39:39">
      <c r="AM6075" s="10"/>
    </row>
    <row r="6076" spans="39:39">
      <c r="AM6076" s="10"/>
    </row>
    <row r="6077" spans="39:39">
      <c r="AM6077" s="10"/>
    </row>
    <row r="6078" spans="39:39">
      <c r="AM6078" s="10"/>
    </row>
    <row r="6079" spans="39:39">
      <c r="AM6079" s="10"/>
    </row>
    <row r="6080" spans="39:39">
      <c r="AM6080" s="10"/>
    </row>
    <row r="6081" spans="39:39">
      <c r="AM6081" s="10"/>
    </row>
    <row r="6082" spans="39:39">
      <c r="AM6082" s="10"/>
    </row>
    <row r="6083" spans="39:39">
      <c r="AM6083" s="10"/>
    </row>
    <row r="6084" spans="39:39">
      <c r="AM6084" s="10"/>
    </row>
    <row r="6085" spans="39:39">
      <c r="AM6085" s="10"/>
    </row>
    <row r="6086" spans="39:39">
      <c r="AM6086" s="10"/>
    </row>
    <row r="6087" spans="39:39">
      <c r="AM6087" s="10"/>
    </row>
    <row r="6088" spans="39:39">
      <c r="AM6088" s="10"/>
    </row>
    <row r="6089" spans="39:39">
      <c r="AM6089" s="10"/>
    </row>
    <row r="6090" spans="39:39">
      <c r="AM6090" s="10"/>
    </row>
    <row r="6091" spans="39:39">
      <c r="AM6091" s="10"/>
    </row>
    <row r="6092" spans="39:39">
      <c r="AM6092" s="10"/>
    </row>
    <row r="6093" spans="39:39">
      <c r="AM6093" s="10"/>
    </row>
    <row r="6094" spans="39:39">
      <c r="AM6094" s="10"/>
    </row>
    <row r="6095" spans="39:39">
      <c r="AM6095" s="10"/>
    </row>
    <row r="6096" spans="39:39">
      <c r="AM6096" s="10"/>
    </row>
    <row r="6097" spans="39:39">
      <c r="AM6097" s="10"/>
    </row>
    <row r="6098" spans="39:39">
      <c r="AM6098" s="10"/>
    </row>
    <row r="6099" spans="39:39">
      <c r="AM6099" s="10"/>
    </row>
    <row r="6100" spans="39:39">
      <c r="AM6100" s="10"/>
    </row>
    <row r="6101" spans="39:39">
      <c r="AM6101" s="10"/>
    </row>
    <row r="6102" spans="39:39">
      <c r="AM6102" s="10"/>
    </row>
    <row r="6103" spans="39:39">
      <c r="AM6103" s="10"/>
    </row>
    <row r="6104" spans="39:39">
      <c r="AM6104" s="10"/>
    </row>
    <row r="6105" spans="39:39">
      <c r="AM6105" s="10"/>
    </row>
    <row r="6106" spans="39:39">
      <c r="AM6106" s="10"/>
    </row>
    <row r="6107" spans="39:39">
      <c r="AM6107" s="10"/>
    </row>
    <row r="6108" spans="39:39">
      <c r="AM6108" s="10"/>
    </row>
    <row r="6109" spans="39:39">
      <c r="AM6109" s="10"/>
    </row>
    <row r="6110" spans="39:39">
      <c r="AM6110" s="10"/>
    </row>
    <row r="6111" spans="39:39">
      <c r="AM6111" s="10"/>
    </row>
    <row r="6112" spans="39:39">
      <c r="AM6112" s="10"/>
    </row>
    <row r="6113" spans="39:39">
      <c r="AM6113" s="10"/>
    </row>
    <row r="6114" spans="39:39">
      <c r="AM6114" s="10"/>
    </row>
    <row r="6115" spans="39:39">
      <c r="AM6115" s="10"/>
    </row>
    <row r="6116" spans="39:39">
      <c r="AM6116" s="10"/>
    </row>
    <row r="6117" spans="39:39">
      <c r="AM6117" s="10"/>
    </row>
    <row r="6118" spans="39:39">
      <c r="AM6118" s="10"/>
    </row>
    <row r="6119" spans="39:39">
      <c r="AM6119" s="10"/>
    </row>
    <row r="6120" spans="39:39">
      <c r="AM6120" s="10"/>
    </row>
    <row r="6121" spans="39:39">
      <c r="AM6121" s="10"/>
    </row>
    <row r="6122" spans="39:39">
      <c r="AM6122" s="10"/>
    </row>
    <row r="6123" spans="39:39">
      <c r="AM6123" s="10"/>
    </row>
    <row r="6124" spans="39:39">
      <c r="AM6124" s="10"/>
    </row>
    <row r="6125" spans="39:39">
      <c r="AM6125" s="10"/>
    </row>
    <row r="6126" spans="39:39">
      <c r="AM6126" s="10"/>
    </row>
    <row r="6127" spans="39:39">
      <c r="AM6127" s="10"/>
    </row>
    <row r="6128" spans="39:39">
      <c r="AM6128" s="10"/>
    </row>
    <row r="6129" spans="39:39">
      <c r="AM6129" s="10"/>
    </row>
    <row r="6130" spans="39:39">
      <c r="AM6130" s="10"/>
    </row>
    <row r="6131" spans="39:39">
      <c r="AM6131" s="10"/>
    </row>
    <row r="6132" spans="39:39">
      <c r="AM6132" s="10"/>
    </row>
    <row r="6133" spans="39:39">
      <c r="AM6133" s="10"/>
    </row>
    <row r="6134" spans="39:39">
      <c r="AM6134" s="10"/>
    </row>
    <row r="6135" spans="39:39">
      <c r="AM6135" s="10"/>
    </row>
    <row r="6136" spans="39:39">
      <c r="AM6136" s="10"/>
    </row>
    <row r="6137" spans="39:39">
      <c r="AM6137" s="10"/>
    </row>
    <row r="6138" spans="39:39">
      <c r="AM6138" s="10"/>
    </row>
    <row r="6139" spans="39:39">
      <c r="AM6139" s="10"/>
    </row>
    <row r="6140" spans="39:39">
      <c r="AM6140" s="10"/>
    </row>
    <row r="6141" spans="39:39">
      <c r="AM6141" s="10"/>
    </row>
    <row r="6142" spans="39:39">
      <c r="AM6142" s="10"/>
    </row>
    <row r="6143" spans="39:39">
      <c r="AM6143" s="10"/>
    </row>
    <row r="6144" spans="39:39">
      <c r="AM6144" s="10"/>
    </row>
    <row r="6145" spans="39:39">
      <c r="AM6145" s="10"/>
    </row>
    <row r="6146" spans="39:39">
      <c r="AM6146" s="10"/>
    </row>
    <row r="6147" spans="39:39">
      <c r="AM6147" s="10"/>
    </row>
    <row r="6148" spans="39:39">
      <c r="AM6148" s="10"/>
    </row>
    <row r="6149" spans="39:39">
      <c r="AM6149" s="10"/>
    </row>
    <row r="6150" spans="39:39">
      <c r="AM6150" s="10"/>
    </row>
    <row r="6151" spans="39:39">
      <c r="AM6151" s="10"/>
    </row>
    <row r="6152" spans="39:39">
      <c r="AM6152" s="10"/>
    </row>
    <row r="6153" spans="39:39">
      <c r="AM6153" s="10"/>
    </row>
    <row r="6154" spans="39:39">
      <c r="AM6154" s="10"/>
    </row>
    <row r="6155" spans="39:39">
      <c r="AM6155" s="10"/>
    </row>
    <row r="6156" spans="39:39">
      <c r="AM6156" s="10"/>
    </row>
    <row r="6157" spans="39:39">
      <c r="AM6157" s="10"/>
    </row>
    <row r="6158" spans="39:39">
      <c r="AM6158" s="10"/>
    </row>
    <row r="6159" spans="39:39">
      <c r="AM6159" s="10"/>
    </row>
    <row r="6160" spans="39:39">
      <c r="AM6160" s="10"/>
    </row>
    <row r="6161" spans="39:39">
      <c r="AM6161" s="10"/>
    </row>
    <row r="6162" spans="39:39">
      <c r="AM6162" s="10"/>
    </row>
    <row r="6163" spans="39:39">
      <c r="AM6163" s="10"/>
    </row>
    <row r="6164" spans="39:39">
      <c r="AM6164" s="10"/>
    </row>
    <row r="6165" spans="39:39">
      <c r="AM6165" s="10"/>
    </row>
    <row r="6166" spans="39:39">
      <c r="AM6166" s="10"/>
    </row>
    <row r="6167" spans="39:39">
      <c r="AM6167" s="10"/>
    </row>
    <row r="6168" spans="39:39">
      <c r="AM6168" s="10"/>
    </row>
    <row r="6169" spans="39:39">
      <c r="AM6169" s="10"/>
    </row>
    <row r="6170" spans="39:39">
      <c r="AM6170" s="10"/>
    </row>
    <row r="6171" spans="39:39">
      <c r="AM6171" s="10"/>
    </row>
    <row r="6172" spans="39:39">
      <c r="AM6172" s="10"/>
    </row>
    <row r="6173" spans="39:39">
      <c r="AM6173" s="10"/>
    </row>
    <row r="6174" spans="39:39">
      <c r="AM6174" s="10"/>
    </row>
    <row r="6175" spans="39:39">
      <c r="AM6175" s="10"/>
    </row>
    <row r="6176" spans="39:39">
      <c r="AM6176" s="10"/>
    </row>
    <row r="6177" spans="39:39">
      <c r="AM6177" s="10"/>
    </row>
    <row r="6178" spans="39:39">
      <c r="AM6178" s="10"/>
    </row>
    <row r="6179" spans="39:39">
      <c r="AM6179" s="10"/>
    </row>
    <row r="6180" spans="39:39">
      <c r="AM6180" s="10"/>
    </row>
    <row r="6181" spans="39:39">
      <c r="AM6181" s="10"/>
    </row>
    <row r="6182" spans="39:39">
      <c r="AM6182" s="10"/>
    </row>
    <row r="6183" spans="39:39">
      <c r="AM6183" s="10"/>
    </row>
    <row r="6184" spans="39:39">
      <c r="AM6184" s="10"/>
    </row>
    <row r="6185" spans="39:39">
      <c r="AM6185" s="10"/>
    </row>
    <row r="6186" spans="39:39">
      <c r="AM6186" s="10"/>
    </row>
    <row r="6187" spans="39:39">
      <c r="AM6187" s="10"/>
    </row>
    <row r="6188" spans="39:39">
      <c r="AM6188" s="10"/>
    </row>
    <row r="6189" spans="39:39">
      <c r="AM6189" s="10"/>
    </row>
    <row r="6190" spans="39:39">
      <c r="AM6190" s="10"/>
    </row>
    <row r="6191" spans="39:39">
      <c r="AM6191" s="10"/>
    </row>
    <row r="6192" spans="39:39">
      <c r="AM6192" s="10"/>
    </row>
    <row r="6193" spans="39:39">
      <c r="AM6193" s="10"/>
    </row>
    <row r="6194" spans="39:39">
      <c r="AM6194" s="10"/>
    </row>
    <row r="6195" spans="39:39">
      <c r="AM6195" s="10"/>
    </row>
    <row r="6196" spans="39:39">
      <c r="AM6196" s="10"/>
    </row>
    <row r="6197" spans="39:39">
      <c r="AM6197" s="10"/>
    </row>
    <row r="6198" spans="39:39">
      <c r="AM6198" s="10"/>
    </row>
    <row r="6199" spans="39:39">
      <c r="AM6199" s="10"/>
    </row>
    <row r="6200" spans="39:39">
      <c r="AM6200" s="10"/>
    </row>
    <row r="6201" spans="39:39">
      <c r="AM6201" s="10"/>
    </row>
    <row r="6202" spans="39:39">
      <c r="AM6202" s="10"/>
    </row>
    <row r="6203" spans="39:39">
      <c r="AM6203" s="10"/>
    </row>
    <row r="6204" spans="39:39">
      <c r="AM6204" s="10"/>
    </row>
    <row r="6205" spans="39:39">
      <c r="AM6205" s="10"/>
    </row>
    <row r="6206" spans="39:39">
      <c r="AM6206" s="10"/>
    </row>
    <row r="6207" spans="39:39">
      <c r="AM6207" s="10"/>
    </row>
    <row r="6208" spans="39:39">
      <c r="AM6208" s="10"/>
    </row>
    <row r="6209" spans="39:39">
      <c r="AM6209" s="10"/>
    </row>
    <row r="6210" spans="39:39">
      <c r="AM6210" s="10"/>
    </row>
    <row r="6211" spans="39:39">
      <c r="AM6211" s="10"/>
    </row>
    <row r="6212" spans="39:39">
      <c r="AM6212" s="10"/>
    </row>
    <row r="6213" spans="39:39">
      <c r="AM6213" s="10"/>
    </row>
    <row r="6214" spans="39:39">
      <c r="AM6214" s="10"/>
    </row>
    <row r="6215" spans="39:39">
      <c r="AM6215" s="10"/>
    </row>
    <row r="6216" spans="39:39">
      <c r="AM6216" s="10"/>
    </row>
    <row r="6217" spans="39:39">
      <c r="AM6217" s="10"/>
    </row>
    <row r="6218" spans="39:39">
      <c r="AM6218" s="10"/>
    </row>
    <row r="6219" spans="39:39">
      <c r="AM6219" s="10"/>
    </row>
    <row r="6220" spans="39:39">
      <c r="AM6220" s="10"/>
    </row>
    <row r="6221" spans="39:39">
      <c r="AM6221" s="10"/>
    </row>
    <row r="6222" spans="39:39">
      <c r="AM6222" s="10"/>
    </row>
    <row r="6223" spans="39:39">
      <c r="AM6223" s="10"/>
    </row>
    <row r="6224" spans="39:39">
      <c r="AM6224" s="10"/>
    </row>
    <row r="6225" spans="39:39">
      <c r="AM6225" s="10"/>
    </row>
    <row r="6226" spans="39:39">
      <c r="AM6226" s="10"/>
    </row>
    <row r="6227" spans="39:39">
      <c r="AM6227" s="10"/>
    </row>
    <row r="6228" spans="39:39">
      <c r="AM6228" s="10"/>
    </row>
    <row r="6229" spans="39:39">
      <c r="AM6229" s="10"/>
    </row>
    <row r="6230" spans="39:39">
      <c r="AM6230" s="10"/>
    </row>
    <row r="6231" spans="39:39">
      <c r="AM6231" s="10"/>
    </row>
    <row r="6232" spans="39:39">
      <c r="AM6232" s="10"/>
    </row>
    <row r="6233" spans="39:39">
      <c r="AM6233" s="10"/>
    </row>
    <row r="6234" spans="39:39">
      <c r="AM6234" s="10"/>
    </row>
    <row r="6235" spans="39:39">
      <c r="AM6235" s="10"/>
    </row>
    <row r="6236" spans="39:39">
      <c r="AM6236" s="10"/>
    </row>
    <row r="6237" spans="39:39">
      <c r="AM6237" s="10"/>
    </row>
    <row r="6238" spans="39:39">
      <c r="AM6238" s="10"/>
    </row>
    <row r="6239" spans="39:39">
      <c r="AM6239" s="10"/>
    </row>
    <row r="6240" spans="39:39">
      <c r="AM6240" s="10"/>
    </row>
    <row r="6241" spans="39:39">
      <c r="AM6241" s="10"/>
    </row>
    <row r="6242" spans="39:39">
      <c r="AM6242" s="10"/>
    </row>
    <row r="6243" spans="39:39">
      <c r="AM6243" s="10"/>
    </row>
    <row r="6244" spans="39:39">
      <c r="AM6244" s="10"/>
    </row>
    <row r="6245" spans="39:39">
      <c r="AM6245" s="10"/>
    </row>
    <row r="6246" spans="39:39">
      <c r="AM6246" s="10"/>
    </row>
    <row r="6247" spans="39:39">
      <c r="AM6247" s="10"/>
    </row>
    <row r="6248" spans="39:39">
      <c r="AM6248" s="10"/>
    </row>
    <row r="6249" spans="39:39">
      <c r="AM6249" s="10"/>
    </row>
    <row r="6250" spans="39:39">
      <c r="AM6250" s="10"/>
    </row>
    <row r="6251" spans="39:39">
      <c r="AM6251" s="10"/>
    </row>
    <row r="6252" spans="39:39">
      <c r="AM6252" s="10"/>
    </row>
    <row r="6253" spans="39:39">
      <c r="AM6253" s="10"/>
    </row>
    <row r="6254" spans="39:39">
      <c r="AM6254" s="10"/>
    </row>
    <row r="6255" spans="39:39">
      <c r="AM6255" s="10"/>
    </row>
    <row r="6256" spans="39:39">
      <c r="AM6256" s="10"/>
    </row>
    <row r="6257" spans="39:39">
      <c r="AM6257" s="10"/>
    </row>
    <row r="6258" spans="39:39">
      <c r="AM6258" s="10"/>
    </row>
    <row r="6259" spans="39:39">
      <c r="AM6259" s="10"/>
    </row>
    <row r="6260" spans="39:39">
      <c r="AM6260" s="10"/>
    </row>
    <row r="6261" spans="39:39">
      <c r="AM6261" s="10"/>
    </row>
    <row r="6262" spans="39:39">
      <c r="AM6262" s="10"/>
    </row>
    <row r="6263" spans="39:39">
      <c r="AM6263" s="10"/>
    </row>
    <row r="6264" spans="39:39">
      <c r="AM6264" s="10"/>
    </row>
    <row r="6265" spans="39:39">
      <c r="AM6265" s="10"/>
    </row>
    <row r="6266" spans="39:39">
      <c r="AM6266" s="10"/>
    </row>
    <row r="6267" spans="39:39">
      <c r="AM6267" s="10"/>
    </row>
    <row r="6268" spans="39:39">
      <c r="AM6268" s="10"/>
    </row>
    <row r="6269" spans="39:39">
      <c r="AM6269" s="10"/>
    </row>
    <row r="6270" spans="39:39">
      <c r="AM6270" s="10"/>
    </row>
    <row r="6271" spans="39:39">
      <c r="AM6271" s="10"/>
    </row>
    <row r="6272" spans="39:39">
      <c r="AM6272" s="10"/>
    </row>
    <row r="6273" spans="39:39">
      <c r="AM6273" s="10"/>
    </row>
    <row r="6274" spans="39:39">
      <c r="AM6274" s="10"/>
    </row>
    <row r="6275" spans="39:39">
      <c r="AM6275" s="10"/>
    </row>
    <row r="6276" spans="39:39">
      <c r="AM6276" s="10"/>
    </row>
    <row r="6277" spans="39:39">
      <c r="AM6277" s="10"/>
    </row>
    <row r="6278" spans="39:39">
      <c r="AM6278" s="10"/>
    </row>
    <row r="6279" spans="39:39">
      <c r="AM6279" s="10"/>
    </row>
    <row r="6280" spans="39:39">
      <c r="AM6280" s="10"/>
    </row>
    <row r="6281" spans="39:39">
      <c r="AM6281" s="10"/>
    </row>
    <row r="6282" spans="39:39">
      <c r="AM6282" s="10"/>
    </row>
    <row r="6283" spans="39:39">
      <c r="AM6283" s="10"/>
    </row>
    <row r="6284" spans="39:39">
      <c r="AM6284" s="10"/>
    </row>
    <row r="6285" spans="39:39">
      <c r="AM6285" s="10"/>
    </row>
    <row r="6286" spans="39:39">
      <c r="AM6286" s="10"/>
    </row>
    <row r="6287" spans="39:39">
      <c r="AM6287" s="10"/>
    </row>
    <row r="6288" spans="39:39">
      <c r="AM6288" s="10"/>
    </row>
    <row r="6289" spans="39:39">
      <c r="AM6289" s="10"/>
    </row>
    <row r="6290" spans="39:39">
      <c r="AM6290" s="10"/>
    </row>
    <row r="6291" spans="39:39">
      <c r="AM6291" s="10"/>
    </row>
    <row r="6292" spans="39:39">
      <c r="AM6292" s="10"/>
    </row>
    <row r="6293" spans="39:39">
      <c r="AM6293" s="10"/>
    </row>
    <row r="6294" spans="39:39">
      <c r="AM6294" s="10"/>
    </row>
    <row r="6295" spans="39:39">
      <c r="AM6295" s="10"/>
    </row>
    <row r="6296" spans="39:39">
      <c r="AM6296" s="10"/>
    </row>
    <row r="6297" spans="39:39">
      <c r="AM6297" s="10"/>
    </row>
    <row r="6298" spans="39:39">
      <c r="AM6298" s="10"/>
    </row>
    <row r="6299" spans="39:39">
      <c r="AM6299" s="10"/>
    </row>
    <row r="6300" spans="39:39">
      <c r="AM6300" s="10"/>
    </row>
    <row r="6301" spans="39:39">
      <c r="AM6301" s="10"/>
    </row>
    <row r="6302" spans="39:39">
      <c r="AM6302" s="10"/>
    </row>
    <row r="6303" spans="39:39">
      <c r="AM6303" s="10"/>
    </row>
    <row r="6304" spans="39:39">
      <c r="AM6304" s="10"/>
    </row>
    <row r="6305" spans="39:39">
      <c r="AM6305" s="10"/>
    </row>
    <row r="6306" spans="39:39">
      <c r="AM6306" s="10"/>
    </row>
    <row r="6307" spans="39:39">
      <c r="AM6307" s="10"/>
    </row>
    <row r="6308" spans="39:39">
      <c r="AM6308" s="10"/>
    </row>
    <row r="6309" spans="39:39">
      <c r="AM6309" s="10"/>
    </row>
    <row r="6310" spans="39:39">
      <c r="AM6310" s="10"/>
    </row>
    <row r="6311" spans="39:39">
      <c r="AM6311" s="10"/>
    </row>
    <row r="6312" spans="39:39">
      <c r="AM6312" s="10"/>
    </row>
    <row r="6313" spans="39:39">
      <c r="AM6313" s="10"/>
    </row>
    <row r="6314" spans="39:39">
      <c r="AM6314" s="10"/>
    </row>
    <row r="6315" spans="39:39">
      <c r="AM6315" s="10"/>
    </row>
    <row r="6316" spans="39:39">
      <c r="AM6316" s="10"/>
    </row>
    <row r="6317" spans="39:39">
      <c r="AM6317" s="10"/>
    </row>
    <row r="6318" spans="39:39">
      <c r="AM6318" s="10"/>
    </row>
    <row r="6319" spans="39:39">
      <c r="AM6319" s="10"/>
    </row>
    <row r="6320" spans="39:39">
      <c r="AM6320" s="10"/>
    </row>
    <row r="6321" spans="39:39">
      <c r="AM6321" s="10"/>
    </row>
    <row r="6322" spans="39:39">
      <c r="AM6322" s="10"/>
    </row>
    <row r="6323" spans="39:39">
      <c r="AM6323" s="10"/>
    </row>
    <row r="6324" spans="39:39">
      <c r="AM6324" s="10"/>
    </row>
    <row r="6325" spans="39:39">
      <c r="AM6325" s="10"/>
    </row>
    <row r="6326" spans="39:39">
      <c r="AM6326" s="10"/>
    </row>
    <row r="6327" spans="39:39">
      <c r="AM6327" s="10"/>
    </row>
    <row r="6328" spans="39:39">
      <c r="AM6328" s="10"/>
    </row>
    <row r="6329" spans="39:39">
      <c r="AM6329" s="10"/>
    </row>
    <row r="6330" spans="39:39">
      <c r="AM6330" s="10"/>
    </row>
    <row r="6331" spans="39:39">
      <c r="AM6331" s="10"/>
    </row>
    <row r="6332" spans="39:39">
      <c r="AM6332" s="10"/>
    </row>
    <row r="6333" spans="39:39">
      <c r="AM6333" s="10"/>
    </row>
    <row r="6334" spans="39:39">
      <c r="AM6334" s="10"/>
    </row>
    <row r="6335" spans="39:39">
      <c r="AM6335" s="10"/>
    </row>
    <row r="6336" spans="39:39">
      <c r="AM6336" s="10"/>
    </row>
    <row r="6337" spans="39:39">
      <c r="AM6337" s="10"/>
    </row>
    <row r="6338" spans="39:39">
      <c r="AM6338" s="10"/>
    </row>
    <row r="6339" spans="39:39">
      <c r="AM6339" s="10"/>
    </row>
    <row r="6340" spans="39:39">
      <c r="AM6340" s="10"/>
    </row>
    <row r="6341" spans="39:39">
      <c r="AM6341" s="10"/>
    </row>
    <row r="6342" spans="39:39">
      <c r="AM6342" s="10"/>
    </row>
    <row r="6343" spans="39:39">
      <c r="AM6343" s="10"/>
    </row>
    <row r="6344" spans="39:39">
      <c r="AM6344" s="10"/>
    </row>
    <row r="6345" spans="39:39">
      <c r="AM6345" s="10"/>
    </row>
    <row r="6346" spans="39:39">
      <c r="AM6346" s="10"/>
    </row>
    <row r="6347" spans="39:39">
      <c r="AM6347" s="10"/>
    </row>
    <row r="6348" spans="39:39">
      <c r="AM6348" s="10"/>
    </row>
    <row r="6349" spans="39:39">
      <c r="AM6349" s="10"/>
    </row>
    <row r="6350" spans="39:39">
      <c r="AM6350" s="10"/>
    </row>
    <row r="6351" spans="39:39">
      <c r="AM6351" s="10"/>
    </row>
    <row r="6352" spans="39:39">
      <c r="AM6352" s="10"/>
    </row>
    <row r="6353" spans="39:39">
      <c r="AM6353" s="10"/>
    </row>
    <row r="6354" spans="39:39">
      <c r="AM6354" s="10"/>
    </row>
    <row r="6355" spans="39:39">
      <c r="AM6355" s="10"/>
    </row>
    <row r="6356" spans="39:39">
      <c r="AM6356" s="10"/>
    </row>
    <row r="6357" spans="39:39">
      <c r="AM6357" s="10"/>
    </row>
    <row r="6358" spans="39:39">
      <c r="AM6358" s="10"/>
    </row>
    <row r="6359" spans="39:39">
      <c r="AM6359" s="10"/>
    </row>
    <row r="6360" spans="39:39">
      <c r="AM6360" s="10"/>
    </row>
    <row r="6361" spans="39:39">
      <c r="AM6361" s="10"/>
    </row>
    <row r="6362" spans="39:39">
      <c r="AM6362" s="10"/>
    </row>
    <row r="6363" spans="39:39">
      <c r="AM6363" s="10"/>
    </row>
    <row r="6364" spans="39:39">
      <c r="AM6364" s="10"/>
    </row>
    <row r="6365" spans="39:39">
      <c r="AM6365" s="10"/>
    </row>
    <row r="6366" spans="39:39">
      <c r="AM6366" s="10"/>
    </row>
    <row r="6367" spans="39:39">
      <c r="AM6367" s="10"/>
    </row>
    <row r="6368" spans="39:39">
      <c r="AM6368" s="10"/>
    </row>
    <row r="6369" spans="39:39">
      <c r="AM6369" s="10"/>
    </row>
    <row r="6370" spans="39:39">
      <c r="AM6370" s="10"/>
    </row>
    <row r="6371" spans="39:39">
      <c r="AM6371" s="10"/>
    </row>
    <row r="6372" spans="39:39">
      <c r="AM6372" s="10"/>
    </row>
    <row r="6373" spans="39:39">
      <c r="AM6373" s="10"/>
    </row>
    <row r="6374" spans="39:39">
      <c r="AM6374" s="10"/>
    </row>
    <row r="6375" spans="39:39">
      <c r="AM6375" s="10"/>
    </row>
    <row r="6376" spans="39:39">
      <c r="AM6376" s="10"/>
    </row>
    <row r="6377" spans="39:39">
      <c r="AM6377" s="10"/>
    </row>
    <row r="6378" spans="39:39">
      <c r="AM6378" s="10"/>
    </row>
    <row r="6379" spans="39:39">
      <c r="AM6379" s="10"/>
    </row>
    <row r="6380" spans="39:39">
      <c r="AM6380" s="10"/>
    </row>
    <row r="6381" spans="39:39">
      <c r="AM6381" s="10"/>
    </row>
    <row r="6382" spans="39:39">
      <c r="AM6382" s="10"/>
    </row>
    <row r="6383" spans="39:39">
      <c r="AM6383" s="10"/>
    </row>
    <row r="6384" spans="39:39">
      <c r="AM6384" s="10"/>
    </row>
    <row r="6385" spans="39:39">
      <c r="AM6385" s="10"/>
    </row>
    <row r="6386" spans="39:39">
      <c r="AM6386" s="10"/>
    </row>
    <row r="6387" spans="39:39">
      <c r="AM6387" s="10"/>
    </row>
    <row r="6388" spans="39:39">
      <c r="AM6388" s="10"/>
    </row>
    <row r="6389" spans="39:39">
      <c r="AM6389" s="10"/>
    </row>
    <row r="6390" spans="39:39">
      <c r="AM6390" s="10"/>
    </row>
    <row r="6391" spans="39:39">
      <c r="AM6391" s="10"/>
    </row>
    <row r="6392" spans="39:39">
      <c r="AM6392" s="10"/>
    </row>
    <row r="6393" spans="39:39">
      <c r="AM6393" s="10"/>
    </row>
    <row r="6394" spans="39:39">
      <c r="AM6394" s="10"/>
    </row>
    <row r="6395" spans="39:39">
      <c r="AM6395" s="10"/>
    </row>
    <row r="6396" spans="39:39">
      <c r="AM6396" s="10"/>
    </row>
    <row r="6397" spans="39:39">
      <c r="AM6397" s="10"/>
    </row>
    <row r="6398" spans="39:39">
      <c r="AM6398" s="10"/>
    </row>
    <row r="6399" spans="39:39">
      <c r="AM6399" s="10"/>
    </row>
    <row r="6400" spans="39:39">
      <c r="AM6400" s="10"/>
    </row>
    <row r="6401" spans="39:39">
      <c r="AM6401" s="10"/>
    </row>
    <row r="6402" spans="39:39">
      <c r="AM6402" s="10"/>
    </row>
    <row r="6403" spans="39:39">
      <c r="AM6403" s="10"/>
    </row>
    <row r="6404" spans="39:39">
      <c r="AM6404" s="10"/>
    </row>
    <row r="6405" spans="39:39">
      <c r="AM6405" s="10"/>
    </row>
    <row r="6406" spans="39:39">
      <c r="AM6406" s="10"/>
    </row>
    <row r="6407" spans="39:39">
      <c r="AM6407" s="10"/>
    </row>
    <row r="6408" spans="39:39">
      <c r="AM6408" s="10"/>
    </row>
    <row r="6409" spans="39:39">
      <c r="AM6409" s="10"/>
    </row>
    <row r="6410" spans="39:39">
      <c r="AM6410" s="10"/>
    </row>
    <row r="6411" spans="39:39">
      <c r="AM6411" s="10"/>
    </row>
    <row r="6412" spans="39:39">
      <c r="AM6412" s="10"/>
    </row>
    <row r="6413" spans="39:39">
      <c r="AM6413" s="10"/>
    </row>
    <row r="6414" spans="39:39">
      <c r="AM6414" s="10"/>
    </row>
    <row r="6415" spans="39:39">
      <c r="AM6415" s="10"/>
    </row>
    <row r="6416" spans="39:39">
      <c r="AM6416" s="10"/>
    </row>
    <row r="6417" spans="39:39">
      <c r="AM6417" s="10"/>
    </row>
    <row r="6418" spans="39:39">
      <c r="AM6418" s="10"/>
    </row>
    <row r="6419" spans="39:39">
      <c r="AM6419" s="10"/>
    </row>
    <row r="6420" spans="39:39">
      <c r="AM6420" s="10"/>
    </row>
    <row r="6421" spans="39:39">
      <c r="AM6421" s="10"/>
    </row>
    <row r="6422" spans="39:39">
      <c r="AM6422" s="10"/>
    </row>
    <row r="6423" spans="39:39">
      <c r="AM6423" s="10"/>
    </row>
    <row r="6424" spans="39:39">
      <c r="AM6424" s="10"/>
    </row>
    <row r="6425" spans="39:39">
      <c r="AM6425" s="10"/>
    </row>
    <row r="6426" spans="39:39">
      <c r="AM6426" s="10"/>
    </row>
    <row r="6427" spans="39:39">
      <c r="AM6427" s="10"/>
    </row>
    <row r="6428" spans="39:39">
      <c r="AM6428" s="10"/>
    </row>
    <row r="6429" spans="39:39">
      <c r="AM6429" s="10"/>
    </row>
    <row r="6430" spans="39:39">
      <c r="AM6430" s="10"/>
    </row>
    <row r="6431" spans="39:39">
      <c r="AM6431" s="10"/>
    </row>
    <row r="6432" spans="39:39">
      <c r="AM6432" s="10"/>
    </row>
    <row r="6433" spans="39:39">
      <c r="AM6433" s="10"/>
    </row>
    <row r="6434" spans="39:39">
      <c r="AM6434" s="10"/>
    </row>
    <row r="6435" spans="39:39">
      <c r="AM6435" s="10"/>
    </row>
    <row r="6436" spans="39:39">
      <c r="AM6436" s="10"/>
    </row>
    <row r="6437" spans="39:39">
      <c r="AM6437" s="10"/>
    </row>
    <row r="6438" spans="39:39">
      <c r="AM6438" s="10"/>
    </row>
    <row r="6439" spans="39:39">
      <c r="AM6439" s="10"/>
    </row>
    <row r="6440" spans="39:39">
      <c r="AM6440" s="10"/>
    </row>
    <row r="6441" spans="39:39">
      <c r="AM6441" s="10"/>
    </row>
    <row r="6442" spans="39:39">
      <c r="AM6442" s="10"/>
    </row>
    <row r="6443" spans="39:39">
      <c r="AM6443" s="10"/>
    </row>
    <row r="6444" spans="39:39">
      <c r="AM6444" s="10"/>
    </row>
    <row r="6445" spans="39:39">
      <c r="AM6445" s="10"/>
    </row>
    <row r="6446" spans="39:39">
      <c r="AM6446" s="10"/>
    </row>
    <row r="6447" spans="39:39">
      <c r="AM6447" s="10"/>
    </row>
    <row r="6448" spans="39:39">
      <c r="AM6448" s="10"/>
    </row>
    <row r="6449" spans="39:39">
      <c r="AM6449" s="10"/>
    </row>
    <row r="6450" spans="39:39">
      <c r="AM6450" s="10"/>
    </row>
    <row r="6451" spans="39:39">
      <c r="AM6451" s="10"/>
    </row>
    <row r="6452" spans="39:39">
      <c r="AM6452" s="10"/>
    </row>
    <row r="6453" spans="39:39">
      <c r="AM6453" s="10"/>
    </row>
    <row r="6454" spans="39:39">
      <c r="AM6454" s="10"/>
    </row>
    <row r="6455" spans="39:39">
      <c r="AM6455" s="10"/>
    </row>
    <row r="6456" spans="39:39">
      <c r="AM6456" s="10"/>
    </row>
    <row r="6457" spans="39:39">
      <c r="AM6457" s="10"/>
    </row>
    <row r="6458" spans="39:39">
      <c r="AM6458" s="10"/>
    </row>
    <row r="6459" spans="39:39">
      <c r="AM6459" s="10"/>
    </row>
    <row r="6460" spans="39:39">
      <c r="AM6460" s="10"/>
    </row>
    <row r="6461" spans="39:39">
      <c r="AM6461" s="10"/>
    </row>
    <row r="6462" spans="39:39">
      <c r="AM6462" s="10"/>
    </row>
    <row r="6463" spans="39:39">
      <c r="AM6463" s="10"/>
    </row>
    <row r="6464" spans="39:39">
      <c r="AM6464" s="10"/>
    </row>
    <row r="6465" spans="39:39">
      <c r="AM6465" s="10"/>
    </row>
    <row r="6466" spans="39:39">
      <c r="AM6466" s="10"/>
    </row>
    <row r="6467" spans="39:39">
      <c r="AM6467" s="10"/>
    </row>
    <row r="6468" spans="39:39">
      <c r="AM6468" s="10"/>
    </row>
    <row r="6469" spans="39:39">
      <c r="AM6469" s="10"/>
    </row>
    <row r="6470" spans="39:39">
      <c r="AM6470" s="10"/>
    </row>
    <row r="6471" spans="39:39">
      <c r="AM6471" s="10"/>
    </row>
    <row r="6472" spans="39:39">
      <c r="AM6472" s="10"/>
    </row>
    <row r="6473" spans="39:39">
      <c r="AM6473" s="10"/>
    </row>
    <row r="6474" spans="39:39">
      <c r="AM6474" s="10"/>
    </row>
    <row r="6475" spans="39:39">
      <c r="AM6475" s="10"/>
    </row>
    <row r="6476" spans="39:39">
      <c r="AM6476" s="10"/>
    </row>
    <row r="6477" spans="39:39">
      <c r="AM6477" s="10"/>
    </row>
    <row r="6478" spans="39:39">
      <c r="AM6478" s="10"/>
    </row>
    <row r="6479" spans="39:39">
      <c r="AM6479" s="10"/>
    </row>
    <row r="6480" spans="39:39">
      <c r="AM6480" s="10"/>
    </row>
    <row r="6481" spans="39:39">
      <c r="AM6481" s="10"/>
    </row>
    <row r="6482" spans="39:39">
      <c r="AM6482" s="10"/>
    </row>
    <row r="6483" spans="39:39">
      <c r="AM6483" s="10"/>
    </row>
    <row r="6484" spans="39:39">
      <c r="AM6484" s="10"/>
    </row>
    <row r="6485" spans="39:39">
      <c r="AM6485" s="10"/>
    </row>
    <row r="6486" spans="39:39">
      <c r="AM6486" s="10"/>
    </row>
    <row r="6487" spans="39:39">
      <c r="AM6487" s="10"/>
    </row>
    <row r="6488" spans="39:39">
      <c r="AM6488" s="10"/>
    </row>
    <row r="6489" spans="39:39">
      <c r="AM6489" s="10"/>
    </row>
    <row r="6490" spans="39:39">
      <c r="AM6490" s="10"/>
    </row>
    <row r="6491" spans="39:39">
      <c r="AM6491" s="10"/>
    </row>
    <row r="6492" spans="39:39">
      <c r="AM6492" s="10"/>
    </row>
    <row r="6493" spans="39:39">
      <c r="AM6493" s="10"/>
    </row>
    <row r="6494" spans="39:39">
      <c r="AM6494" s="10"/>
    </row>
    <row r="6495" spans="39:39">
      <c r="AM6495" s="10"/>
    </row>
    <row r="6496" spans="39:39">
      <c r="AM6496" s="10"/>
    </row>
    <row r="6497" spans="39:39">
      <c r="AM6497" s="10"/>
    </row>
    <row r="6498" spans="39:39">
      <c r="AM6498" s="10"/>
    </row>
    <row r="6499" spans="39:39">
      <c r="AM6499" s="10"/>
    </row>
    <row r="6500" spans="39:39">
      <c r="AM6500" s="10"/>
    </row>
    <row r="6501" spans="39:39">
      <c r="AM6501" s="10"/>
    </row>
    <row r="6502" spans="39:39">
      <c r="AM6502" s="10"/>
    </row>
    <row r="6503" spans="39:39">
      <c r="AM6503" s="10"/>
    </row>
    <row r="6504" spans="39:39">
      <c r="AM6504" s="10"/>
    </row>
    <row r="6505" spans="39:39">
      <c r="AM6505" s="10"/>
    </row>
    <row r="6506" spans="39:39">
      <c r="AM6506" s="10"/>
    </row>
    <row r="6507" spans="39:39">
      <c r="AM6507" s="10"/>
    </row>
    <row r="6508" spans="39:39">
      <c r="AM6508" s="10"/>
    </row>
    <row r="6509" spans="39:39">
      <c r="AM6509" s="10"/>
    </row>
    <row r="6510" spans="39:39">
      <c r="AM6510" s="10"/>
    </row>
    <row r="6511" spans="39:39">
      <c r="AM6511" s="10"/>
    </row>
    <row r="6512" spans="39:39">
      <c r="AM6512" s="10"/>
    </row>
    <row r="6513" spans="39:39">
      <c r="AM6513" s="10"/>
    </row>
    <row r="6514" spans="39:39">
      <c r="AM6514" s="10"/>
    </row>
    <row r="6515" spans="39:39">
      <c r="AM6515" s="10"/>
    </row>
    <row r="6516" spans="39:39">
      <c r="AM6516" s="10"/>
    </row>
    <row r="6517" spans="39:39">
      <c r="AM6517" s="10"/>
    </row>
    <row r="6518" spans="39:39">
      <c r="AM6518" s="10"/>
    </row>
    <row r="6519" spans="39:39">
      <c r="AM6519" s="10"/>
    </row>
    <row r="6520" spans="39:39">
      <c r="AM6520" s="10"/>
    </row>
    <row r="6521" spans="39:39">
      <c r="AM6521" s="10"/>
    </row>
    <row r="6522" spans="39:39">
      <c r="AM6522" s="10"/>
    </row>
    <row r="6523" spans="39:39">
      <c r="AM6523" s="10"/>
    </row>
    <row r="6524" spans="39:39">
      <c r="AM6524" s="10"/>
    </row>
    <row r="6525" spans="39:39">
      <c r="AM6525" s="10"/>
    </row>
    <row r="6526" spans="39:39">
      <c r="AM6526" s="10"/>
    </row>
    <row r="6527" spans="39:39">
      <c r="AM6527" s="10"/>
    </row>
    <row r="6528" spans="39:39">
      <c r="AM6528" s="10"/>
    </row>
    <row r="6529" spans="39:39">
      <c r="AM6529" s="10"/>
    </row>
    <row r="6530" spans="39:39">
      <c r="AM6530" s="10"/>
    </row>
    <row r="6531" spans="39:39">
      <c r="AM6531" s="10"/>
    </row>
    <row r="6532" spans="39:39">
      <c r="AM6532" s="10"/>
    </row>
    <row r="6533" spans="39:39">
      <c r="AM6533" s="10"/>
    </row>
    <row r="6534" spans="39:39">
      <c r="AM6534" s="10"/>
    </row>
    <row r="6535" spans="39:39">
      <c r="AM6535" s="10"/>
    </row>
    <row r="6536" spans="39:39">
      <c r="AM6536" s="10"/>
    </row>
    <row r="6537" spans="39:39">
      <c r="AM6537" s="10"/>
    </row>
    <row r="6538" spans="39:39">
      <c r="AM6538" s="10"/>
    </row>
    <row r="6539" spans="39:39">
      <c r="AM6539" s="10"/>
    </row>
    <row r="6540" spans="39:39">
      <c r="AM6540" s="10"/>
    </row>
    <row r="6541" spans="39:39">
      <c r="AM6541" s="10"/>
    </row>
    <row r="6542" spans="39:39">
      <c r="AM6542" s="10"/>
    </row>
    <row r="6543" spans="39:39">
      <c r="AM6543" s="10"/>
    </row>
    <row r="6544" spans="39:39">
      <c r="AM6544" s="10"/>
    </row>
    <row r="6545" spans="39:39">
      <c r="AM6545" s="10"/>
    </row>
    <row r="6546" spans="39:39">
      <c r="AM6546" s="10"/>
    </row>
    <row r="6547" spans="39:39">
      <c r="AM6547" s="10"/>
    </row>
    <row r="6548" spans="39:39">
      <c r="AM6548" s="10"/>
    </row>
    <row r="6549" spans="39:39">
      <c r="AM6549" s="10"/>
    </row>
    <row r="6550" spans="39:39">
      <c r="AM6550" s="10"/>
    </row>
    <row r="6551" spans="39:39">
      <c r="AM6551" s="10"/>
    </row>
    <row r="6552" spans="39:39">
      <c r="AM6552" s="10"/>
    </row>
    <row r="6553" spans="39:39">
      <c r="AM6553" s="10"/>
    </row>
    <row r="6554" spans="39:39">
      <c r="AM6554" s="10"/>
    </row>
    <row r="6555" spans="39:39">
      <c r="AM6555" s="10"/>
    </row>
    <row r="6556" spans="39:39">
      <c r="AM6556" s="10"/>
    </row>
    <row r="6557" spans="39:39">
      <c r="AM6557" s="10"/>
    </row>
    <row r="6558" spans="39:39">
      <c r="AM6558" s="10"/>
    </row>
    <row r="6559" spans="39:39">
      <c r="AM6559" s="10"/>
    </row>
    <row r="6560" spans="39:39">
      <c r="AM6560" s="10"/>
    </row>
    <row r="6561" spans="39:39">
      <c r="AM6561" s="10"/>
    </row>
    <row r="6562" spans="39:39">
      <c r="AM6562" s="10"/>
    </row>
    <row r="6563" spans="39:39">
      <c r="AM6563" s="10"/>
    </row>
    <row r="6564" spans="39:39">
      <c r="AM6564" s="10"/>
    </row>
    <row r="6565" spans="39:39">
      <c r="AM6565" s="10"/>
    </row>
    <row r="6566" spans="39:39">
      <c r="AM6566" s="10"/>
    </row>
    <row r="6567" spans="39:39">
      <c r="AM6567" s="10"/>
    </row>
    <row r="6568" spans="39:39">
      <c r="AM6568" s="10"/>
    </row>
    <row r="6569" spans="39:39">
      <c r="AM6569" s="10"/>
    </row>
    <row r="6570" spans="39:39">
      <c r="AM6570" s="10"/>
    </row>
    <row r="6571" spans="39:39">
      <c r="AM6571" s="10"/>
    </row>
    <row r="6572" spans="39:39">
      <c r="AM6572" s="10"/>
    </row>
    <row r="6573" spans="39:39">
      <c r="AM6573" s="10"/>
    </row>
    <row r="6574" spans="39:39">
      <c r="AM6574" s="10"/>
    </row>
    <row r="6575" spans="39:39">
      <c r="AM6575" s="10"/>
    </row>
    <row r="6576" spans="39:39">
      <c r="AM6576" s="10"/>
    </row>
    <row r="6577" spans="39:39">
      <c r="AM6577" s="10"/>
    </row>
    <row r="6578" spans="39:39">
      <c r="AM6578" s="10"/>
    </row>
    <row r="6579" spans="39:39">
      <c r="AM6579" s="10"/>
    </row>
    <row r="6580" spans="39:39">
      <c r="AM6580" s="10"/>
    </row>
    <row r="6581" spans="39:39">
      <c r="AM6581" s="10"/>
    </row>
    <row r="6582" spans="39:39">
      <c r="AM6582" s="10"/>
    </row>
    <row r="6583" spans="39:39">
      <c r="AM6583" s="10"/>
    </row>
    <row r="6584" spans="39:39">
      <c r="AM6584" s="10"/>
    </row>
    <row r="6585" spans="39:39">
      <c r="AM6585" s="10"/>
    </row>
    <row r="6586" spans="39:39">
      <c r="AM6586" s="10"/>
    </row>
    <row r="6587" spans="39:39">
      <c r="AM6587" s="10"/>
    </row>
    <row r="6588" spans="39:39">
      <c r="AM6588" s="10"/>
    </row>
    <row r="6589" spans="39:39">
      <c r="AM6589" s="10"/>
    </row>
    <row r="6590" spans="39:39">
      <c r="AM6590" s="10"/>
    </row>
    <row r="6591" spans="39:39">
      <c r="AM6591" s="10"/>
    </row>
    <row r="6592" spans="39:39">
      <c r="AM6592" s="10"/>
    </row>
    <row r="6593" spans="39:39">
      <c r="AM6593" s="10"/>
    </row>
    <row r="6594" spans="39:39">
      <c r="AM6594" s="10"/>
    </row>
    <row r="6595" spans="39:39">
      <c r="AM6595" s="10"/>
    </row>
    <row r="6596" spans="39:39">
      <c r="AM6596" s="10"/>
    </row>
    <row r="6597" spans="39:39">
      <c r="AM6597" s="10"/>
    </row>
    <row r="6598" spans="39:39">
      <c r="AM6598" s="10"/>
    </row>
    <row r="6599" spans="39:39">
      <c r="AM6599" s="10"/>
    </row>
    <row r="6600" spans="39:39">
      <c r="AM6600" s="10"/>
    </row>
    <row r="6601" spans="39:39">
      <c r="AM6601" s="10"/>
    </row>
    <row r="6602" spans="39:39">
      <c r="AM6602" s="10"/>
    </row>
    <row r="6603" spans="39:39">
      <c r="AM6603" s="10"/>
    </row>
    <row r="6604" spans="39:39">
      <c r="AM6604" s="10"/>
    </row>
    <row r="6605" spans="39:39">
      <c r="AM6605" s="10"/>
    </row>
    <row r="6606" spans="39:39">
      <c r="AM6606" s="10"/>
    </row>
    <row r="6607" spans="39:39">
      <c r="AM6607" s="10"/>
    </row>
    <row r="6608" spans="39:39">
      <c r="AM6608" s="10"/>
    </row>
    <row r="6609" spans="39:39">
      <c r="AM6609" s="10"/>
    </row>
    <row r="6610" spans="39:39">
      <c r="AM6610" s="10"/>
    </row>
    <row r="6611" spans="39:39">
      <c r="AM6611" s="10"/>
    </row>
    <row r="6612" spans="39:39">
      <c r="AM6612" s="10"/>
    </row>
    <row r="6613" spans="39:39">
      <c r="AM6613" s="10"/>
    </row>
    <row r="6614" spans="39:39">
      <c r="AM6614" s="10"/>
    </row>
    <row r="6615" spans="39:39">
      <c r="AM6615" s="10"/>
    </row>
    <row r="6616" spans="39:39">
      <c r="AM6616" s="10"/>
    </row>
    <row r="6617" spans="39:39">
      <c r="AM6617" s="10"/>
    </row>
    <row r="6618" spans="39:39">
      <c r="AM6618" s="10"/>
    </row>
    <row r="6619" spans="39:39">
      <c r="AM6619" s="10"/>
    </row>
    <row r="6620" spans="39:39">
      <c r="AM6620" s="10"/>
    </row>
    <row r="6621" spans="39:39">
      <c r="AM6621" s="10"/>
    </row>
    <row r="6622" spans="39:39">
      <c r="AM6622" s="10"/>
    </row>
    <row r="6623" spans="39:39">
      <c r="AM6623" s="10"/>
    </row>
    <row r="6624" spans="39:39">
      <c r="AM6624" s="10"/>
    </row>
    <row r="6625" spans="39:39">
      <c r="AM6625" s="10"/>
    </row>
    <row r="6626" spans="39:39">
      <c r="AM6626" s="10"/>
    </row>
    <row r="6627" spans="39:39">
      <c r="AM6627" s="10"/>
    </row>
    <row r="6628" spans="39:39">
      <c r="AM6628" s="10"/>
    </row>
    <row r="6629" spans="39:39">
      <c r="AM6629" s="10"/>
    </row>
    <row r="6630" spans="39:39">
      <c r="AM6630" s="10"/>
    </row>
    <row r="6631" spans="39:39">
      <c r="AM6631" s="10"/>
    </row>
    <row r="6632" spans="39:39">
      <c r="AM6632" s="10"/>
    </row>
    <row r="6633" spans="39:39">
      <c r="AM6633" s="10"/>
    </row>
    <row r="6634" spans="39:39">
      <c r="AM6634" s="10"/>
    </row>
    <row r="6635" spans="39:39">
      <c r="AM6635" s="10"/>
    </row>
    <row r="6636" spans="39:39">
      <c r="AM6636" s="10"/>
    </row>
    <row r="6637" spans="39:39">
      <c r="AM6637" s="10"/>
    </row>
    <row r="6638" spans="39:39">
      <c r="AM6638" s="10"/>
    </row>
    <row r="6639" spans="39:39">
      <c r="AM6639" s="10"/>
    </row>
    <row r="6640" spans="39:39">
      <c r="AM6640" s="10"/>
    </row>
    <row r="6641" spans="39:39">
      <c r="AM6641" s="10"/>
    </row>
    <row r="6642" spans="39:39">
      <c r="AM6642" s="10"/>
    </row>
    <row r="6643" spans="39:39">
      <c r="AM6643" s="10"/>
    </row>
    <row r="6644" spans="39:39">
      <c r="AM6644" s="10"/>
    </row>
    <row r="6645" spans="39:39">
      <c r="AM6645" s="10"/>
    </row>
    <row r="6646" spans="39:39">
      <c r="AM6646" s="10"/>
    </row>
    <row r="6647" spans="39:39">
      <c r="AM6647" s="10"/>
    </row>
    <row r="6648" spans="39:39">
      <c r="AM6648" s="10"/>
    </row>
    <row r="6649" spans="39:39">
      <c r="AM6649" s="10"/>
    </row>
    <row r="6650" spans="39:39">
      <c r="AM6650" s="10"/>
    </row>
    <row r="6651" spans="39:39">
      <c r="AM6651" s="10"/>
    </row>
    <row r="6652" spans="39:39">
      <c r="AM6652" s="10"/>
    </row>
    <row r="6653" spans="39:39">
      <c r="AM6653" s="10"/>
    </row>
    <row r="6654" spans="39:39">
      <c r="AM6654" s="10"/>
    </row>
    <row r="6655" spans="39:39">
      <c r="AM6655" s="10"/>
    </row>
    <row r="6656" spans="39:39">
      <c r="AM6656" s="10"/>
    </row>
    <row r="6657" spans="39:39">
      <c r="AM6657" s="10"/>
    </row>
    <row r="6658" spans="39:39">
      <c r="AM6658" s="10"/>
    </row>
    <row r="6659" spans="39:39">
      <c r="AM6659" s="10"/>
    </row>
    <row r="6660" spans="39:39">
      <c r="AM6660" s="10"/>
    </row>
    <row r="6661" spans="39:39">
      <c r="AM6661" s="10"/>
    </row>
    <row r="6662" spans="39:39">
      <c r="AM6662" s="10"/>
    </row>
    <row r="6663" spans="39:39">
      <c r="AM6663" s="10"/>
    </row>
    <row r="6664" spans="39:39">
      <c r="AM6664" s="10"/>
    </row>
    <row r="6665" spans="39:39">
      <c r="AM6665" s="10"/>
    </row>
    <row r="6666" spans="39:39">
      <c r="AM6666" s="10"/>
    </row>
    <row r="6667" spans="39:39">
      <c r="AM6667" s="10"/>
    </row>
    <row r="6668" spans="39:39">
      <c r="AM6668" s="10"/>
    </row>
    <row r="6669" spans="39:39">
      <c r="AM6669" s="10"/>
    </row>
    <row r="6670" spans="39:39">
      <c r="AM6670" s="10"/>
    </row>
    <row r="6671" spans="39:39">
      <c r="AM6671" s="10"/>
    </row>
    <row r="6672" spans="39:39">
      <c r="AM6672" s="10"/>
    </row>
    <row r="6673" spans="39:39">
      <c r="AM6673" s="10"/>
    </row>
    <row r="6674" spans="39:39">
      <c r="AM6674" s="10"/>
    </row>
    <row r="6675" spans="39:39">
      <c r="AM6675" s="10"/>
    </row>
    <row r="6676" spans="39:39">
      <c r="AM6676" s="10"/>
    </row>
    <row r="6677" spans="39:39">
      <c r="AM6677" s="10"/>
    </row>
    <row r="6678" spans="39:39">
      <c r="AM6678" s="10"/>
    </row>
    <row r="6679" spans="39:39">
      <c r="AM6679" s="10"/>
    </row>
    <row r="6680" spans="39:39">
      <c r="AM6680" s="10"/>
    </row>
    <row r="6681" spans="39:39">
      <c r="AM6681" s="10"/>
    </row>
    <row r="6682" spans="39:39">
      <c r="AM6682" s="10"/>
    </row>
    <row r="6683" spans="39:39">
      <c r="AM6683" s="10"/>
    </row>
    <row r="6684" spans="39:39">
      <c r="AM6684" s="10"/>
    </row>
    <row r="6685" spans="39:39">
      <c r="AM6685" s="10"/>
    </row>
    <row r="6686" spans="39:39">
      <c r="AM6686" s="10"/>
    </row>
    <row r="6687" spans="39:39">
      <c r="AM6687" s="10"/>
    </row>
    <row r="6688" spans="39:39">
      <c r="AM6688" s="10"/>
    </row>
    <row r="6689" spans="39:39">
      <c r="AM6689" s="10"/>
    </row>
    <row r="6690" spans="39:39">
      <c r="AM6690" s="10"/>
    </row>
    <row r="6691" spans="39:39">
      <c r="AM6691" s="10"/>
    </row>
    <row r="6692" spans="39:39">
      <c r="AM6692" s="10"/>
    </row>
    <row r="6693" spans="39:39">
      <c r="AM6693" s="10"/>
    </row>
    <row r="6694" spans="39:39">
      <c r="AM6694" s="10"/>
    </row>
    <row r="6695" spans="39:39">
      <c r="AM6695" s="10"/>
    </row>
    <row r="6696" spans="39:39">
      <c r="AM6696" s="10"/>
    </row>
    <row r="6697" spans="39:39">
      <c r="AM6697" s="10"/>
    </row>
    <row r="6698" spans="39:39">
      <c r="AM6698" s="10"/>
    </row>
    <row r="6699" spans="39:39">
      <c r="AM6699" s="10"/>
    </row>
    <row r="6700" spans="39:39">
      <c r="AM6700" s="10"/>
    </row>
    <row r="6701" spans="39:39">
      <c r="AM6701" s="10"/>
    </row>
    <row r="6702" spans="39:39">
      <c r="AM6702" s="10"/>
    </row>
    <row r="6703" spans="39:39">
      <c r="AM6703" s="10"/>
    </row>
    <row r="6704" spans="39:39">
      <c r="AM6704" s="10"/>
    </row>
    <row r="6705" spans="39:39">
      <c r="AM6705" s="10"/>
    </row>
    <row r="6706" spans="39:39">
      <c r="AM6706" s="10"/>
    </row>
    <row r="6707" spans="39:39">
      <c r="AM6707" s="10"/>
    </row>
    <row r="6708" spans="39:39">
      <c r="AM6708" s="10"/>
    </row>
    <row r="6709" spans="39:39">
      <c r="AM6709" s="10"/>
    </row>
    <row r="6710" spans="39:39">
      <c r="AM6710" s="10"/>
    </row>
    <row r="6711" spans="39:39">
      <c r="AM6711" s="10"/>
    </row>
    <row r="6712" spans="39:39">
      <c r="AM6712" s="10"/>
    </row>
    <row r="6713" spans="39:39">
      <c r="AM6713" s="10"/>
    </row>
    <row r="6714" spans="39:39">
      <c r="AM6714" s="10"/>
    </row>
    <row r="6715" spans="39:39">
      <c r="AM6715" s="10"/>
    </row>
    <row r="6716" spans="39:39">
      <c r="AM6716" s="10"/>
    </row>
    <row r="6717" spans="39:39">
      <c r="AM6717" s="10"/>
    </row>
    <row r="6718" spans="39:39">
      <c r="AM6718" s="10"/>
    </row>
    <row r="6719" spans="39:39">
      <c r="AM6719" s="10"/>
    </row>
    <row r="6720" spans="39:39">
      <c r="AM6720" s="10"/>
    </row>
    <row r="6721" spans="39:39">
      <c r="AM6721" s="10"/>
    </row>
    <row r="6722" spans="39:39">
      <c r="AM6722" s="10"/>
    </row>
    <row r="6723" spans="39:39">
      <c r="AM6723" s="10"/>
    </row>
    <row r="6724" spans="39:39">
      <c r="AM6724" s="10"/>
    </row>
    <row r="6725" spans="39:39">
      <c r="AM6725" s="10"/>
    </row>
    <row r="6726" spans="39:39">
      <c r="AM6726" s="10"/>
    </row>
    <row r="6727" spans="39:39">
      <c r="AM6727" s="10"/>
    </row>
    <row r="6728" spans="39:39">
      <c r="AM6728" s="10"/>
    </row>
    <row r="6729" spans="39:39">
      <c r="AM6729" s="10"/>
    </row>
    <row r="6730" spans="39:39">
      <c r="AM6730" s="10"/>
    </row>
    <row r="6731" spans="39:39">
      <c r="AM6731" s="10"/>
    </row>
    <row r="6732" spans="39:39">
      <c r="AM6732" s="10"/>
    </row>
    <row r="6733" spans="39:39">
      <c r="AM6733" s="10"/>
    </row>
    <row r="6734" spans="39:39">
      <c r="AM6734" s="10"/>
    </row>
    <row r="6735" spans="39:39">
      <c r="AM6735" s="10"/>
    </row>
    <row r="6736" spans="39:39">
      <c r="AM6736" s="10"/>
    </row>
    <row r="6737" spans="39:39">
      <c r="AM6737" s="10"/>
    </row>
    <row r="6738" spans="39:39">
      <c r="AM6738" s="10"/>
    </row>
    <row r="6739" spans="39:39">
      <c r="AM6739" s="10"/>
    </row>
    <row r="6740" spans="39:39">
      <c r="AM6740" s="10"/>
    </row>
    <row r="6741" spans="39:39">
      <c r="AM6741" s="10"/>
    </row>
    <row r="6742" spans="39:39">
      <c r="AM6742" s="10"/>
    </row>
    <row r="6743" spans="39:39">
      <c r="AM6743" s="10"/>
    </row>
    <row r="6744" spans="39:39">
      <c r="AM6744" s="10"/>
    </row>
    <row r="6745" spans="39:39">
      <c r="AM6745" s="10"/>
    </row>
    <row r="6746" spans="39:39">
      <c r="AM6746" s="10"/>
    </row>
    <row r="6747" spans="39:39">
      <c r="AM6747" s="10"/>
    </row>
    <row r="6748" spans="39:39">
      <c r="AM6748" s="10"/>
    </row>
    <row r="6749" spans="39:39">
      <c r="AM6749" s="10"/>
    </row>
    <row r="6750" spans="39:39">
      <c r="AM6750" s="10"/>
    </row>
    <row r="6751" spans="39:39">
      <c r="AM6751" s="10"/>
    </row>
    <row r="6752" spans="39:39">
      <c r="AM6752" s="10"/>
    </row>
    <row r="6753" spans="39:39">
      <c r="AM6753" s="10"/>
    </row>
    <row r="6754" spans="39:39">
      <c r="AM6754" s="10"/>
    </row>
    <row r="6755" spans="39:39">
      <c r="AM6755" s="10"/>
    </row>
    <row r="6756" spans="39:39">
      <c r="AM6756" s="10"/>
    </row>
    <row r="6757" spans="39:39">
      <c r="AM6757" s="10"/>
    </row>
    <row r="6758" spans="39:39">
      <c r="AM6758" s="10"/>
    </row>
    <row r="6759" spans="39:39">
      <c r="AM6759" s="10"/>
    </row>
    <row r="6760" spans="39:39">
      <c r="AM6760" s="10"/>
    </row>
    <row r="6761" spans="39:39">
      <c r="AM6761" s="10"/>
    </row>
    <row r="6762" spans="39:39">
      <c r="AM6762" s="10"/>
    </row>
    <row r="6763" spans="39:39">
      <c r="AM6763" s="10"/>
    </row>
    <row r="6764" spans="39:39">
      <c r="AM6764" s="10"/>
    </row>
    <row r="6765" spans="39:39">
      <c r="AM6765" s="10"/>
    </row>
    <row r="6766" spans="39:39">
      <c r="AM6766" s="10"/>
    </row>
    <row r="6767" spans="39:39">
      <c r="AM6767" s="10"/>
    </row>
    <row r="6768" spans="39:39">
      <c r="AM6768" s="10"/>
    </row>
    <row r="6769" spans="39:39">
      <c r="AM6769" s="10"/>
    </row>
    <row r="6770" spans="39:39">
      <c r="AM6770" s="10"/>
    </row>
    <row r="6771" spans="39:39">
      <c r="AM6771" s="10"/>
    </row>
    <row r="6772" spans="39:39">
      <c r="AM6772" s="10"/>
    </row>
    <row r="6773" spans="39:39">
      <c r="AM6773" s="10"/>
    </row>
    <row r="6774" spans="39:39">
      <c r="AM6774" s="10"/>
    </row>
    <row r="6775" spans="39:39">
      <c r="AM6775" s="10"/>
    </row>
    <row r="6776" spans="39:39">
      <c r="AM6776" s="10"/>
    </row>
    <row r="6777" spans="39:39">
      <c r="AM6777" s="10"/>
    </row>
    <row r="6778" spans="39:39">
      <c r="AM6778" s="10"/>
    </row>
    <row r="6779" spans="39:39">
      <c r="AM6779" s="10"/>
    </row>
    <row r="6780" spans="39:39">
      <c r="AM6780" s="10"/>
    </row>
    <row r="6781" spans="39:39">
      <c r="AM6781" s="10"/>
    </row>
    <row r="6782" spans="39:39">
      <c r="AM6782" s="10"/>
    </row>
    <row r="6783" spans="39:39">
      <c r="AM6783" s="10"/>
    </row>
    <row r="6784" spans="39:39">
      <c r="AM6784" s="10"/>
    </row>
    <row r="6785" spans="39:39">
      <c r="AM6785" s="10"/>
    </row>
    <row r="6786" spans="39:39">
      <c r="AM6786" s="10"/>
    </row>
    <row r="6787" spans="39:39">
      <c r="AM6787" s="10"/>
    </row>
    <row r="6788" spans="39:39">
      <c r="AM6788" s="10"/>
    </row>
    <row r="6789" spans="39:39">
      <c r="AM6789" s="10"/>
    </row>
    <row r="6790" spans="39:39">
      <c r="AM6790" s="10"/>
    </row>
    <row r="6791" spans="39:39">
      <c r="AM6791" s="10"/>
    </row>
    <row r="6792" spans="39:39">
      <c r="AM6792" s="10"/>
    </row>
    <row r="6793" spans="39:39">
      <c r="AM6793" s="10"/>
    </row>
    <row r="6794" spans="39:39">
      <c r="AM6794" s="10"/>
    </row>
    <row r="6795" spans="39:39">
      <c r="AM6795" s="10"/>
    </row>
    <row r="6796" spans="39:39">
      <c r="AM6796" s="10"/>
    </row>
    <row r="6797" spans="39:39">
      <c r="AM6797" s="10"/>
    </row>
    <row r="6798" spans="39:39">
      <c r="AM6798" s="10"/>
    </row>
    <row r="6799" spans="39:39">
      <c r="AM6799" s="10"/>
    </row>
    <row r="6800" spans="39:39">
      <c r="AM6800" s="10"/>
    </row>
    <row r="6801" spans="39:39">
      <c r="AM6801" s="10"/>
    </row>
    <row r="6802" spans="39:39">
      <c r="AM6802" s="10"/>
    </row>
    <row r="6803" spans="39:39">
      <c r="AM6803" s="10"/>
    </row>
    <row r="6804" spans="39:39">
      <c r="AM6804" s="10"/>
    </row>
    <row r="6805" spans="39:39">
      <c r="AM6805" s="10"/>
    </row>
    <row r="6806" spans="39:39">
      <c r="AM6806" s="10"/>
    </row>
    <row r="6807" spans="39:39">
      <c r="AM6807" s="10"/>
    </row>
    <row r="6808" spans="39:39">
      <c r="AM6808" s="10"/>
    </row>
    <row r="6809" spans="39:39">
      <c r="AM6809" s="10"/>
    </row>
    <row r="6810" spans="39:39">
      <c r="AM6810" s="10"/>
    </row>
    <row r="6811" spans="39:39">
      <c r="AM6811" s="10"/>
    </row>
    <row r="6812" spans="39:39">
      <c r="AM6812" s="10"/>
    </row>
    <row r="6813" spans="39:39">
      <c r="AM6813" s="10"/>
    </row>
    <row r="6814" spans="39:39">
      <c r="AM6814" s="10"/>
    </row>
    <row r="6815" spans="39:39">
      <c r="AM6815" s="10"/>
    </row>
    <row r="6816" spans="39:39">
      <c r="AM6816" s="10"/>
    </row>
    <row r="6817" spans="39:39">
      <c r="AM6817" s="10"/>
    </row>
    <row r="6818" spans="39:39">
      <c r="AM6818" s="10"/>
    </row>
    <row r="6819" spans="39:39">
      <c r="AM6819" s="10"/>
    </row>
    <row r="6820" spans="39:39">
      <c r="AM6820" s="10"/>
    </row>
    <row r="6821" spans="39:39">
      <c r="AM6821" s="10"/>
    </row>
    <row r="6822" spans="39:39">
      <c r="AM6822" s="10"/>
    </row>
    <row r="6823" spans="39:39">
      <c r="AM6823" s="10"/>
    </row>
    <row r="6824" spans="39:39">
      <c r="AM6824" s="10"/>
    </row>
    <row r="6825" spans="39:39">
      <c r="AM6825" s="10"/>
    </row>
    <row r="6826" spans="39:39">
      <c r="AM6826" s="10"/>
    </row>
    <row r="6827" spans="39:39">
      <c r="AM6827" s="10"/>
    </row>
    <row r="6828" spans="39:39">
      <c r="AM6828" s="10"/>
    </row>
    <row r="6829" spans="39:39">
      <c r="AM6829" s="10"/>
    </row>
    <row r="6830" spans="39:39">
      <c r="AM6830" s="10"/>
    </row>
    <row r="6831" spans="39:39">
      <c r="AM6831" s="10"/>
    </row>
    <row r="6832" spans="39:39">
      <c r="AM6832" s="10"/>
    </row>
    <row r="6833" spans="39:39">
      <c r="AM6833" s="10"/>
    </row>
    <row r="6834" spans="39:39">
      <c r="AM6834" s="10"/>
    </row>
    <row r="6835" spans="39:39">
      <c r="AM6835" s="10"/>
    </row>
    <row r="6836" spans="39:39">
      <c r="AM6836" s="10"/>
    </row>
    <row r="6837" spans="39:39">
      <c r="AM6837" s="10"/>
    </row>
    <row r="6838" spans="39:39">
      <c r="AM6838" s="10"/>
    </row>
    <row r="6839" spans="39:39">
      <c r="AM6839" s="10"/>
    </row>
    <row r="6840" spans="39:39">
      <c r="AM6840" s="10"/>
    </row>
    <row r="6841" spans="39:39">
      <c r="AM6841" s="10"/>
    </row>
    <row r="6842" spans="39:39">
      <c r="AM6842" s="10"/>
    </row>
    <row r="6843" spans="39:39">
      <c r="AM6843" s="10"/>
    </row>
    <row r="6844" spans="39:39">
      <c r="AM6844" s="10"/>
    </row>
    <row r="6845" spans="39:39">
      <c r="AM6845" s="10"/>
    </row>
    <row r="6846" spans="39:39">
      <c r="AM6846" s="10"/>
    </row>
    <row r="6847" spans="39:39">
      <c r="AM6847" s="10"/>
    </row>
    <row r="6848" spans="39:39">
      <c r="AM6848" s="10"/>
    </row>
    <row r="6849" spans="39:39">
      <c r="AM6849" s="10"/>
    </row>
    <row r="6850" spans="39:39">
      <c r="AM6850" s="10"/>
    </row>
    <row r="6851" spans="39:39">
      <c r="AM6851" s="10"/>
    </row>
    <row r="6852" spans="39:39">
      <c r="AM6852" s="10"/>
    </row>
    <row r="6853" spans="39:39">
      <c r="AM6853" s="10"/>
    </row>
    <row r="6854" spans="39:39">
      <c r="AM6854" s="10"/>
    </row>
    <row r="6855" spans="39:39">
      <c r="AM6855" s="10"/>
    </row>
    <row r="6856" spans="39:39">
      <c r="AM6856" s="10"/>
    </row>
    <row r="6857" spans="39:39">
      <c r="AM6857" s="10"/>
    </row>
    <row r="6858" spans="39:39">
      <c r="AM6858" s="10"/>
    </row>
    <row r="6859" spans="39:39">
      <c r="AM6859" s="10"/>
    </row>
    <row r="6860" spans="39:39">
      <c r="AM6860" s="10"/>
    </row>
    <row r="6861" spans="39:39">
      <c r="AM6861" s="10"/>
    </row>
    <row r="6862" spans="39:39">
      <c r="AM6862" s="10"/>
    </row>
    <row r="6863" spans="39:39">
      <c r="AM6863" s="10"/>
    </row>
    <row r="6864" spans="39:39">
      <c r="AM6864" s="10"/>
    </row>
    <row r="6865" spans="39:39">
      <c r="AM6865" s="10"/>
    </row>
    <row r="6866" spans="39:39">
      <c r="AM6866" s="10"/>
    </row>
    <row r="6867" spans="39:39">
      <c r="AM6867" s="10"/>
    </row>
    <row r="6868" spans="39:39">
      <c r="AM6868" s="10"/>
    </row>
    <row r="6869" spans="39:39">
      <c r="AM6869" s="10"/>
    </row>
    <row r="6870" spans="39:39">
      <c r="AM6870" s="10"/>
    </row>
    <row r="6871" spans="39:39">
      <c r="AM6871" s="10"/>
    </row>
    <row r="6872" spans="39:39">
      <c r="AM6872" s="10"/>
    </row>
    <row r="6873" spans="39:39">
      <c r="AM6873" s="10"/>
    </row>
    <row r="6874" spans="39:39">
      <c r="AM6874" s="10"/>
    </row>
    <row r="6875" spans="39:39">
      <c r="AM6875" s="10"/>
    </row>
    <row r="6876" spans="39:39">
      <c r="AM6876" s="10"/>
    </row>
    <row r="6877" spans="39:39">
      <c r="AM6877" s="10"/>
    </row>
    <row r="6878" spans="39:39">
      <c r="AM6878" s="10"/>
    </row>
    <row r="6879" spans="39:39">
      <c r="AM6879" s="10"/>
    </row>
    <row r="6880" spans="39:39">
      <c r="AM6880" s="10"/>
    </row>
    <row r="6881" spans="39:39">
      <c r="AM6881" s="10"/>
    </row>
    <row r="6882" spans="39:39">
      <c r="AM6882" s="10"/>
    </row>
    <row r="6883" spans="39:39">
      <c r="AM6883" s="10"/>
    </row>
    <row r="6884" spans="39:39">
      <c r="AM6884" s="10"/>
    </row>
    <row r="6885" spans="39:39">
      <c r="AM6885" s="10"/>
    </row>
    <row r="6886" spans="39:39">
      <c r="AM6886" s="10"/>
    </row>
    <row r="6887" spans="39:39">
      <c r="AM6887" s="10"/>
    </row>
    <row r="6888" spans="39:39">
      <c r="AM6888" s="10"/>
    </row>
    <row r="6889" spans="39:39">
      <c r="AM6889" s="10"/>
    </row>
    <row r="6890" spans="39:39">
      <c r="AM6890" s="10"/>
    </row>
    <row r="6891" spans="39:39">
      <c r="AM6891" s="10"/>
    </row>
    <row r="6892" spans="39:39">
      <c r="AM6892" s="10"/>
    </row>
    <row r="6893" spans="39:39">
      <c r="AM6893" s="10"/>
    </row>
    <row r="6894" spans="39:39">
      <c r="AM6894" s="10"/>
    </row>
    <row r="6895" spans="39:39">
      <c r="AM6895" s="10"/>
    </row>
    <row r="6896" spans="39:39">
      <c r="AM6896" s="10"/>
    </row>
    <row r="6897" spans="39:39">
      <c r="AM6897" s="10"/>
    </row>
    <row r="6898" spans="39:39">
      <c r="AM6898" s="10"/>
    </row>
    <row r="6899" spans="39:39">
      <c r="AM6899" s="10"/>
    </row>
    <row r="6900" spans="39:39">
      <c r="AM6900" s="10"/>
    </row>
    <row r="6901" spans="39:39">
      <c r="AM6901" s="10"/>
    </row>
    <row r="6902" spans="39:39">
      <c r="AM6902" s="10"/>
    </row>
    <row r="6903" spans="39:39">
      <c r="AM6903" s="10"/>
    </row>
    <row r="6904" spans="39:39">
      <c r="AM6904" s="10"/>
    </row>
    <row r="6905" spans="39:39">
      <c r="AM6905" s="10"/>
    </row>
    <row r="6906" spans="39:39">
      <c r="AM6906" s="10"/>
    </row>
    <row r="6907" spans="39:39">
      <c r="AM6907" s="10"/>
    </row>
    <row r="6908" spans="39:39">
      <c r="AM6908" s="10"/>
    </row>
    <row r="6909" spans="39:39">
      <c r="AM6909" s="10"/>
    </row>
    <row r="6910" spans="39:39">
      <c r="AM6910" s="10"/>
    </row>
    <row r="6911" spans="39:39">
      <c r="AM6911" s="10"/>
    </row>
    <row r="6912" spans="39:39">
      <c r="AM6912" s="10"/>
    </row>
    <row r="6913" spans="39:39">
      <c r="AM6913" s="10"/>
    </row>
    <row r="6914" spans="39:39">
      <c r="AM6914" s="10"/>
    </row>
    <row r="6915" spans="39:39">
      <c r="AM6915" s="10"/>
    </row>
    <row r="6916" spans="39:39">
      <c r="AM6916" s="10"/>
    </row>
    <row r="6917" spans="39:39">
      <c r="AM6917" s="10"/>
    </row>
    <row r="6918" spans="39:39">
      <c r="AM6918" s="10"/>
    </row>
    <row r="6919" spans="39:39">
      <c r="AM6919" s="10"/>
    </row>
    <row r="6920" spans="39:39">
      <c r="AM6920" s="10"/>
    </row>
    <row r="6921" spans="39:39">
      <c r="AM6921" s="10"/>
    </row>
    <row r="6922" spans="39:39">
      <c r="AM6922" s="10"/>
    </row>
    <row r="6923" spans="39:39">
      <c r="AM6923" s="10"/>
    </row>
    <row r="6924" spans="39:39">
      <c r="AM6924" s="10"/>
    </row>
    <row r="6925" spans="39:39">
      <c r="AM6925" s="10"/>
    </row>
    <row r="6926" spans="39:39">
      <c r="AM6926" s="10"/>
    </row>
    <row r="6927" spans="39:39">
      <c r="AM6927" s="10"/>
    </row>
    <row r="6928" spans="39:39">
      <c r="AM6928" s="10"/>
    </row>
    <row r="6929" spans="39:39">
      <c r="AM6929" s="10"/>
    </row>
    <row r="6930" spans="39:39">
      <c r="AM6930" s="10"/>
    </row>
    <row r="6931" spans="39:39">
      <c r="AM6931" s="10"/>
    </row>
    <row r="6932" spans="39:39">
      <c r="AM6932" s="10"/>
    </row>
    <row r="6933" spans="39:39">
      <c r="AM6933" s="10"/>
    </row>
    <row r="6934" spans="39:39">
      <c r="AM6934" s="10"/>
    </row>
    <row r="6935" spans="39:39">
      <c r="AM6935" s="10"/>
    </row>
    <row r="6936" spans="39:39">
      <c r="AM6936" s="10"/>
    </row>
    <row r="6937" spans="39:39">
      <c r="AM6937" s="10"/>
    </row>
    <row r="6938" spans="39:39">
      <c r="AM6938" s="10"/>
    </row>
    <row r="6939" spans="39:39">
      <c r="AM6939" s="10"/>
    </row>
    <row r="6940" spans="39:39">
      <c r="AM6940" s="10"/>
    </row>
    <row r="6941" spans="39:39">
      <c r="AM6941" s="10"/>
    </row>
    <row r="6942" spans="39:39">
      <c r="AM6942" s="10"/>
    </row>
    <row r="6943" spans="39:39">
      <c r="AM6943" s="10"/>
    </row>
    <row r="6944" spans="39:39">
      <c r="AM6944" s="10"/>
    </row>
    <row r="6945" spans="39:39">
      <c r="AM6945" s="10"/>
    </row>
    <row r="6946" spans="39:39">
      <c r="AM6946" s="10"/>
    </row>
    <row r="6947" spans="39:39">
      <c r="AM6947" s="10"/>
    </row>
    <row r="6948" spans="39:39">
      <c r="AM6948" s="10"/>
    </row>
    <row r="6949" spans="39:39">
      <c r="AM6949" s="10"/>
    </row>
    <row r="6950" spans="39:39">
      <c r="AM6950" s="10"/>
    </row>
    <row r="6951" spans="39:39">
      <c r="AM6951" s="10"/>
    </row>
    <row r="6952" spans="39:39">
      <c r="AM6952" s="10"/>
    </row>
    <row r="6953" spans="39:39">
      <c r="AM6953" s="10"/>
    </row>
    <row r="6954" spans="39:39">
      <c r="AM6954" s="10"/>
    </row>
    <row r="6955" spans="39:39">
      <c r="AM6955" s="10"/>
    </row>
    <row r="6956" spans="39:39">
      <c r="AM6956" s="10"/>
    </row>
    <row r="6957" spans="39:39">
      <c r="AM6957" s="10"/>
    </row>
    <row r="6958" spans="39:39">
      <c r="AM6958" s="10"/>
    </row>
    <row r="6959" spans="39:39">
      <c r="AM6959" s="10"/>
    </row>
    <row r="6960" spans="39:39">
      <c r="AM6960" s="10"/>
    </row>
    <row r="6961" spans="39:39">
      <c r="AM6961" s="10"/>
    </row>
    <row r="6962" spans="39:39">
      <c r="AM6962" s="10"/>
    </row>
    <row r="6963" spans="39:39">
      <c r="AM6963" s="10"/>
    </row>
    <row r="6964" spans="39:39">
      <c r="AM6964" s="10"/>
    </row>
    <row r="6965" spans="39:39">
      <c r="AM6965" s="10"/>
    </row>
    <row r="6966" spans="39:39">
      <c r="AM6966" s="10"/>
    </row>
    <row r="6967" spans="39:39">
      <c r="AM6967" s="10"/>
    </row>
    <row r="6968" spans="39:39">
      <c r="AM6968" s="10"/>
    </row>
    <row r="6969" spans="39:39">
      <c r="AM6969" s="10"/>
    </row>
    <row r="6970" spans="39:39">
      <c r="AM6970" s="10"/>
    </row>
    <row r="6971" spans="39:39">
      <c r="AM6971" s="10"/>
    </row>
    <row r="6972" spans="39:39">
      <c r="AM6972" s="10"/>
    </row>
    <row r="6973" spans="39:39">
      <c r="AM6973" s="10"/>
    </row>
    <row r="6974" spans="39:39">
      <c r="AM6974" s="10"/>
    </row>
    <row r="6975" spans="39:39">
      <c r="AM6975" s="10"/>
    </row>
    <row r="6976" spans="39:39">
      <c r="AM6976" s="10"/>
    </row>
    <row r="6977" spans="39:39">
      <c r="AM6977" s="10"/>
    </row>
    <row r="6978" spans="39:39">
      <c r="AM6978" s="10"/>
    </row>
    <row r="6979" spans="39:39">
      <c r="AM6979" s="10"/>
    </row>
    <row r="6980" spans="39:39">
      <c r="AM6980" s="10"/>
    </row>
    <row r="6981" spans="39:39">
      <c r="AM6981" s="10"/>
    </row>
    <row r="6982" spans="39:39">
      <c r="AM6982" s="10"/>
    </row>
    <row r="6983" spans="39:39">
      <c r="AM6983" s="10"/>
    </row>
    <row r="6984" spans="39:39">
      <c r="AM6984" s="10"/>
    </row>
    <row r="6985" spans="39:39">
      <c r="AM6985" s="10"/>
    </row>
    <row r="6986" spans="39:39">
      <c r="AM6986" s="10"/>
    </row>
    <row r="6987" spans="39:39">
      <c r="AM6987" s="10"/>
    </row>
    <row r="6988" spans="39:39">
      <c r="AM6988" s="10"/>
    </row>
    <row r="6989" spans="39:39">
      <c r="AM6989" s="10"/>
    </row>
    <row r="6990" spans="39:39">
      <c r="AM6990" s="10"/>
    </row>
    <row r="6991" spans="39:39">
      <c r="AM6991" s="10"/>
    </row>
    <row r="6992" spans="39:39">
      <c r="AM6992" s="10"/>
    </row>
    <row r="6993" spans="39:39">
      <c r="AM6993" s="10"/>
    </row>
    <row r="6994" spans="39:39">
      <c r="AM6994" s="10"/>
    </row>
    <row r="6995" spans="39:39">
      <c r="AM6995" s="10"/>
    </row>
    <row r="6996" spans="39:39">
      <c r="AM6996" s="10"/>
    </row>
    <row r="6997" spans="39:39">
      <c r="AM6997" s="10"/>
    </row>
    <row r="6998" spans="39:39">
      <c r="AM6998" s="10"/>
    </row>
    <row r="6999" spans="39:39">
      <c r="AM6999" s="10"/>
    </row>
    <row r="7000" spans="39:39">
      <c r="AM7000" s="10"/>
    </row>
    <row r="7001" spans="39:39">
      <c r="AM7001" s="10"/>
    </row>
    <row r="7002" spans="39:39">
      <c r="AM7002" s="10"/>
    </row>
    <row r="7003" spans="39:39">
      <c r="AM7003" s="10"/>
    </row>
    <row r="7004" spans="39:39">
      <c r="AM7004" s="10"/>
    </row>
    <row r="7005" spans="39:39">
      <c r="AM7005" s="10"/>
    </row>
    <row r="7006" spans="39:39">
      <c r="AM7006" s="10"/>
    </row>
    <row r="7007" spans="39:39">
      <c r="AM7007" s="10"/>
    </row>
    <row r="7008" spans="39:39">
      <c r="AM7008" s="10"/>
    </row>
    <row r="7009" spans="39:39">
      <c r="AM7009" s="10"/>
    </row>
    <row r="7010" spans="39:39">
      <c r="AM7010" s="10"/>
    </row>
    <row r="7011" spans="39:39">
      <c r="AM7011" s="10"/>
    </row>
    <row r="7012" spans="39:39">
      <c r="AM7012" s="10"/>
    </row>
    <row r="7013" spans="39:39">
      <c r="AM7013" s="10"/>
    </row>
    <row r="7014" spans="39:39">
      <c r="AM7014" s="10"/>
    </row>
    <row r="7015" spans="39:39">
      <c r="AM7015" s="10"/>
    </row>
    <row r="7016" spans="39:39">
      <c r="AM7016" s="10"/>
    </row>
    <row r="7017" spans="39:39">
      <c r="AM7017" s="10"/>
    </row>
    <row r="7018" spans="39:39">
      <c r="AM7018" s="10"/>
    </row>
    <row r="7019" spans="39:39">
      <c r="AM7019" s="10"/>
    </row>
    <row r="7020" spans="39:39">
      <c r="AM7020" s="10"/>
    </row>
    <row r="7021" spans="39:39">
      <c r="AM7021" s="10"/>
    </row>
    <row r="7022" spans="39:39">
      <c r="AM7022" s="10"/>
    </row>
    <row r="7023" spans="39:39">
      <c r="AM7023" s="10"/>
    </row>
    <row r="7024" spans="39:39">
      <c r="AM7024" s="10"/>
    </row>
    <row r="7025" spans="39:39">
      <c r="AM7025" s="10"/>
    </row>
    <row r="7026" spans="39:39">
      <c r="AM7026" s="10"/>
    </row>
    <row r="7027" spans="39:39">
      <c r="AM7027" s="10"/>
    </row>
    <row r="7028" spans="39:39">
      <c r="AM7028" s="10"/>
    </row>
    <row r="7029" spans="39:39">
      <c r="AM7029" s="10"/>
    </row>
    <row r="7030" spans="39:39">
      <c r="AM7030" s="10"/>
    </row>
    <row r="7031" spans="39:39">
      <c r="AM7031" s="10"/>
    </row>
    <row r="7032" spans="39:39">
      <c r="AM7032" s="10"/>
    </row>
    <row r="7033" spans="39:39">
      <c r="AM7033" s="10"/>
    </row>
    <row r="7034" spans="39:39">
      <c r="AM7034" s="10"/>
    </row>
    <row r="7035" spans="39:39">
      <c r="AM7035" s="10"/>
    </row>
    <row r="7036" spans="39:39">
      <c r="AM7036" s="10"/>
    </row>
    <row r="7037" spans="39:39">
      <c r="AM7037" s="10"/>
    </row>
    <row r="7038" spans="39:39">
      <c r="AM7038" s="10"/>
    </row>
    <row r="7039" spans="39:39">
      <c r="AM7039" s="10"/>
    </row>
    <row r="7040" spans="39:39">
      <c r="AM7040" s="10"/>
    </row>
    <row r="7041" spans="39:39">
      <c r="AM7041" s="10"/>
    </row>
    <row r="7042" spans="39:39">
      <c r="AM7042" s="10"/>
    </row>
    <row r="7043" spans="39:39">
      <c r="AM7043" s="10"/>
    </row>
    <row r="7044" spans="39:39">
      <c r="AM7044" s="10"/>
    </row>
    <row r="7045" spans="39:39">
      <c r="AM7045" s="10"/>
    </row>
    <row r="7046" spans="39:39">
      <c r="AM7046" s="10"/>
    </row>
    <row r="7047" spans="39:39">
      <c r="AM7047" s="10"/>
    </row>
    <row r="7048" spans="39:39">
      <c r="AM7048" s="10"/>
    </row>
    <row r="7049" spans="39:39">
      <c r="AM7049" s="10"/>
    </row>
    <row r="7050" spans="39:39">
      <c r="AM7050" s="10"/>
    </row>
    <row r="7051" spans="39:39">
      <c r="AM7051" s="10"/>
    </row>
    <row r="7052" spans="39:39">
      <c r="AM7052" s="10"/>
    </row>
    <row r="7053" spans="39:39">
      <c r="AM7053" s="10"/>
    </row>
    <row r="7054" spans="39:39">
      <c r="AM7054" s="10"/>
    </row>
    <row r="7055" spans="39:39">
      <c r="AM7055" s="10"/>
    </row>
    <row r="7056" spans="39:39">
      <c r="AM7056" s="10"/>
    </row>
    <row r="7057" spans="39:39">
      <c r="AM7057" s="10"/>
    </row>
    <row r="7058" spans="39:39">
      <c r="AM7058" s="10"/>
    </row>
    <row r="7059" spans="39:39">
      <c r="AM7059" s="10"/>
    </row>
    <row r="7060" spans="39:39">
      <c r="AM7060" s="10"/>
    </row>
    <row r="7061" spans="39:39">
      <c r="AM7061" s="10"/>
    </row>
    <row r="7062" spans="39:39">
      <c r="AM7062" s="10"/>
    </row>
    <row r="7063" spans="39:39">
      <c r="AM7063" s="10"/>
    </row>
    <row r="7064" spans="39:39">
      <c r="AM7064" s="10"/>
    </row>
    <row r="7065" spans="39:39">
      <c r="AM7065" s="10"/>
    </row>
    <row r="7066" spans="39:39">
      <c r="AM7066" s="10"/>
    </row>
    <row r="7067" spans="39:39">
      <c r="AM7067" s="10"/>
    </row>
    <row r="7068" spans="39:39">
      <c r="AM7068" s="10"/>
    </row>
    <row r="7069" spans="39:39">
      <c r="AM7069" s="10"/>
    </row>
    <row r="7070" spans="39:39">
      <c r="AM7070" s="10"/>
    </row>
    <row r="7071" spans="39:39">
      <c r="AM7071" s="10"/>
    </row>
    <row r="7072" spans="39:39">
      <c r="AM7072" s="10"/>
    </row>
    <row r="7073" spans="39:39">
      <c r="AM7073" s="10"/>
    </row>
    <row r="7074" spans="39:39">
      <c r="AM7074" s="10"/>
    </row>
    <row r="7075" spans="39:39">
      <c r="AM7075" s="10"/>
    </row>
    <row r="7076" spans="39:39">
      <c r="AM7076" s="10"/>
    </row>
    <row r="7077" spans="39:39">
      <c r="AM7077" s="10"/>
    </row>
    <row r="7078" spans="39:39">
      <c r="AM7078" s="10"/>
    </row>
    <row r="7079" spans="39:39">
      <c r="AM7079" s="10"/>
    </row>
    <row r="7080" spans="39:39">
      <c r="AM7080" s="10"/>
    </row>
    <row r="7081" spans="39:39">
      <c r="AM7081" s="10"/>
    </row>
    <row r="7082" spans="39:39">
      <c r="AM7082" s="10"/>
    </row>
    <row r="7083" spans="39:39">
      <c r="AM7083" s="10"/>
    </row>
    <row r="7084" spans="39:39">
      <c r="AM7084" s="10"/>
    </row>
    <row r="7085" spans="39:39">
      <c r="AM7085" s="10"/>
    </row>
    <row r="7086" spans="39:39">
      <c r="AM7086" s="10"/>
    </row>
    <row r="7087" spans="39:39">
      <c r="AM7087" s="10"/>
    </row>
    <row r="7088" spans="39:39">
      <c r="AM7088" s="10"/>
    </row>
    <row r="7089" spans="39:39">
      <c r="AM7089" s="10"/>
    </row>
    <row r="7090" spans="39:39">
      <c r="AM7090" s="10"/>
    </row>
    <row r="7091" spans="39:39">
      <c r="AM7091" s="10"/>
    </row>
    <row r="7092" spans="39:39">
      <c r="AM7092" s="10"/>
    </row>
    <row r="7093" spans="39:39">
      <c r="AM7093" s="10"/>
    </row>
    <row r="7094" spans="39:39">
      <c r="AM7094" s="10"/>
    </row>
    <row r="7095" spans="39:39">
      <c r="AM7095" s="10"/>
    </row>
    <row r="7096" spans="39:39">
      <c r="AM7096" s="10"/>
    </row>
    <row r="7097" spans="39:39">
      <c r="AM7097" s="10"/>
    </row>
    <row r="7098" spans="39:39">
      <c r="AM7098" s="10"/>
    </row>
    <row r="7099" spans="39:39">
      <c r="AM7099" s="10"/>
    </row>
    <row r="7100" spans="39:39">
      <c r="AM7100" s="10"/>
    </row>
    <row r="7101" spans="39:39">
      <c r="AM7101" s="10"/>
    </row>
    <row r="7102" spans="39:39">
      <c r="AM7102" s="10"/>
    </row>
    <row r="7103" spans="39:39">
      <c r="AM7103" s="10"/>
    </row>
    <row r="7104" spans="39:39">
      <c r="AM7104" s="10"/>
    </row>
    <row r="7105" spans="39:39">
      <c r="AM7105" s="10"/>
    </row>
    <row r="7106" spans="39:39">
      <c r="AM7106" s="10"/>
    </row>
    <row r="7107" spans="39:39">
      <c r="AM7107" s="10"/>
    </row>
    <row r="7108" spans="39:39">
      <c r="AM7108" s="10"/>
    </row>
    <row r="7109" spans="39:39">
      <c r="AM7109" s="10"/>
    </row>
    <row r="7110" spans="39:39">
      <c r="AM7110" s="10"/>
    </row>
    <row r="7111" spans="39:39">
      <c r="AM7111" s="10"/>
    </row>
    <row r="7112" spans="39:39">
      <c r="AM7112" s="10"/>
    </row>
    <row r="7113" spans="39:39">
      <c r="AM7113" s="10"/>
    </row>
    <row r="7114" spans="39:39">
      <c r="AM7114" s="10"/>
    </row>
    <row r="7115" spans="39:39">
      <c r="AM7115" s="10"/>
    </row>
    <row r="7116" spans="39:39">
      <c r="AM7116" s="10"/>
    </row>
    <row r="7117" spans="39:39">
      <c r="AM7117" s="10"/>
    </row>
    <row r="7118" spans="39:39">
      <c r="AM7118" s="10"/>
    </row>
    <row r="7119" spans="39:39">
      <c r="AM7119" s="10"/>
    </row>
    <row r="7120" spans="39:39">
      <c r="AM7120" s="10"/>
    </row>
    <row r="7121" spans="39:39">
      <c r="AM7121" s="10"/>
    </row>
    <row r="7122" spans="39:39">
      <c r="AM7122" s="10"/>
    </row>
    <row r="7123" spans="39:39">
      <c r="AM7123" s="10"/>
    </row>
    <row r="7124" spans="39:39">
      <c r="AM7124" s="10"/>
    </row>
    <row r="7125" spans="39:39">
      <c r="AM7125" s="10"/>
    </row>
    <row r="7126" spans="39:39">
      <c r="AM7126" s="10"/>
    </row>
    <row r="7127" spans="39:39">
      <c r="AM7127" s="10"/>
    </row>
    <row r="7128" spans="39:39">
      <c r="AM7128" s="10"/>
    </row>
    <row r="7129" spans="39:39">
      <c r="AM7129" s="10"/>
    </row>
    <row r="7130" spans="39:39">
      <c r="AM7130" s="10"/>
    </row>
    <row r="7131" spans="39:39">
      <c r="AM7131" s="10"/>
    </row>
    <row r="7132" spans="39:39">
      <c r="AM7132" s="10"/>
    </row>
    <row r="7133" spans="39:39">
      <c r="AM7133" s="10"/>
    </row>
    <row r="7134" spans="39:39">
      <c r="AM7134" s="10"/>
    </row>
    <row r="7135" spans="39:39">
      <c r="AM7135" s="10"/>
    </row>
    <row r="7136" spans="39:39">
      <c r="AM7136" s="10"/>
    </row>
    <row r="7137" spans="39:39">
      <c r="AM7137" s="10"/>
    </row>
    <row r="7138" spans="39:39">
      <c r="AM7138" s="10"/>
    </row>
    <row r="7139" spans="39:39">
      <c r="AM7139" s="10"/>
    </row>
    <row r="7140" spans="39:39">
      <c r="AM7140" s="10"/>
    </row>
    <row r="7141" spans="39:39">
      <c r="AM7141" s="10"/>
    </row>
    <row r="7142" spans="39:39">
      <c r="AM7142" s="10"/>
    </row>
    <row r="7143" spans="39:39">
      <c r="AM7143" s="10"/>
    </row>
    <row r="7144" spans="39:39">
      <c r="AM7144" s="10"/>
    </row>
    <row r="7145" spans="39:39">
      <c r="AM7145" s="10"/>
    </row>
    <row r="7146" spans="39:39">
      <c r="AM7146" s="10"/>
    </row>
    <row r="7147" spans="39:39">
      <c r="AM7147" s="10"/>
    </row>
    <row r="7148" spans="39:39">
      <c r="AM7148" s="10"/>
    </row>
    <row r="7149" spans="39:39">
      <c r="AM7149" s="10"/>
    </row>
    <row r="7150" spans="39:39">
      <c r="AM7150" s="10"/>
    </row>
    <row r="7151" spans="39:39">
      <c r="AM7151" s="10"/>
    </row>
    <row r="7152" spans="39:39">
      <c r="AM7152" s="10"/>
    </row>
    <row r="7153" spans="39:39">
      <c r="AM7153" s="10"/>
    </row>
    <row r="7154" spans="39:39">
      <c r="AM7154" s="10"/>
    </row>
    <row r="7155" spans="39:39">
      <c r="AM7155" s="10"/>
    </row>
    <row r="7156" spans="39:39">
      <c r="AM7156" s="10"/>
    </row>
    <row r="7157" spans="39:39">
      <c r="AM7157" s="10"/>
    </row>
    <row r="7158" spans="39:39">
      <c r="AM7158" s="10"/>
    </row>
    <row r="7159" spans="39:39">
      <c r="AM7159" s="10"/>
    </row>
    <row r="7160" spans="39:39">
      <c r="AM7160" s="10"/>
    </row>
    <row r="7161" spans="39:39">
      <c r="AM7161" s="10"/>
    </row>
    <row r="7162" spans="39:39">
      <c r="AM7162" s="10"/>
    </row>
    <row r="7163" spans="39:39">
      <c r="AM7163" s="10"/>
    </row>
    <row r="7164" spans="39:39">
      <c r="AM7164" s="10"/>
    </row>
    <row r="7165" spans="39:39">
      <c r="AM7165" s="10"/>
    </row>
    <row r="7166" spans="39:39">
      <c r="AM7166" s="10"/>
    </row>
    <row r="7167" spans="39:39">
      <c r="AM7167" s="10"/>
    </row>
    <row r="7168" spans="39:39">
      <c r="AM7168" s="10"/>
    </row>
    <row r="7169" spans="39:39">
      <c r="AM7169" s="10"/>
    </row>
    <row r="7170" spans="39:39">
      <c r="AM7170" s="10"/>
    </row>
    <row r="7171" spans="39:39">
      <c r="AM7171" s="10"/>
    </row>
    <row r="7172" spans="39:39">
      <c r="AM7172" s="10"/>
    </row>
    <row r="7173" spans="39:39">
      <c r="AM7173" s="10"/>
    </row>
    <row r="7174" spans="39:39">
      <c r="AM7174" s="10"/>
    </row>
    <row r="7175" spans="39:39">
      <c r="AM7175" s="10"/>
    </row>
    <row r="7176" spans="39:39">
      <c r="AM7176" s="10"/>
    </row>
    <row r="7177" spans="39:39">
      <c r="AM7177" s="10"/>
    </row>
    <row r="7178" spans="39:39">
      <c r="AM7178" s="10"/>
    </row>
    <row r="7179" spans="39:39">
      <c r="AM7179" s="10"/>
    </row>
    <row r="7180" spans="39:39">
      <c r="AM7180" s="10"/>
    </row>
    <row r="7181" spans="39:39">
      <c r="AM7181" s="10"/>
    </row>
    <row r="7182" spans="39:39">
      <c r="AM7182" s="10"/>
    </row>
    <row r="7183" spans="39:39">
      <c r="AM7183" s="10"/>
    </row>
    <row r="7184" spans="39:39">
      <c r="AM7184" s="10"/>
    </row>
    <row r="7185" spans="39:39">
      <c r="AM7185" s="10"/>
    </row>
    <row r="7186" spans="39:39">
      <c r="AM7186" s="10"/>
    </row>
    <row r="7187" spans="39:39">
      <c r="AM7187" s="10"/>
    </row>
    <row r="7188" spans="39:39">
      <c r="AM7188" s="10"/>
    </row>
    <row r="7189" spans="39:39">
      <c r="AM7189" s="10"/>
    </row>
    <row r="7190" spans="39:39">
      <c r="AM7190" s="10"/>
    </row>
    <row r="7191" spans="39:39">
      <c r="AM7191" s="10"/>
    </row>
    <row r="7192" spans="39:39">
      <c r="AM7192" s="10"/>
    </row>
    <row r="7193" spans="39:39">
      <c r="AM7193" s="10"/>
    </row>
    <row r="7194" spans="39:39">
      <c r="AM7194" s="10"/>
    </row>
    <row r="7195" spans="39:39">
      <c r="AM7195" s="10"/>
    </row>
    <row r="7196" spans="39:39">
      <c r="AM7196" s="10"/>
    </row>
    <row r="7197" spans="39:39">
      <c r="AM7197" s="10"/>
    </row>
    <row r="7198" spans="39:39">
      <c r="AM7198" s="10"/>
    </row>
    <row r="7199" spans="39:39">
      <c r="AM7199" s="10"/>
    </row>
    <row r="7200" spans="39:39">
      <c r="AM7200" s="10"/>
    </row>
    <row r="7201" spans="39:39">
      <c r="AM7201" s="10"/>
    </row>
    <row r="7202" spans="39:39">
      <c r="AM7202" s="10"/>
    </row>
    <row r="7203" spans="39:39">
      <c r="AM7203" s="10"/>
    </row>
    <row r="7204" spans="39:39">
      <c r="AM7204" s="10"/>
    </row>
    <row r="7205" spans="39:39">
      <c r="AM7205" s="10"/>
    </row>
    <row r="7206" spans="39:39">
      <c r="AM7206" s="10"/>
    </row>
    <row r="7207" spans="39:39">
      <c r="AM7207" s="10"/>
    </row>
    <row r="7208" spans="39:39">
      <c r="AM7208" s="10"/>
    </row>
    <row r="7209" spans="39:39">
      <c r="AM7209" s="10"/>
    </row>
    <row r="7210" spans="39:39">
      <c r="AM7210" s="10"/>
    </row>
    <row r="7211" spans="39:39">
      <c r="AM7211" s="10"/>
    </row>
    <row r="7212" spans="39:39">
      <c r="AM7212" s="10"/>
    </row>
    <row r="7213" spans="39:39">
      <c r="AM7213" s="10"/>
    </row>
    <row r="7214" spans="39:39">
      <c r="AM7214" s="10"/>
    </row>
    <row r="7215" spans="39:39">
      <c r="AM7215" s="10"/>
    </row>
    <row r="7216" spans="39:39">
      <c r="AM7216" s="10"/>
    </row>
    <row r="7217" spans="39:39">
      <c r="AM7217" s="10"/>
    </row>
    <row r="7218" spans="39:39">
      <c r="AM7218" s="10"/>
    </row>
    <row r="7219" spans="39:39">
      <c r="AM7219" s="10"/>
    </row>
    <row r="7220" spans="39:39">
      <c r="AM7220" s="10"/>
    </row>
    <row r="7221" spans="39:39">
      <c r="AM7221" s="10"/>
    </row>
    <row r="7222" spans="39:39">
      <c r="AM7222" s="10"/>
    </row>
    <row r="7223" spans="39:39">
      <c r="AM7223" s="10"/>
    </row>
    <row r="7224" spans="39:39">
      <c r="AM7224" s="10"/>
    </row>
    <row r="7225" spans="39:39">
      <c r="AM7225" s="10"/>
    </row>
    <row r="7226" spans="39:39">
      <c r="AM7226" s="10"/>
    </row>
    <row r="7227" spans="39:39">
      <c r="AM7227" s="10"/>
    </row>
    <row r="7228" spans="39:39">
      <c r="AM7228" s="10"/>
    </row>
    <row r="7229" spans="39:39">
      <c r="AM7229" s="10"/>
    </row>
    <row r="7230" spans="39:39">
      <c r="AM7230" s="10"/>
    </row>
    <row r="7231" spans="39:39">
      <c r="AM7231" s="10"/>
    </row>
    <row r="7232" spans="39:39">
      <c r="AM7232" s="10"/>
    </row>
    <row r="7233" spans="39:39">
      <c r="AM7233" s="10"/>
    </row>
    <row r="7234" spans="39:39">
      <c r="AM7234" s="10"/>
    </row>
    <row r="7235" spans="39:39">
      <c r="AM7235" s="10"/>
    </row>
    <row r="7236" spans="39:39">
      <c r="AM7236" s="10"/>
    </row>
    <row r="7237" spans="39:39">
      <c r="AM7237" s="10"/>
    </row>
    <row r="7238" spans="39:39">
      <c r="AM7238" s="10"/>
    </row>
    <row r="7239" spans="39:39">
      <c r="AM7239" s="10"/>
    </row>
    <row r="7240" spans="39:39">
      <c r="AM7240" s="10"/>
    </row>
    <row r="7241" spans="39:39">
      <c r="AM7241" s="10"/>
    </row>
    <row r="7242" spans="39:39">
      <c r="AM7242" s="10"/>
    </row>
    <row r="7243" spans="39:39">
      <c r="AM7243" s="10"/>
    </row>
    <row r="7244" spans="39:39">
      <c r="AM7244" s="10"/>
    </row>
    <row r="7245" spans="39:39">
      <c r="AM7245" s="10"/>
    </row>
    <row r="7246" spans="39:39">
      <c r="AM7246" s="10"/>
    </row>
    <row r="7247" spans="39:39">
      <c r="AM7247" s="10"/>
    </row>
    <row r="7248" spans="39:39">
      <c r="AM7248" s="10"/>
    </row>
    <row r="7249" spans="39:39">
      <c r="AM7249" s="10"/>
    </row>
    <row r="7250" spans="39:39">
      <c r="AM7250" s="10"/>
    </row>
    <row r="7251" spans="39:39">
      <c r="AM7251" s="10"/>
    </row>
    <row r="7252" spans="39:39">
      <c r="AM7252" s="10"/>
    </row>
    <row r="7253" spans="39:39">
      <c r="AM7253" s="10"/>
    </row>
    <row r="7254" spans="39:39">
      <c r="AM7254" s="10"/>
    </row>
    <row r="7255" spans="39:39">
      <c r="AM7255" s="10"/>
    </row>
    <row r="7256" spans="39:39">
      <c r="AM7256" s="10"/>
    </row>
    <row r="7257" spans="39:39">
      <c r="AM7257" s="10"/>
    </row>
    <row r="7258" spans="39:39">
      <c r="AM7258" s="10"/>
    </row>
    <row r="7259" spans="39:39">
      <c r="AM7259" s="10"/>
    </row>
    <row r="7260" spans="39:39">
      <c r="AM7260" s="10"/>
    </row>
    <row r="7261" spans="39:39">
      <c r="AM7261" s="10"/>
    </row>
    <row r="7262" spans="39:39">
      <c r="AM7262" s="10"/>
    </row>
    <row r="7263" spans="39:39">
      <c r="AM7263" s="10"/>
    </row>
    <row r="7264" spans="39:39">
      <c r="AM7264" s="10"/>
    </row>
    <row r="7265" spans="39:39">
      <c r="AM7265" s="10"/>
    </row>
    <row r="7266" spans="39:39">
      <c r="AM7266" s="10"/>
    </row>
    <row r="7267" spans="39:39">
      <c r="AM7267" s="10"/>
    </row>
    <row r="7268" spans="39:39">
      <c r="AM7268" s="10"/>
    </row>
    <row r="7269" spans="39:39">
      <c r="AM7269" s="10"/>
    </row>
    <row r="7270" spans="39:39">
      <c r="AM7270" s="10"/>
    </row>
    <row r="7271" spans="39:39">
      <c r="AM7271" s="10"/>
    </row>
    <row r="7272" spans="39:39">
      <c r="AM7272" s="10"/>
    </row>
    <row r="7273" spans="39:39">
      <c r="AM7273" s="10"/>
    </row>
    <row r="7274" spans="39:39">
      <c r="AM7274" s="10"/>
    </row>
    <row r="7275" spans="39:39">
      <c r="AM7275" s="10"/>
    </row>
    <row r="7276" spans="39:39">
      <c r="AM7276" s="10"/>
    </row>
    <row r="7277" spans="39:39">
      <c r="AM7277" s="10"/>
    </row>
    <row r="7278" spans="39:39">
      <c r="AM7278" s="10"/>
    </row>
    <row r="7279" spans="39:39">
      <c r="AM7279" s="10"/>
    </row>
    <row r="7280" spans="39:39">
      <c r="AM7280" s="10"/>
    </row>
    <row r="7281" spans="39:39">
      <c r="AM7281" s="10"/>
    </row>
    <row r="7282" spans="39:39">
      <c r="AM7282" s="10"/>
    </row>
    <row r="7283" spans="39:39">
      <c r="AM7283" s="10"/>
    </row>
    <row r="7284" spans="39:39">
      <c r="AM7284" s="10"/>
    </row>
    <row r="7285" spans="39:39">
      <c r="AM7285" s="10"/>
    </row>
    <row r="7286" spans="39:39">
      <c r="AM7286" s="10"/>
    </row>
    <row r="7287" spans="39:39">
      <c r="AM7287" s="10"/>
    </row>
    <row r="7288" spans="39:39">
      <c r="AM7288" s="10"/>
    </row>
    <row r="7289" spans="39:39">
      <c r="AM7289" s="10"/>
    </row>
    <row r="7290" spans="39:39">
      <c r="AM7290" s="10"/>
    </row>
    <row r="7291" spans="39:39">
      <c r="AM7291" s="10"/>
    </row>
    <row r="7292" spans="39:39">
      <c r="AM7292" s="10"/>
    </row>
    <row r="7293" spans="39:39">
      <c r="AM7293" s="10"/>
    </row>
    <row r="7294" spans="39:39">
      <c r="AM7294" s="10"/>
    </row>
    <row r="7295" spans="39:39">
      <c r="AM7295" s="10"/>
    </row>
    <row r="7296" spans="39:39">
      <c r="AM7296" s="10"/>
    </row>
    <row r="7297" spans="39:39">
      <c r="AM7297" s="10"/>
    </row>
    <row r="7298" spans="39:39">
      <c r="AM7298" s="10"/>
    </row>
    <row r="7299" spans="39:39">
      <c r="AM7299" s="10"/>
    </row>
    <row r="7300" spans="39:39">
      <c r="AM7300" s="10"/>
    </row>
    <row r="7301" spans="39:39">
      <c r="AM7301" s="10"/>
    </row>
    <row r="7302" spans="39:39">
      <c r="AM7302" s="10"/>
    </row>
    <row r="7303" spans="39:39">
      <c r="AM7303" s="10"/>
    </row>
    <row r="7304" spans="39:39">
      <c r="AM7304" s="10"/>
    </row>
    <row r="7305" spans="39:39">
      <c r="AM7305" s="10"/>
    </row>
    <row r="7306" spans="39:39">
      <c r="AM7306" s="10"/>
    </row>
    <row r="7307" spans="39:39">
      <c r="AM7307" s="10"/>
    </row>
    <row r="7308" spans="39:39">
      <c r="AM7308" s="10"/>
    </row>
    <row r="7309" spans="39:39">
      <c r="AM7309" s="10"/>
    </row>
    <row r="7310" spans="39:39">
      <c r="AM7310" s="10"/>
    </row>
    <row r="7311" spans="39:39">
      <c r="AM7311" s="10"/>
    </row>
    <row r="7312" spans="39:39">
      <c r="AM7312" s="10"/>
    </row>
    <row r="7313" spans="39:39">
      <c r="AM7313" s="10"/>
    </row>
    <row r="7314" spans="39:39">
      <c r="AM7314" s="10"/>
    </row>
    <row r="7315" spans="39:39">
      <c r="AM7315" s="10"/>
    </row>
    <row r="7316" spans="39:39">
      <c r="AM7316" s="10"/>
    </row>
    <row r="7317" spans="39:39">
      <c r="AM7317" s="10"/>
    </row>
    <row r="7318" spans="39:39">
      <c r="AM7318" s="10"/>
    </row>
    <row r="7319" spans="39:39">
      <c r="AM7319" s="10"/>
    </row>
    <row r="7320" spans="39:39">
      <c r="AM7320" s="10"/>
    </row>
    <row r="7321" spans="39:39">
      <c r="AM7321" s="10"/>
    </row>
    <row r="7322" spans="39:39">
      <c r="AM7322" s="10"/>
    </row>
    <row r="7323" spans="39:39">
      <c r="AM7323" s="10"/>
    </row>
    <row r="7324" spans="39:39">
      <c r="AM7324" s="10"/>
    </row>
    <row r="7325" spans="39:39">
      <c r="AM7325" s="10"/>
    </row>
    <row r="7326" spans="39:39">
      <c r="AM7326" s="10"/>
    </row>
    <row r="7327" spans="39:39">
      <c r="AM7327" s="10"/>
    </row>
    <row r="7328" spans="39:39">
      <c r="AM7328" s="10"/>
    </row>
    <row r="7329" spans="39:39">
      <c r="AM7329" s="10"/>
    </row>
    <row r="7330" spans="39:39">
      <c r="AM7330" s="10"/>
    </row>
    <row r="7331" spans="39:39">
      <c r="AM7331" s="10"/>
    </row>
    <row r="7332" spans="39:39">
      <c r="AM7332" s="10"/>
    </row>
    <row r="7333" spans="39:39">
      <c r="AM7333" s="10"/>
    </row>
    <row r="7334" spans="39:39">
      <c r="AM7334" s="10"/>
    </row>
    <row r="7335" spans="39:39">
      <c r="AM7335" s="10"/>
    </row>
    <row r="7336" spans="39:39">
      <c r="AM7336" s="10"/>
    </row>
    <row r="7337" spans="39:39">
      <c r="AM7337" s="10"/>
    </row>
    <row r="7338" spans="39:39">
      <c r="AM7338" s="10"/>
    </row>
    <row r="7339" spans="39:39">
      <c r="AM7339" s="10"/>
    </row>
    <row r="7340" spans="39:39">
      <c r="AM7340" s="10"/>
    </row>
    <row r="7341" spans="39:39">
      <c r="AM7341" s="10"/>
    </row>
    <row r="7342" spans="39:39">
      <c r="AM7342" s="10"/>
    </row>
    <row r="7343" spans="39:39">
      <c r="AM7343" s="10"/>
    </row>
    <row r="7344" spans="39:39">
      <c r="AM7344" s="10"/>
    </row>
    <row r="7345" spans="39:39">
      <c r="AM7345" s="10"/>
    </row>
    <row r="7346" spans="39:39">
      <c r="AM7346" s="10"/>
    </row>
    <row r="7347" spans="39:39">
      <c r="AM7347" s="10"/>
    </row>
    <row r="7348" spans="39:39">
      <c r="AM7348" s="10"/>
    </row>
    <row r="7349" spans="39:39">
      <c r="AM7349" s="10"/>
    </row>
    <row r="7350" spans="39:39">
      <c r="AM7350" s="10"/>
    </row>
    <row r="7351" spans="39:39">
      <c r="AM7351" s="10"/>
    </row>
    <row r="7352" spans="39:39">
      <c r="AM7352" s="10"/>
    </row>
    <row r="7353" spans="39:39">
      <c r="AM7353" s="10"/>
    </row>
    <row r="7354" spans="39:39">
      <c r="AM7354" s="10"/>
    </row>
    <row r="7355" spans="39:39">
      <c r="AM7355" s="10"/>
    </row>
    <row r="7356" spans="39:39">
      <c r="AM7356" s="10"/>
    </row>
    <row r="7357" spans="39:39">
      <c r="AM7357" s="10"/>
    </row>
    <row r="7358" spans="39:39">
      <c r="AM7358" s="10"/>
    </row>
    <row r="7359" spans="39:39">
      <c r="AM7359" s="10"/>
    </row>
    <row r="7360" spans="39:39">
      <c r="AM7360" s="10"/>
    </row>
    <row r="7361" spans="39:39">
      <c r="AM7361" s="10"/>
    </row>
    <row r="7362" spans="39:39">
      <c r="AM7362" s="10"/>
    </row>
    <row r="7363" spans="39:39">
      <c r="AM7363" s="10"/>
    </row>
    <row r="7364" spans="39:39">
      <c r="AM7364" s="10"/>
    </row>
    <row r="7365" spans="39:39">
      <c r="AM7365" s="10"/>
    </row>
    <row r="7366" spans="39:39">
      <c r="AM7366" s="10"/>
    </row>
    <row r="7367" spans="39:39">
      <c r="AM7367" s="10"/>
    </row>
    <row r="7368" spans="39:39">
      <c r="AM7368" s="10"/>
    </row>
    <row r="7369" spans="39:39">
      <c r="AM7369" s="10"/>
    </row>
    <row r="7370" spans="39:39">
      <c r="AM7370" s="10"/>
    </row>
    <row r="7371" spans="39:39">
      <c r="AM7371" s="10"/>
    </row>
    <row r="7372" spans="39:39">
      <c r="AM7372" s="10"/>
    </row>
    <row r="7373" spans="39:39">
      <c r="AM7373" s="10"/>
    </row>
    <row r="7374" spans="39:39">
      <c r="AM7374" s="10"/>
    </row>
    <row r="7375" spans="39:39">
      <c r="AM7375" s="10"/>
    </row>
    <row r="7376" spans="39:39">
      <c r="AM7376" s="10"/>
    </row>
    <row r="7377" spans="39:39">
      <c r="AM7377" s="10"/>
    </row>
    <row r="7378" spans="39:39">
      <c r="AM7378" s="10"/>
    </row>
    <row r="7379" spans="39:39">
      <c r="AM7379" s="10"/>
    </row>
    <row r="7380" spans="39:39">
      <c r="AM7380" s="10"/>
    </row>
    <row r="7381" spans="39:39">
      <c r="AM7381" s="10"/>
    </row>
    <row r="7382" spans="39:39">
      <c r="AM7382" s="10"/>
    </row>
    <row r="7383" spans="39:39">
      <c r="AM7383" s="10"/>
    </row>
    <row r="7384" spans="39:39">
      <c r="AM7384" s="10"/>
    </row>
    <row r="7385" spans="39:39">
      <c r="AM7385" s="10"/>
    </row>
    <row r="7386" spans="39:39">
      <c r="AM7386" s="10"/>
    </row>
    <row r="7387" spans="39:39">
      <c r="AM7387" s="10"/>
    </row>
    <row r="7388" spans="39:39">
      <c r="AM7388" s="10"/>
    </row>
    <row r="7389" spans="39:39">
      <c r="AM7389" s="10"/>
    </row>
    <row r="7390" spans="39:39">
      <c r="AM7390" s="10"/>
    </row>
    <row r="7391" spans="39:39">
      <c r="AM7391" s="10"/>
    </row>
    <row r="7392" spans="39:39">
      <c r="AM7392" s="10"/>
    </row>
    <row r="7393" spans="39:39">
      <c r="AM7393" s="10"/>
    </row>
    <row r="7394" spans="39:39">
      <c r="AM7394" s="10"/>
    </row>
    <row r="7395" spans="39:39">
      <c r="AM7395" s="10"/>
    </row>
    <row r="7396" spans="39:39">
      <c r="AM7396" s="10"/>
    </row>
    <row r="7397" spans="39:39">
      <c r="AM7397" s="10"/>
    </row>
    <row r="7398" spans="39:39">
      <c r="AM7398" s="10"/>
    </row>
    <row r="7399" spans="39:39">
      <c r="AM7399" s="10"/>
    </row>
    <row r="7400" spans="39:39">
      <c r="AM7400" s="10"/>
    </row>
    <row r="7401" spans="39:39">
      <c r="AM7401" s="10"/>
    </row>
    <row r="7402" spans="39:39">
      <c r="AM7402" s="10"/>
    </row>
    <row r="7403" spans="39:39">
      <c r="AM7403" s="10"/>
    </row>
    <row r="7404" spans="39:39">
      <c r="AM7404" s="10"/>
    </row>
    <row r="7405" spans="39:39">
      <c r="AM7405" s="10"/>
    </row>
    <row r="7406" spans="39:39">
      <c r="AM7406" s="10"/>
    </row>
    <row r="7407" spans="39:39">
      <c r="AM7407" s="10"/>
    </row>
    <row r="7408" spans="39:39">
      <c r="AM7408" s="10"/>
    </row>
    <row r="7409" spans="39:39">
      <c r="AM7409" s="10"/>
    </row>
    <row r="7410" spans="39:39">
      <c r="AM7410" s="10"/>
    </row>
    <row r="7411" spans="39:39">
      <c r="AM7411" s="10"/>
    </row>
    <row r="7412" spans="39:39">
      <c r="AM7412" s="10"/>
    </row>
    <row r="7413" spans="39:39">
      <c r="AM7413" s="10"/>
    </row>
    <row r="7414" spans="39:39">
      <c r="AM7414" s="10"/>
    </row>
    <row r="7415" spans="39:39">
      <c r="AM7415" s="10"/>
    </row>
    <row r="7416" spans="39:39">
      <c r="AM7416" s="10"/>
    </row>
    <row r="7417" spans="39:39">
      <c r="AM7417" s="10"/>
    </row>
    <row r="7418" spans="39:39">
      <c r="AM7418" s="10"/>
    </row>
    <row r="7419" spans="39:39">
      <c r="AM7419" s="10"/>
    </row>
    <row r="7420" spans="39:39">
      <c r="AM7420" s="10"/>
    </row>
    <row r="7421" spans="39:39">
      <c r="AM7421" s="10"/>
    </row>
    <row r="7422" spans="39:39">
      <c r="AM7422" s="10"/>
    </row>
    <row r="7423" spans="39:39">
      <c r="AM7423" s="10"/>
    </row>
    <row r="7424" spans="39:39">
      <c r="AM7424" s="10"/>
    </row>
    <row r="7425" spans="39:39">
      <c r="AM7425" s="10"/>
    </row>
    <row r="7426" spans="39:39">
      <c r="AM7426" s="10"/>
    </row>
    <row r="7427" spans="39:39">
      <c r="AM7427" s="10"/>
    </row>
    <row r="7428" spans="39:39">
      <c r="AM7428" s="10"/>
    </row>
    <row r="7429" spans="39:39">
      <c r="AM7429" s="10"/>
    </row>
    <row r="7430" spans="39:39">
      <c r="AM7430" s="10"/>
    </row>
    <row r="7431" spans="39:39">
      <c r="AM7431" s="10"/>
    </row>
    <row r="7432" spans="39:39">
      <c r="AM7432" s="10"/>
    </row>
    <row r="7433" spans="39:39">
      <c r="AM7433" s="10"/>
    </row>
    <row r="7434" spans="39:39">
      <c r="AM7434" s="10"/>
    </row>
    <row r="7435" spans="39:39">
      <c r="AM7435" s="10"/>
    </row>
    <row r="7436" spans="39:39">
      <c r="AM7436" s="10"/>
    </row>
    <row r="7437" spans="39:39">
      <c r="AM7437" s="10"/>
    </row>
    <row r="7438" spans="39:39">
      <c r="AM7438" s="10"/>
    </row>
    <row r="7439" spans="39:39">
      <c r="AM7439" s="10"/>
    </row>
    <row r="7440" spans="39:39">
      <c r="AM7440" s="10"/>
    </row>
    <row r="7441" spans="39:39">
      <c r="AM7441" s="10"/>
    </row>
    <row r="7442" spans="39:39">
      <c r="AM7442" s="10"/>
    </row>
    <row r="7443" spans="39:39">
      <c r="AM7443" s="10"/>
    </row>
    <row r="7444" spans="39:39">
      <c r="AM7444" s="10"/>
    </row>
    <row r="7445" spans="39:39">
      <c r="AM7445" s="10"/>
    </row>
    <row r="7446" spans="39:39">
      <c r="AM7446" s="10"/>
    </row>
    <row r="7447" spans="39:39">
      <c r="AM7447" s="10"/>
    </row>
    <row r="7448" spans="39:39">
      <c r="AM7448" s="10"/>
    </row>
    <row r="7449" spans="39:39">
      <c r="AM7449" s="10"/>
    </row>
    <row r="7450" spans="39:39">
      <c r="AM7450" s="10"/>
    </row>
    <row r="7451" spans="39:39">
      <c r="AM7451" s="10"/>
    </row>
    <row r="7452" spans="39:39">
      <c r="AM7452" s="10"/>
    </row>
    <row r="7453" spans="39:39">
      <c r="AM7453" s="10"/>
    </row>
    <row r="7454" spans="39:39">
      <c r="AM7454" s="10"/>
    </row>
    <row r="7455" spans="39:39">
      <c r="AM7455" s="10"/>
    </row>
    <row r="7456" spans="39:39">
      <c r="AM7456" s="10"/>
    </row>
    <row r="7457" spans="39:39">
      <c r="AM7457" s="10"/>
    </row>
    <row r="7458" spans="39:39">
      <c r="AM7458" s="10"/>
    </row>
    <row r="7459" spans="39:39">
      <c r="AM7459" s="10"/>
    </row>
    <row r="7460" spans="39:39">
      <c r="AM7460" s="10"/>
    </row>
    <row r="7461" spans="39:39">
      <c r="AM7461" s="10"/>
    </row>
    <row r="7462" spans="39:39">
      <c r="AM7462" s="10"/>
    </row>
    <row r="7463" spans="39:39">
      <c r="AM7463" s="10"/>
    </row>
    <row r="7464" spans="39:39">
      <c r="AM7464" s="10"/>
    </row>
    <row r="7465" spans="39:39">
      <c r="AM7465" s="10"/>
    </row>
    <row r="7466" spans="39:39">
      <c r="AM7466" s="10"/>
    </row>
    <row r="7467" spans="39:39">
      <c r="AM7467" s="10"/>
    </row>
    <row r="7468" spans="39:39">
      <c r="AM7468" s="10"/>
    </row>
    <row r="7469" spans="39:39">
      <c r="AM7469" s="10"/>
    </row>
    <row r="7470" spans="39:39">
      <c r="AM7470" s="10"/>
    </row>
    <row r="7471" spans="39:39">
      <c r="AM7471" s="10"/>
    </row>
    <row r="7472" spans="39:39">
      <c r="AM7472" s="10"/>
    </row>
    <row r="7473" spans="39:39">
      <c r="AM7473" s="10"/>
    </row>
    <row r="7474" spans="39:39">
      <c r="AM7474" s="10"/>
    </row>
    <row r="7475" spans="39:39">
      <c r="AM7475" s="10"/>
    </row>
    <row r="7476" spans="39:39">
      <c r="AM7476" s="10"/>
    </row>
    <row r="7477" spans="39:39">
      <c r="AM7477" s="10"/>
    </row>
    <row r="7478" spans="39:39">
      <c r="AM7478" s="10"/>
    </row>
    <row r="7479" spans="39:39">
      <c r="AM7479" s="10"/>
    </row>
    <row r="7480" spans="39:39">
      <c r="AM7480" s="10"/>
    </row>
    <row r="7481" spans="39:39">
      <c r="AM7481" s="10"/>
    </row>
    <row r="7482" spans="39:39">
      <c r="AM7482" s="10"/>
    </row>
    <row r="7483" spans="39:39">
      <c r="AM7483" s="10"/>
    </row>
    <row r="7484" spans="39:39">
      <c r="AM7484" s="10"/>
    </row>
    <row r="7485" spans="39:39">
      <c r="AM7485" s="10"/>
    </row>
    <row r="7486" spans="39:39">
      <c r="AM7486" s="10"/>
    </row>
    <row r="7487" spans="39:39">
      <c r="AM7487" s="10"/>
    </row>
    <row r="7488" spans="39:39">
      <c r="AM7488" s="10"/>
    </row>
    <row r="7489" spans="39:39">
      <c r="AM7489" s="10"/>
    </row>
    <row r="7490" spans="39:39">
      <c r="AM7490" s="10"/>
    </row>
    <row r="7491" spans="39:39">
      <c r="AM7491" s="10"/>
    </row>
    <row r="7492" spans="39:39">
      <c r="AM7492" s="10"/>
    </row>
    <row r="7493" spans="39:39">
      <c r="AM7493" s="10"/>
    </row>
    <row r="7494" spans="39:39">
      <c r="AM7494" s="10"/>
    </row>
    <row r="7495" spans="39:39">
      <c r="AM7495" s="10"/>
    </row>
    <row r="7496" spans="39:39">
      <c r="AM7496" s="10"/>
    </row>
    <row r="7497" spans="39:39">
      <c r="AM7497" s="10"/>
    </row>
    <row r="7498" spans="39:39">
      <c r="AM7498" s="10"/>
    </row>
    <row r="7499" spans="39:39">
      <c r="AM7499" s="10"/>
    </row>
    <row r="7500" spans="39:39">
      <c r="AM7500" s="10"/>
    </row>
    <row r="7501" spans="39:39">
      <c r="AM7501" s="10"/>
    </row>
    <row r="7502" spans="39:39">
      <c r="AM7502" s="10"/>
    </row>
    <row r="7503" spans="39:39">
      <c r="AM7503" s="10"/>
    </row>
    <row r="7504" spans="39:39">
      <c r="AM7504" s="10"/>
    </row>
    <row r="7505" spans="39:39">
      <c r="AM7505" s="10"/>
    </row>
    <row r="7506" spans="39:39">
      <c r="AM7506" s="10"/>
    </row>
    <row r="7507" spans="39:39">
      <c r="AM7507" s="10"/>
    </row>
    <row r="7508" spans="39:39">
      <c r="AM7508" s="10"/>
    </row>
    <row r="7509" spans="39:39">
      <c r="AM7509" s="10"/>
    </row>
    <row r="7510" spans="39:39">
      <c r="AM7510" s="10"/>
    </row>
    <row r="7511" spans="39:39">
      <c r="AM7511" s="10"/>
    </row>
    <row r="7512" spans="39:39">
      <c r="AM7512" s="10"/>
    </row>
    <row r="7513" spans="39:39">
      <c r="AM7513" s="10"/>
    </row>
    <row r="7514" spans="39:39">
      <c r="AM7514" s="10"/>
    </row>
    <row r="7515" spans="39:39">
      <c r="AM7515" s="10"/>
    </row>
    <row r="7516" spans="39:39">
      <c r="AM7516" s="10"/>
    </row>
    <row r="7517" spans="39:39">
      <c r="AM7517" s="10"/>
    </row>
    <row r="7518" spans="39:39">
      <c r="AM7518" s="10"/>
    </row>
    <row r="7519" spans="39:39">
      <c r="AM7519" s="10"/>
    </row>
    <row r="7520" spans="39:39">
      <c r="AM7520" s="10"/>
    </row>
    <row r="7521" spans="39:39">
      <c r="AM7521" s="10"/>
    </row>
    <row r="7522" spans="39:39">
      <c r="AM7522" s="10"/>
    </row>
    <row r="7523" spans="39:39">
      <c r="AM7523" s="10"/>
    </row>
    <row r="7524" spans="39:39">
      <c r="AM7524" s="10"/>
    </row>
    <row r="7525" spans="39:39">
      <c r="AM7525" s="10"/>
    </row>
    <row r="7526" spans="39:39">
      <c r="AM7526" s="10"/>
    </row>
    <row r="7527" spans="39:39">
      <c r="AM7527" s="10"/>
    </row>
    <row r="7528" spans="39:39">
      <c r="AM7528" s="10"/>
    </row>
    <row r="7529" spans="39:39">
      <c r="AM7529" s="10"/>
    </row>
    <row r="7530" spans="39:39">
      <c r="AM7530" s="10"/>
    </row>
    <row r="7531" spans="39:39">
      <c r="AM7531" s="10"/>
    </row>
    <row r="7532" spans="39:39">
      <c r="AM7532" s="10"/>
    </row>
    <row r="7533" spans="39:39">
      <c r="AM7533" s="10"/>
    </row>
    <row r="7534" spans="39:39">
      <c r="AM7534" s="10"/>
    </row>
    <row r="7535" spans="39:39">
      <c r="AM7535" s="10"/>
    </row>
    <row r="7536" spans="39:39">
      <c r="AM7536" s="10"/>
    </row>
    <row r="7537" spans="39:39">
      <c r="AM7537" s="10"/>
    </row>
    <row r="7538" spans="39:39">
      <c r="AM7538" s="10"/>
    </row>
    <row r="7539" spans="39:39">
      <c r="AM7539" s="10"/>
    </row>
    <row r="7540" spans="39:39">
      <c r="AM7540" s="10"/>
    </row>
    <row r="7541" spans="39:39">
      <c r="AM7541" s="10"/>
    </row>
    <row r="7542" spans="39:39">
      <c r="AM7542" s="10"/>
    </row>
  </sheetData>
  <sortState xmlns:xlrd2="http://schemas.microsoft.com/office/spreadsheetml/2017/richdata2" ref="BD2:BD101">
    <sortCondition ref="BD2"/>
  </sortState>
  <dataValidations disablePrompts="1" count="1">
    <dataValidation type="list" allowBlank="1" showInputMessage="1" showErrorMessage="1" sqref="C2571:C2682 C505 C479 C500:C501 C512 C556 C564 C592:C593 C1082 C1045:C1049 C1056:C1057 C1582:C1595 C1145 C1597:C1614 C1251 C1672:C1693 C1357 C1695:C1699 C1701:C1710 C1712:C1716 C414 C959:C967 C970:C973 C507 C1505 C775:C776 C778:C783 C772 C514:C519 C521:C522 C524:C528 C797:C803 C805:C807 C810:C817 C820:C822 C1440 C1325 C475 C1792:C1793 C448 C435 C1223 C461:C472 C456 C1800:C1808 C424:C432 C758:C761 C370 C1725:C1745 C379 C374 C367:C368 C385:C388 C600:C601 C603:C606 C608:C610 C1024:C1043 C1184 C1481:C1487 C2371 C242 C249:C253 C1810:C1811 C204:C208 C940 C238:C240 C245:C247 C210:C236 C1379:C1380 C914 C1398 C326:C337 C1214:C1216 C194:C202 C1979:C2001 C792:C795 C1943:C1944 C1946:C1947 C1949:C1954 C2008:C2016 C1768:C1790 C2045:C2047 C339:C347 C1749:C1766 C2018:C2020 C893 C2064:C2071 C2073:C2079 C2081:C2086 C2088:C2089 C1532:C1580 C2107:C2113 C704:C715 C2115:C2117 C2119:C2132 C829:C830 C2135:C2142 C2144:C2151 C2153:C2186 C1813:C1819 C1363:C1364 C2188:C2215 C2217 C2256:C2263 C2234:C2246 C2248:C2253 C21:C23 C18:C19 C2003:C2006 C1124:C1125 C2368 C1090 C1265 C1616:C1638 C994:C1022 C2292 C2310:C2311 C613:C652 C2317 C1462:C1463 C255:C256 C102:C119 C372 C2384 C258:C324 C929 C550:C551 C2447:C2454 C717:C738 C975:C992 C1640:C1662 C1664:C1670 C2487:C2502 C785:C790 C121:C130 C585:C586 C509 C740:C756 C2545:C2548 C2049:C2062 C1864:C1941 C15:C16 C25:C31 C33:C38 C40:C41 C654:C702 C1150:C1151 C2095:C2105 C2553:C2569 C1530 C2091:C2093 C1956:C1977 C2224:C2232 C2219:C2222 C2302 C11:C13 C132:C192 C2022:C2043 C349:C365 C2722 C2766 C2820 C2840 C2530:C2541 C1821:C1862 C9 C5:C7 C1718:C1723 C2:C3 C2895:C2932 C43:C100 C2940 C2954 C2996 C2709 C2885:C2889 C3029" xr:uid="{D3AFA3DD-9FEA-4E67-B1B9-54F92EA0079A}">
      <formula1>cat_wordlist</formula1>
    </dataValidation>
  </dataValidations>
  <pageMargins left="0.7" right="0.7" top="0.75" bottom="0.75" header="0.3" footer="0.3"/>
  <pageSetup orientation="portrait" horizontalDpi="4294967293" verticalDpi="4294967293"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K43"/>
  <sheetViews>
    <sheetView workbookViewId="0">
      <selection activeCell="F13" sqref="F13"/>
    </sheetView>
  </sheetViews>
  <sheetFormatPr defaultRowHeight="15"/>
  <cols>
    <col min="1" max="1" width="22.85546875" customWidth="1"/>
  </cols>
  <sheetData>
    <row r="1" spans="1:3">
      <c r="A1" t="b">
        <v>0</v>
      </c>
    </row>
    <row r="2" spans="1:3">
      <c r="A2" t="b">
        <v>0</v>
      </c>
    </row>
    <row r="3" spans="1:3">
      <c r="A3" t="s">
        <v>561</v>
      </c>
    </row>
    <row r="5" spans="1:3">
      <c r="B5" t="s">
        <v>86</v>
      </c>
      <c r="C5" t="s">
        <v>608</v>
      </c>
    </row>
    <row r="6" spans="1:3">
      <c r="A6" t="s">
        <v>609</v>
      </c>
      <c r="B6" t="s">
        <v>473</v>
      </c>
      <c r="C6" t="s">
        <v>610</v>
      </c>
    </row>
    <row r="28" spans="5:5">
      <c r="E28" s="2"/>
    </row>
    <row r="31" spans="5:5">
      <c r="E31" t="s">
        <v>657</v>
      </c>
    </row>
    <row r="33" spans="7:11">
      <c r="K33" t="s">
        <v>658</v>
      </c>
    </row>
    <row r="43" spans="7:11">
      <c r="G43" t="s">
        <v>657</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theme="6" tint="-0.249977111117893"/>
  </sheetPr>
  <dimension ref="G1:H2"/>
  <sheetViews>
    <sheetView showGridLines="0" showRowColHeaders="0" workbookViewId="0">
      <pane ySplit="3" topLeftCell="A4" activePane="bottomLeft" state="frozen"/>
      <selection pane="bottomLeft"/>
    </sheetView>
  </sheetViews>
  <sheetFormatPr defaultRowHeight="15"/>
  <sheetData>
    <row r="1" spans="7:8">
      <c r="H1" s="185"/>
    </row>
    <row r="2" spans="7:8">
      <c r="G2" s="184"/>
    </row>
  </sheetData>
  <sheetProtection algorithmName="SHA-512" hashValue="pADP0/RWLENaat/QqjxNjhdjrTI+X30C1K022KhpPFe8F6/JkDGn4SUIDd+jldIvSXjNqwk73ynh0Fop3YSmIQ==" saltValue="IAW5bEZW3z19f/Gt+ggKxQ==" spinCount="100000" sheet="1" objects="1" scenarios="1"/>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
  <sheetViews>
    <sheetView workbookViewId="0"/>
  </sheetViews>
  <sheetFormatPr defaultRowHeight="15"/>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
  <sheetViews>
    <sheetView workbookViewId="0">
      <selection sqref="A1:G6"/>
    </sheetView>
  </sheetViews>
  <sheetFormatPr defaultRowHeight="15"/>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Trend1"/>
  <dimension ref="A4:H45"/>
  <sheetViews>
    <sheetView showGridLines="0" showRowColHeaders="0" topLeftCell="B1" zoomScale="90" zoomScaleNormal="90" workbookViewId="0">
      <pane ySplit="4" topLeftCell="A15" activePane="bottomLeft" state="frozen"/>
      <selection pane="bottomLeft" activeCell="B5" sqref="B5"/>
    </sheetView>
  </sheetViews>
  <sheetFormatPr defaultRowHeight="15"/>
  <cols>
    <col min="1" max="1" width="9.140625" hidden="1" customWidth="1"/>
    <col min="2" max="2" width="10.28515625" bestFit="1" customWidth="1"/>
    <col min="3" max="3" width="18.85546875" bestFit="1" customWidth="1"/>
    <col min="4" max="4" width="10.42578125" bestFit="1" customWidth="1"/>
  </cols>
  <sheetData>
    <row r="4" spans="1:8">
      <c r="A4" s="173" t="s">
        <v>790</v>
      </c>
      <c r="E4" s="173" t="s">
        <v>3823</v>
      </c>
      <c r="F4" s="173" t="s">
        <v>3824</v>
      </c>
      <c r="G4" s="173"/>
      <c r="H4" s="173"/>
    </row>
    <row r="5" spans="1:8">
      <c r="A5" s="163"/>
      <c r="C5" s="172" t="s">
        <v>113</v>
      </c>
      <c r="E5" s="163"/>
      <c r="F5" s="163"/>
      <c r="G5" s="163"/>
      <c r="H5" s="163"/>
    </row>
    <row r="6" spans="1:8">
      <c r="A6" s="166"/>
      <c r="C6" s="7"/>
      <c r="D6" s="164" t="s">
        <v>92</v>
      </c>
      <c r="E6" s="166">
        <v>144</v>
      </c>
      <c r="F6" s="166">
        <v>12</v>
      </c>
      <c r="G6" s="166"/>
      <c r="H6" s="166"/>
    </row>
    <row r="7" spans="1:8">
      <c r="A7" s="167"/>
      <c r="C7" s="7"/>
      <c r="D7" s="116" t="s">
        <v>93</v>
      </c>
      <c r="E7" s="167">
        <v>239</v>
      </c>
      <c r="F7" s="167">
        <v>12</v>
      </c>
      <c r="G7" s="167"/>
      <c r="H7" s="167"/>
    </row>
    <row r="8" spans="1:8">
      <c r="A8" s="166"/>
      <c r="C8" s="7"/>
      <c r="D8" s="164" t="s">
        <v>101</v>
      </c>
      <c r="E8" s="166">
        <v>232</v>
      </c>
      <c r="F8" s="166">
        <v>20</v>
      </c>
      <c r="G8" s="166"/>
      <c r="H8" s="166"/>
    </row>
    <row r="9" spans="1:8">
      <c r="A9" s="167"/>
      <c r="C9" s="7"/>
      <c r="D9" s="116" t="s">
        <v>107</v>
      </c>
      <c r="E9" s="167">
        <v>0</v>
      </c>
      <c r="F9" s="167">
        <v>0</v>
      </c>
      <c r="G9" s="167"/>
      <c r="H9" s="167"/>
    </row>
    <row r="10" spans="1:8">
      <c r="A10" s="163"/>
      <c r="C10" s="7"/>
      <c r="E10" s="163"/>
      <c r="F10" s="163"/>
      <c r="G10" s="163"/>
      <c r="H10" s="163"/>
    </row>
    <row r="11" spans="1:8">
      <c r="A11" s="163"/>
      <c r="C11" s="172" t="s">
        <v>114</v>
      </c>
      <c r="E11" s="163"/>
      <c r="F11" s="163"/>
      <c r="G11" s="163"/>
      <c r="H11" s="163"/>
    </row>
    <row r="12" spans="1:8">
      <c r="A12" s="168"/>
      <c r="C12" s="7"/>
      <c r="D12" s="164" t="s">
        <v>92</v>
      </c>
      <c r="E12" s="168">
        <v>0.23414634146341465</v>
      </c>
      <c r="F12" s="168">
        <v>0.27272727272727271</v>
      </c>
      <c r="G12" s="168"/>
      <c r="H12" s="168"/>
    </row>
    <row r="13" spans="1:8">
      <c r="A13" s="169"/>
      <c r="C13" s="7"/>
      <c r="D13" s="116" t="s">
        <v>93</v>
      </c>
      <c r="E13" s="169">
        <v>0.38861788617886178</v>
      </c>
      <c r="F13" s="169">
        <v>0.27272727272727271</v>
      </c>
      <c r="G13" s="169"/>
      <c r="H13" s="169"/>
    </row>
    <row r="14" spans="1:8">
      <c r="A14" s="168"/>
      <c r="C14" s="7"/>
      <c r="D14" s="164" t="s">
        <v>101</v>
      </c>
      <c r="E14" s="168">
        <v>0.3772357723577236</v>
      </c>
      <c r="F14" s="168">
        <v>0.45454545454545453</v>
      </c>
      <c r="G14" s="168"/>
      <c r="H14" s="168"/>
    </row>
    <row r="15" spans="1:8">
      <c r="A15" s="169"/>
      <c r="C15" s="7"/>
      <c r="D15" s="116" t="s">
        <v>107</v>
      </c>
      <c r="E15" s="169">
        <v>0</v>
      </c>
      <c r="F15" s="169">
        <v>0</v>
      </c>
      <c r="G15" s="169"/>
      <c r="H15" s="169"/>
    </row>
    <row r="16" spans="1:8">
      <c r="A16" s="163"/>
      <c r="C16" s="7"/>
      <c r="E16" s="163"/>
      <c r="F16" s="163"/>
      <c r="G16" s="163"/>
      <c r="H16" s="163"/>
    </row>
    <row r="17" spans="1:8">
      <c r="A17" s="163"/>
      <c r="C17" s="172" t="s">
        <v>108</v>
      </c>
      <c r="E17" s="163"/>
      <c r="F17" s="163"/>
      <c r="G17" s="163"/>
      <c r="H17" s="163"/>
    </row>
    <row r="18" spans="1:8">
      <c r="A18" s="166"/>
      <c r="C18" s="7"/>
      <c r="D18" s="164" t="s">
        <v>92</v>
      </c>
      <c r="E18" s="166">
        <v>116</v>
      </c>
      <c r="F18" s="166">
        <v>12</v>
      </c>
      <c r="G18" s="166"/>
      <c r="H18" s="166"/>
    </row>
    <row r="19" spans="1:8">
      <c r="A19" s="167"/>
      <c r="C19" s="7"/>
      <c r="D19" s="116" t="s">
        <v>93</v>
      </c>
      <c r="E19" s="167">
        <v>190</v>
      </c>
      <c r="F19" s="167">
        <v>12</v>
      </c>
      <c r="G19" s="167"/>
      <c r="H19" s="167"/>
    </row>
    <row r="20" spans="1:8">
      <c r="A20" s="166"/>
      <c r="C20" s="7"/>
      <c r="D20" s="164" t="s">
        <v>101</v>
      </c>
      <c r="E20" s="166">
        <v>187</v>
      </c>
      <c r="F20" s="166">
        <v>17</v>
      </c>
      <c r="G20" s="166"/>
      <c r="H20" s="166"/>
    </row>
    <row r="21" spans="1:8">
      <c r="A21" s="167"/>
      <c r="C21" s="7"/>
      <c r="D21" s="116" t="s">
        <v>107</v>
      </c>
      <c r="E21" s="167">
        <v>0</v>
      </c>
      <c r="F21" s="167">
        <v>0</v>
      </c>
      <c r="G21" s="167"/>
      <c r="H21" s="167"/>
    </row>
    <row r="22" spans="1:8">
      <c r="A22" s="163"/>
      <c r="C22" s="7"/>
      <c r="E22" s="163"/>
      <c r="F22" s="163"/>
      <c r="G22" s="163"/>
      <c r="H22" s="163"/>
    </row>
    <row r="23" spans="1:8">
      <c r="A23" s="163"/>
      <c r="C23" s="172" t="s">
        <v>110</v>
      </c>
      <c r="E23" s="163"/>
      <c r="F23" s="163"/>
      <c r="G23" s="163"/>
      <c r="H23" s="163"/>
    </row>
    <row r="24" spans="1:8">
      <c r="A24" s="168"/>
      <c r="C24" s="7"/>
      <c r="D24" s="164" t="s">
        <v>92</v>
      </c>
      <c r="E24" s="168">
        <v>0.3143631436314363</v>
      </c>
      <c r="F24" s="168">
        <v>0.44444444444444442</v>
      </c>
      <c r="G24" s="168"/>
      <c r="H24" s="168"/>
    </row>
    <row r="25" spans="1:8">
      <c r="A25" s="169"/>
      <c r="C25" s="7"/>
      <c r="D25" s="116" t="s">
        <v>93</v>
      </c>
      <c r="E25" s="169">
        <v>0.51490514905149054</v>
      </c>
      <c r="F25" s="169">
        <v>0.44444444444444442</v>
      </c>
      <c r="G25" s="169"/>
      <c r="H25" s="169"/>
    </row>
    <row r="26" spans="1:8">
      <c r="A26" s="168"/>
      <c r="C26" s="7"/>
      <c r="D26" s="164" t="s">
        <v>101</v>
      </c>
      <c r="E26" s="168">
        <v>0.50677506775067749</v>
      </c>
      <c r="F26" s="168">
        <v>0.62962962962962965</v>
      </c>
      <c r="G26" s="168"/>
      <c r="H26" s="168"/>
    </row>
    <row r="27" spans="1:8">
      <c r="A27" s="169"/>
      <c r="C27" s="7"/>
      <c r="D27" s="116" t="s">
        <v>107</v>
      </c>
      <c r="E27" s="169">
        <v>0</v>
      </c>
      <c r="F27" s="169">
        <v>0</v>
      </c>
      <c r="G27" s="169"/>
      <c r="H27" s="169"/>
    </row>
    <row r="28" spans="1:8">
      <c r="A28" s="163"/>
      <c r="C28" s="7"/>
      <c r="E28" s="163"/>
      <c r="F28" s="163"/>
      <c r="G28" s="163"/>
      <c r="H28" s="163"/>
    </row>
    <row r="29" spans="1:8">
      <c r="A29" s="163"/>
      <c r="C29" s="172" t="s">
        <v>89</v>
      </c>
      <c r="E29" s="163"/>
      <c r="F29" s="163"/>
      <c r="G29" s="163"/>
      <c r="H29" s="163"/>
    </row>
    <row r="30" spans="1:8">
      <c r="A30" s="168"/>
      <c r="C30" s="7"/>
      <c r="D30" s="164" t="s">
        <v>92</v>
      </c>
      <c r="E30" s="168">
        <v>0.27554881571346046</v>
      </c>
      <c r="F30" s="168">
        <v>0.33176100628930816</v>
      </c>
      <c r="G30" s="168"/>
      <c r="H30" s="168"/>
    </row>
    <row r="31" spans="1:8">
      <c r="A31" s="169"/>
      <c r="C31" s="7"/>
      <c r="D31" s="116" t="s">
        <v>93</v>
      </c>
      <c r="E31" s="169">
        <v>0.34901068746389369</v>
      </c>
      <c r="F31" s="169">
        <v>0.18396226415094338</v>
      </c>
      <c r="G31" s="169"/>
      <c r="H31" s="169"/>
    </row>
    <row r="32" spans="1:8">
      <c r="A32" s="168"/>
      <c r="C32" s="7"/>
      <c r="D32" s="164" t="s">
        <v>101</v>
      </c>
      <c r="E32" s="168">
        <v>0.37544049682264585</v>
      </c>
      <c r="F32" s="168">
        <v>0.48427672955974843</v>
      </c>
      <c r="G32" s="168"/>
      <c r="H32" s="168"/>
    </row>
    <row r="33" spans="1:8">
      <c r="A33" s="169"/>
      <c r="C33" s="7"/>
      <c r="D33" s="116" t="s">
        <v>107</v>
      </c>
      <c r="E33" s="169">
        <v>0</v>
      </c>
      <c r="F33" s="169">
        <v>0</v>
      </c>
      <c r="G33" s="169"/>
      <c r="H33" s="169"/>
    </row>
    <row r="34" spans="1:8">
      <c r="A34" s="163"/>
      <c r="C34" s="7"/>
      <c r="E34" s="163"/>
      <c r="F34" s="163"/>
      <c r="G34" s="163"/>
      <c r="H34" s="163"/>
    </row>
    <row r="35" spans="1:8">
      <c r="A35" s="163"/>
      <c r="C35" s="172" t="s">
        <v>584</v>
      </c>
      <c r="E35" s="163"/>
      <c r="F35" s="163"/>
      <c r="G35" s="163"/>
      <c r="H35" s="163"/>
    </row>
    <row r="36" spans="1:8">
      <c r="A36" s="170"/>
      <c r="D36" s="164" t="s">
        <v>92</v>
      </c>
      <c r="E36" s="170">
        <v>7.1578947368420964</v>
      </c>
      <c r="F36" s="170">
        <v>4.0909090909090899</v>
      </c>
      <c r="G36" s="170"/>
      <c r="H36" s="170"/>
    </row>
    <row r="37" spans="1:8">
      <c r="A37" s="171"/>
      <c r="D37" s="116" t="s">
        <v>93</v>
      </c>
      <c r="E37" s="171">
        <v>9.3308270676691674</v>
      </c>
      <c r="F37" s="171">
        <v>8.1818181818181799</v>
      </c>
      <c r="G37" s="171"/>
      <c r="H37" s="171"/>
    </row>
    <row r="38" spans="1:8">
      <c r="A38" s="170"/>
      <c r="D38" s="164" t="s">
        <v>101</v>
      </c>
      <c r="E38" s="170">
        <v>8.0526315789473664</v>
      </c>
      <c r="F38" s="170">
        <v>8.1818181818181799</v>
      </c>
      <c r="G38" s="170"/>
      <c r="H38" s="170"/>
    </row>
    <row r="39" spans="1:8">
      <c r="A39" s="171"/>
      <c r="D39" s="116" t="s">
        <v>107</v>
      </c>
      <c r="E39" s="171">
        <v>0</v>
      </c>
      <c r="F39" s="171">
        <v>0</v>
      </c>
      <c r="G39" s="171"/>
      <c r="H39" s="171"/>
    </row>
    <row r="40" spans="1:8">
      <c r="A40" s="163"/>
      <c r="E40" s="163"/>
      <c r="F40" s="163"/>
      <c r="G40" s="163"/>
      <c r="H40" s="163"/>
    </row>
    <row r="41" spans="1:8">
      <c r="A41" s="163"/>
      <c r="C41" s="172" t="s">
        <v>583</v>
      </c>
      <c r="E41" s="163"/>
      <c r="F41" s="163"/>
      <c r="G41" s="163"/>
      <c r="H41" s="163"/>
    </row>
    <row r="42" spans="1:8">
      <c r="A42" s="170"/>
      <c r="D42" s="164" t="s">
        <v>92</v>
      </c>
      <c r="E42" s="170">
        <v>-5.5837563451776644</v>
      </c>
      <c r="F42" s="170">
        <v>-6.75</v>
      </c>
      <c r="G42" s="170"/>
      <c r="H42" s="170"/>
    </row>
    <row r="43" spans="1:8">
      <c r="A43" s="171"/>
      <c r="D43" s="116" t="s">
        <v>93</v>
      </c>
      <c r="E43" s="171">
        <v>-7.1065989847715727</v>
      </c>
      <c r="F43" s="171">
        <v>-3.375</v>
      </c>
      <c r="G43" s="171"/>
      <c r="H43" s="171"/>
    </row>
    <row r="44" spans="1:8">
      <c r="A44" s="170"/>
      <c r="D44" s="164" t="s">
        <v>101</v>
      </c>
      <c r="E44" s="170">
        <v>-6.9035532994923861</v>
      </c>
      <c r="F44" s="170">
        <v>-9</v>
      </c>
      <c r="G44" s="170"/>
      <c r="H44" s="170"/>
    </row>
    <row r="45" spans="1:8">
      <c r="A45" s="171"/>
      <c r="D45" s="116" t="s">
        <v>107</v>
      </c>
      <c r="E45" s="171">
        <v>0</v>
      </c>
      <c r="F45" s="171">
        <v>0</v>
      </c>
      <c r="G45" s="171"/>
      <c r="H45" s="171"/>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Trend2"/>
  <dimension ref="C3:I70"/>
  <sheetViews>
    <sheetView showGridLines="0" showRowColHeaders="0" zoomScaleNormal="100" workbookViewId="0">
      <pane ySplit="3" topLeftCell="A4" activePane="bottomLeft" state="frozen"/>
      <selection pane="bottomLeft" activeCell="N11" sqref="N11"/>
    </sheetView>
  </sheetViews>
  <sheetFormatPr defaultColWidth="9.140625" defaultRowHeight="15"/>
  <cols>
    <col min="1" max="2" width="9.140625" style="90"/>
    <col min="3" max="3" width="20.85546875" style="90" bestFit="1" customWidth="1"/>
    <col min="4" max="4" width="27.7109375" style="90" bestFit="1" customWidth="1"/>
    <col min="5" max="5" width="10.42578125" style="90" customWidth="1"/>
    <col min="6" max="6" width="10.7109375" style="90" bestFit="1" customWidth="1"/>
    <col min="7" max="7" width="9.7109375" style="90" bestFit="1" customWidth="1"/>
    <col min="8" max="10" width="10.7109375" style="90" bestFit="1" customWidth="1"/>
    <col min="11" max="12" width="9.7109375" style="90" bestFit="1" customWidth="1"/>
    <col min="13" max="15" width="10.7109375" style="90" bestFit="1" customWidth="1"/>
    <col min="16" max="16384" width="9.140625" style="90"/>
  </cols>
  <sheetData>
    <row r="3" spans="3:9">
      <c r="E3" s="90" t="s">
        <v>578</v>
      </c>
      <c r="F3" s="90">
        <v>369</v>
      </c>
      <c r="G3" s="90">
        <v>27</v>
      </c>
    </row>
    <row r="4" spans="3:9">
      <c r="C4" s="181" t="s">
        <v>88</v>
      </c>
    </row>
    <row r="5" spans="3:9">
      <c r="D5" s="133" t="s">
        <v>84</v>
      </c>
      <c r="E5" s="133" t="s">
        <v>90</v>
      </c>
      <c r="F5" s="186" t="s">
        <v>3823</v>
      </c>
      <c r="G5" s="186" t="s">
        <v>3824</v>
      </c>
      <c r="H5" s="189"/>
      <c r="I5" s="189"/>
    </row>
    <row r="6" spans="3:9">
      <c r="D6" s="90" t="s">
        <v>2047</v>
      </c>
      <c r="E6" s="90" t="s">
        <v>92</v>
      </c>
      <c r="F6" s="182">
        <v>0.10298102981029811</v>
      </c>
      <c r="G6" s="182">
        <v>0.14814814814814817</v>
      </c>
      <c r="H6" s="182"/>
      <c r="I6" s="182"/>
    </row>
    <row r="7" spans="3:9">
      <c r="D7" s="90" t="s">
        <v>2699</v>
      </c>
      <c r="E7" s="90" t="s">
        <v>93</v>
      </c>
      <c r="F7" s="182">
        <v>8.4010840108401083E-2</v>
      </c>
      <c r="G7" s="182">
        <v>3.7037037037037042E-2</v>
      </c>
      <c r="H7" s="182"/>
      <c r="I7" s="182"/>
    </row>
    <row r="8" spans="3:9">
      <c r="D8" s="90" t="s">
        <v>3383</v>
      </c>
      <c r="E8" s="90" t="s">
        <v>93</v>
      </c>
      <c r="F8" s="182">
        <v>2.4390243902439025E-2</v>
      </c>
      <c r="G8" s="182">
        <v>0</v>
      </c>
      <c r="H8" s="182"/>
    </row>
    <row r="9" spans="3:9">
      <c r="D9" s="90" t="s">
        <v>625</v>
      </c>
      <c r="E9" s="90" t="s">
        <v>93</v>
      </c>
      <c r="F9" s="182">
        <v>1.0840108401084011E-2</v>
      </c>
      <c r="G9" s="182">
        <v>0</v>
      </c>
      <c r="H9" s="182"/>
      <c r="I9" s="182"/>
    </row>
    <row r="10" spans="3:9">
      <c r="D10" s="90" t="s">
        <v>619</v>
      </c>
      <c r="E10" s="90" t="s">
        <v>92</v>
      </c>
      <c r="F10" s="182">
        <v>2.1680216802168022E-2</v>
      </c>
      <c r="G10" s="182">
        <v>0</v>
      </c>
      <c r="H10" s="182"/>
      <c r="I10" s="182"/>
    </row>
    <row r="11" spans="3:9">
      <c r="D11" s="90" t="s">
        <v>157</v>
      </c>
      <c r="E11" s="90" t="s">
        <v>93</v>
      </c>
      <c r="F11" s="183">
        <v>2.1680216802168022E-2</v>
      </c>
      <c r="G11" s="183">
        <v>0</v>
      </c>
      <c r="H11" s="182"/>
      <c r="I11" s="182"/>
    </row>
    <row r="12" spans="3:9">
      <c r="D12" s="90" t="s">
        <v>629</v>
      </c>
      <c r="E12" s="90" t="s">
        <v>92</v>
      </c>
      <c r="F12" s="182">
        <v>6.5040650406504072E-2</v>
      </c>
      <c r="G12" s="182">
        <v>3.7037037037037042E-2</v>
      </c>
      <c r="H12" s="182"/>
      <c r="I12" s="182"/>
    </row>
    <row r="13" spans="3:9">
      <c r="D13" s="90" t="s">
        <v>634</v>
      </c>
      <c r="E13" s="90" t="s">
        <v>92</v>
      </c>
      <c r="F13" s="182">
        <v>0.13279132791327913</v>
      </c>
      <c r="G13" s="182">
        <v>0.22222222222222221</v>
      </c>
      <c r="H13" s="182"/>
    </row>
    <row r="14" spans="3:9">
      <c r="D14" s="90" t="s">
        <v>2701</v>
      </c>
      <c r="E14" s="90" t="s">
        <v>101</v>
      </c>
      <c r="F14" s="183">
        <v>2.1680216802168022E-2</v>
      </c>
      <c r="G14" s="183">
        <v>0</v>
      </c>
      <c r="H14" s="182"/>
    </row>
    <row r="15" spans="3:9">
      <c r="D15" s="90" t="s">
        <v>628</v>
      </c>
      <c r="E15" s="90" t="s">
        <v>101</v>
      </c>
      <c r="F15" s="182">
        <v>6.2330623306233061E-2</v>
      </c>
      <c r="G15" s="182">
        <v>7.4074074074074084E-2</v>
      </c>
      <c r="H15" s="182"/>
    </row>
    <row r="16" spans="3:9">
      <c r="D16" s="90" t="s">
        <v>2100</v>
      </c>
      <c r="E16" s="90" t="s">
        <v>93</v>
      </c>
      <c r="F16" s="182">
        <v>2.7100271002710027E-3</v>
      </c>
      <c r="G16" s="182">
        <v>0</v>
      </c>
    </row>
    <row r="17" spans="3:7">
      <c r="D17" s="90" t="s">
        <v>2096</v>
      </c>
      <c r="E17" s="90" t="s">
        <v>92</v>
      </c>
      <c r="F17" s="182">
        <v>3.7940379403794036E-2</v>
      </c>
      <c r="G17" s="182">
        <v>0</v>
      </c>
    </row>
    <row r="18" spans="3:7">
      <c r="D18" s="90" t="s">
        <v>3381</v>
      </c>
      <c r="E18" s="90" t="s">
        <v>93</v>
      </c>
      <c r="F18" s="182">
        <v>2.9810298102981029E-2</v>
      </c>
      <c r="G18" s="182">
        <v>0</v>
      </c>
    </row>
    <row r="19" spans="3:7">
      <c r="C19" s="191"/>
      <c r="D19" s="90" t="s">
        <v>2094</v>
      </c>
      <c r="E19" s="90" t="s">
        <v>93</v>
      </c>
      <c r="F19" s="182">
        <v>2.7100271002710027E-3</v>
      </c>
      <c r="G19" s="182">
        <v>0</v>
      </c>
    </row>
    <row r="20" spans="3:7">
      <c r="D20" s="90" t="s">
        <v>3134</v>
      </c>
      <c r="E20" s="90" t="s">
        <v>101</v>
      </c>
      <c r="F20" s="183">
        <v>9.4850948509485097E-2</v>
      </c>
      <c r="G20" s="183">
        <v>0.1111111111111111</v>
      </c>
    </row>
    <row r="21" spans="3:7">
      <c r="D21" s="90" t="s">
        <v>630</v>
      </c>
      <c r="E21" s="90" t="s">
        <v>93</v>
      </c>
      <c r="F21" s="182">
        <v>8.130081300813009E-3</v>
      </c>
      <c r="G21" s="182">
        <v>0</v>
      </c>
    </row>
    <row r="22" spans="3:7">
      <c r="D22" s="90" t="s">
        <v>685</v>
      </c>
      <c r="E22" s="90" t="s">
        <v>93</v>
      </c>
      <c r="F22" s="182">
        <v>1.6260162601626018E-2</v>
      </c>
      <c r="G22" s="182">
        <v>0</v>
      </c>
    </row>
    <row r="23" spans="3:7">
      <c r="D23" s="90" t="s">
        <v>621</v>
      </c>
      <c r="E23" s="90" t="s">
        <v>93</v>
      </c>
      <c r="F23" s="182">
        <v>7.3170731707317069E-2</v>
      </c>
      <c r="G23" s="182">
        <v>0.1111111111111111</v>
      </c>
    </row>
    <row r="24" spans="3:7">
      <c r="D24" s="90" t="s">
        <v>3158</v>
      </c>
      <c r="E24" s="90" t="s">
        <v>92</v>
      </c>
      <c r="F24" s="182">
        <v>5.4200542005420054E-3</v>
      </c>
      <c r="G24" s="182">
        <v>0</v>
      </c>
    </row>
    <row r="25" spans="3:7">
      <c r="D25" s="90" t="s">
        <v>35</v>
      </c>
      <c r="E25" s="90" t="s">
        <v>101</v>
      </c>
      <c r="F25" s="182">
        <v>0.14092140921409213</v>
      </c>
      <c r="G25" s="182">
        <v>0.22222222222222221</v>
      </c>
    </row>
    <row r="26" spans="3:7">
      <c r="D26" s="90" t="s">
        <v>3135</v>
      </c>
      <c r="E26" s="90" t="s">
        <v>92</v>
      </c>
      <c r="F26" s="183">
        <v>2.7100271002710027E-3</v>
      </c>
      <c r="G26" s="183">
        <v>0</v>
      </c>
    </row>
    <row r="27" spans="3:7">
      <c r="D27" s="90" t="s">
        <v>3363</v>
      </c>
      <c r="E27" s="90" t="s">
        <v>92</v>
      </c>
      <c r="F27" s="182">
        <v>2.7100271002710027E-3</v>
      </c>
      <c r="G27" s="182">
        <v>0</v>
      </c>
    </row>
    <row r="28" spans="3:7">
      <c r="D28" s="90" t="s">
        <v>3720</v>
      </c>
      <c r="E28" s="90" t="s">
        <v>93</v>
      </c>
      <c r="F28" s="182">
        <v>2.7100271002710027E-3</v>
      </c>
      <c r="G28" s="182">
        <v>0</v>
      </c>
    </row>
    <row r="29" spans="3:7">
      <c r="D29" s="90" t="s">
        <v>3133</v>
      </c>
      <c r="E29" s="90" t="s">
        <v>93</v>
      </c>
      <c r="F29" s="182">
        <v>2.7100271002710027E-3</v>
      </c>
      <c r="G29" s="182">
        <v>0</v>
      </c>
    </row>
    <row r="30" spans="3:7">
      <c r="D30" s="90" t="s">
        <v>815</v>
      </c>
      <c r="E30" s="90" t="s">
        <v>93</v>
      </c>
      <c r="F30" s="182">
        <v>1.0840108401084011E-2</v>
      </c>
      <c r="G30" s="182">
        <v>3.7037037037037042E-2</v>
      </c>
    </row>
    <row r="31" spans="3:7">
      <c r="D31" s="90" t="s">
        <v>550</v>
      </c>
      <c r="E31" s="90" t="s">
        <v>93</v>
      </c>
      <c r="F31" s="182">
        <v>2.7100271002710027E-3</v>
      </c>
      <c r="G31" s="182">
        <v>0</v>
      </c>
    </row>
    <row r="32" spans="3:7">
      <c r="D32" s="90" t="s">
        <v>633</v>
      </c>
      <c r="E32" s="90" t="s">
        <v>101</v>
      </c>
      <c r="F32" s="182">
        <v>0.30894308943089432</v>
      </c>
      <c r="G32" s="182">
        <v>0.33333333333333331</v>
      </c>
    </row>
    <row r="33" spans="3:7">
      <c r="D33" s="90" t="s">
        <v>3556</v>
      </c>
      <c r="E33" s="90" t="s">
        <v>92</v>
      </c>
      <c r="F33" s="182">
        <v>1.8970189701897018E-2</v>
      </c>
      <c r="G33" s="182">
        <v>3.7037037037037042E-2</v>
      </c>
    </row>
    <row r="34" spans="3:7">
      <c r="D34" s="90" t="s">
        <v>656</v>
      </c>
      <c r="E34" s="90" t="s">
        <v>93</v>
      </c>
      <c r="F34" s="182">
        <v>0.30894308943089432</v>
      </c>
      <c r="G34" s="182">
        <v>0.22222222222222221</v>
      </c>
    </row>
    <row r="35" spans="3:7">
      <c r="D35" s="90" t="s">
        <v>3543</v>
      </c>
      <c r="E35" s="90" t="s">
        <v>93</v>
      </c>
      <c r="F35" s="182">
        <v>2.4390243902439025E-2</v>
      </c>
      <c r="G35" s="182">
        <v>3.7037037037037042E-2</v>
      </c>
    </row>
    <row r="36" spans="3:7">
      <c r="D36" s="90" t="s">
        <v>623</v>
      </c>
      <c r="E36" s="90" t="s">
        <v>93</v>
      </c>
      <c r="F36" s="182">
        <v>2.1680216802168022E-2</v>
      </c>
      <c r="G36" s="182">
        <v>0</v>
      </c>
    </row>
    <row r="37" spans="3:7">
      <c r="F37" s="182"/>
      <c r="G37" s="182"/>
    </row>
    <row r="38" spans="3:7">
      <c r="C38" s="181" t="s">
        <v>791</v>
      </c>
      <c r="F38" s="182"/>
      <c r="G38" s="182"/>
    </row>
    <row r="39" spans="3:7">
      <c r="D39" s="133" t="s">
        <v>84</v>
      </c>
      <c r="E39" s="133" t="s">
        <v>90</v>
      </c>
      <c r="F39" s="190" t="s">
        <v>3823</v>
      </c>
      <c r="G39" s="190" t="s">
        <v>3824</v>
      </c>
    </row>
    <row r="40" spans="3:7">
      <c r="D40" s="90" t="s">
        <v>2047</v>
      </c>
      <c r="E40" s="90" t="s">
        <v>92</v>
      </c>
      <c r="F40" s="182">
        <v>6.1788617886178863E-2</v>
      </c>
      <c r="G40" s="182">
        <v>9.0909090909090912E-2</v>
      </c>
    </row>
    <row r="41" spans="3:7">
      <c r="D41" s="90" t="s">
        <v>2699</v>
      </c>
      <c r="E41" s="90" t="s">
        <v>93</v>
      </c>
      <c r="F41" s="182">
        <v>5.0406504065040651E-2</v>
      </c>
      <c r="G41" s="182">
        <v>2.2727272727272728E-2</v>
      </c>
    </row>
    <row r="42" spans="3:7">
      <c r="D42" s="90" t="s">
        <v>3383</v>
      </c>
      <c r="E42" s="90" t="s">
        <v>93</v>
      </c>
      <c r="F42" s="182">
        <v>1.4634146341463415E-2</v>
      </c>
      <c r="G42" s="182">
        <v>0</v>
      </c>
    </row>
    <row r="43" spans="3:7">
      <c r="D43" s="90" t="s">
        <v>625</v>
      </c>
      <c r="E43" s="90" t="s">
        <v>93</v>
      </c>
      <c r="F43" s="182">
        <v>6.5040650406504065E-3</v>
      </c>
      <c r="G43" s="182">
        <v>0</v>
      </c>
    </row>
    <row r="44" spans="3:7">
      <c r="D44" s="90" t="s">
        <v>619</v>
      </c>
      <c r="E44" s="90" t="s">
        <v>92</v>
      </c>
      <c r="F44" s="182">
        <v>1.3008130081300813E-2</v>
      </c>
      <c r="G44" s="182">
        <v>0</v>
      </c>
    </row>
    <row r="45" spans="3:7">
      <c r="D45" s="90" t="s">
        <v>157</v>
      </c>
      <c r="E45" s="90" t="s">
        <v>93</v>
      </c>
      <c r="F45" s="182">
        <v>1.3008130081300813E-2</v>
      </c>
      <c r="G45" s="182">
        <v>0</v>
      </c>
    </row>
    <row r="46" spans="3:7">
      <c r="D46" s="90" t="s">
        <v>629</v>
      </c>
      <c r="E46" s="90" t="s">
        <v>92</v>
      </c>
      <c r="F46" s="182">
        <v>3.9024390243902439E-2</v>
      </c>
      <c r="G46" s="182">
        <v>2.2727272727272728E-2</v>
      </c>
    </row>
    <row r="47" spans="3:7">
      <c r="D47" s="90" t="s">
        <v>634</v>
      </c>
      <c r="E47" s="90" t="s">
        <v>92</v>
      </c>
      <c r="F47" s="182">
        <v>7.9674796747967486E-2</v>
      </c>
      <c r="G47" s="182">
        <v>0.13636363636363635</v>
      </c>
    </row>
    <row r="48" spans="3:7">
      <c r="D48" s="90" t="s">
        <v>2701</v>
      </c>
      <c r="E48" s="90" t="s">
        <v>101</v>
      </c>
      <c r="F48" s="182">
        <v>1.3008130081300813E-2</v>
      </c>
      <c r="G48" s="182">
        <v>0</v>
      </c>
    </row>
    <row r="49" spans="4:7">
      <c r="D49" s="90" t="s">
        <v>628</v>
      </c>
      <c r="E49" s="90" t="s">
        <v>101</v>
      </c>
      <c r="F49" s="182">
        <v>3.7398373983739838E-2</v>
      </c>
      <c r="G49" s="182">
        <v>4.5454545454545456E-2</v>
      </c>
    </row>
    <row r="50" spans="4:7">
      <c r="D50" s="90" t="s">
        <v>2100</v>
      </c>
      <c r="E50" s="90" t="s">
        <v>93</v>
      </c>
      <c r="F50" s="182">
        <v>1.6260162601626016E-3</v>
      </c>
      <c r="G50" s="182">
        <v>0</v>
      </c>
    </row>
    <row r="51" spans="4:7">
      <c r="D51" s="90" t="s">
        <v>2096</v>
      </c>
      <c r="E51" s="90" t="s">
        <v>92</v>
      </c>
      <c r="F51" s="182">
        <v>2.2764227642276424E-2</v>
      </c>
      <c r="G51" s="182">
        <v>0</v>
      </c>
    </row>
    <row r="52" spans="4:7">
      <c r="D52" s="90" t="s">
        <v>3381</v>
      </c>
      <c r="E52" s="90" t="s">
        <v>93</v>
      </c>
      <c r="F52" s="182">
        <v>1.7886178861788619E-2</v>
      </c>
      <c r="G52" s="182">
        <v>0</v>
      </c>
    </row>
    <row r="53" spans="4:7">
      <c r="D53" s="90" t="s">
        <v>2094</v>
      </c>
      <c r="E53" s="90" t="s">
        <v>93</v>
      </c>
      <c r="F53" s="182">
        <v>1.6260162601626016E-3</v>
      </c>
      <c r="G53" s="182">
        <v>0</v>
      </c>
    </row>
    <row r="54" spans="4:7">
      <c r="D54" s="90" t="s">
        <v>3134</v>
      </c>
      <c r="E54" s="90" t="s">
        <v>101</v>
      </c>
      <c r="F54" s="182">
        <v>5.6910569105691054E-2</v>
      </c>
      <c r="G54" s="182">
        <v>6.8181818181818177E-2</v>
      </c>
    </row>
    <row r="55" spans="4:7">
      <c r="D55" s="90" t="s">
        <v>630</v>
      </c>
      <c r="E55" s="90" t="s">
        <v>93</v>
      </c>
      <c r="F55" s="182">
        <v>4.8780487804878049E-3</v>
      </c>
      <c r="G55" s="182">
        <v>0</v>
      </c>
    </row>
    <row r="56" spans="4:7">
      <c r="D56" s="90" t="s">
        <v>685</v>
      </c>
      <c r="E56" s="90" t="s">
        <v>93</v>
      </c>
      <c r="F56" s="182">
        <v>9.7560975609756097E-3</v>
      </c>
      <c r="G56" s="182">
        <v>0</v>
      </c>
    </row>
    <row r="57" spans="4:7">
      <c r="D57" s="90" t="s">
        <v>621</v>
      </c>
      <c r="E57" s="90" t="s">
        <v>93</v>
      </c>
      <c r="F57" s="182">
        <v>4.3902439024390241E-2</v>
      </c>
      <c r="G57" s="182">
        <v>6.8181818181818177E-2</v>
      </c>
    </row>
    <row r="58" spans="4:7">
      <c r="D58" s="90" t="s">
        <v>3158</v>
      </c>
      <c r="E58" s="90" t="s">
        <v>92</v>
      </c>
      <c r="F58" s="182">
        <v>3.2520325203252032E-3</v>
      </c>
      <c r="G58" s="182">
        <v>0</v>
      </c>
    </row>
    <row r="59" spans="4:7">
      <c r="D59" s="90" t="s">
        <v>35</v>
      </c>
      <c r="E59" s="90" t="s">
        <v>101</v>
      </c>
      <c r="F59" s="182">
        <v>8.4552845528455281E-2</v>
      </c>
      <c r="G59" s="182">
        <v>0.13636363636363635</v>
      </c>
    </row>
    <row r="60" spans="4:7">
      <c r="D60" s="90" t="s">
        <v>3135</v>
      </c>
      <c r="E60" s="90" t="s">
        <v>92</v>
      </c>
      <c r="F60" s="182">
        <v>1.6260162601626016E-3</v>
      </c>
      <c r="G60" s="182">
        <v>0</v>
      </c>
    </row>
    <row r="61" spans="4:7">
      <c r="D61" s="90" t="s">
        <v>3363</v>
      </c>
      <c r="E61" s="90" t="s">
        <v>92</v>
      </c>
      <c r="F61" s="182">
        <v>1.6260162601626016E-3</v>
      </c>
      <c r="G61" s="182">
        <v>0</v>
      </c>
    </row>
    <row r="62" spans="4:7">
      <c r="D62" s="90" t="s">
        <v>3720</v>
      </c>
      <c r="E62" s="90" t="s">
        <v>93</v>
      </c>
      <c r="F62" s="182">
        <v>1.6260162601626016E-3</v>
      </c>
      <c r="G62" s="182">
        <v>0</v>
      </c>
    </row>
    <row r="63" spans="4:7">
      <c r="D63" s="90" t="s">
        <v>3133</v>
      </c>
      <c r="E63" s="90" t="s">
        <v>93</v>
      </c>
      <c r="F63" s="182">
        <v>1.6260162601626016E-3</v>
      </c>
      <c r="G63" s="182">
        <v>0</v>
      </c>
    </row>
    <row r="64" spans="4:7">
      <c r="D64" s="90" t="s">
        <v>815</v>
      </c>
      <c r="E64" s="90" t="s">
        <v>93</v>
      </c>
      <c r="F64" s="182">
        <v>6.5040650406504065E-3</v>
      </c>
      <c r="G64" s="182">
        <v>2.2727272727272728E-2</v>
      </c>
    </row>
    <row r="65" spans="4:7">
      <c r="D65" s="90" t="s">
        <v>550</v>
      </c>
      <c r="E65" s="90" t="s">
        <v>93</v>
      </c>
      <c r="F65" s="182">
        <v>1.6260162601626016E-3</v>
      </c>
      <c r="G65" s="182">
        <v>0</v>
      </c>
    </row>
    <row r="66" spans="4:7">
      <c r="D66" s="90" t="s">
        <v>633</v>
      </c>
      <c r="E66" s="90" t="s">
        <v>101</v>
      </c>
      <c r="F66" s="182">
        <v>0.18536585365853658</v>
      </c>
      <c r="G66" s="182">
        <v>0.20454545454545456</v>
      </c>
    </row>
    <row r="67" spans="4:7">
      <c r="D67" s="90" t="s">
        <v>3556</v>
      </c>
      <c r="E67" s="90" t="s">
        <v>92</v>
      </c>
      <c r="F67" s="182">
        <v>1.1382113821138212E-2</v>
      </c>
      <c r="G67" s="182">
        <v>2.2727272727272728E-2</v>
      </c>
    </row>
    <row r="68" spans="4:7">
      <c r="D68" s="90" t="s">
        <v>656</v>
      </c>
      <c r="E68" s="90" t="s">
        <v>93</v>
      </c>
      <c r="F68" s="182">
        <v>0.18536585365853658</v>
      </c>
      <c r="G68" s="182">
        <v>0.13636363636363635</v>
      </c>
    </row>
    <row r="69" spans="4:7">
      <c r="D69" s="90" t="s">
        <v>3543</v>
      </c>
      <c r="E69" s="90" t="s">
        <v>93</v>
      </c>
      <c r="F69" s="182">
        <v>1.4634146341463415E-2</v>
      </c>
      <c r="G69" s="182">
        <v>2.2727272727272728E-2</v>
      </c>
    </row>
    <row r="70" spans="4:7">
      <c r="D70" s="90" t="s">
        <v>623</v>
      </c>
      <c r="E70" s="90" t="s">
        <v>93</v>
      </c>
      <c r="F70" s="182">
        <v>1.3008130081300813E-2</v>
      </c>
      <c r="G70" s="182">
        <v>0</v>
      </c>
    </row>
  </sheetData>
  <sheetProtection algorithmName="SHA-512" hashValue="SXSeuwv+EuGEwF+e2jfQq8QQU9I0+8xDGXwyTLQSreBaEZo6pgC6wpd5wmQGEez5I9vC7TVoBISbWzp9EMa1rQ==" saltValue="jt/+xmQahkDWnkwCp0wP/g==" spinCount="100000" sheet="1" objects="1" scenarios="1"/>
  <pageMargins left="0.7" right="0.7" top="0.75" bottom="0.75" header="0.3" footer="0.3"/>
  <pageSetup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aseline Correction">
              <controlPr defaultSize="0" autoFill="0" autoLine="0" autoPict="0" macro="[0]!baselineFactor">
                <anchor moveWithCells="1">
                  <from>
                    <xdr:col>0</xdr:col>
                    <xdr:colOff>495300</xdr:colOff>
                    <xdr:row>0</xdr:row>
                    <xdr:rowOff>180975</xdr:rowOff>
                  </from>
                  <to>
                    <xdr:col>2</xdr:col>
                    <xdr:colOff>504825</xdr:colOff>
                    <xdr:row>2</xdr:row>
                    <xdr:rowOff>66675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K56"/>
  <sheetViews>
    <sheetView showGridLines="0" zoomScaleNormal="100" workbookViewId="0">
      <selection activeCell="K22" sqref="K22"/>
    </sheetView>
  </sheetViews>
  <sheetFormatPr defaultRowHeight="15"/>
  <cols>
    <col min="7" max="7" width="23.5703125" bestFit="1" customWidth="1"/>
  </cols>
  <sheetData>
    <row r="1" spans="1:11">
      <c r="B1" t="s">
        <v>160</v>
      </c>
      <c r="I1" s="101"/>
    </row>
    <row r="2" spans="1:11">
      <c r="A2" t="s">
        <v>634</v>
      </c>
      <c r="B2">
        <v>1</v>
      </c>
      <c r="G2" t="s">
        <v>618</v>
      </c>
      <c r="H2" s="176"/>
      <c r="I2" s="101"/>
      <c r="J2" s="101"/>
    </row>
    <row r="3" spans="1:11">
      <c r="A3" t="s">
        <v>628</v>
      </c>
      <c r="B3">
        <v>0.13131313131313133</v>
      </c>
      <c r="G3" s="177" t="s">
        <v>628</v>
      </c>
      <c r="H3" s="176">
        <v>0.13131313131313133</v>
      </c>
      <c r="I3" s="101">
        <v>0.15</v>
      </c>
      <c r="J3" s="101">
        <v>0.1</v>
      </c>
      <c r="K3" s="101">
        <v>0.05</v>
      </c>
    </row>
    <row r="4" spans="1:11">
      <c r="A4" t="s">
        <v>35</v>
      </c>
      <c r="B4">
        <v>0.13131313131313133</v>
      </c>
      <c r="G4" t="s">
        <v>35</v>
      </c>
      <c r="H4" s="176">
        <v>0.13131313131313133</v>
      </c>
      <c r="I4" s="101">
        <v>0.15</v>
      </c>
      <c r="J4" s="101">
        <v>0.1</v>
      </c>
      <c r="K4" s="101">
        <v>0.05</v>
      </c>
    </row>
    <row r="5" spans="1:11">
      <c r="A5" t="s">
        <v>2047</v>
      </c>
      <c r="B5">
        <v>0.10101010101010101</v>
      </c>
      <c r="G5" t="s">
        <v>2047</v>
      </c>
      <c r="H5" s="176">
        <v>0.10101010101010101</v>
      </c>
      <c r="I5" s="101">
        <v>0.15</v>
      </c>
      <c r="J5" s="101">
        <v>0.1</v>
      </c>
      <c r="K5" s="101">
        <v>0.05</v>
      </c>
    </row>
    <row r="6" spans="1:11">
      <c r="A6" t="s">
        <v>629</v>
      </c>
      <c r="B6">
        <v>9.0909090909090912E-2</v>
      </c>
      <c r="G6" t="s">
        <v>629</v>
      </c>
      <c r="H6" s="176">
        <v>9.0909090909090912E-2</v>
      </c>
      <c r="I6" s="101">
        <v>0.15</v>
      </c>
      <c r="J6" s="101">
        <v>0.1</v>
      </c>
      <c r="K6" s="101">
        <v>0.05</v>
      </c>
    </row>
    <row r="7" spans="1:11">
      <c r="A7" t="s">
        <v>656</v>
      </c>
      <c r="B7">
        <v>7.0707070707070704E-2</v>
      </c>
      <c r="G7" t="s">
        <v>656</v>
      </c>
      <c r="H7" s="176">
        <v>7.0707070707070704E-2</v>
      </c>
      <c r="I7" s="101">
        <v>0.15</v>
      </c>
      <c r="J7" s="101">
        <v>0.1</v>
      </c>
      <c r="K7" s="101">
        <v>0.05</v>
      </c>
    </row>
    <row r="8" spans="1:11">
      <c r="A8" t="s">
        <v>633</v>
      </c>
      <c r="B8">
        <v>6.0606060606060608E-2</v>
      </c>
      <c r="G8" t="s">
        <v>633</v>
      </c>
      <c r="H8" s="176">
        <v>6.0606060606060608E-2</v>
      </c>
      <c r="I8" s="101">
        <v>0.15</v>
      </c>
      <c r="J8" s="101">
        <v>0.1</v>
      </c>
      <c r="K8" s="101">
        <v>0.05</v>
      </c>
    </row>
    <row r="9" spans="1:11">
      <c r="A9" t="s">
        <v>621</v>
      </c>
      <c r="B9">
        <v>5.0505050505050504E-2</v>
      </c>
      <c r="G9" t="s">
        <v>621</v>
      </c>
      <c r="H9" s="176">
        <v>5.0505050505050504E-2</v>
      </c>
      <c r="I9" s="101">
        <v>0.15</v>
      </c>
      <c r="J9" s="101">
        <v>0.1</v>
      </c>
      <c r="K9" s="101">
        <v>0.05</v>
      </c>
    </row>
    <row r="10" spans="1:11">
      <c r="A10" t="s">
        <v>528</v>
      </c>
      <c r="B10">
        <v>4.0404040404040407E-2</v>
      </c>
      <c r="G10" t="s">
        <v>528</v>
      </c>
      <c r="H10" s="176">
        <v>4.0404040404040407E-2</v>
      </c>
      <c r="I10" s="101">
        <v>0.15</v>
      </c>
      <c r="J10" s="101">
        <v>0.1</v>
      </c>
      <c r="K10" s="101">
        <v>0.05</v>
      </c>
    </row>
    <row r="11" spans="1:11">
      <c r="A11" t="s">
        <v>618</v>
      </c>
      <c r="B11">
        <v>4.0404040404040407E-2</v>
      </c>
      <c r="G11" t="s">
        <v>618</v>
      </c>
      <c r="H11" s="176">
        <v>4.0404040404040407E-2</v>
      </c>
      <c r="I11" s="101">
        <v>0.15</v>
      </c>
      <c r="J11" s="101">
        <v>0.1</v>
      </c>
      <c r="K11" s="101">
        <v>0.05</v>
      </c>
    </row>
    <row r="12" spans="1:11">
      <c r="A12" t="s">
        <v>651</v>
      </c>
      <c r="B12">
        <v>3.0303030303030304E-2</v>
      </c>
      <c r="G12" t="s">
        <v>651</v>
      </c>
      <c r="H12" s="176">
        <v>3.0303030303030304E-2</v>
      </c>
      <c r="I12" s="101"/>
      <c r="J12" s="101"/>
      <c r="K12" s="101"/>
    </row>
    <row r="13" spans="1:11">
      <c r="A13" t="s">
        <v>685</v>
      </c>
      <c r="B13">
        <v>3.0303030303030304E-2</v>
      </c>
      <c r="G13" t="s">
        <v>685</v>
      </c>
      <c r="H13" s="176">
        <v>3.0303030303030304E-2</v>
      </c>
      <c r="I13" s="101"/>
      <c r="J13" s="101"/>
    </row>
    <row r="14" spans="1:11">
      <c r="A14" t="s">
        <v>815</v>
      </c>
      <c r="B14">
        <v>3.0303030303030304E-2</v>
      </c>
      <c r="G14" t="s">
        <v>815</v>
      </c>
      <c r="H14" s="176">
        <v>3.0303030303030304E-2</v>
      </c>
      <c r="I14" s="101"/>
      <c r="J14" s="101"/>
    </row>
    <row r="15" spans="1:11">
      <c r="A15" t="s">
        <v>627</v>
      </c>
      <c r="B15">
        <v>2.0202020202020204E-2</v>
      </c>
      <c r="G15" t="s">
        <v>627</v>
      </c>
      <c r="H15" s="176">
        <v>2.0202020202020204E-2</v>
      </c>
      <c r="I15" s="101"/>
      <c r="J15" s="101"/>
    </row>
    <row r="16" spans="1:11">
      <c r="A16" t="s">
        <v>157</v>
      </c>
      <c r="B16">
        <v>2.0202020202020204E-2</v>
      </c>
      <c r="G16" t="s">
        <v>157</v>
      </c>
      <c r="H16" s="176">
        <v>2.0202020202020204E-2</v>
      </c>
      <c r="I16" s="101"/>
    </row>
    <row r="17" spans="1:9">
      <c r="A17" t="s">
        <v>622</v>
      </c>
      <c r="B17">
        <v>2.0202020202020204E-2</v>
      </c>
      <c r="G17" t="s">
        <v>622</v>
      </c>
      <c r="H17" s="176">
        <v>2.0202020202020204E-2</v>
      </c>
      <c r="I17" s="101"/>
    </row>
    <row r="18" spans="1:9">
      <c r="A18" t="s">
        <v>552</v>
      </c>
      <c r="B18">
        <v>1.0101010101010102E-2</v>
      </c>
      <c r="G18" t="s">
        <v>552</v>
      </c>
      <c r="H18" s="176">
        <v>1.0101010101010102E-2</v>
      </c>
      <c r="I18" s="101"/>
    </row>
    <row r="19" spans="1:9">
      <c r="A19" t="s">
        <v>625</v>
      </c>
      <c r="B19">
        <v>1.0101010101010102E-2</v>
      </c>
      <c r="G19" t="s">
        <v>625</v>
      </c>
      <c r="H19" s="176">
        <v>1.0101010101010102E-2</v>
      </c>
      <c r="I19" s="101"/>
    </row>
    <row r="20" spans="1:9">
      <c r="A20" t="s">
        <v>619</v>
      </c>
      <c r="B20">
        <v>1.0101010101010102E-2</v>
      </c>
      <c r="G20" t="s">
        <v>619</v>
      </c>
      <c r="H20" s="176">
        <v>1.0101010101010102E-2</v>
      </c>
      <c r="I20" s="101"/>
    </row>
    <row r="21" spans="1:9">
      <c r="A21" t="s">
        <v>632</v>
      </c>
      <c r="B21">
        <v>1.0101010101010102E-2</v>
      </c>
      <c r="G21" t="s">
        <v>632</v>
      </c>
      <c r="H21" s="176">
        <v>1.0101010101010102E-2</v>
      </c>
      <c r="I21" s="101"/>
    </row>
    <row r="22" spans="1:9">
      <c r="A22" t="s">
        <v>559</v>
      </c>
      <c r="H22" s="176"/>
      <c r="I22" s="101"/>
    </row>
    <row r="23" spans="1:9">
      <c r="A23" t="s">
        <v>676</v>
      </c>
      <c r="H23" s="176"/>
      <c r="I23" s="101"/>
    </row>
    <row r="24" spans="1:9">
      <c r="A24" t="s">
        <v>626</v>
      </c>
      <c r="H24" s="176"/>
      <c r="I24" s="101"/>
    </row>
    <row r="25" spans="1:9">
      <c r="A25" t="s">
        <v>624</v>
      </c>
      <c r="H25" s="176"/>
      <c r="I25" s="101"/>
    </row>
    <row r="26" spans="1:9">
      <c r="A26" t="s">
        <v>468</v>
      </c>
      <c r="H26" s="176"/>
      <c r="I26" s="101"/>
    </row>
    <row r="27" spans="1:9">
      <c r="A27" t="s">
        <v>620</v>
      </c>
      <c r="H27" s="176"/>
      <c r="I27" s="101"/>
    </row>
    <row r="28" spans="1:9">
      <c r="A28" t="s">
        <v>530</v>
      </c>
      <c r="H28" s="176"/>
      <c r="I28" s="101"/>
    </row>
    <row r="29" spans="1:9">
      <c r="A29" t="s">
        <v>630</v>
      </c>
      <c r="H29" s="176"/>
      <c r="I29" s="101"/>
    </row>
    <row r="30" spans="1:9">
      <c r="A30" t="s">
        <v>471</v>
      </c>
      <c r="H30" s="176"/>
    </row>
    <row r="31" spans="1:9">
      <c r="A31" t="s">
        <v>631</v>
      </c>
      <c r="H31" s="176"/>
    </row>
    <row r="32" spans="1:9">
      <c r="A32" t="s">
        <v>550</v>
      </c>
      <c r="H32" s="176"/>
    </row>
    <row r="33" spans="1:8">
      <c r="A33" t="s">
        <v>623</v>
      </c>
      <c r="H33" s="176"/>
    </row>
    <row r="34" spans="1:8">
      <c r="H34" s="176"/>
    </row>
    <row r="35" spans="1:8">
      <c r="H35" s="176"/>
    </row>
    <row r="36" spans="1:8">
      <c r="H36" s="176"/>
    </row>
    <row r="37" spans="1:8">
      <c r="H37" s="176"/>
    </row>
    <row r="38" spans="1:8">
      <c r="H38" s="176"/>
    </row>
    <row r="39" spans="1:8">
      <c r="H39" s="176"/>
    </row>
    <row r="40" spans="1:8">
      <c r="H40" s="176"/>
    </row>
    <row r="41" spans="1:8">
      <c r="H41" s="176"/>
    </row>
    <row r="42" spans="1:8">
      <c r="H42" s="176"/>
    </row>
    <row r="43" spans="1:8">
      <c r="H43" s="176"/>
    </row>
    <row r="44" spans="1:8">
      <c r="H44" s="176"/>
    </row>
    <row r="45" spans="1:8">
      <c r="H45" s="176"/>
    </row>
    <row r="46" spans="1:8">
      <c r="H46" s="176"/>
    </row>
    <row r="47" spans="1:8">
      <c r="H47" s="176"/>
    </row>
    <row r="48" spans="1:8">
      <c r="H48" s="176"/>
    </row>
    <row r="49" spans="8:8">
      <c r="H49" s="176"/>
    </row>
    <row r="50" spans="8:8">
      <c r="H50" s="176"/>
    </row>
    <row r="51" spans="8:8">
      <c r="H51" s="176"/>
    </row>
    <row r="52" spans="8:8">
      <c r="H52" s="176"/>
    </row>
    <row r="53" spans="8:8">
      <c r="H53" s="176"/>
    </row>
    <row r="54" spans="8:8">
      <c r="H54" s="176"/>
    </row>
    <row r="55" spans="8:8">
      <c r="H55" s="176"/>
    </row>
    <row r="56" spans="8:8">
      <c r="H56" s="176"/>
    </row>
  </sheetData>
  <sortState xmlns:xlrd2="http://schemas.microsoft.com/office/spreadsheetml/2017/richdata2" ref="A2:B33">
    <sortCondition descending="1" ref="B2:B33"/>
  </sortState>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5238B92-99C5-43DC-946B-620C99DED682}">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Output</vt:lpstr>
      <vt:lpstr>Data</vt:lpstr>
      <vt:lpstr>Configuration</vt:lpstr>
      <vt:lpstr>Word Lists</vt:lpstr>
      <vt:lpstr>Survey Data</vt:lpstr>
      <vt:lpstr>Help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Praveen</dc:creator>
  <cp:lastModifiedBy>Praveen M Chendanda</cp:lastModifiedBy>
  <dcterms:created xsi:type="dcterms:W3CDTF">2012-10-05T01:16:09Z</dcterms:created>
  <dcterms:modified xsi:type="dcterms:W3CDTF">2023-07-13T16:04:46Z</dcterms:modified>
</cp:coreProperties>
</file>