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Desktop\MLB the Show 2019 V2\"/>
    </mc:Choice>
  </mc:AlternateContent>
  <xr:revisionPtr revIDLastSave="0" documentId="13_ncr:1_{A1220AC6-1185-46D6-892C-740D6537455B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game_result_new" sheetId="1" r:id="rId1"/>
    <sheet name="Sheet1" sheetId="5" r:id="rId2"/>
    <sheet name="result var by percent" sheetId="4" r:id="rId3"/>
    <sheet name="graphs" sheetId="3" r:id="rId4"/>
    <sheet name="result tables" sheetId="2" r:id="rId5"/>
    <sheet name="fielding lookup" sheetId="6" r:id="rId6"/>
  </sheets>
  <definedNames>
    <definedName name="_xlnm._FilterDatabase" localSheetId="0" hidden="1">game_result_new!$A$1:$AF$184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40" i="1" l="1"/>
  <c r="T440" i="1"/>
  <c r="U440" i="1" s="1"/>
  <c r="S441" i="1"/>
  <c r="T441" i="1"/>
  <c r="U441" i="1" s="1"/>
  <c r="S442" i="1"/>
  <c r="T442" i="1"/>
  <c r="U442" i="1" s="1"/>
  <c r="S443" i="1"/>
  <c r="T443" i="1"/>
  <c r="U443" i="1" s="1"/>
  <c r="V438" i="1"/>
  <c r="V439" i="1"/>
  <c r="P438" i="1"/>
  <c r="Q438" i="1"/>
  <c r="P439" i="1"/>
  <c r="Q439" i="1"/>
  <c r="P440" i="1"/>
  <c r="Q440" i="1"/>
  <c r="P441" i="1"/>
  <c r="Q441" i="1"/>
  <c r="P442" i="1"/>
  <c r="Q442" i="1"/>
  <c r="P443" i="1"/>
  <c r="Q443" i="1"/>
  <c r="S439" i="1"/>
  <c r="T439" i="1"/>
  <c r="U439" i="1" s="1"/>
  <c r="S438" i="1"/>
  <c r="T438" i="1"/>
  <c r="U438" i="1" s="1"/>
  <c r="V443" i="1" l="1"/>
  <c r="V441" i="1"/>
  <c r="V440" i="1"/>
  <c r="V442" i="1"/>
  <c r="S424" i="1"/>
  <c r="T424" i="1"/>
  <c r="U424" i="1" s="1"/>
  <c r="S425" i="1"/>
  <c r="T425" i="1"/>
  <c r="V425" i="1" s="1"/>
  <c r="U425" i="1"/>
  <c r="S426" i="1"/>
  <c r="T426" i="1"/>
  <c r="U426" i="1" s="1"/>
  <c r="S427" i="1"/>
  <c r="T427" i="1"/>
  <c r="V427" i="1" s="1"/>
  <c r="U427" i="1"/>
  <c r="S428" i="1"/>
  <c r="T428" i="1"/>
  <c r="U428" i="1" s="1"/>
  <c r="S429" i="1"/>
  <c r="T429" i="1"/>
  <c r="V429" i="1" s="1"/>
  <c r="U429" i="1"/>
  <c r="S430" i="1"/>
  <c r="T430" i="1"/>
  <c r="U430" i="1" s="1"/>
  <c r="S431" i="1"/>
  <c r="T431" i="1"/>
  <c r="V431" i="1" s="1"/>
  <c r="U431" i="1"/>
  <c r="S432" i="1"/>
  <c r="T432" i="1"/>
  <c r="U432" i="1" s="1"/>
  <c r="S433" i="1"/>
  <c r="T433" i="1"/>
  <c r="V433" i="1" s="1"/>
  <c r="U433" i="1"/>
  <c r="S434" i="1"/>
  <c r="T434" i="1"/>
  <c r="U434" i="1" s="1"/>
  <c r="S435" i="1"/>
  <c r="T435" i="1"/>
  <c r="V435" i="1" s="1"/>
  <c r="U435" i="1"/>
  <c r="S436" i="1"/>
  <c r="T436" i="1"/>
  <c r="U436" i="1" s="1"/>
  <c r="S437" i="1"/>
  <c r="T437" i="1"/>
  <c r="V437" i="1" s="1"/>
  <c r="U437" i="1"/>
  <c r="L424" i="1"/>
  <c r="N424" i="1" s="1"/>
  <c r="P424" i="1" s="1"/>
  <c r="M424" i="1"/>
  <c r="O424" i="1" s="1"/>
  <c r="Q424" i="1" s="1"/>
  <c r="L425" i="1"/>
  <c r="N425" i="1" s="1"/>
  <c r="P425" i="1" s="1"/>
  <c r="M425" i="1"/>
  <c r="O425" i="1" s="1"/>
  <c r="Q425" i="1" s="1"/>
  <c r="L426" i="1"/>
  <c r="N426" i="1" s="1"/>
  <c r="P426" i="1" s="1"/>
  <c r="M426" i="1"/>
  <c r="O426" i="1" s="1"/>
  <c r="Q426" i="1" s="1"/>
  <c r="L427" i="1"/>
  <c r="N427" i="1" s="1"/>
  <c r="P427" i="1" s="1"/>
  <c r="M427" i="1"/>
  <c r="O427" i="1" s="1"/>
  <c r="Q427" i="1" s="1"/>
  <c r="L428" i="1"/>
  <c r="N428" i="1" s="1"/>
  <c r="P428" i="1" s="1"/>
  <c r="M428" i="1"/>
  <c r="O428" i="1" s="1"/>
  <c r="Q428" i="1" s="1"/>
  <c r="L429" i="1"/>
  <c r="N429" i="1" s="1"/>
  <c r="P429" i="1" s="1"/>
  <c r="M429" i="1"/>
  <c r="O429" i="1" s="1"/>
  <c r="Q429" i="1" s="1"/>
  <c r="L430" i="1"/>
  <c r="N430" i="1" s="1"/>
  <c r="P430" i="1" s="1"/>
  <c r="M430" i="1"/>
  <c r="O430" i="1" s="1"/>
  <c r="Q430" i="1" s="1"/>
  <c r="L431" i="1"/>
  <c r="N431" i="1" s="1"/>
  <c r="P431" i="1" s="1"/>
  <c r="M431" i="1"/>
  <c r="O431" i="1" s="1"/>
  <c r="Q431" i="1" s="1"/>
  <c r="L432" i="1"/>
  <c r="N432" i="1" s="1"/>
  <c r="P432" i="1" s="1"/>
  <c r="M432" i="1"/>
  <c r="O432" i="1" s="1"/>
  <c r="Q432" i="1" s="1"/>
  <c r="L433" i="1"/>
  <c r="N433" i="1" s="1"/>
  <c r="P433" i="1" s="1"/>
  <c r="M433" i="1"/>
  <c r="O433" i="1" s="1"/>
  <c r="Q433" i="1" s="1"/>
  <c r="L434" i="1"/>
  <c r="N434" i="1" s="1"/>
  <c r="P434" i="1" s="1"/>
  <c r="M434" i="1"/>
  <c r="O434" i="1" s="1"/>
  <c r="Q434" i="1" s="1"/>
  <c r="L435" i="1"/>
  <c r="N435" i="1" s="1"/>
  <c r="P435" i="1" s="1"/>
  <c r="M435" i="1"/>
  <c r="O435" i="1" s="1"/>
  <c r="Q435" i="1" s="1"/>
  <c r="L436" i="1"/>
  <c r="N436" i="1" s="1"/>
  <c r="P436" i="1" s="1"/>
  <c r="M436" i="1"/>
  <c r="O436" i="1" s="1"/>
  <c r="Q436" i="1" s="1"/>
  <c r="L437" i="1"/>
  <c r="N437" i="1" s="1"/>
  <c r="P437" i="1" s="1"/>
  <c r="M437" i="1"/>
  <c r="O437" i="1" s="1"/>
  <c r="Q437" i="1" s="1"/>
  <c r="V436" i="1" l="1"/>
  <c r="V434" i="1"/>
  <c r="V432" i="1"/>
  <c r="V430" i="1"/>
  <c r="V428" i="1"/>
  <c r="V426" i="1"/>
  <c r="V424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L422" i="1"/>
  <c r="N422" i="1" s="1"/>
  <c r="P422" i="1" s="1"/>
  <c r="M422" i="1"/>
  <c r="O422" i="1" s="1"/>
  <c r="Q422" i="1" s="1"/>
  <c r="L423" i="1"/>
  <c r="N423" i="1" s="1"/>
  <c r="P423" i="1" s="1"/>
  <c r="M423" i="1"/>
  <c r="O423" i="1" s="1"/>
  <c r="Q423" i="1" s="1"/>
  <c r="L409" i="1"/>
  <c r="N409" i="1" s="1"/>
  <c r="P409" i="1" s="1"/>
  <c r="M409" i="1"/>
  <c r="O409" i="1" s="1"/>
  <c r="Q409" i="1" s="1"/>
  <c r="L410" i="1"/>
  <c r="N410" i="1" s="1"/>
  <c r="P410" i="1" s="1"/>
  <c r="M410" i="1"/>
  <c r="L411" i="1"/>
  <c r="M411" i="1"/>
  <c r="N411" i="1"/>
  <c r="P411" i="1" s="1"/>
  <c r="O411" i="1"/>
  <c r="Q411" i="1" s="1"/>
  <c r="L412" i="1"/>
  <c r="M412" i="1"/>
  <c r="N412" i="1"/>
  <c r="O412" i="1"/>
  <c r="P412" i="1"/>
  <c r="Q412" i="1"/>
  <c r="L413" i="1"/>
  <c r="N413" i="1" s="1"/>
  <c r="P413" i="1" s="1"/>
  <c r="M413" i="1"/>
  <c r="O413" i="1" s="1"/>
  <c r="Q413" i="1" s="1"/>
  <c r="L414" i="1"/>
  <c r="N414" i="1" s="1"/>
  <c r="P414" i="1" s="1"/>
  <c r="M414" i="1"/>
  <c r="L415" i="1"/>
  <c r="M415" i="1"/>
  <c r="N415" i="1"/>
  <c r="P415" i="1" s="1"/>
  <c r="O415" i="1"/>
  <c r="Q415" i="1"/>
  <c r="L416" i="1"/>
  <c r="M416" i="1"/>
  <c r="N416" i="1" s="1"/>
  <c r="P416" i="1" s="1"/>
  <c r="L417" i="1"/>
  <c r="N417" i="1" s="1"/>
  <c r="P417" i="1" s="1"/>
  <c r="M417" i="1"/>
  <c r="O417" i="1" s="1"/>
  <c r="Q417" i="1" s="1"/>
  <c r="L418" i="1"/>
  <c r="N418" i="1" s="1"/>
  <c r="P418" i="1" s="1"/>
  <c r="M418" i="1"/>
  <c r="L419" i="1"/>
  <c r="O419" i="1" s="1"/>
  <c r="Q419" i="1" s="1"/>
  <c r="M419" i="1"/>
  <c r="N419" i="1"/>
  <c r="P419" i="1" s="1"/>
  <c r="L420" i="1"/>
  <c r="O420" i="1" s="1"/>
  <c r="Q420" i="1" s="1"/>
  <c r="M420" i="1"/>
  <c r="N420" i="1"/>
  <c r="P420" i="1"/>
  <c r="L421" i="1"/>
  <c r="N421" i="1" s="1"/>
  <c r="P421" i="1" s="1"/>
  <c r="M421" i="1"/>
  <c r="O421" i="1" s="1"/>
  <c r="Q421" i="1" s="1"/>
  <c r="S408" i="1"/>
  <c r="T408" i="1"/>
  <c r="U408" i="1" s="1"/>
  <c r="S409" i="1"/>
  <c r="T409" i="1"/>
  <c r="U409" i="1" s="1"/>
  <c r="S410" i="1"/>
  <c r="T410" i="1"/>
  <c r="U410" i="1"/>
  <c r="S411" i="1"/>
  <c r="T411" i="1"/>
  <c r="U411" i="1" s="1"/>
  <c r="S412" i="1"/>
  <c r="T412" i="1"/>
  <c r="U412" i="1"/>
  <c r="S413" i="1"/>
  <c r="T413" i="1"/>
  <c r="U413" i="1"/>
  <c r="S414" i="1"/>
  <c r="T414" i="1"/>
  <c r="U414" i="1" s="1"/>
  <c r="S415" i="1"/>
  <c r="T415" i="1"/>
  <c r="U415" i="1" s="1"/>
  <c r="S416" i="1"/>
  <c r="T416" i="1"/>
  <c r="U416" i="1" s="1"/>
  <c r="S417" i="1"/>
  <c r="T417" i="1"/>
  <c r="U417" i="1" s="1"/>
  <c r="S418" i="1"/>
  <c r="T418" i="1"/>
  <c r="U418" i="1"/>
  <c r="S419" i="1"/>
  <c r="T419" i="1"/>
  <c r="U419" i="1" s="1"/>
  <c r="S420" i="1"/>
  <c r="T420" i="1"/>
  <c r="U420" i="1"/>
  <c r="S421" i="1"/>
  <c r="T421" i="1"/>
  <c r="U421" i="1" s="1"/>
  <c r="S422" i="1"/>
  <c r="T422" i="1"/>
  <c r="U422" i="1"/>
  <c r="S423" i="1"/>
  <c r="T423" i="1"/>
  <c r="U423" i="1"/>
  <c r="O416" i="1" l="1"/>
  <c r="Q416" i="1" s="1"/>
  <c r="O418" i="1"/>
  <c r="Q418" i="1" s="1"/>
  <c r="O414" i="1"/>
  <c r="Q414" i="1" s="1"/>
  <c r="O410" i="1"/>
  <c r="Q410" i="1" s="1"/>
  <c r="S406" i="1"/>
  <c r="T406" i="1"/>
  <c r="U406" i="1"/>
  <c r="S407" i="1"/>
  <c r="T407" i="1"/>
  <c r="U407" i="1" s="1"/>
  <c r="L400" i="1"/>
  <c r="N400" i="1" s="1"/>
  <c r="P400" i="1" s="1"/>
  <c r="M400" i="1"/>
  <c r="O400" i="1" s="1"/>
  <c r="Q400" i="1" s="1"/>
  <c r="V400" i="1" s="1"/>
  <c r="L401" i="1"/>
  <c r="N401" i="1" s="1"/>
  <c r="P401" i="1" s="1"/>
  <c r="M401" i="1"/>
  <c r="O401" i="1" s="1"/>
  <c r="Q401" i="1" s="1"/>
  <c r="V401" i="1" s="1"/>
  <c r="L402" i="1"/>
  <c r="N402" i="1" s="1"/>
  <c r="P402" i="1" s="1"/>
  <c r="M402" i="1"/>
  <c r="O402" i="1" s="1"/>
  <c r="Q402" i="1" s="1"/>
  <c r="V402" i="1" s="1"/>
  <c r="L403" i="1"/>
  <c r="N403" i="1" s="1"/>
  <c r="P403" i="1" s="1"/>
  <c r="M403" i="1"/>
  <c r="O403" i="1" s="1"/>
  <c r="Q403" i="1" s="1"/>
  <c r="V403" i="1" s="1"/>
  <c r="L404" i="1"/>
  <c r="N404" i="1" s="1"/>
  <c r="P404" i="1" s="1"/>
  <c r="M404" i="1"/>
  <c r="O404" i="1" s="1"/>
  <c r="Q404" i="1" s="1"/>
  <c r="V404" i="1" s="1"/>
  <c r="L405" i="1"/>
  <c r="N405" i="1" s="1"/>
  <c r="P405" i="1" s="1"/>
  <c r="M405" i="1"/>
  <c r="O405" i="1" s="1"/>
  <c r="Q405" i="1" s="1"/>
  <c r="V405" i="1" s="1"/>
  <c r="L406" i="1"/>
  <c r="N406" i="1" s="1"/>
  <c r="P406" i="1" s="1"/>
  <c r="M406" i="1"/>
  <c r="O406" i="1" s="1"/>
  <c r="Q406" i="1" s="1"/>
  <c r="V406" i="1" s="1"/>
  <c r="L407" i="1"/>
  <c r="N407" i="1" s="1"/>
  <c r="P407" i="1" s="1"/>
  <c r="M407" i="1"/>
  <c r="O407" i="1" s="1"/>
  <c r="Q407" i="1" s="1"/>
  <c r="V407" i="1" s="1"/>
  <c r="L408" i="1"/>
  <c r="N408" i="1" s="1"/>
  <c r="P408" i="1" s="1"/>
  <c r="M408" i="1"/>
  <c r="O408" i="1" s="1"/>
  <c r="Q408" i="1" s="1"/>
  <c r="V408" i="1" s="1"/>
  <c r="S405" i="1"/>
  <c r="T405" i="1"/>
  <c r="U405" i="1" s="1"/>
  <c r="S404" i="1"/>
  <c r="T404" i="1"/>
  <c r="U404" i="1" s="1"/>
  <c r="S403" i="1"/>
  <c r="T403" i="1"/>
  <c r="U403" i="1" s="1"/>
  <c r="S402" i="1"/>
  <c r="T402" i="1"/>
  <c r="U402" i="1" s="1"/>
  <c r="S401" i="1"/>
  <c r="T401" i="1"/>
  <c r="U401" i="1" s="1"/>
  <c r="S400" i="1"/>
  <c r="T400" i="1"/>
  <c r="U400" i="1" s="1"/>
  <c r="Y399" i="1"/>
  <c r="Y395" i="1"/>
  <c r="L384" i="1" l="1"/>
  <c r="M384" i="1"/>
  <c r="L385" i="1"/>
  <c r="N385" i="1" s="1"/>
  <c r="P385" i="1" s="1"/>
  <c r="M385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386" i="1"/>
  <c r="L387" i="1"/>
  <c r="N387" i="1" s="1"/>
  <c r="P387" i="1" s="1"/>
  <c r="L388" i="1"/>
  <c r="L389" i="1"/>
  <c r="L390" i="1"/>
  <c r="L391" i="1"/>
  <c r="L392" i="1"/>
  <c r="L393" i="1"/>
  <c r="N393" i="1" s="1"/>
  <c r="P393" i="1" s="1"/>
  <c r="L394" i="1"/>
  <c r="N394" i="1" s="1"/>
  <c r="P394" i="1" s="1"/>
  <c r="L395" i="1"/>
  <c r="N395" i="1" s="1"/>
  <c r="P395" i="1" s="1"/>
  <c r="L396" i="1"/>
  <c r="L397" i="1"/>
  <c r="L398" i="1"/>
  <c r="L399" i="1"/>
  <c r="L386" i="1"/>
  <c r="B1" i="6"/>
  <c r="C1" i="6" s="1"/>
  <c r="B2" i="6"/>
  <c r="C2" i="6" s="1"/>
  <c r="B3" i="6"/>
  <c r="C3" i="6" s="1"/>
  <c r="B4" i="6"/>
  <c r="C4" i="6"/>
  <c r="C5" i="6"/>
  <c r="B6" i="6"/>
  <c r="C6" i="6"/>
  <c r="B7" i="6"/>
  <c r="C7" i="6"/>
  <c r="B8" i="6"/>
  <c r="C8" i="6"/>
  <c r="B9" i="6"/>
  <c r="C9" i="6" s="1"/>
  <c r="B10" i="6"/>
  <c r="C10" i="6"/>
  <c r="C11" i="6"/>
  <c r="B12" i="6"/>
  <c r="C12" i="6" s="1"/>
  <c r="B13" i="6"/>
  <c r="C13" i="6"/>
  <c r="B14" i="6"/>
  <c r="C14" i="6" s="1"/>
  <c r="B15" i="6"/>
  <c r="C15" i="6" s="1"/>
  <c r="B16" i="6"/>
  <c r="C16" i="6" s="1"/>
  <c r="B17" i="6"/>
  <c r="C17" i="6"/>
  <c r="B18" i="6"/>
  <c r="C18" i="6" s="1"/>
  <c r="B19" i="6"/>
  <c r="C19" i="6" s="1"/>
  <c r="B20" i="6"/>
  <c r="C20" i="6" s="1"/>
  <c r="C21" i="6"/>
  <c r="B22" i="6"/>
  <c r="C22" i="6" s="1"/>
  <c r="B23" i="6"/>
  <c r="C23" i="6"/>
  <c r="B24" i="6"/>
  <c r="C24" i="6"/>
  <c r="B25" i="6"/>
  <c r="C25" i="6"/>
  <c r="B26" i="6"/>
  <c r="C26" i="6" s="1"/>
  <c r="B27" i="6"/>
  <c r="C27" i="6"/>
  <c r="B28" i="6"/>
  <c r="C28" i="6"/>
  <c r="B29" i="6"/>
  <c r="C29" i="6"/>
  <c r="B30" i="6"/>
  <c r="C30" i="6" s="1"/>
  <c r="S385" i="1"/>
  <c r="T385" i="1"/>
  <c r="S386" i="1"/>
  <c r="T386" i="1"/>
  <c r="U386" i="1" s="1"/>
  <c r="S387" i="1"/>
  <c r="T387" i="1"/>
  <c r="U387" i="1" s="1"/>
  <c r="S388" i="1"/>
  <c r="T388" i="1"/>
  <c r="U388" i="1"/>
  <c r="S389" i="1"/>
  <c r="T389" i="1"/>
  <c r="U389" i="1"/>
  <c r="S390" i="1"/>
  <c r="T390" i="1"/>
  <c r="U390" i="1"/>
  <c r="S391" i="1"/>
  <c r="T391" i="1"/>
  <c r="U391" i="1" s="1"/>
  <c r="S392" i="1"/>
  <c r="T392" i="1"/>
  <c r="U392" i="1"/>
  <c r="S393" i="1"/>
  <c r="T393" i="1"/>
  <c r="S394" i="1"/>
  <c r="T394" i="1"/>
  <c r="U394" i="1" s="1"/>
  <c r="S395" i="1"/>
  <c r="T395" i="1"/>
  <c r="U395" i="1"/>
  <c r="S396" i="1"/>
  <c r="T396" i="1"/>
  <c r="U396" i="1" s="1"/>
  <c r="S397" i="1"/>
  <c r="T397" i="1"/>
  <c r="U397" i="1"/>
  <c r="S398" i="1"/>
  <c r="T398" i="1"/>
  <c r="U398" i="1"/>
  <c r="S399" i="1"/>
  <c r="T399" i="1"/>
  <c r="U399" i="1" s="1"/>
  <c r="S384" i="1"/>
  <c r="T384" i="1"/>
  <c r="U384" i="1"/>
  <c r="F5" i="6"/>
  <c r="F4" i="6"/>
  <c r="N399" i="1" l="1"/>
  <c r="P399" i="1" s="1"/>
  <c r="N391" i="1"/>
  <c r="P391" i="1" s="1"/>
  <c r="N397" i="1"/>
  <c r="P397" i="1" s="1"/>
  <c r="N389" i="1"/>
  <c r="P389" i="1" s="1"/>
  <c r="O385" i="1"/>
  <c r="Q385" i="1" s="1"/>
  <c r="O384" i="1"/>
  <c r="Q384" i="1" s="1"/>
  <c r="V384" i="1" s="1"/>
  <c r="N398" i="1"/>
  <c r="P398" i="1" s="1"/>
  <c r="N390" i="1"/>
  <c r="P390" i="1" s="1"/>
  <c r="O396" i="1"/>
  <c r="Q396" i="1" s="1"/>
  <c r="V396" i="1" s="1"/>
  <c r="O388" i="1"/>
  <c r="Q388" i="1" s="1"/>
  <c r="V388" i="1" s="1"/>
  <c r="O386" i="1"/>
  <c r="Q386" i="1" s="1"/>
  <c r="V386" i="1" s="1"/>
  <c r="N384" i="1"/>
  <c r="P384" i="1" s="1"/>
  <c r="O395" i="1"/>
  <c r="Q395" i="1" s="1"/>
  <c r="V395" i="1" s="1"/>
  <c r="O387" i="1"/>
  <c r="Q387" i="1" s="1"/>
  <c r="V387" i="1" s="1"/>
  <c r="N396" i="1"/>
  <c r="P396" i="1" s="1"/>
  <c r="N388" i="1"/>
  <c r="P388" i="1" s="1"/>
  <c r="O394" i="1"/>
  <c r="Q394" i="1" s="1"/>
  <c r="V394" i="1" s="1"/>
  <c r="O393" i="1"/>
  <c r="Q393" i="1" s="1"/>
  <c r="N386" i="1"/>
  <c r="P386" i="1" s="1"/>
  <c r="N392" i="1"/>
  <c r="P392" i="1" s="1"/>
  <c r="O398" i="1"/>
  <c r="Q398" i="1" s="1"/>
  <c r="V398" i="1" s="1"/>
  <c r="O390" i="1"/>
  <c r="Q390" i="1" s="1"/>
  <c r="V390" i="1" s="1"/>
  <c r="O397" i="1"/>
  <c r="Q397" i="1" s="1"/>
  <c r="V397" i="1" s="1"/>
  <c r="O389" i="1"/>
  <c r="Q389" i="1" s="1"/>
  <c r="V389" i="1" s="1"/>
  <c r="O391" i="1"/>
  <c r="Q391" i="1" s="1"/>
  <c r="V391" i="1" s="1"/>
  <c r="O399" i="1"/>
  <c r="Q399" i="1" s="1"/>
  <c r="V399" i="1" s="1"/>
  <c r="O392" i="1"/>
  <c r="Q392" i="1" s="1"/>
  <c r="V392" i="1" s="1"/>
  <c r="S378" i="1"/>
  <c r="T378" i="1"/>
  <c r="U378" i="1"/>
  <c r="S379" i="1"/>
  <c r="T379" i="1"/>
  <c r="U379" i="1" s="1"/>
  <c r="S380" i="1"/>
  <c r="T380" i="1"/>
  <c r="U380" i="1"/>
  <c r="S381" i="1"/>
  <c r="T381" i="1"/>
  <c r="U381" i="1" s="1"/>
  <c r="S382" i="1"/>
  <c r="T382" i="1"/>
  <c r="U382" i="1"/>
  <c r="S383" i="1"/>
  <c r="T383" i="1"/>
  <c r="U383" i="1"/>
  <c r="S377" i="1"/>
  <c r="T377" i="1"/>
  <c r="U377" i="1" s="1"/>
  <c r="S363" i="1" l="1"/>
  <c r="T363" i="1"/>
  <c r="U363" i="1" s="1"/>
  <c r="S364" i="1"/>
  <c r="T364" i="1"/>
  <c r="U364" i="1" s="1"/>
  <c r="S365" i="1"/>
  <c r="T365" i="1"/>
  <c r="U365" i="1" s="1"/>
  <c r="S366" i="1"/>
  <c r="T366" i="1"/>
  <c r="U366" i="1" s="1"/>
  <c r="S367" i="1"/>
  <c r="T367" i="1"/>
  <c r="U367" i="1"/>
  <c r="S368" i="1"/>
  <c r="T368" i="1"/>
  <c r="U368" i="1"/>
  <c r="S369" i="1"/>
  <c r="T369" i="1"/>
  <c r="U369" i="1" s="1"/>
  <c r="S370" i="1"/>
  <c r="T370" i="1"/>
  <c r="U370" i="1" s="1"/>
  <c r="S371" i="1"/>
  <c r="T371" i="1"/>
  <c r="U371" i="1" s="1"/>
  <c r="S372" i="1"/>
  <c r="T372" i="1"/>
  <c r="U372" i="1" s="1"/>
  <c r="S373" i="1"/>
  <c r="T373" i="1"/>
  <c r="U373" i="1" s="1"/>
  <c r="S374" i="1"/>
  <c r="T374" i="1"/>
  <c r="U374" i="1" s="1"/>
  <c r="S375" i="1"/>
  <c r="T375" i="1"/>
  <c r="U375" i="1" s="1"/>
  <c r="S376" i="1"/>
  <c r="T376" i="1"/>
  <c r="U376" i="1" s="1"/>
  <c r="S362" i="1" l="1"/>
  <c r="T362" i="1"/>
  <c r="U362" i="1" s="1"/>
  <c r="S361" i="1"/>
  <c r="T361" i="1"/>
  <c r="U361" i="1" s="1"/>
  <c r="S360" i="1"/>
  <c r="T360" i="1"/>
  <c r="U360" i="1" s="1"/>
  <c r="S359" i="1"/>
  <c r="T359" i="1"/>
  <c r="U359" i="1" s="1"/>
  <c r="S358" i="1"/>
  <c r="T358" i="1"/>
  <c r="U358" i="1" s="1"/>
  <c r="S357" i="1"/>
  <c r="T357" i="1"/>
  <c r="U357" i="1" s="1"/>
  <c r="S356" i="1"/>
  <c r="T356" i="1"/>
  <c r="U356" i="1" s="1"/>
  <c r="S355" i="1"/>
  <c r="T355" i="1"/>
  <c r="U355" i="1" s="1"/>
  <c r="S354" i="1"/>
  <c r="T354" i="1"/>
  <c r="U354" i="1" s="1"/>
  <c r="S353" i="1"/>
  <c r="T353" i="1"/>
  <c r="U353" i="1" s="1"/>
  <c r="S348" i="1"/>
  <c r="T348" i="1"/>
  <c r="U348" i="1" s="1"/>
  <c r="S349" i="1"/>
  <c r="T349" i="1"/>
  <c r="U349" i="1" s="1"/>
  <c r="S350" i="1"/>
  <c r="T350" i="1"/>
  <c r="U350" i="1"/>
  <c r="S351" i="1"/>
  <c r="T351" i="1"/>
  <c r="U351" i="1"/>
  <c r="S352" i="1"/>
  <c r="T352" i="1"/>
  <c r="U352" i="1"/>
  <c r="S339" i="1"/>
  <c r="T339" i="1"/>
  <c r="U339" i="1" s="1"/>
  <c r="S340" i="1"/>
  <c r="T340" i="1"/>
  <c r="U340" i="1"/>
  <c r="S341" i="1"/>
  <c r="T341" i="1"/>
  <c r="U341" i="1"/>
  <c r="S342" i="1"/>
  <c r="T342" i="1"/>
  <c r="U342" i="1"/>
  <c r="S343" i="1"/>
  <c r="T343" i="1"/>
  <c r="U343" i="1" s="1"/>
  <c r="S344" i="1"/>
  <c r="T344" i="1"/>
  <c r="U344" i="1" s="1"/>
  <c r="S345" i="1"/>
  <c r="T345" i="1"/>
  <c r="U345" i="1" s="1"/>
  <c r="S346" i="1"/>
  <c r="T346" i="1"/>
  <c r="U346" i="1" s="1"/>
  <c r="S347" i="1"/>
  <c r="T347" i="1"/>
  <c r="U347" i="1" s="1"/>
  <c r="S338" i="1"/>
  <c r="T338" i="1"/>
  <c r="U338" i="1" s="1"/>
  <c r="S337" i="1"/>
  <c r="T337" i="1"/>
  <c r="U337" i="1"/>
  <c r="S336" i="1"/>
  <c r="T336" i="1"/>
  <c r="U336" i="1" s="1"/>
  <c r="S335" i="1"/>
  <c r="T335" i="1"/>
  <c r="U335" i="1"/>
  <c r="S325" i="1"/>
  <c r="T325" i="1"/>
  <c r="U325" i="1" s="1"/>
  <c r="S326" i="1"/>
  <c r="T326" i="1"/>
  <c r="U326" i="1" s="1"/>
  <c r="S327" i="1"/>
  <c r="T327" i="1"/>
  <c r="U327" i="1" s="1"/>
  <c r="S328" i="1"/>
  <c r="T328" i="1"/>
  <c r="U328" i="1" s="1"/>
  <c r="S329" i="1"/>
  <c r="T329" i="1"/>
  <c r="U329" i="1" s="1"/>
  <c r="S330" i="1"/>
  <c r="T330" i="1"/>
  <c r="U330" i="1" s="1"/>
  <c r="S331" i="1"/>
  <c r="T331" i="1"/>
  <c r="U331" i="1"/>
  <c r="S332" i="1"/>
  <c r="T332" i="1"/>
  <c r="U332" i="1" s="1"/>
  <c r="S333" i="1"/>
  <c r="T333" i="1"/>
  <c r="U333" i="1" s="1"/>
  <c r="S334" i="1"/>
  <c r="T334" i="1"/>
  <c r="U334" i="1" s="1"/>
  <c r="S324" i="1"/>
  <c r="T324" i="1"/>
  <c r="U324" i="1" s="1"/>
  <c r="S323" i="1"/>
  <c r="T323" i="1"/>
  <c r="U323" i="1" s="1"/>
  <c r="S309" i="1" l="1"/>
  <c r="T309" i="1"/>
  <c r="S310" i="1"/>
  <c r="T310" i="1"/>
  <c r="S311" i="1"/>
  <c r="T311" i="1"/>
  <c r="U311" i="1" s="1"/>
  <c r="S312" i="1"/>
  <c r="T312" i="1"/>
  <c r="U312" i="1" s="1"/>
  <c r="S313" i="1"/>
  <c r="T313" i="1"/>
  <c r="U313" i="1"/>
  <c r="S314" i="1"/>
  <c r="T314" i="1"/>
  <c r="U314" i="1"/>
  <c r="S315" i="1"/>
  <c r="T315" i="1"/>
  <c r="U315" i="1" s="1"/>
  <c r="S316" i="1"/>
  <c r="T316" i="1"/>
  <c r="U316" i="1" s="1"/>
  <c r="S317" i="1"/>
  <c r="T317" i="1"/>
  <c r="U317" i="1" s="1"/>
  <c r="S318" i="1"/>
  <c r="T318" i="1"/>
  <c r="U318" i="1" s="1"/>
  <c r="S319" i="1"/>
  <c r="T319" i="1"/>
  <c r="U319" i="1"/>
  <c r="S320" i="1"/>
  <c r="T320" i="1"/>
  <c r="U320" i="1"/>
  <c r="S321" i="1"/>
  <c r="T321" i="1"/>
  <c r="U321" i="1" s="1"/>
  <c r="S322" i="1"/>
  <c r="T322" i="1"/>
  <c r="U322" i="1" s="1"/>
  <c r="S294" i="1" l="1"/>
  <c r="T294" i="1"/>
  <c r="U294" i="1" s="1"/>
  <c r="S295" i="1"/>
  <c r="T295" i="1"/>
  <c r="U295" i="1" s="1"/>
  <c r="S296" i="1"/>
  <c r="T296" i="1"/>
  <c r="U296" i="1" s="1"/>
  <c r="S297" i="1"/>
  <c r="T297" i="1"/>
  <c r="U297" i="1" s="1"/>
  <c r="S298" i="1"/>
  <c r="T298" i="1"/>
  <c r="U298" i="1" s="1"/>
  <c r="S299" i="1"/>
  <c r="T299" i="1"/>
  <c r="U299" i="1"/>
  <c r="S300" i="1"/>
  <c r="T300" i="1"/>
  <c r="U300" i="1" s="1"/>
  <c r="S301" i="1"/>
  <c r="T301" i="1"/>
  <c r="U301" i="1" s="1"/>
  <c r="S302" i="1"/>
  <c r="T302" i="1"/>
  <c r="U302" i="1" s="1"/>
  <c r="S303" i="1"/>
  <c r="T303" i="1"/>
  <c r="U303" i="1" s="1"/>
  <c r="S304" i="1"/>
  <c r="T304" i="1"/>
  <c r="U304" i="1"/>
  <c r="S305" i="1"/>
  <c r="T305" i="1"/>
  <c r="U305" i="1" s="1"/>
  <c r="S306" i="1"/>
  <c r="T306" i="1"/>
  <c r="U306" i="1" s="1"/>
  <c r="S307" i="1"/>
  <c r="T307" i="1"/>
  <c r="U307" i="1"/>
  <c r="S308" i="1"/>
  <c r="T308" i="1"/>
  <c r="U308" i="1" s="1"/>
  <c r="S293" i="1"/>
  <c r="T293" i="1"/>
  <c r="U293" i="1" s="1"/>
  <c r="S292" i="1"/>
  <c r="T292" i="1"/>
  <c r="U292" i="1" s="1"/>
  <c r="S291" i="1"/>
  <c r="T291" i="1"/>
  <c r="U291" i="1" s="1"/>
  <c r="S290" i="1"/>
  <c r="T290" i="1"/>
  <c r="U290" i="1" s="1"/>
  <c r="S289" i="1"/>
  <c r="T289" i="1"/>
  <c r="U289" i="1" s="1"/>
  <c r="S288" i="1"/>
  <c r="T288" i="1"/>
  <c r="U288" i="1"/>
  <c r="S287" i="1"/>
  <c r="T287" i="1"/>
  <c r="U287" i="1" s="1"/>
  <c r="S286" i="1"/>
  <c r="T286" i="1"/>
  <c r="U286" i="1" s="1"/>
  <c r="S285" i="1"/>
  <c r="T285" i="1"/>
  <c r="U285" i="1"/>
  <c r="S284" i="1"/>
  <c r="T284" i="1"/>
  <c r="U284" i="1" s="1"/>
  <c r="S283" i="1"/>
  <c r="T283" i="1"/>
  <c r="U283" i="1" s="1"/>
  <c r="S282" i="1"/>
  <c r="T282" i="1"/>
  <c r="U282" i="1" s="1"/>
  <c r="S281" i="1"/>
  <c r="T281" i="1"/>
  <c r="U281" i="1" s="1"/>
  <c r="S280" i="1"/>
  <c r="T280" i="1"/>
  <c r="U280" i="1" s="1"/>
  <c r="S273" i="1" l="1"/>
  <c r="T273" i="1"/>
  <c r="U273" i="1" s="1"/>
  <c r="S274" i="1"/>
  <c r="T274" i="1"/>
  <c r="U274" i="1" s="1"/>
  <c r="S275" i="1"/>
  <c r="T275" i="1"/>
  <c r="U275" i="1" s="1"/>
  <c r="S276" i="1"/>
  <c r="T276" i="1"/>
  <c r="U276" i="1" s="1"/>
  <c r="S277" i="1"/>
  <c r="T277" i="1"/>
  <c r="U277" i="1" s="1"/>
  <c r="S278" i="1"/>
  <c r="T278" i="1"/>
  <c r="U278" i="1"/>
  <c r="S279" i="1"/>
  <c r="T279" i="1"/>
  <c r="U279" i="1" s="1"/>
  <c r="S272" i="1"/>
  <c r="T272" i="1"/>
  <c r="U272" i="1" s="1"/>
  <c r="S268" i="1"/>
  <c r="T268" i="1"/>
  <c r="S269" i="1"/>
  <c r="T269" i="1"/>
  <c r="U269" i="1" s="1"/>
  <c r="S270" i="1"/>
  <c r="T270" i="1"/>
  <c r="U270" i="1"/>
  <c r="S271" i="1"/>
  <c r="T271" i="1"/>
  <c r="U271" i="1"/>
  <c r="S267" i="1" l="1"/>
  <c r="T267" i="1"/>
  <c r="U267" i="1" s="1"/>
  <c r="S252" i="1"/>
  <c r="T252" i="1"/>
  <c r="S253" i="1"/>
  <c r="T253" i="1"/>
  <c r="S254" i="1"/>
  <c r="T254" i="1"/>
  <c r="U254" i="1" s="1"/>
  <c r="S255" i="1"/>
  <c r="T255" i="1"/>
  <c r="U255" i="1" s="1"/>
  <c r="S256" i="1"/>
  <c r="T256" i="1"/>
  <c r="U256" i="1" s="1"/>
  <c r="S257" i="1"/>
  <c r="T257" i="1"/>
  <c r="U257" i="1" s="1"/>
  <c r="S258" i="1"/>
  <c r="T258" i="1"/>
  <c r="U258" i="1" s="1"/>
  <c r="S259" i="1"/>
  <c r="T259" i="1"/>
  <c r="U259" i="1" s="1"/>
  <c r="S260" i="1"/>
  <c r="T260" i="1"/>
  <c r="U260" i="1" s="1"/>
  <c r="S261" i="1"/>
  <c r="T261" i="1"/>
  <c r="U261" i="1" s="1"/>
  <c r="S262" i="1"/>
  <c r="T262" i="1"/>
  <c r="U262" i="1" s="1"/>
  <c r="S263" i="1"/>
  <c r="T263" i="1"/>
  <c r="U263" i="1" s="1"/>
  <c r="S264" i="1"/>
  <c r="T264" i="1"/>
  <c r="U264" i="1"/>
  <c r="S265" i="1"/>
  <c r="T265" i="1"/>
  <c r="U265" i="1"/>
  <c r="S266" i="1"/>
  <c r="T266" i="1"/>
  <c r="U266" i="1" s="1"/>
  <c r="S243" i="1" l="1"/>
  <c r="T243" i="1"/>
  <c r="U243" i="1" s="1"/>
  <c r="S244" i="1"/>
  <c r="T244" i="1"/>
  <c r="U244" i="1" s="1"/>
  <c r="S245" i="1"/>
  <c r="T245" i="1"/>
  <c r="S246" i="1"/>
  <c r="T246" i="1"/>
  <c r="U246" i="1" s="1"/>
  <c r="S247" i="1"/>
  <c r="T247" i="1"/>
  <c r="U247" i="1" s="1"/>
  <c r="S248" i="1"/>
  <c r="T248" i="1"/>
  <c r="U248" i="1"/>
  <c r="S249" i="1"/>
  <c r="T249" i="1"/>
  <c r="S250" i="1"/>
  <c r="T250" i="1"/>
  <c r="U250" i="1" s="1"/>
  <c r="S251" i="1"/>
  <c r="T251" i="1"/>
  <c r="U251" i="1" s="1"/>
  <c r="S232" i="1" l="1"/>
  <c r="T232" i="1"/>
  <c r="U232" i="1" s="1"/>
  <c r="S233" i="1"/>
  <c r="T233" i="1"/>
  <c r="U233" i="1" s="1"/>
  <c r="S234" i="1"/>
  <c r="T234" i="1"/>
  <c r="U234" i="1" s="1"/>
  <c r="S235" i="1"/>
  <c r="T235" i="1"/>
  <c r="U235" i="1" s="1"/>
  <c r="S236" i="1"/>
  <c r="T236" i="1"/>
  <c r="U236" i="1"/>
  <c r="S237" i="1"/>
  <c r="T237" i="1"/>
  <c r="U237" i="1" s="1"/>
  <c r="S238" i="1"/>
  <c r="T238" i="1"/>
  <c r="U238" i="1" s="1"/>
  <c r="S239" i="1"/>
  <c r="T239" i="1"/>
  <c r="U239" i="1" s="1"/>
  <c r="S240" i="1"/>
  <c r="T240" i="1"/>
  <c r="U240" i="1" s="1"/>
  <c r="S241" i="1"/>
  <c r="T241" i="1"/>
  <c r="U241" i="1" s="1"/>
  <c r="S242" i="1"/>
  <c r="T242" i="1"/>
  <c r="U242" i="1"/>
  <c r="S231" i="1"/>
  <c r="T231" i="1"/>
  <c r="U231" i="1" s="1"/>
  <c r="S230" i="1"/>
  <c r="T230" i="1"/>
  <c r="U230" i="1" s="1"/>
  <c r="S229" i="1"/>
  <c r="T229" i="1"/>
  <c r="U229" i="1" s="1"/>
  <c r="S228" i="1"/>
  <c r="T228" i="1"/>
  <c r="U228" i="1" s="1"/>
  <c r="AA225" i="1"/>
  <c r="AA221" i="1"/>
  <c r="AA216" i="1"/>
  <c r="AB211" i="1"/>
  <c r="S227" i="1"/>
  <c r="T227" i="1"/>
  <c r="U227" i="1" s="1"/>
  <c r="S214" i="1"/>
  <c r="T214" i="1"/>
  <c r="U214" i="1" s="1"/>
  <c r="S215" i="1"/>
  <c r="T215" i="1"/>
  <c r="U215" i="1" s="1"/>
  <c r="S216" i="1"/>
  <c r="T216" i="1"/>
  <c r="U216" i="1" s="1"/>
  <c r="S217" i="1"/>
  <c r="T217" i="1"/>
  <c r="U217" i="1" s="1"/>
  <c r="S218" i="1"/>
  <c r="T218" i="1"/>
  <c r="U218" i="1" s="1"/>
  <c r="S219" i="1"/>
  <c r="T219" i="1"/>
  <c r="U219" i="1" s="1"/>
  <c r="S220" i="1"/>
  <c r="T220" i="1"/>
  <c r="U220" i="1" s="1"/>
  <c r="S221" i="1"/>
  <c r="T221" i="1"/>
  <c r="U221" i="1" s="1"/>
  <c r="S222" i="1"/>
  <c r="T222" i="1"/>
  <c r="U222" i="1" s="1"/>
  <c r="S223" i="1"/>
  <c r="T223" i="1"/>
  <c r="U223" i="1" s="1"/>
  <c r="S224" i="1"/>
  <c r="T224" i="1"/>
  <c r="U224" i="1" s="1"/>
  <c r="S225" i="1"/>
  <c r="T225" i="1"/>
  <c r="U225" i="1" s="1"/>
  <c r="S226" i="1"/>
  <c r="T226" i="1"/>
  <c r="U226" i="1" s="1"/>
  <c r="S213" i="1"/>
  <c r="T213" i="1"/>
  <c r="U213" i="1" s="1"/>
  <c r="S203" i="1" l="1"/>
  <c r="T203" i="1"/>
  <c r="U203" i="1" s="1"/>
  <c r="S202" i="1" l="1"/>
  <c r="T202" i="1"/>
  <c r="U202" i="1" s="1"/>
  <c r="S204" i="1"/>
  <c r="T204" i="1"/>
  <c r="U204" i="1" s="1"/>
  <c r="S205" i="1"/>
  <c r="T205" i="1"/>
  <c r="U205" i="1" s="1"/>
  <c r="S206" i="1"/>
  <c r="T206" i="1"/>
  <c r="U206" i="1" s="1"/>
  <c r="S207" i="1"/>
  <c r="T207" i="1"/>
  <c r="U207" i="1" s="1"/>
  <c r="S208" i="1"/>
  <c r="T208" i="1"/>
  <c r="U208" i="1" s="1"/>
  <c r="S209" i="1"/>
  <c r="T209" i="1"/>
  <c r="U209" i="1" s="1"/>
  <c r="S210" i="1"/>
  <c r="T210" i="1"/>
  <c r="U210" i="1" s="1"/>
  <c r="S211" i="1"/>
  <c r="T211" i="1"/>
  <c r="U211" i="1" s="1"/>
  <c r="S212" i="1"/>
  <c r="T212" i="1"/>
  <c r="U212" i="1" s="1"/>
  <c r="S201" i="1"/>
  <c r="T201" i="1"/>
  <c r="U201" i="1" s="1"/>
  <c r="S200" i="1"/>
  <c r="T200" i="1"/>
  <c r="U200" i="1" s="1"/>
  <c r="S187" i="1" l="1"/>
  <c r="T187" i="1"/>
  <c r="U187" i="1" s="1"/>
  <c r="S188" i="1"/>
  <c r="T188" i="1"/>
  <c r="U188" i="1" s="1"/>
  <c r="S189" i="1"/>
  <c r="T189" i="1"/>
  <c r="U189" i="1" s="1"/>
  <c r="S190" i="1"/>
  <c r="T190" i="1"/>
  <c r="U190" i="1" s="1"/>
  <c r="S191" i="1"/>
  <c r="T191" i="1"/>
  <c r="U191" i="1" s="1"/>
  <c r="S192" i="1"/>
  <c r="T192" i="1"/>
  <c r="U192" i="1" s="1"/>
  <c r="S193" i="1"/>
  <c r="T193" i="1"/>
  <c r="U193" i="1" s="1"/>
  <c r="S194" i="1"/>
  <c r="T194" i="1"/>
  <c r="U194" i="1" s="1"/>
  <c r="S195" i="1"/>
  <c r="T195" i="1"/>
  <c r="U195" i="1" s="1"/>
  <c r="S196" i="1"/>
  <c r="T196" i="1"/>
  <c r="U196" i="1" s="1"/>
  <c r="S197" i="1"/>
  <c r="T197" i="1"/>
  <c r="U197" i="1" s="1"/>
  <c r="S198" i="1"/>
  <c r="T198" i="1"/>
  <c r="U198" i="1" s="1"/>
  <c r="S199" i="1"/>
  <c r="T199" i="1"/>
  <c r="U199" i="1" s="1"/>
  <c r="S185" i="1"/>
  <c r="T185" i="1"/>
  <c r="U185" i="1" s="1"/>
  <c r="Y172" i="1"/>
  <c r="S176" i="1" l="1"/>
  <c r="T176" i="1"/>
  <c r="U176" i="1" s="1"/>
  <c r="S183" i="1"/>
  <c r="T183" i="1"/>
  <c r="U183" i="1" s="1"/>
  <c r="S184" i="1"/>
  <c r="T184" i="1"/>
  <c r="U184" i="1" s="1"/>
  <c r="S182" i="1"/>
  <c r="T182" i="1"/>
  <c r="U182" i="1" s="1"/>
  <c r="S181" i="1"/>
  <c r="T181" i="1"/>
  <c r="U181" i="1" s="1"/>
  <c r="S180" i="1"/>
  <c r="T180" i="1"/>
  <c r="U180" i="1" s="1"/>
  <c r="S179" i="1"/>
  <c r="T179" i="1"/>
  <c r="U179" i="1" s="1"/>
  <c r="S178" i="1"/>
  <c r="T178" i="1"/>
  <c r="U178" i="1" s="1"/>
  <c r="S177" i="1"/>
  <c r="T177" i="1"/>
  <c r="U177" i="1" s="1"/>
  <c r="S175" i="1"/>
  <c r="T175" i="1"/>
  <c r="U175" i="1" s="1"/>
  <c r="S174" i="1"/>
  <c r="T174" i="1"/>
  <c r="U174" i="1" s="1"/>
  <c r="S173" i="1"/>
  <c r="T173" i="1"/>
  <c r="U173" i="1" s="1"/>
  <c r="S172" i="1"/>
  <c r="T172" i="1"/>
  <c r="U172" i="1" s="1"/>
  <c r="S171" i="1"/>
  <c r="T171" i="1"/>
  <c r="U171" i="1" s="1"/>
  <c r="Y165" i="1" l="1"/>
  <c r="S167" i="1"/>
  <c r="T167" i="1"/>
  <c r="S168" i="1"/>
  <c r="T168" i="1"/>
  <c r="U168" i="1" s="1"/>
  <c r="S169" i="1"/>
  <c r="T169" i="1"/>
  <c r="S170" i="1"/>
  <c r="T170" i="1"/>
  <c r="U170" i="1" s="1"/>
  <c r="S153" i="1" l="1"/>
  <c r="T153" i="1"/>
  <c r="S154" i="1"/>
  <c r="T154" i="1"/>
  <c r="U154" i="1" s="1"/>
  <c r="S155" i="1"/>
  <c r="T155" i="1"/>
  <c r="U155" i="1" s="1"/>
  <c r="S156" i="1"/>
  <c r="T156" i="1"/>
  <c r="S157" i="1"/>
  <c r="T157" i="1"/>
  <c r="U157" i="1" s="1"/>
  <c r="S158" i="1"/>
  <c r="T158" i="1"/>
  <c r="U158" i="1" s="1"/>
  <c r="S159" i="1"/>
  <c r="T159" i="1"/>
  <c r="U159" i="1" s="1"/>
  <c r="S160" i="1"/>
  <c r="T160" i="1"/>
  <c r="U160" i="1" s="1"/>
  <c r="S161" i="1"/>
  <c r="T161" i="1"/>
  <c r="U161" i="1" s="1"/>
  <c r="S162" i="1"/>
  <c r="T162" i="1"/>
  <c r="U162" i="1" s="1"/>
  <c r="S163" i="1"/>
  <c r="T163" i="1"/>
  <c r="U163" i="1" s="1"/>
  <c r="S164" i="1"/>
  <c r="T164" i="1"/>
  <c r="U164" i="1" s="1"/>
  <c r="S165" i="1"/>
  <c r="T165" i="1"/>
  <c r="U165" i="1" s="1"/>
  <c r="S166" i="1"/>
  <c r="T166" i="1"/>
  <c r="U166" i="1" s="1"/>
  <c r="S152" i="1"/>
  <c r="T152" i="1"/>
  <c r="U152" i="1" s="1"/>
  <c r="Y138" i="1"/>
  <c r="Y141" i="1"/>
  <c r="Y127" i="1"/>
  <c r="S151" i="1"/>
  <c r="T151" i="1"/>
  <c r="U151" i="1" s="1"/>
  <c r="S150" i="1"/>
  <c r="T150" i="1"/>
  <c r="U150" i="1" s="1"/>
  <c r="S149" i="1"/>
  <c r="T149" i="1"/>
  <c r="U149" i="1" s="1"/>
  <c r="S148" i="1"/>
  <c r="T148" i="1"/>
  <c r="U148" i="1" s="1"/>
  <c r="S147" i="1"/>
  <c r="T147" i="1"/>
  <c r="U147" i="1" s="1"/>
  <c r="S146" i="1"/>
  <c r="T146" i="1"/>
  <c r="U146" i="1" s="1"/>
  <c r="S145" i="1"/>
  <c r="T145" i="1"/>
  <c r="U145" i="1" s="1"/>
  <c r="S144" i="1"/>
  <c r="T144" i="1"/>
  <c r="U144" i="1" s="1"/>
  <c r="S143" i="1"/>
  <c r="T143" i="1"/>
  <c r="U143" i="1" s="1"/>
  <c r="S142" i="1"/>
  <c r="T142" i="1"/>
  <c r="U142" i="1" s="1"/>
  <c r="S141" i="1"/>
  <c r="T141" i="1"/>
  <c r="U141" i="1" s="1"/>
  <c r="S140" i="1"/>
  <c r="T140" i="1"/>
  <c r="U140" i="1" s="1"/>
  <c r="S139" i="1"/>
  <c r="T139" i="1"/>
  <c r="U139" i="1" s="1"/>
  <c r="S138" i="1"/>
  <c r="T138" i="1"/>
  <c r="U138" i="1" s="1"/>
  <c r="S137" i="1"/>
  <c r="T137" i="1"/>
  <c r="U137" i="1" s="1"/>
  <c r="M22" i="5" l="1"/>
  <c r="K18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2" i="5"/>
  <c r="J2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2" i="5"/>
  <c r="G15" i="5"/>
  <c r="G16" i="5"/>
  <c r="G17" i="5"/>
  <c r="G18" i="5"/>
  <c r="G11" i="5"/>
  <c r="G12" i="5"/>
  <c r="G13" i="5"/>
  <c r="G14" i="5"/>
  <c r="G8" i="5"/>
  <c r="G9" i="5"/>
  <c r="G10" i="5"/>
  <c r="G3" i="5"/>
  <c r="G4" i="5"/>
  <c r="G5" i="5"/>
  <c r="G6" i="5"/>
  <c r="G7" i="5"/>
  <c r="G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2" i="5"/>
  <c r="P54" i="4"/>
  <c r="R39" i="4"/>
  <c r="R36" i="4"/>
  <c r="T46" i="4"/>
  <c r="R46" i="4"/>
  <c r="V46" i="4" s="1"/>
  <c r="X46" i="4" s="1"/>
  <c r="Z46" i="4" s="1"/>
  <c r="Z49" i="4" s="1"/>
  <c r="C55" i="4"/>
  <c r="S128" i="1"/>
  <c r="T128" i="1"/>
  <c r="S129" i="1"/>
  <c r="T129" i="1"/>
  <c r="U129" i="1" s="1"/>
  <c r="S130" i="1"/>
  <c r="T130" i="1"/>
  <c r="U130" i="1" s="1"/>
  <c r="S131" i="1"/>
  <c r="T131" i="1"/>
  <c r="U131" i="1" s="1"/>
  <c r="S132" i="1"/>
  <c r="T132" i="1"/>
  <c r="U132" i="1" s="1"/>
  <c r="S133" i="1"/>
  <c r="T133" i="1"/>
  <c r="U133" i="1" s="1"/>
  <c r="S134" i="1"/>
  <c r="T134" i="1"/>
  <c r="U134" i="1" s="1"/>
  <c r="S135" i="1"/>
  <c r="T135" i="1"/>
  <c r="U135" i="1" s="1"/>
  <c r="S136" i="1"/>
  <c r="T136" i="1"/>
  <c r="U136" i="1" s="1"/>
  <c r="S127" i="1"/>
  <c r="T127" i="1"/>
  <c r="U127" i="1" s="1"/>
  <c r="D41" i="4" l="1"/>
  <c r="D42" i="4"/>
  <c r="C42" i="4"/>
  <c r="C41" i="4"/>
  <c r="H47" i="4"/>
  <c r="G47" i="4"/>
  <c r="F47" i="4"/>
  <c r="E47" i="4"/>
  <c r="H43" i="4"/>
  <c r="G43" i="4"/>
  <c r="F43" i="4"/>
  <c r="E43" i="4"/>
  <c r="D7" i="4"/>
  <c r="E7" i="4"/>
  <c r="F7" i="4"/>
  <c r="G7" i="4"/>
  <c r="H7" i="4"/>
  <c r="C7" i="4"/>
  <c r="D11" i="4"/>
  <c r="E11" i="4"/>
  <c r="F11" i="4"/>
  <c r="G11" i="4"/>
  <c r="H11" i="4"/>
  <c r="C11" i="4"/>
  <c r="AB229" i="1"/>
  <c r="AB231" i="1" s="1"/>
  <c r="AF231" i="1"/>
  <c r="AE229" i="1"/>
  <c r="AE231" i="1" s="1"/>
  <c r="AD229" i="1"/>
  <c r="AD231" i="1" s="1"/>
  <c r="AC229" i="1"/>
  <c r="AC231" i="1" s="1"/>
  <c r="AA110" i="1"/>
  <c r="AA229" i="1" s="1"/>
  <c r="Y122" i="1"/>
  <c r="D43" i="4" l="1"/>
  <c r="D47" i="4"/>
  <c r="C43" i="4"/>
  <c r="C47" i="4"/>
  <c r="AA231" i="1"/>
  <c r="S124" i="1"/>
  <c r="T124" i="1"/>
  <c r="U124" i="1" s="1"/>
  <c r="S122" i="1" l="1"/>
  <c r="T122" i="1"/>
  <c r="U122" i="1" s="1"/>
  <c r="S123" i="1"/>
  <c r="T123" i="1"/>
  <c r="U123" i="1" s="1"/>
  <c r="S125" i="1"/>
  <c r="T125" i="1"/>
  <c r="U125" i="1" s="1"/>
  <c r="S126" i="1"/>
  <c r="T126" i="1"/>
  <c r="U126" i="1" s="1"/>
  <c r="S121" i="1"/>
  <c r="T121" i="1"/>
  <c r="U121" i="1" s="1"/>
  <c r="S120" i="1"/>
  <c r="T120" i="1"/>
  <c r="U120" i="1" s="1"/>
  <c r="S119" i="1"/>
  <c r="T119" i="1"/>
  <c r="U119" i="1" s="1"/>
  <c r="S118" i="1"/>
  <c r="T118" i="1"/>
  <c r="U118" i="1" s="1"/>
  <c r="S117" i="1"/>
  <c r="T117" i="1"/>
  <c r="U117" i="1" s="1"/>
  <c r="S116" i="1"/>
  <c r="T116" i="1"/>
  <c r="U116" i="1" s="1"/>
  <c r="S115" i="1"/>
  <c r="T115" i="1"/>
  <c r="U115" i="1" s="1"/>
  <c r="S114" i="1"/>
  <c r="T114" i="1"/>
  <c r="U114" i="1" s="1"/>
  <c r="S113" i="1"/>
  <c r="T113" i="1"/>
  <c r="U113" i="1" s="1"/>
  <c r="J34" i="2" l="1"/>
  <c r="J35" i="2"/>
  <c r="J36" i="2"/>
  <c r="I34" i="2"/>
  <c r="I35" i="2"/>
  <c r="I36" i="2"/>
  <c r="I37" i="2"/>
  <c r="J37" i="2" s="1"/>
  <c r="H34" i="2"/>
  <c r="H35" i="2"/>
  <c r="H36" i="2"/>
  <c r="H37" i="2"/>
  <c r="H38" i="2"/>
  <c r="H39" i="2"/>
  <c r="H40" i="2"/>
  <c r="G34" i="2"/>
  <c r="G35" i="2"/>
  <c r="G36" i="2"/>
  <c r="G37" i="2"/>
  <c r="G38" i="2"/>
  <c r="I38" i="2" s="1"/>
  <c r="J38" i="2" s="1"/>
  <c r="G39" i="2"/>
  <c r="I39" i="2" s="1"/>
  <c r="J39" i="2" s="1"/>
  <c r="G40" i="2"/>
  <c r="I40" i="2" s="1"/>
  <c r="J40" i="2" s="1"/>
  <c r="F34" i="2"/>
  <c r="F35" i="2"/>
  <c r="F36" i="2"/>
  <c r="F37" i="2"/>
  <c r="F38" i="2"/>
  <c r="F39" i="2"/>
  <c r="F40" i="2"/>
  <c r="E34" i="2"/>
  <c r="E35" i="2"/>
  <c r="E36" i="2"/>
  <c r="E37" i="2"/>
  <c r="E38" i="2"/>
  <c r="E39" i="2"/>
  <c r="E40" i="2"/>
  <c r="Y111" i="1"/>
  <c r="Y99" i="1"/>
  <c r="S112" i="1"/>
  <c r="T112" i="1"/>
  <c r="U112" i="1" s="1"/>
  <c r="S104" i="1" l="1"/>
  <c r="T104" i="1"/>
  <c r="U104" i="1" s="1"/>
  <c r="S105" i="1"/>
  <c r="T105" i="1"/>
  <c r="U105" i="1" s="1"/>
  <c r="S106" i="1"/>
  <c r="T106" i="1"/>
  <c r="U106" i="1" s="1"/>
  <c r="S107" i="1"/>
  <c r="T107" i="1"/>
  <c r="U107" i="1" s="1"/>
  <c r="S108" i="1"/>
  <c r="T108" i="1"/>
  <c r="U108" i="1" s="1"/>
  <c r="S109" i="1"/>
  <c r="T109" i="1"/>
  <c r="U109" i="1" s="1"/>
  <c r="S110" i="1"/>
  <c r="T110" i="1"/>
  <c r="U110" i="1" s="1"/>
  <c r="S111" i="1"/>
  <c r="T111" i="1"/>
  <c r="U111" i="1" s="1"/>
  <c r="S103" i="1"/>
  <c r="T103" i="1"/>
  <c r="U103" i="1" s="1"/>
  <c r="S102" i="1"/>
  <c r="T102" i="1"/>
  <c r="U102" i="1" s="1"/>
  <c r="S101" i="1"/>
  <c r="T101" i="1"/>
  <c r="U101" i="1" s="1"/>
  <c r="S100" i="1"/>
  <c r="T100" i="1"/>
  <c r="U100" i="1" s="1"/>
  <c r="S99" i="1"/>
  <c r="T99" i="1"/>
  <c r="U99" i="1" s="1"/>
  <c r="E31" i="2" l="1"/>
  <c r="F31" i="2"/>
  <c r="G31" i="2"/>
  <c r="E32" i="2"/>
  <c r="F32" i="2"/>
  <c r="H32" i="2" s="1"/>
  <c r="G32" i="2"/>
  <c r="E33" i="2"/>
  <c r="F33" i="2"/>
  <c r="G33" i="2"/>
  <c r="Y87" i="1"/>
  <c r="I31" i="2" l="1"/>
  <c r="J31" i="2" s="1"/>
  <c r="H33" i="2"/>
  <c r="H31" i="2"/>
  <c r="I32" i="2"/>
  <c r="J32" i="2" s="1"/>
  <c r="I33" i="2"/>
  <c r="J33" i="2" s="1"/>
  <c r="S88" i="1"/>
  <c r="T88" i="1"/>
  <c r="S89" i="1"/>
  <c r="T89" i="1"/>
  <c r="S90" i="1"/>
  <c r="T90" i="1"/>
  <c r="U90" i="1" s="1"/>
  <c r="S91" i="1"/>
  <c r="T91" i="1"/>
  <c r="U91" i="1" s="1"/>
  <c r="S92" i="1"/>
  <c r="T92" i="1"/>
  <c r="U92" i="1" s="1"/>
  <c r="S93" i="1"/>
  <c r="T93" i="1"/>
  <c r="U93" i="1" s="1"/>
  <c r="S94" i="1"/>
  <c r="T94" i="1"/>
  <c r="S95" i="1"/>
  <c r="T95" i="1"/>
  <c r="U95" i="1" s="1"/>
  <c r="S96" i="1"/>
  <c r="T96" i="1"/>
  <c r="S97" i="1"/>
  <c r="T97" i="1"/>
  <c r="U97" i="1" s="1"/>
  <c r="S98" i="1"/>
  <c r="T98" i="1"/>
  <c r="U98" i="1" s="1"/>
  <c r="S87" i="1"/>
  <c r="T87" i="1"/>
  <c r="U87" i="1" s="1"/>
  <c r="U8" i="2" l="1"/>
  <c r="T8" i="2"/>
  <c r="E27" i="2"/>
  <c r="F27" i="2"/>
  <c r="G27" i="2"/>
  <c r="E28" i="2"/>
  <c r="F28" i="2"/>
  <c r="H28" i="2" s="1"/>
  <c r="G28" i="2"/>
  <c r="I28" i="2" s="1"/>
  <c r="J28" i="2" s="1"/>
  <c r="E29" i="2"/>
  <c r="F29" i="2"/>
  <c r="G29" i="2"/>
  <c r="E30" i="2"/>
  <c r="F30" i="2"/>
  <c r="G30" i="2"/>
  <c r="Y80" i="1"/>
  <c r="Z80" i="1" s="1"/>
  <c r="Y78" i="1"/>
  <c r="Z78" i="1" s="1"/>
  <c r="I29" i="2" l="1"/>
  <c r="J29" i="2" s="1"/>
  <c r="I27" i="2"/>
  <c r="J27" i="2" s="1"/>
  <c r="H29" i="2"/>
  <c r="H27" i="2"/>
  <c r="H30" i="2"/>
  <c r="I30" i="2"/>
  <c r="J30" i="2" s="1"/>
  <c r="S73" i="1"/>
  <c r="T73" i="1"/>
  <c r="S74" i="1"/>
  <c r="T74" i="1"/>
  <c r="U74" i="1" s="1"/>
  <c r="S75" i="1"/>
  <c r="T75" i="1"/>
  <c r="S76" i="1"/>
  <c r="T76" i="1"/>
  <c r="U76" i="1" s="1"/>
  <c r="S77" i="1"/>
  <c r="T77" i="1"/>
  <c r="U77" i="1" s="1"/>
  <c r="S78" i="1"/>
  <c r="T78" i="1"/>
  <c r="U78" i="1" s="1"/>
  <c r="S79" i="1"/>
  <c r="T79" i="1"/>
  <c r="U79" i="1" s="1"/>
  <c r="S80" i="1"/>
  <c r="T80" i="1"/>
  <c r="U80" i="1" s="1"/>
  <c r="S81" i="1"/>
  <c r="T81" i="1"/>
  <c r="U81" i="1" s="1"/>
  <c r="S82" i="1"/>
  <c r="T82" i="1"/>
  <c r="U82" i="1" s="1"/>
  <c r="S83" i="1"/>
  <c r="T83" i="1"/>
  <c r="U83" i="1" s="1"/>
  <c r="S84" i="1"/>
  <c r="T84" i="1"/>
  <c r="U84" i="1" s="1"/>
  <c r="S85" i="1"/>
  <c r="T85" i="1"/>
  <c r="U85" i="1" s="1"/>
  <c r="S86" i="1"/>
  <c r="T86" i="1"/>
  <c r="U86" i="1" s="1"/>
  <c r="S72" i="1"/>
  <c r="T72" i="1"/>
  <c r="U72" i="1" s="1"/>
  <c r="S71" i="1"/>
  <c r="T71" i="1"/>
  <c r="U71" i="1" s="1"/>
  <c r="E25" i="2" l="1"/>
  <c r="F25" i="2"/>
  <c r="G25" i="2"/>
  <c r="E26" i="2"/>
  <c r="F26" i="2"/>
  <c r="G26" i="2"/>
  <c r="H2" i="2"/>
  <c r="I2" i="2"/>
  <c r="J2" i="2" s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3" i="2"/>
  <c r="G3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4" i="2"/>
  <c r="H4" i="2" s="1"/>
  <c r="F5" i="2"/>
  <c r="F3" i="2"/>
  <c r="Y59" i="1"/>
  <c r="H25" i="2" l="1"/>
  <c r="H22" i="2"/>
  <c r="I18" i="2"/>
  <c r="J18" i="2" s="1"/>
  <c r="I10" i="2"/>
  <c r="J10" i="2" s="1"/>
  <c r="H21" i="2"/>
  <c r="H12" i="2"/>
  <c r="H13" i="2"/>
  <c r="H20" i="2"/>
  <c r="H5" i="2"/>
  <c r="I26" i="2"/>
  <c r="J26" i="2" s="1"/>
  <c r="H14" i="2"/>
  <c r="H6" i="2"/>
  <c r="I6" i="2"/>
  <c r="J6" i="2" s="1"/>
  <c r="H16" i="2"/>
  <c r="H8" i="2"/>
  <c r="H17" i="2"/>
  <c r="H24" i="2"/>
  <c r="H3" i="2"/>
  <c r="I24" i="2"/>
  <c r="J24" i="2" s="1"/>
  <c r="H23" i="2"/>
  <c r="H15" i="2"/>
  <c r="H7" i="2"/>
  <c r="I12" i="2"/>
  <c r="J12" i="2" s="1"/>
  <c r="I14" i="2"/>
  <c r="J14" i="2" s="1"/>
  <c r="H26" i="2"/>
  <c r="H19" i="2"/>
  <c r="H11" i="2"/>
  <c r="H18" i="2"/>
  <c r="H10" i="2"/>
  <c r="I25" i="2"/>
  <c r="J25" i="2" s="1"/>
  <c r="I22" i="2"/>
  <c r="J22" i="2" s="1"/>
  <c r="I3" i="2"/>
  <c r="J3" i="2" s="1"/>
  <c r="I20" i="2"/>
  <c r="J20" i="2" s="1"/>
  <c r="H9" i="2"/>
  <c r="I4" i="2"/>
  <c r="J4" i="2" s="1"/>
  <c r="I8" i="2"/>
  <c r="J8" i="2" s="1"/>
  <c r="I16" i="2"/>
  <c r="J16" i="2" s="1"/>
  <c r="I19" i="2"/>
  <c r="J19" i="2" s="1"/>
  <c r="I17" i="2"/>
  <c r="J17" i="2" s="1"/>
  <c r="I9" i="2"/>
  <c r="J9" i="2" s="1"/>
  <c r="I15" i="2"/>
  <c r="J15" i="2" s="1"/>
  <c r="I11" i="2"/>
  <c r="J11" i="2" s="1"/>
  <c r="I23" i="2"/>
  <c r="J23" i="2" s="1"/>
  <c r="I21" i="2"/>
  <c r="J21" i="2" s="1"/>
  <c r="I13" i="2"/>
  <c r="J13" i="2" s="1"/>
  <c r="I5" i="2"/>
  <c r="J5" i="2" s="1"/>
  <c r="I7" i="2"/>
  <c r="J7" i="2" s="1"/>
  <c r="S55" i="1"/>
  <c r="T55" i="1"/>
  <c r="U55" i="1" s="1"/>
  <c r="S56" i="1"/>
  <c r="T56" i="1"/>
  <c r="U56" i="1" s="1"/>
  <c r="S57" i="1"/>
  <c r="T57" i="1"/>
  <c r="U57" i="1" s="1"/>
  <c r="S58" i="1"/>
  <c r="T58" i="1"/>
  <c r="U58" i="1" s="1"/>
  <c r="S59" i="1"/>
  <c r="T59" i="1"/>
  <c r="U59" i="1" s="1"/>
  <c r="S60" i="1"/>
  <c r="T60" i="1"/>
  <c r="U60" i="1" s="1"/>
  <c r="S61" i="1"/>
  <c r="T61" i="1"/>
  <c r="U61" i="1" s="1"/>
  <c r="S62" i="1"/>
  <c r="T62" i="1"/>
  <c r="U62" i="1" s="1"/>
  <c r="S63" i="1"/>
  <c r="T63" i="1"/>
  <c r="U63" i="1" s="1"/>
  <c r="S64" i="1"/>
  <c r="T64" i="1"/>
  <c r="U64" i="1" s="1"/>
  <c r="S65" i="1"/>
  <c r="T65" i="1"/>
  <c r="U65" i="1" s="1"/>
  <c r="S66" i="1"/>
  <c r="T66" i="1"/>
  <c r="U66" i="1" s="1"/>
  <c r="S67" i="1"/>
  <c r="T67" i="1"/>
  <c r="U67" i="1" s="1"/>
  <c r="S69" i="1"/>
  <c r="T69" i="1"/>
  <c r="U69" i="1" s="1"/>
  <c r="S70" i="1"/>
  <c r="T70" i="1"/>
  <c r="U70" i="1" s="1"/>
  <c r="Y54" i="1" l="1"/>
  <c r="Y47" i="1"/>
  <c r="Y48" i="1"/>
  <c r="Y42" i="1"/>
  <c r="Y44" i="1"/>
  <c r="S54" i="1"/>
  <c r="T54" i="1"/>
  <c r="U54" i="1" s="1"/>
  <c r="S53" i="1"/>
  <c r="T53" i="1"/>
  <c r="U53" i="1" s="1"/>
  <c r="S52" i="1"/>
  <c r="T52" i="1"/>
  <c r="U52" i="1" s="1"/>
  <c r="S51" i="1"/>
  <c r="T51" i="1"/>
  <c r="U51" i="1" s="1"/>
  <c r="S50" i="1"/>
  <c r="T50" i="1"/>
  <c r="U50" i="1" s="1"/>
  <c r="S49" i="1"/>
  <c r="T49" i="1"/>
  <c r="U49" i="1" s="1"/>
  <c r="S48" i="1"/>
  <c r="T48" i="1"/>
  <c r="U48" i="1" s="1"/>
  <c r="S47" i="1"/>
  <c r="T47" i="1"/>
  <c r="U47" i="1" s="1"/>
  <c r="S46" i="1"/>
  <c r="T46" i="1"/>
  <c r="U46" i="1" s="1"/>
  <c r="S45" i="1"/>
  <c r="T45" i="1"/>
  <c r="U45" i="1" s="1"/>
  <c r="S42" i="1"/>
  <c r="T42" i="1"/>
  <c r="U42" i="1" s="1"/>
  <c r="S43" i="1"/>
  <c r="T43" i="1"/>
  <c r="U43" i="1" s="1"/>
  <c r="S44" i="1"/>
  <c r="T44" i="1"/>
  <c r="U44" i="1" s="1"/>
  <c r="S41" i="1"/>
  <c r="T41" i="1"/>
  <c r="U41" i="1" s="1"/>
  <c r="Y36" i="1" l="1"/>
  <c r="Y32" i="1"/>
  <c r="S35" i="1" l="1"/>
  <c r="T35" i="1"/>
  <c r="S36" i="1"/>
  <c r="T36" i="1"/>
  <c r="U36" i="1" s="1"/>
  <c r="S37" i="1"/>
  <c r="T37" i="1"/>
  <c r="U37" i="1" s="1"/>
  <c r="S38" i="1"/>
  <c r="T38" i="1"/>
  <c r="U38" i="1" s="1"/>
  <c r="S39" i="1"/>
  <c r="T39" i="1"/>
  <c r="U39" i="1" s="1"/>
  <c r="S40" i="1"/>
  <c r="T40" i="1"/>
  <c r="U40" i="1" s="1"/>
  <c r="S34" i="1"/>
  <c r="T34" i="1"/>
  <c r="U34" i="1" s="1"/>
  <c r="S33" i="1"/>
  <c r="T33" i="1"/>
  <c r="U33" i="1" s="1"/>
  <c r="S32" i="1"/>
  <c r="T32" i="1"/>
  <c r="U32" i="1" s="1"/>
  <c r="Y29" i="1" l="1"/>
  <c r="S19" i="1"/>
  <c r="T19" i="1"/>
  <c r="S20" i="1"/>
  <c r="T20" i="1"/>
  <c r="S21" i="1"/>
  <c r="T21" i="1"/>
  <c r="U21" i="1" s="1"/>
  <c r="S22" i="1"/>
  <c r="T22" i="1"/>
  <c r="U22" i="1" s="1"/>
  <c r="S23" i="1"/>
  <c r="T23" i="1"/>
  <c r="U23" i="1" s="1"/>
  <c r="S24" i="1"/>
  <c r="T24" i="1"/>
  <c r="U24" i="1" s="1"/>
  <c r="S25" i="1"/>
  <c r="T25" i="1"/>
  <c r="U25" i="1" s="1"/>
  <c r="S26" i="1"/>
  <c r="T26" i="1"/>
  <c r="U26" i="1" s="1"/>
  <c r="S27" i="1"/>
  <c r="T27" i="1"/>
  <c r="U27" i="1" s="1"/>
  <c r="S28" i="1"/>
  <c r="T28" i="1"/>
  <c r="U28" i="1" s="1"/>
  <c r="S29" i="1"/>
  <c r="T29" i="1"/>
  <c r="U29" i="1" s="1"/>
  <c r="S30" i="1"/>
  <c r="T30" i="1"/>
  <c r="U30" i="1" s="1"/>
  <c r="S31" i="1"/>
  <c r="T31" i="1"/>
  <c r="U31" i="1" s="1"/>
  <c r="S18" i="1"/>
  <c r="T18" i="1"/>
  <c r="U18" i="1" s="1"/>
  <c r="S17" i="1"/>
  <c r="T17" i="1"/>
  <c r="U17" i="1" s="1"/>
  <c r="Y10" i="1" l="1"/>
  <c r="Y7" i="1"/>
  <c r="Y3" i="1"/>
  <c r="Y2" i="1"/>
  <c r="S8" i="1" l="1"/>
  <c r="T8" i="1"/>
  <c r="U8" i="1" s="1"/>
  <c r="S9" i="1"/>
  <c r="T9" i="1"/>
  <c r="U9" i="1" s="1"/>
  <c r="S10" i="1"/>
  <c r="T10" i="1"/>
  <c r="U10" i="1" s="1"/>
  <c r="S11" i="1"/>
  <c r="T11" i="1"/>
  <c r="U11" i="1" s="1"/>
  <c r="S12" i="1"/>
  <c r="T12" i="1"/>
  <c r="U12" i="1" s="1"/>
  <c r="S13" i="1"/>
  <c r="T13" i="1"/>
  <c r="U13" i="1" s="1"/>
  <c r="S14" i="1"/>
  <c r="T14" i="1"/>
  <c r="U14" i="1" s="1"/>
  <c r="S15" i="1"/>
  <c r="T15" i="1"/>
  <c r="U15" i="1" s="1"/>
  <c r="S16" i="1"/>
  <c r="T16" i="1"/>
  <c r="U16" i="1" s="1"/>
  <c r="S7" i="1"/>
  <c r="T7" i="1"/>
  <c r="U7" i="1" s="1"/>
  <c r="S6" i="1"/>
  <c r="T6" i="1"/>
  <c r="U6" i="1" s="1"/>
  <c r="S5" i="1"/>
  <c r="T5" i="1"/>
  <c r="U5" i="1" s="1"/>
  <c r="S4" i="1"/>
  <c r="T4" i="1"/>
  <c r="U4" i="1" s="1"/>
  <c r="S3" i="1"/>
  <c r="T3" i="1"/>
  <c r="U3" i="1" s="1"/>
  <c r="S2" i="1"/>
  <c r="T2" i="1"/>
  <c r="U2" i="1" s="1"/>
</calcChain>
</file>

<file path=xl/sharedStrings.xml><?xml version="1.0" encoding="utf-8"?>
<sst xmlns="http://schemas.openxmlformats.org/spreadsheetml/2006/main" count="1919" uniqueCount="341">
  <si>
    <t>Date</t>
  </si>
  <si>
    <t>away_pitcher</t>
  </si>
  <si>
    <t>away_team</t>
  </si>
  <si>
    <t>away_win_percent</t>
  </si>
  <si>
    <t>home_pitcher</t>
  </si>
  <si>
    <t>home_team</t>
  </si>
  <si>
    <t>home_win_percent</t>
  </si>
  <si>
    <t>index</t>
  </si>
  <si>
    <t>away_team_odds</t>
  </si>
  <si>
    <t>home_team_odds</t>
  </si>
  <si>
    <t>away_team_percent</t>
  </si>
  <si>
    <t>home_team_percent</t>
  </si>
  <si>
    <t>5% or more</t>
  </si>
  <si>
    <t>stake</t>
  </si>
  <si>
    <t>zack greinke</t>
  </si>
  <si>
    <t>Arizona Diamondbacks</t>
  </si>
  <si>
    <t>Pittsburgh Pirates</t>
  </si>
  <si>
    <t>Los Angeles Dodgers</t>
  </si>
  <si>
    <t>jon lester</t>
  </si>
  <si>
    <t>Chicago Cubs</t>
  </si>
  <si>
    <t>julio teheran</t>
  </si>
  <si>
    <t>Atlanta Braves</t>
  </si>
  <si>
    <t>luis castillo</t>
  </si>
  <si>
    <t>Cincinnati Reds</t>
  </si>
  <si>
    <t>caleb smith</t>
  </si>
  <si>
    <t>Miami Marlins</t>
  </si>
  <si>
    <t>aaron nola</t>
  </si>
  <si>
    <t>Philadelphia Phillies</t>
  </si>
  <si>
    <t>Detroit Tigers</t>
  </si>
  <si>
    <t>rick porcello</t>
  </si>
  <si>
    <t>Boston Red Sox</t>
  </si>
  <si>
    <t>trevor bauer</t>
  </si>
  <si>
    <t>Cleveland Indians</t>
  </si>
  <si>
    <t>gerrit cole</t>
  </si>
  <si>
    <t>Houston Astros</t>
  </si>
  <si>
    <t>masahiro tanaka</t>
  </si>
  <si>
    <t>New York Yankees</t>
  </si>
  <si>
    <t>trevor cahill</t>
  </si>
  <si>
    <t>Los Angeles Angels</t>
  </si>
  <si>
    <t>Texas Rangers</t>
  </si>
  <si>
    <t>marco gonzales</t>
  </si>
  <si>
    <t>Seattle Mariners</t>
  </si>
  <si>
    <t>jose urena</t>
  </si>
  <si>
    <t>jerad eickhoff</t>
  </si>
  <si>
    <t>matt strahm</t>
  </si>
  <si>
    <t>San Diego Padres</t>
  </si>
  <si>
    <t>max scherzer</t>
  </si>
  <si>
    <t>Washington Nationals</t>
  </si>
  <si>
    <t>mike fiers</t>
  </si>
  <si>
    <t>Oakland Athletics</t>
  </si>
  <si>
    <t>marcus stroman</t>
  </si>
  <si>
    <t>Toronto Blue Jays</t>
  </si>
  <si>
    <t>charlie morton</t>
  </si>
  <si>
    <t>Tampa Bay Rays</t>
  </si>
  <si>
    <t>chase anderson</t>
  </si>
  <si>
    <t>Milwaukee Brewers</t>
  </si>
  <si>
    <t>jacob degrom</t>
  </si>
  <si>
    <t>New York Mets</t>
  </si>
  <si>
    <t>a. senzatela</t>
  </si>
  <si>
    <t>Colorado Rockies</t>
  </si>
  <si>
    <t>max fried</t>
  </si>
  <si>
    <t>daniel norris</t>
  </si>
  <si>
    <t>Chicago White Sox</t>
  </si>
  <si>
    <t>Baltimore Orioles</t>
  </si>
  <si>
    <t>martin perez</t>
  </si>
  <si>
    <t>Minnesota Twins</t>
  </si>
  <si>
    <t>tyler skaggs</t>
  </si>
  <si>
    <t>Kansas City Royals</t>
  </si>
  <si>
    <t>miles mikolas</t>
  </si>
  <si>
    <t>St. Louis Cardinals</t>
  </si>
  <si>
    <t>robbie ray</t>
  </si>
  <si>
    <t>yusei kikuchi</t>
  </si>
  <si>
    <t>chris archer</t>
  </si>
  <si>
    <t>hyun-jin ryu</t>
  </si>
  <si>
    <t>m. bumgarner</t>
  </si>
  <si>
    <t>San Francisco Giants</t>
  </si>
  <si>
    <t>dan straily</t>
  </si>
  <si>
    <t>jose berrios</t>
  </si>
  <si>
    <t>tyler mahle</t>
  </si>
  <si>
    <t>dakota hudson</t>
  </si>
  <si>
    <t>aaron sanchez</t>
  </si>
  <si>
    <t>david price</t>
  </si>
  <si>
    <t>j.a. happ</t>
  </si>
  <si>
    <t>eric lauer</t>
  </si>
  <si>
    <t>s. strasburg</t>
  </si>
  <si>
    <t>shane bieber</t>
  </si>
  <si>
    <t>brad peacock</t>
  </si>
  <si>
    <t>trevor richards</t>
  </si>
  <si>
    <t>jake arrieta</t>
  </si>
  <si>
    <t>noah syndergaard</t>
  </si>
  <si>
    <t>ryan carpenter</t>
  </si>
  <si>
    <t>reynaldo lopez</t>
  </si>
  <si>
    <t>jon gray</t>
  </si>
  <si>
    <t>mike foltynewicz</t>
  </si>
  <si>
    <t>yu darvish</t>
  </si>
  <si>
    <t>mike minor</t>
  </si>
  <si>
    <t>joe musgrove</t>
  </si>
  <si>
    <t>clayton kershaw</t>
  </si>
  <si>
    <t>chris bassitt</t>
  </si>
  <si>
    <t>german marquez</t>
  </si>
  <si>
    <t>domingo german</t>
  </si>
  <si>
    <t>david hess</t>
  </si>
  <si>
    <t>zach eflin</t>
  </si>
  <si>
    <t>jose quintana</t>
  </si>
  <si>
    <t>e. rodriguez</t>
  </si>
  <si>
    <t>erick fedde</t>
  </si>
  <si>
    <t>zack wheeler</t>
  </si>
  <si>
    <t>hunter wood</t>
  </si>
  <si>
    <t>spencer turnbull</t>
  </si>
  <si>
    <t>sonny gray</t>
  </si>
  <si>
    <t>gio gonzalez</t>
  </si>
  <si>
    <t>tommy milone</t>
  </si>
  <si>
    <t>lance lynn</t>
  </si>
  <si>
    <t>dylan covey</t>
  </si>
  <si>
    <t>justin verlander</t>
  </si>
  <si>
    <t>homer bailey</t>
  </si>
  <si>
    <t>michael wacha</t>
  </si>
  <si>
    <t>shaun anderson</t>
  </si>
  <si>
    <t>michael pineda</t>
  </si>
  <si>
    <t>frankie montas</t>
  </si>
  <si>
    <t>jefry rodriguez</t>
  </si>
  <si>
    <t>zach davies</t>
  </si>
  <si>
    <t>adrian sampson</t>
  </si>
  <si>
    <t>merrill kelly</t>
  </si>
  <si>
    <t>montana durapau</t>
  </si>
  <si>
    <t>cc sabathia</t>
  </si>
  <si>
    <t>rich hill</t>
  </si>
  <si>
    <t>yonny chirinos</t>
  </si>
  <si>
    <t>cole irvin</t>
  </si>
  <si>
    <t>cole hamels</t>
  </si>
  <si>
    <t>ivan nova</t>
  </si>
  <si>
    <t>matt harvey</t>
  </si>
  <si>
    <t>jeff samardzija</t>
  </si>
  <si>
    <t>steven matz</t>
  </si>
  <si>
    <t>jordan lyles</t>
  </si>
  <si>
    <t>dylan bundy</t>
  </si>
  <si>
    <t>ryan weber</t>
  </si>
  <si>
    <t>clayton richard</t>
  </si>
  <si>
    <t>matthew boyd</t>
  </si>
  <si>
    <t>kevin gausman</t>
  </si>
  <si>
    <t>ryan yarbrough</t>
  </si>
  <si>
    <t>adam plutko</t>
  </si>
  <si>
    <t>lucas giolito</t>
  </si>
  <si>
    <t>corbin martin</t>
  </si>
  <si>
    <t>COP</t>
  </si>
  <si>
    <t>walker buehler</t>
  </si>
  <si>
    <t>steven brault</t>
  </si>
  <si>
    <t>pablo lopez</t>
  </si>
  <si>
    <t>kyle mcgowin</t>
  </si>
  <si>
    <t>joey lucchesi</t>
  </si>
  <si>
    <t>trent thornton</t>
  </si>
  <si>
    <t>gregory soto</t>
  </si>
  <si>
    <t>blake snell</t>
  </si>
  <si>
    <t>chris sale</t>
  </si>
  <si>
    <t>wade miley</t>
  </si>
  <si>
    <t>nestor cortes</t>
  </si>
  <si>
    <t>jakob junis</t>
  </si>
  <si>
    <t>john means</t>
  </si>
  <si>
    <t>jeff hoffman</t>
  </si>
  <si>
    <t>drew smyly</t>
  </si>
  <si>
    <t>griffin canning</t>
  </si>
  <si>
    <t>wade leblanc</t>
  </si>
  <si>
    <t>daniel mengden</t>
  </si>
  <si>
    <t>drew pomeranz</t>
  </si>
  <si>
    <t>player avg count no bet</t>
  </si>
  <si>
    <t>missing 2x new players</t>
  </si>
  <si>
    <t>twins too hot</t>
  </si>
  <si>
    <t>manny banuelos</t>
  </si>
  <si>
    <t>kyle gibson</t>
  </si>
  <si>
    <t>cal quantrill</t>
  </si>
  <si>
    <t>edwin jackson</t>
  </si>
  <si>
    <t>taylor clarke</t>
  </si>
  <si>
    <t>andrew suarez</t>
  </si>
  <si>
    <t>sandy alcantara</t>
  </si>
  <si>
    <t>patrick corbin</t>
  </si>
  <si>
    <t>jason vargas</t>
  </si>
  <si>
    <t>jhoulys chacin</t>
  </si>
  <si>
    <t>carlos carrasco</t>
  </si>
  <si>
    <t>mike soroka</t>
  </si>
  <si>
    <t>andrew cashner</t>
  </si>
  <si>
    <t>kyle freeland</t>
  </si>
  <si>
    <t>model result</t>
  </si>
  <si>
    <t>mac adjust</t>
  </si>
  <si>
    <t>win on 4+ run</t>
  </si>
  <si>
    <t>notes</t>
  </si>
  <si>
    <t>Bets</t>
  </si>
  <si>
    <t>model</t>
  </si>
  <si>
    <t>Bets accumulated</t>
  </si>
  <si>
    <t>model acc</t>
  </si>
  <si>
    <t>mac adjust acc</t>
  </si>
  <si>
    <t>model profit</t>
  </si>
  <si>
    <t>mac adjust profit</t>
  </si>
  <si>
    <t>Profit bet size</t>
  </si>
  <si>
    <t>bet profit</t>
  </si>
  <si>
    <t>Net Bet Profit</t>
  </si>
  <si>
    <t>chris paddack</t>
  </si>
  <si>
    <t>jalen beeks</t>
  </si>
  <si>
    <t>kenta maeda</t>
  </si>
  <si>
    <t>jake odorizzi</t>
  </si>
  <si>
    <t>brandon woodruff</t>
  </si>
  <si>
    <t>danny duffy</t>
  </si>
  <si>
    <t>tanner roark</t>
  </si>
  <si>
    <t>luke weaver</t>
  </si>
  <si>
    <t>mike leake</t>
  </si>
  <si>
    <t>brett anderson</t>
  </si>
  <si>
    <t>ariel jurado</t>
  </si>
  <si>
    <t>andrew heaney</t>
  </si>
  <si>
    <t>jack flaherty</t>
  </si>
  <si>
    <t>gabriel ynoa</t>
  </si>
  <si>
    <t>nick kingham</t>
  </si>
  <si>
    <t>lucas sims</t>
  </si>
  <si>
    <t>adam wainwright</t>
  </si>
  <si>
    <t>nick pivetta</t>
  </si>
  <si>
    <t>brad keller</t>
  </si>
  <si>
    <t>nick tropeano</t>
  </si>
  <si>
    <t>bet but starter changed</t>
  </si>
  <si>
    <t>a. desclafani</t>
  </si>
  <si>
    <t>james paxton</t>
  </si>
  <si>
    <t>genesis cabrera</t>
  </si>
  <si>
    <t>anibal sanchez</t>
  </si>
  <si>
    <t>kyle hendricks</t>
  </si>
  <si>
    <t>glenn sparkman</t>
  </si>
  <si>
    <t>error</t>
  </si>
  <si>
    <t>debut for cardinals picther</t>
  </si>
  <si>
    <t>10%+</t>
  </si>
  <si>
    <t>winnings</t>
  </si>
  <si>
    <t>investment</t>
  </si>
  <si>
    <t>ROI</t>
  </si>
  <si>
    <t>Game result var</t>
  </si>
  <si>
    <t>Bet count</t>
  </si>
  <si>
    <t>Winnings</t>
  </si>
  <si>
    <t>Investment</t>
  </si>
  <si>
    <t xml:space="preserve">Simulation result var against betting company </t>
  </si>
  <si>
    <t>Profit</t>
  </si>
  <si>
    <t>tyler beede</t>
  </si>
  <si>
    <t>bet size</t>
  </si>
  <si>
    <t>per day bets</t>
  </si>
  <si>
    <t>daily return</t>
  </si>
  <si>
    <t>return per bet</t>
  </si>
  <si>
    <t>per day profit</t>
  </si>
  <si>
    <t>per week</t>
  </si>
  <si>
    <t>Bet size</t>
  </si>
  <si>
    <t>9%-10%+</t>
  </si>
  <si>
    <t>Accumulated Bets</t>
  </si>
  <si>
    <t>Accumulated Results</t>
  </si>
  <si>
    <t>jon duplantier</t>
  </si>
  <si>
    <t>zach plesac</t>
  </si>
  <si>
    <t>jose suarez</t>
  </si>
  <si>
    <t>devin smeltzer</t>
  </si>
  <si>
    <t>winback</t>
  </si>
  <si>
    <t>jimmy nelson</t>
  </si>
  <si>
    <t>felix pena</t>
  </si>
  <si>
    <t>peter lambert</t>
  </si>
  <si>
    <t>rookie davis</t>
  </si>
  <si>
    <t>nick margevicius</t>
  </si>
  <si>
    <t>too much avg</t>
  </si>
  <si>
    <t>chad green</t>
  </si>
  <si>
    <t>miguel diaz</t>
  </si>
  <si>
    <t>tanner anderson</t>
  </si>
  <si>
    <t>o. despaigne</t>
  </si>
  <si>
    <t>e. hernandez</t>
  </si>
  <si>
    <t>d. hernandez</t>
  </si>
  <si>
    <t>freddy peralta</t>
  </si>
  <si>
    <t>jordan yamamoto</t>
  </si>
  <si>
    <t>mitch keller</t>
  </si>
  <si>
    <t>luis ortiz</t>
  </si>
  <si>
    <t>jesse chavez</t>
  </si>
  <si>
    <t>framber valdez</t>
  </si>
  <si>
    <t>dario agrazal</t>
  </si>
  <si>
    <t>sean newcomb</t>
  </si>
  <si>
    <t>josh rogers</t>
  </si>
  <si>
    <t>j. zimmermann</t>
  </si>
  <si>
    <t>trevor williams</t>
  </si>
  <si>
    <t>joe palumbo</t>
  </si>
  <si>
    <t>caleb ferguson</t>
  </si>
  <si>
    <t>walker lockett</t>
  </si>
  <si>
    <t>tyler chatwood</t>
  </si>
  <si>
    <t>dallas keuchel</t>
  </si>
  <si>
    <t>sean gilmartin</t>
  </si>
  <si>
    <t>brian johnson</t>
  </si>
  <si>
    <t>vince velasquez</t>
  </si>
  <si>
    <t>zack godley</t>
  </si>
  <si>
    <t>Team</t>
  </si>
  <si>
    <t>UZR</t>
  </si>
  <si>
    <t>Royals</t>
  </si>
  <si>
    <t>Twins</t>
  </si>
  <si>
    <t>Diamondbacks</t>
  </si>
  <si>
    <t>Athletics</t>
  </si>
  <si>
    <t>Angels</t>
  </si>
  <si>
    <t>Cubs</t>
  </si>
  <si>
    <t>Phillies</t>
  </si>
  <si>
    <t>Cardinals</t>
  </si>
  <si>
    <t>Rays</t>
  </si>
  <si>
    <t>Dodgers</t>
  </si>
  <si>
    <t>Padres</t>
  </si>
  <si>
    <t>Giants</t>
  </si>
  <si>
    <t>Astros</t>
  </si>
  <si>
    <t>Indians</t>
  </si>
  <si>
    <t>Reds</t>
  </si>
  <si>
    <t>Rangers</t>
  </si>
  <si>
    <t>Marlins</t>
  </si>
  <si>
    <t>Brewers</t>
  </si>
  <si>
    <t>Red Sox</t>
  </si>
  <si>
    <t>Braves</t>
  </si>
  <si>
    <t>Yankees</t>
  </si>
  <si>
    <t>Rockies</t>
  </si>
  <si>
    <t>White Sox</t>
  </si>
  <si>
    <t>Nationals</t>
  </si>
  <si>
    <t>Tigers</t>
  </si>
  <si>
    <t>Pirates</t>
  </si>
  <si>
    <t>Blue Jays</t>
  </si>
  <si>
    <t>Mets</t>
  </si>
  <si>
    <t>Orioles</t>
  </si>
  <si>
    <t>Mariners</t>
  </si>
  <si>
    <t>dinelson lamet</t>
  </si>
  <si>
    <t>zac gallen</t>
  </si>
  <si>
    <t>jaime barria</t>
  </si>
  <si>
    <t>ross stripling</t>
  </si>
  <si>
    <t>field score away</t>
  </si>
  <si>
    <t>field score home</t>
  </si>
  <si>
    <t>field % adjust away</t>
  </si>
  <si>
    <t>field % adjust home</t>
  </si>
  <si>
    <t>adj away win %</t>
  </si>
  <si>
    <t>adj home win %</t>
  </si>
  <si>
    <t xml:space="preserve">difference </t>
  </si>
  <si>
    <t>defense adjust</t>
  </si>
  <si>
    <t>mike montgomery</t>
  </si>
  <si>
    <t>jimmy yacabonis</t>
  </si>
  <si>
    <t>drew verhagen</t>
  </si>
  <si>
    <t>jacob waguespack</t>
  </si>
  <si>
    <t>dylan cease</t>
  </si>
  <si>
    <t>jose urquidy</t>
  </si>
  <si>
    <t>a. wojciechowski</t>
  </si>
  <si>
    <t>ryan borucki</t>
  </si>
  <si>
    <t>joe ross</t>
  </si>
  <si>
    <t>tyler alexander</t>
  </si>
  <si>
    <t>alex young</t>
  </si>
  <si>
    <t>chi chi gonzalez</t>
  </si>
  <si>
    <t>mike clevinger</t>
  </si>
  <si>
    <t>aaron brooks</t>
  </si>
  <si>
    <t>thomas pannone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</si>
</sst>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BDE2D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33" borderId="0" xfId="0" applyFill="1"/>
    <xf numFmtId="0" fontId="0" fillId="0" borderId="0" xfId="0"/>
    <xf numFmtId="14" fontId="0" fillId="0" borderId="0" xfId="0" applyNumberFormat="1"/>
    <xf numFmtId="0" fontId="0" fillId="34" borderId="0" xfId="0" applyFill="1"/>
    <xf numFmtId="0" fontId="0" fillId="34" borderId="0" xfId="0" applyFill="1" applyAlignment="1">
      <alignment horizontal="center"/>
    </xf>
    <xf numFmtId="1" fontId="0" fillId="0" borderId="0" xfId="0" applyNumberFormat="1"/>
    <xf numFmtId="2" fontId="0" fillId="33" borderId="0" xfId="0" applyNumberFormat="1" applyFill="1"/>
    <xf numFmtId="9" fontId="0" fillId="0" borderId="0" xfId="0" applyNumberFormat="1"/>
    <xf numFmtId="0" fontId="0" fillId="35" borderId="0" xfId="0" applyFill="1"/>
    <xf numFmtId="2" fontId="0" fillId="35" borderId="0" xfId="0" applyNumberFormat="1" applyFill="1"/>
    <xf numFmtId="9" fontId="0" fillId="35" borderId="10" xfId="42" applyFont="1" applyFill="1" applyBorder="1" applyAlignment="1">
      <alignment horizontal="right"/>
    </xf>
    <xf numFmtId="9" fontId="0" fillId="35" borderId="10" xfId="42" applyFont="1" applyFill="1" applyBorder="1"/>
    <xf numFmtId="0" fontId="0" fillId="35" borderId="11" xfId="0" applyFill="1" applyBorder="1"/>
    <xf numFmtId="9" fontId="0" fillId="35" borderId="0" xfId="42" applyFont="1" applyFill="1" applyBorder="1" applyAlignment="1">
      <alignment horizontal="right"/>
    </xf>
    <xf numFmtId="9" fontId="0" fillId="35" borderId="0" xfId="42" applyFont="1" applyFill="1" applyBorder="1"/>
    <xf numFmtId="1" fontId="0" fillId="35" borderId="0" xfId="0" applyNumberFormat="1" applyFill="1"/>
    <xf numFmtId="0" fontId="0" fillId="36" borderId="0" xfId="0" applyFill="1"/>
    <xf numFmtId="0" fontId="0" fillId="37" borderId="0" xfId="0" applyFill="1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Fill="1" applyBorder="1"/>
    <xf numFmtId="0" fontId="0" fillId="33" borderId="0" xfId="0" applyFill="1" applyBorder="1"/>
    <xf numFmtId="2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0" fontId="18" fillId="0" borderId="0" xfId="0" applyFont="1" applyAlignment="1">
      <alignment vertical="center"/>
    </xf>
    <xf numFmtId="164" fontId="0" fillId="33" borderId="0" xfId="0" applyNumberFormat="1" applyFill="1"/>
    <xf numFmtId="0" fontId="0" fillId="0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Sheet1!$I$2:$I$18</c:f>
              <c:numCache>
                <c:formatCode>m/d/yyyy</c:formatCode>
                <c:ptCount val="17"/>
                <c:pt idx="0">
                  <c:v>43606</c:v>
                </c:pt>
                <c:pt idx="1">
                  <c:v>43606</c:v>
                </c:pt>
                <c:pt idx="2">
                  <c:v>43606</c:v>
                </c:pt>
                <c:pt idx="3">
                  <c:v>43607</c:v>
                </c:pt>
                <c:pt idx="4">
                  <c:v>43608</c:v>
                </c:pt>
                <c:pt idx="5">
                  <c:v>43609</c:v>
                </c:pt>
                <c:pt idx="6">
                  <c:v>43609</c:v>
                </c:pt>
                <c:pt idx="7">
                  <c:v>43609</c:v>
                </c:pt>
                <c:pt idx="8">
                  <c:v>43610</c:v>
                </c:pt>
                <c:pt idx="9">
                  <c:v>43611</c:v>
                </c:pt>
                <c:pt idx="10">
                  <c:v>43611</c:v>
                </c:pt>
                <c:pt idx="11">
                  <c:v>43612</c:v>
                </c:pt>
                <c:pt idx="12">
                  <c:v>43613</c:v>
                </c:pt>
                <c:pt idx="13">
                  <c:v>43613</c:v>
                </c:pt>
                <c:pt idx="14">
                  <c:v>43613</c:v>
                </c:pt>
                <c:pt idx="15">
                  <c:v>43613</c:v>
                </c:pt>
                <c:pt idx="16">
                  <c:v>43614</c:v>
                </c:pt>
              </c:numCache>
            </c:numRef>
          </c:cat>
          <c:val>
            <c:numRef>
              <c:f>Sheet1!$J$2:$J$18</c:f>
              <c:numCache>
                <c:formatCode>General</c:formatCode>
                <c:ptCount val="17"/>
                <c:pt idx="0">
                  <c:v>720</c:v>
                </c:pt>
                <c:pt idx="1">
                  <c:v>1470</c:v>
                </c:pt>
                <c:pt idx="2">
                  <c:v>870</c:v>
                </c:pt>
                <c:pt idx="3">
                  <c:v>270</c:v>
                </c:pt>
                <c:pt idx="4">
                  <c:v>1110</c:v>
                </c:pt>
                <c:pt idx="5">
                  <c:v>2520</c:v>
                </c:pt>
                <c:pt idx="6">
                  <c:v>3270</c:v>
                </c:pt>
                <c:pt idx="7">
                  <c:v>2670</c:v>
                </c:pt>
                <c:pt idx="8">
                  <c:v>2070</c:v>
                </c:pt>
                <c:pt idx="9">
                  <c:v>3000</c:v>
                </c:pt>
                <c:pt idx="10">
                  <c:v>3840</c:v>
                </c:pt>
                <c:pt idx="11">
                  <c:v>5220</c:v>
                </c:pt>
                <c:pt idx="12">
                  <c:v>6240</c:v>
                </c:pt>
                <c:pt idx="13">
                  <c:v>5640</c:v>
                </c:pt>
                <c:pt idx="14">
                  <c:v>5040</c:v>
                </c:pt>
                <c:pt idx="15">
                  <c:v>6030</c:v>
                </c:pt>
                <c:pt idx="16">
                  <c:v>6900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B-47CF-BDB7-9D5BDF539F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Sheet1!$I$2:$I$18</c:f>
              <c:numCache>
                <c:formatCode>m/d/yyyy</c:formatCode>
                <c:ptCount val="17"/>
                <c:pt idx="0">
                  <c:v>43606</c:v>
                </c:pt>
                <c:pt idx="1">
                  <c:v>43606</c:v>
                </c:pt>
                <c:pt idx="2">
                  <c:v>43606</c:v>
                </c:pt>
                <c:pt idx="3">
                  <c:v>43607</c:v>
                </c:pt>
                <c:pt idx="4">
                  <c:v>43608</c:v>
                </c:pt>
                <c:pt idx="5">
                  <c:v>43609</c:v>
                </c:pt>
                <c:pt idx="6">
                  <c:v>43609</c:v>
                </c:pt>
                <c:pt idx="7">
                  <c:v>43609</c:v>
                </c:pt>
                <c:pt idx="8">
                  <c:v>43610</c:v>
                </c:pt>
                <c:pt idx="9">
                  <c:v>43611</c:v>
                </c:pt>
                <c:pt idx="10">
                  <c:v>43611</c:v>
                </c:pt>
                <c:pt idx="11">
                  <c:v>43612</c:v>
                </c:pt>
                <c:pt idx="12">
                  <c:v>43613</c:v>
                </c:pt>
                <c:pt idx="13">
                  <c:v>43613</c:v>
                </c:pt>
                <c:pt idx="14">
                  <c:v>43613</c:v>
                </c:pt>
                <c:pt idx="15">
                  <c:v>43613</c:v>
                </c:pt>
                <c:pt idx="16">
                  <c:v>43614</c:v>
                </c:pt>
              </c:numCache>
            </c:numRef>
          </c:cat>
          <c:val>
            <c:numRef>
              <c:f>Sheet1!$K$2:$K$18</c:f>
              <c:numCache>
                <c:formatCode>General</c:formatCode>
                <c:ptCount val="17"/>
                <c:pt idx="0">
                  <c:v>240</c:v>
                </c:pt>
                <c:pt idx="1">
                  <c:v>490</c:v>
                </c:pt>
                <c:pt idx="2">
                  <c:v>290</c:v>
                </c:pt>
                <c:pt idx="3">
                  <c:v>90</c:v>
                </c:pt>
                <c:pt idx="4">
                  <c:v>370</c:v>
                </c:pt>
                <c:pt idx="5">
                  <c:v>840</c:v>
                </c:pt>
                <c:pt idx="6">
                  <c:v>1090</c:v>
                </c:pt>
                <c:pt idx="7">
                  <c:v>890</c:v>
                </c:pt>
                <c:pt idx="8">
                  <c:v>690</c:v>
                </c:pt>
                <c:pt idx="9">
                  <c:v>1000</c:v>
                </c:pt>
                <c:pt idx="10">
                  <c:v>1280</c:v>
                </c:pt>
                <c:pt idx="11">
                  <c:v>1740</c:v>
                </c:pt>
                <c:pt idx="12">
                  <c:v>2080</c:v>
                </c:pt>
                <c:pt idx="13">
                  <c:v>1880</c:v>
                </c:pt>
                <c:pt idx="14">
                  <c:v>1680</c:v>
                </c:pt>
                <c:pt idx="15">
                  <c:v>2010</c:v>
                </c:pt>
                <c:pt idx="16">
                  <c:v>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CB-47CF-BDB7-9D5BDF539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990264"/>
        <c:axId val="501989944"/>
      </c:lineChart>
      <c:dateAx>
        <c:axId val="501990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89944"/>
        <c:crosses val="autoZero"/>
        <c:auto val="1"/>
        <c:lblOffset val="100"/>
        <c:baseTimeUnit val="days"/>
      </c:dateAx>
      <c:valAx>
        <c:axId val="5019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9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Sheet1!$N$4:$N$12</c:f>
              <c:numCache>
                <c:formatCode>m/d/yyyy</c:formatCode>
                <c:ptCount val="9"/>
                <c:pt idx="0">
                  <c:v>43606</c:v>
                </c:pt>
                <c:pt idx="1">
                  <c:v>43607</c:v>
                </c:pt>
                <c:pt idx="2">
                  <c:v>43608</c:v>
                </c:pt>
                <c:pt idx="3">
                  <c:v>43609</c:v>
                </c:pt>
                <c:pt idx="4">
                  <c:v>43610</c:v>
                </c:pt>
                <c:pt idx="5">
                  <c:v>43611</c:v>
                </c:pt>
                <c:pt idx="6">
                  <c:v>43612</c:v>
                </c:pt>
                <c:pt idx="7">
                  <c:v>43613</c:v>
                </c:pt>
                <c:pt idx="8">
                  <c:v>43614</c:v>
                </c:pt>
              </c:numCache>
            </c:numRef>
          </c:cat>
          <c:val>
            <c:numRef>
              <c:f>Sheet1!$O$4:$O$12</c:f>
              <c:numCache>
                <c:formatCode>General</c:formatCode>
                <c:ptCount val="9"/>
                <c:pt idx="0">
                  <c:v>870</c:v>
                </c:pt>
                <c:pt idx="1">
                  <c:v>270</c:v>
                </c:pt>
                <c:pt idx="2">
                  <c:v>1110</c:v>
                </c:pt>
                <c:pt idx="3">
                  <c:v>2670</c:v>
                </c:pt>
                <c:pt idx="4">
                  <c:v>2070</c:v>
                </c:pt>
                <c:pt idx="5">
                  <c:v>3840</c:v>
                </c:pt>
                <c:pt idx="6">
                  <c:v>5220</c:v>
                </c:pt>
                <c:pt idx="7">
                  <c:v>6030</c:v>
                </c:pt>
                <c:pt idx="8">
                  <c:v>6900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5-429F-818E-B797B9C195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Sheet1!$N$4:$N$12</c:f>
              <c:numCache>
                <c:formatCode>m/d/yyyy</c:formatCode>
                <c:ptCount val="9"/>
                <c:pt idx="0">
                  <c:v>43606</c:v>
                </c:pt>
                <c:pt idx="1">
                  <c:v>43607</c:v>
                </c:pt>
                <c:pt idx="2">
                  <c:v>43608</c:v>
                </c:pt>
                <c:pt idx="3">
                  <c:v>43609</c:v>
                </c:pt>
                <c:pt idx="4">
                  <c:v>43610</c:v>
                </c:pt>
                <c:pt idx="5">
                  <c:v>43611</c:v>
                </c:pt>
                <c:pt idx="6">
                  <c:v>43612</c:v>
                </c:pt>
                <c:pt idx="7">
                  <c:v>43613</c:v>
                </c:pt>
                <c:pt idx="8">
                  <c:v>43614</c:v>
                </c:pt>
              </c:numCache>
            </c:numRef>
          </c:cat>
          <c:val>
            <c:numRef>
              <c:f>Sheet1!$P$4:$P$12</c:f>
              <c:numCache>
                <c:formatCode>General</c:formatCode>
                <c:ptCount val="9"/>
                <c:pt idx="0">
                  <c:v>290</c:v>
                </c:pt>
                <c:pt idx="1">
                  <c:v>90</c:v>
                </c:pt>
                <c:pt idx="2">
                  <c:v>370</c:v>
                </c:pt>
                <c:pt idx="3">
                  <c:v>890</c:v>
                </c:pt>
                <c:pt idx="4">
                  <c:v>690</c:v>
                </c:pt>
                <c:pt idx="5">
                  <c:v>1280</c:v>
                </c:pt>
                <c:pt idx="6">
                  <c:v>1740</c:v>
                </c:pt>
                <c:pt idx="7">
                  <c:v>2010</c:v>
                </c:pt>
                <c:pt idx="8">
                  <c:v>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5-429F-818E-B797B9C19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718776"/>
        <c:axId val="506729976"/>
      </c:lineChart>
      <c:dateAx>
        <c:axId val="506718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29976"/>
        <c:crosses val="autoZero"/>
        <c:auto val="1"/>
        <c:lblOffset val="100"/>
        <c:baseTimeUnit val="days"/>
      </c:dateAx>
      <c:valAx>
        <c:axId val="50672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718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'result tables'!$P$1</c:f>
              <c:strCache>
                <c:ptCount val="1"/>
                <c:pt idx="0">
                  <c:v>Net Bet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 tables'!$N$2:$N$10</c:f>
              <c:numCache>
                <c:formatCode>m/d/yyyy</c:formatCode>
                <c:ptCount val="9"/>
                <c:pt idx="0">
                  <c:v>43605</c:v>
                </c:pt>
                <c:pt idx="1">
                  <c:v>43606</c:v>
                </c:pt>
                <c:pt idx="2">
                  <c:v>43607</c:v>
                </c:pt>
                <c:pt idx="3">
                  <c:v>43608</c:v>
                </c:pt>
                <c:pt idx="4">
                  <c:v>43609</c:v>
                </c:pt>
                <c:pt idx="5">
                  <c:v>43610</c:v>
                </c:pt>
                <c:pt idx="6">
                  <c:v>43611</c:v>
                </c:pt>
                <c:pt idx="7">
                  <c:v>43612</c:v>
                </c:pt>
                <c:pt idx="8">
                  <c:v>43613</c:v>
                </c:pt>
              </c:numCache>
            </c:numRef>
          </c:cat>
          <c:val>
            <c:numRef>
              <c:f>'result tables'!$P$2:$P$10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3.5</c:v>
                </c:pt>
                <c:pt idx="4">
                  <c:v>10.6</c:v>
                </c:pt>
                <c:pt idx="5">
                  <c:v>8.6</c:v>
                </c:pt>
                <c:pt idx="6">
                  <c:v>9.6</c:v>
                </c:pt>
                <c:pt idx="7">
                  <c:v>9.9</c:v>
                </c:pt>
                <c:pt idx="8">
                  <c:v>8.43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2D-4E24-9C92-87B3917F5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971000"/>
        <c:axId val="5089722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'result tables'!$O$1</c15:sqref>
                        </c15:formulaRef>
                      </c:ext>
                    </c:extLst>
                    <c:strCache>
                      <c:ptCount val="1"/>
                      <c:pt idx="0">
                        <c:v>Bets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'result tables'!$N$2:$N$10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43605</c:v>
                      </c:pt>
                      <c:pt idx="1">
                        <c:v>43606</c:v>
                      </c:pt>
                      <c:pt idx="2">
                        <c:v>43607</c:v>
                      </c:pt>
                      <c:pt idx="3">
                        <c:v>43608</c:v>
                      </c:pt>
                      <c:pt idx="4">
                        <c:v>43609</c:v>
                      </c:pt>
                      <c:pt idx="5">
                        <c:v>43610</c:v>
                      </c:pt>
                      <c:pt idx="6">
                        <c:v>43611</c:v>
                      </c:pt>
                      <c:pt idx="7">
                        <c:v>43612</c:v>
                      </c:pt>
                      <c:pt idx="8">
                        <c:v>43613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'result tables'!$O$2:$O$10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0</c:v>
                      </c:pt>
                      <c:pt idx="1">
                        <c:v>6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8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22D-4E24-9C92-87B3917F5AA6}"/>
                  </c:ext>
                </c:extLst>
              </c15:ser>
            </c15:filteredLineSeries>
          </c:ext>
        </c:extLst>
      </c:lineChart>
      <c:dateAx>
        <c:axId val="508971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72280"/>
        <c:crosses val="autoZero"/>
        <c:auto val="1"/>
        <c:lblOffset val="100"/>
        <c:baseTimeUnit val="days"/>
      </c:dateAx>
      <c:valAx>
        <c:axId val="50897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Bets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7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632460</xdr:colOff>
      <xdr:row>21</xdr:row>
      <xdr:rowOff>95250</xdr:rowOff>
    </xdr:from>
    <xdr:to>
      <xdr:col>12</xdr:col>
      <xdr:colOff>556260</xdr:colOff>
      <xdr:row>38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02854C-8EF4-45EF-9D48-6B86D32C4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518160</xdr:colOff>
      <xdr:row>1</xdr:row>
      <xdr:rowOff>163830</xdr:rowOff>
    </xdr:from>
    <xdr:to>
      <xdr:col>19</xdr:col>
      <xdr:colOff>99060</xdr:colOff>
      <xdr:row>16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A14E6F-AEBE-4396-9522-BAACE59A3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114300</xdr:rowOff>
    </xdr:from>
    <xdr:to>
      <xdr:col>5</xdr:col>
      <xdr:colOff>205740</xdr:colOff>
      <xdr:row>19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B74072-E205-438C-81AF-3B48C1893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43"/>
  <sheetViews>
    <sheetView tabSelected="1" topLeftCell="F1" workbookViewId="0">
      <pane ySplit="1" topLeftCell="A424" activePane="bottomLeft" state="frozen"/>
      <selection activeCell="H1" sqref="H1"/>
      <selection pane="bottomLeft" activeCell="T445" sqref="T445"/>
    </sheetView>
  </sheetViews>
  <sheetFormatPr defaultRowHeight="14.4" x14ac:dyDescent="0.3"/>
  <cols>
    <col min="1" max="1" width="4" bestFit="1" customWidth="1"/>
    <col min="2" max="2" width="10.5546875" bestFit="1" customWidth="1"/>
    <col min="3" max="3" width="14.6640625" bestFit="1" customWidth="1"/>
    <col min="4" max="4" width="19.6640625" bestFit="1" customWidth="1"/>
    <col min="5" max="5" width="16.5546875" bestFit="1" customWidth="1"/>
    <col min="6" max="6" width="14.21875" bestFit="1" customWidth="1"/>
    <col min="7" max="7" width="19.6640625" bestFit="1" customWidth="1"/>
    <col min="8" max="8" width="16.88671875" bestFit="1" customWidth="1"/>
    <col min="9" max="9" width="9.6640625" bestFit="1" customWidth="1"/>
    <col min="11" max="11" width="15.88671875" bestFit="1" customWidth="1"/>
    <col min="12" max="15" width="15.88671875" style="32" hidden="1" customWidth="1"/>
    <col min="16" max="17" width="15.88671875" style="32" customWidth="1"/>
    <col min="18" max="18" width="13" customWidth="1"/>
    <col min="21" max="21" width="11.33203125" customWidth="1"/>
    <col min="22" max="22" width="8.88671875" style="32"/>
    <col min="23" max="23" width="10.44140625" bestFit="1" customWidth="1"/>
    <col min="24" max="24" width="5.33203125" bestFit="1" customWidth="1"/>
    <col min="25" max="25" width="19.21875" style="3" bestFit="1" customWidth="1"/>
    <col min="26" max="26" width="17.21875" bestFit="1" customWidth="1"/>
    <col min="28" max="28" width="8.88671875" style="5"/>
  </cols>
  <sheetData>
    <row r="1" spans="1:3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32" t="s">
        <v>318</v>
      </c>
      <c r="M1" s="32" t="s">
        <v>319</v>
      </c>
      <c r="N1" s="32" t="s">
        <v>320</v>
      </c>
      <c r="O1" s="32" t="s">
        <v>321</v>
      </c>
      <c r="P1" s="32" t="s">
        <v>322</v>
      </c>
      <c r="Q1" s="32" t="s">
        <v>323</v>
      </c>
      <c r="R1" t="s">
        <v>184</v>
      </c>
      <c r="S1" t="s">
        <v>10</v>
      </c>
      <c r="T1" t="s">
        <v>11</v>
      </c>
      <c r="U1" t="s">
        <v>324</v>
      </c>
      <c r="V1" s="32" t="s">
        <v>325</v>
      </c>
      <c r="W1" t="s">
        <v>12</v>
      </c>
      <c r="X1" t="s">
        <v>13</v>
      </c>
      <c r="Y1" s="3" t="s">
        <v>181</v>
      </c>
      <c r="Z1" t="s">
        <v>182</v>
      </c>
      <c r="AA1" t="s">
        <v>224</v>
      </c>
      <c r="AB1" s="11">
        <v>0.09</v>
      </c>
      <c r="AC1" s="11">
        <v>0.08</v>
      </c>
      <c r="AD1" s="11">
        <v>7.0000000000000007E-2</v>
      </c>
      <c r="AE1" s="11">
        <v>0.06</v>
      </c>
      <c r="AF1" s="11">
        <v>0.05</v>
      </c>
    </row>
    <row r="2" spans="1:32" x14ac:dyDescent="0.3">
      <c r="A2">
        <v>81</v>
      </c>
      <c r="B2" s="1">
        <v>43606</v>
      </c>
      <c r="C2" t="s">
        <v>98</v>
      </c>
      <c r="D2" t="s">
        <v>49</v>
      </c>
      <c r="E2">
        <v>0.55000000000000004</v>
      </c>
      <c r="F2" t="s">
        <v>31</v>
      </c>
      <c r="G2" t="s">
        <v>32</v>
      </c>
      <c r="H2">
        <v>0.45</v>
      </c>
      <c r="J2" s="4">
        <v>2.2000000000000002</v>
      </c>
      <c r="K2" s="4">
        <v>1.71</v>
      </c>
      <c r="L2" s="4"/>
      <c r="M2" s="4"/>
      <c r="N2" s="4"/>
      <c r="O2" s="4"/>
      <c r="P2" s="4"/>
      <c r="Q2" s="4"/>
      <c r="S2" s="2">
        <f t="shared" ref="S2:S7" si="0">IFERROR((100-(J2/(SUM(J2:K2))*100))/100,"")</f>
        <v>0.4373401534526854</v>
      </c>
      <c r="T2" s="2">
        <f t="shared" ref="T2:T7" si="1">IFERROR((100-(K2/(SUM(J2:K2))*100))/100,"")</f>
        <v>0.5626598465473146</v>
      </c>
      <c r="U2" s="2">
        <f t="shared" ref="U2:U11" si="2">H2-T2</f>
        <v>-0.11265984654731459</v>
      </c>
      <c r="V2" s="2"/>
      <c r="X2">
        <v>50</v>
      </c>
      <c r="Y2" s="3">
        <f>X2*J2</f>
        <v>110.00000000000001</v>
      </c>
      <c r="Z2">
        <v>110.00000000000001</v>
      </c>
      <c r="AA2">
        <v>110</v>
      </c>
    </row>
    <row r="3" spans="1:32" x14ac:dyDescent="0.3">
      <c r="A3">
        <v>82</v>
      </c>
      <c r="B3" s="1">
        <v>43606</v>
      </c>
      <c r="C3" t="s">
        <v>99</v>
      </c>
      <c r="D3" t="s">
        <v>59</v>
      </c>
      <c r="E3">
        <v>0.57999999999999996</v>
      </c>
      <c r="F3" t="s">
        <v>72</v>
      </c>
      <c r="G3" t="s">
        <v>16</v>
      </c>
      <c r="H3">
        <v>0.42</v>
      </c>
      <c r="J3" s="4">
        <v>1.8</v>
      </c>
      <c r="K3" s="4">
        <v>2.0499999999999998</v>
      </c>
      <c r="L3" s="4"/>
      <c r="M3" s="4"/>
      <c r="N3" s="4"/>
      <c r="O3" s="4"/>
      <c r="P3" s="4"/>
      <c r="Q3" s="4"/>
      <c r="S3" s="2">
        <f t="shared" si="0"/>
        <v>0.53246753246753242</v>
      </c>
      <c r="T3" s="2">
        <f t="shared" si="1"/>
        <v>0.46753246753246758</v>
      </c>
      <c r="U3" s="2">
        <f t="shared" si="2"/>
        <v>-4.7532467532467593E-2</v>
      </c>
      <c r="V3" s="2"/>
      <c r="X3">
        <v>50</v>
      </c>
      <c r="Y3" s="3">
        <f>X3*J3</f>
        <v>90</v>
      </c>
      <c r="Z3">
        <v>90</v>
      </c>
      <c r="AF3">
        <v>90</v>
      </c>
    </row>
    <row r="4" spans="1:32" x14ac:dyDescent="0.3">
      <c r="A4">
        <v>83</v>
      </c>
      <c r="B4" s="1">
        <v>43606</v>
      </c>
      <c r="C4" t="s">
        <v>100</v>
      </c>
      <c r="D4" t="s">
        <v>36</v>
      </c>
      <c r="E4">
        <v>0.64</v>
      </c>
      <c r="F4" t="s">
        <v>101</v>
      </c>
      <c r="G4" t="s">
        <v>63</v>
      </c>
      <c r="H4">
        <v>0.36</v>
      </c>
      <c r="J4" s="4">
        <v>1.41</v>
      </c>
      <c r="K4" s="4">
        <v>3</v>
      </c>
      <c r="L4" s="4"/>
      <c r="M4" s="4"/>
      <c r="N4" s="4"/>
      <c r="O4" s="4"/>
      <c r="P4" s="4"/>
      <c r="Q4" s="4"/>
      <c r="S4" s="2">
        <f t="shared" si="0"/>
        <v>0.6802721088435375</v>
      </c>
      <c r="T4" s="2">
        <f t="shared" si="1"/>
        <v>0.31972789115646266</v>
      </c>
      <c r="U4" s="2">
        <f t="shared" si="2"/>
        <v>4.0272108843537324E-2</v>
      </c>
      <c r="V4" s="2"/>
    </row>
    <row r="5" spans="1:32" x14ac:dyDescent="0.3">
      <c r="A5">
        <v>84</v>
      </c>
      <c r="B5" s="1">
        <v>43606</v>
      </c>
      <c r="C5" t="s">
        <v>102</v>
      </c>
      <c r="D5" t="s">
        <v>27</v>
      </c>
      <c r="E5">
        <v>0.49</v>
      </c>
      <c r="F5" t="s">
        <v>103</v>
      </c>
      <c r="G5" t="s">
        <v>19</v>
      </c>
      <c r="H5">
        <v>0.51</v>
      </c>
      <c r="J5" s="4">
        <v>2.1</v>
      </c>
      <c r="K5" s="4">
        <v>1.76</v>
      </c>
      <c r="L5" s="4"/>
      <c r="M5" s="4"/>
      <c r="N5" s="4"/>
      <c r="O5" s="4"/>
      <c r="P5" s="4"/>
      <c r="Q5" s="4"/>
      <c r="S5" s="2">
        <f t="shared" si="0"/>
        <v>0.45595854922279799</v>
      </c>
      <c r="T5" s="2">
        <f t="shared" si="1"/>
        <v>0.54404145077720212</v>
      </c>
      <c r="U5" s="2">
        <f t="shared" si="2"/>
        <v>-3.4041450777202109E-2</v>
      </c>
      <c r="V5" s="2"/>
    </row>
    <row r="6" spans="1:32" x14ac:dyDescent="0.3">
      <c r="A6">
        <v>85</v>
      </c>
      <c r="B6" s="1">
        <v>43606</v>
      </c>
      <c r="C6" t="s">
        <v>104</v>
      </c>
      <c r="D6" t="s">
        <v>30</v>
      </c>
      <c r="E6">
        <v>0.56999999999999995</v>
      </c>
      <c r="F6" t="s">
        <v>50</v>
      </c>
      <c r="G6" t="s">
        <v>51</v>
      </c>
      <c r="H6">
        <v>0.43</v>
      </c>
      <c r="J6" s="4">
        <v>1.66</v>
      </c>
      <c r="K6" s="4">
        <v>2.2999999999999998</v>
      </c>
      <c r="L6" s="4"/>
      <c r="M6" s="4"/>
      <c r="N6" s="4"/>
      <c r="O6" s="4"/>
      <c r="P6" s="4"/>
      <c r="Q6" s="4"/>
      <c r="S6" s="2">
        <f t="shared" si="0"/>
        <v>0.58080808080808088</v>
      </c>
      <c r="T6" s="2">
        <f t="shared" si="1"/>
        <v>0.41919191919191923</v>
      </c>
      <c r="U6" s="2">
        <f t="shared" si="2"/>
        <v>1.0808080808080767E-2</v>
      </c>
      <c r="V6" s="2"/>
    </row>
    <row r="7" spans="1:32" x14ac:dyDescent="0.3">
      <c r="A7">
        <v>86</v>
      </c>
      <c r="B7" s="1">
        <v>43606</v>
      </c>
      <c r="C7" t="s">
        <v>105</v>
      </c>
      <c r="D7" t="s">
        <v>47</v>
      </c>
      <c r="E7">
        <v>0.4</v>
      </c>
      <c r="F7" t="s">
        <v>106</v>
      </c>
      <c r="G7" t="s">
        <v>57</v>
      </c>
      <c r="H7">
        <v>0.6</v>
      </c>
      <c r="J7" s="4">
        <v>2.15</v>
      </c>
      <c r="K7" s="4">
        <v>1.74</v>
      </c>
      <c r="L7" s="4"/>
      <c r="M7" s="4"/>
      <c r="N7" s="4"/>
      <c r="O7" s="4"/>
      <c r="P7" s="4"/>
      <c r="Q7" s="4"/>
      <c r="S7" s="2">
        <f t="shared" si="0"/>
        <v>0.4473007712082262</v>
      </c>
      <c r="T7" s="2">
        <f t="shared" si="1"/>
        <v>0.55269922879177369</v>
      </c>
      <c r="U7" s="2">
        <f t="shared" si="2"/>
        <v>4.7300771208226289E-2</v>
      </c>
      <c r="V7" s="2"/>
      <c r="X7">
        <v>50</v>
      </c>
      <c r="Y7" s="3">
        <f>X7*K7</f>
        <v>87</v>
      </c>
      <c r="Z7">
        <v>87</v>
      </c>
      <c r="AF7">
        <v>87</v>
      </c>
    </row>
    <row r="8" spans="1:32" x14ac:dyDescent="0.3">
      <c r="A8">
        <v>87</v>
      </c>
      <c r="B8" s="1">
        <v>43606</v>
      </c>
      <c r="C8" t="s">
        <v>97</v>
      </c>
      <c r="D8" t="s">
        <v>17</v>
      </c>
      <c r="E8">
        <v>0.52</v>
      </c>
      <c r="F8" t="s">
        <v>107</v>
      </c>
      <c r="G8" t="s">
        <v>53</v>
      </c>
      <c r="H8">
        <v>0.48</v>
      </c>
      <c r="J8" s="4">
        <v>1.71</v>
      </c>
      <c r="K8" s="4">
        <v>2.2000000000000002</v>
      </c>
      <c r="L8" s="4"/>
      <c r="M8" s="4"/>
      <c r="N8" s="4"/>
      <c r="O8" s="4"/>
      <c r="P8" s="4"/>
      <c r="Q8" s="4"/>
      <c r="S8" s="2">
        <f t="shared" ref="S8:S18" si="3">IFERROR((100-(J8/(SUM(J8:K8))*100))/100,"")</f>
        <v>0.5626598465473146</v>
      </c>
      <c r="T8" s="2">
        <f t="shared" ref="T8:T18" si="4">IFERROR((100-(K8/(SUM(J8:K8))*100))/100,"")</f>
        <v>0.4373401534526854</v>
      </c>
      <c r="U8" s="2">
        <f t="shared" si="2"/>
        <v>4.2659846547314584E-2</v>
      </c>
      <c r="V8" s="2"/>
    </row>
    <row r="9" spans="1:32" x14ac:dyDescent="0.3">
      <c r="A9">
        <v>88</v>
      </c>
      <c r="B9" s="1">
        <v>43606</v>
      </c>
      <c r="C9" t="s">
        <v>24</v>
      </c>
      <c r="D9" t="s">
        <v>25</v>
      </c>
      <c r="E9">
        <v>0.5</v>
      </c>
      <c r="F9" t="s">
        <v>108</v>
      </c>
      <c r="G9" t="s">
        <v>28</v>
      </c>
      <c r="H9">
        <v>0.5</v>
      </c>
      <c r="J9" s="4">
        <v>1.86</v>
      </c>
      <c r="K9" s="4">
        <v>1.95</v>
      </c>
      <c r="L9" s="4"/>
      <c r="M9" s="4"/>
      <c r="N9" s="4"/>
      <c r="O9" s="4"/>
      <c r="P9" s="4"/>
      <c r="Q9" s="4"/>
      <c r="S9" s="2">
        <f t="shared" si="3"/>
        <v>0.51181102362204722</v>
      </c>
      <c r="T9" s="2">
        <f t="shared" si="4"/>
        <v>0.48818897637795272</v>
      </c>
      <c r="U9" s="2">
        <f t="shared" si="2"/>
        <v>1.1811023622047279E-2</v>
      </c>
      <c r="V9" s="2"/>
    </row>
    <row r="10" spans="1:32" x14ac:dyDescent="0.3">
      <c r="A10">
        <v>89</v>
      </c>
      <c r="B10" s="1">
        <v>43606</v>
      </c>
      <c r="C10" t="s">
        <v>109</v>
      </c>
      <c r="D10" t="s">
        <v>23</v>
      </c>
      <c r="E10">
        <v>0.55000000000000004</v>
      </c>
      <c r="F10" t="s">
        <v>110</v>
      </c>
      <c r="G10" t="s">
        <v>55</v>
      </c>
      <c r="H10">
        <v>0.45</v>
      </c>
      <c r="J10" s="4">
        <v>2.25</v>
      </c>
      <c r="K10" s="4">
        <v>1.68</v>
      </c>
      <c r="L10" s="4"/>
      <c r="M10" s="4"/>
      <c r="N10" s="4"/>
      <c r="O10" s="4"/>
      <c r="P10" s="4"/>
      <c r="Q10" s="4"/>
      <c r="S10" s="2">
        <f t="shared" si="3"/>
        <v>0.42748091603053434</v>
      </c>
      <c r="T10" s="2">
        <f t="shared" si="4"/>
        <v>0.57251908396946571</v>
      </c>
      <c r="U10" s="2">
        <f t="shared" si="2"/>
        <v>-0.1225190839694657</v>
      </c>
      <c r="V10" s="2"/>
      <c r="X10">
        <v>50</v>
      </c>
      <c r="Y10" s="3">
        <f>X10*J10</f>
        <v>112.5</v>
      </c>
      <c r="Z10">
        <v>112.5</v>
      </c>
      <c r="AA10">
        <v>112.5</v>
      </c>
    </row>
    <row r="11" spans="1:32" x14ac:dyDescent="0.3">
      <c r="A11">
        <v>90</v>
      </c>
      <c r="B11" s="1">
        <v>43606</v>
      </c>
      <c r="C11" t="s">
        <v>111</v>
      </c>
      <c r="D11" t="s">
        <v>41</v>
      </c>
      <c r="E11">
        <v>0.61</v>
      </c>
      <c r="F11" t="s">
        <v>112</v>
      </c>
      <c r="G11" t="s">
        <v>39</v>
      </c>
      <c r="H11">
        <v>0.39</v>
      </c>
      <c r="J11" s="4">
        <v>2.1</v>
      </c>
      <c r="K11" s="4">
        <v>1.76</v>
      </c>
      <c r="L11" s="4"/>
      <c r="M11" s="4"/>
      <c r="N11" s="4"/>
      <c r="O11" s="4"/>
      <c r="P11" s="4"/>
      <c r="Q11" s="4"/>
      <c r="S11" s="2">
        <f t="shared" si="3"/>
        <v>0.45595854922279799</v>
      </c>
      <c r="T11" s="2">
        <f t="shared" si="4"/>
        <v>0.54404145077720212</v>
      </c>
      <c r="U11" s="2">
        <f t="shared" si="2"/>
        <v>-0.1540414507772021</v>
      </c>
      <c r="V11" s="2"/>
    </row>
    <row r="12" spans="1:32" x14ac:dyDescent="0.3">
      <c r="A12">
        <v>91</v>
      </c>
      <c r="B12" s="1">
        <v>43606</v>
      </c>
      <c r="C12" t="s">
        <v>113</v>
      </c>
      <c r="D12" t="s">
        <v>62</v>
      </c>
      <c r="E12">
        <v>0.4</v>
      </c>
      <c r="F12" t="s">
        <v>114</v>
      </c>
      <c r="G12" t="s">
        <v>34</v>
      </c>
      <c r="H12">
        <v>0.6</v>
      </c>
      <c r="J12" s="4">
        <v>3.7</v>
      </c>
      <c r="K12" s="4">
        <v>1.29</v>
      </c>
      <c r="L12" s="4"/>
      <c r="M12" s="4"/>
      <c r="N12" s="4"/>
      <c r="O12" s="4"/>
      <c r="P12" s="4"/>
      <c r="Q12" s="4"/>
      <c r="S12" s="2">
        <f t="shared" si="3"/>
        <v>0.25851703406813625</v>
      </c>
      <c r="T12" s="2">
        <f t="shared" si="4"/>
        <v>0.74148296593186369</v>
      </c>
      <c r="U12" s="2">
        <f t="shared" ref="U12:U18" si="5">H12-T12</f>
        <v>-0.14148296593186371</v>
      </c>
      <c r="V12" s="2"/>
      <c r="X12">
        <v>50</v>
      </c>
      <c r="Y12" s="3">
        <v>0</v>
      </c>
      <c r="Z12">
        <v>0</v>
      </c>
      <c r="AA12">
        <v>0</v>
      </c>
    </row>
    <row r="13" spans="1:32" x14ac:dyDescent="0.3">
      <c r="A13">
        <v>92</v>
      </c>
      <c r="B13" s="1">
        <v>43606</v>
      </c>
      <c r="C13" t="s">
        <v>115</v>
      </c>
      <c r="D13" t="s">
        <v>67</v>
      </c>
      <c r="E13">
        <v>0.49</v>
      </c>
      <c r="F13" t="s">
        <v>116</v>
      </c>
      <c r="G13" t="s">
        <v>69</v>
      </c>
      <c r="H13">
        <v>0.51</v>
      </c>
      <c r="J13" s="4">
        <v>2.5</v>
      </c>
      <c r="K13" s="4">
        <v>1.58</v>
      </c>
      <c r="L13" s="4"/>
      <c r="M13" s="4"/>
      <c r="N13" s="4"/>
      <c r="O13" s="4"/>
      <c r="P13" s="4"/>
      <c r="Q13" s="4"/>
      <c r="S13" s="2">
        <f t="shared" si="3"/>
        <v>0.38725490196078427</v>
      </c>
      <c r="T13" s="2">
        <f t="shared" si="4"/>
        <v>0.61274509803921573</v>
      </c>
      <c r="U13" s="2">
        <f t="shared" si="5"/>
        <v>-0.10274509803921572</v>
      </c>
      <c r="V13" s="2"/>
    </row>
    <row r="14" spans="1:32" x14ac:dyDescent="0.3">
      <c r="A14">
        <v>93</v>
      </c>
      <c r="B14" s="1">
        <v>43606</v>
      </c>
      <c r="C14" t="s">
        <v>20</v>
      </c>
      <c r="D14" t="s">
        <v>21</v>
      </c>
      <c r="E14">
        <v>0.59</v>
      </c>
      <c r="F14" t="s">
        <v>117</v>
      </c>
      <c r="G14" t="s">
        <v>75</v>
      </c>
      <c r="H14">
        <v>0.41</v>
      </c>
      <c r="J14" s="4">
        <v>1.83</v>
      </c>
      <c r="K14" s="4">
        <v>2</v>
      </c>
      <c r="L14" s="4"/>
      <c r="M14" s="4"/>
      <c r="N14" s="4"/>
      <c r="O14" s="4"/>
      <c r="P14" s="4"/>
      <c r="Q14" s="4"/>
      <c r="S14" s="2">
        <f t="shared" si="3"/>
        <v>0.52219321148825071</v>
      </c>
      <c r="T14" s="2">
        <f t="shared" si="4"/>
        <v>0.4778067885117494</v>
      </c>
      <c r="U14" s="2">
        <f t="shared" si="5"/>
        <v>-6.7806788511749427E-2</v>
      </c>
      <c r="V14" s="2"/>
      <c r="X14">
        <v>50</v>
      </c>
      <c r="Y14" s="3">
        <v>0</v>
      </c>
      <c r="Z14">
        <v>0</v>
      </c>
      <c r="AD14">
        <v>0</v>
      </c>
    </row>
    <row r="15" spans="1:32" x14ac:dyDescent="0.3">
      <c r="A15">
        <v>94</v>
      </c>
      <c r="B15" s="1">
        <v>43606</v>
      </c>
      <c r="C15" t="s">
        <v>118</v>
      </c>
      <c r="D15" t="s">
        <v>65</v>
      </c>
      <c r="E15">
        <v>0.46</v>
      </c>
      <c r="F15" t="s">
        <v>37</v>
      </c>
      <c r="G15" t="s">
        <v>38</v>
      </c>
      <c r="H15">
        <v>0.54</v>
      </c>
      <c r="J15" s="4">
        <v>1.9</v>
      </c>
      <c r="K15" s="4">
        <v>1.9</v>
      </c>
      <c r="L15" s="4"/>
      <c r="M15" s="4"/>
      <c r="N15" s="4"/>
      <c r="O15" s="4"/>
      <c r="P15" s="4"/>
      <c r="Q15" s="4"/>
      <c r="S15" s="2">
        <f t="shared" si="3"/>
        <v>0.5</v>
      </c>
      <c r="T15" s="2">
        <f t="shared" si="4"/>
        <v>0.5</v>
      </c>
      <c r="U15" s="2">
        <f t="shared" si="5"/>
        <v>4.0000000000000036E-2</v>
      </c>
      <c r="V15" s="2"/>
    </row>
    <row r="16" spans="1:32" x14ac:dyDescent="0.3">
      <c r="A16">
        <v>0</v>
      </c>
      <c r="B16" s="1">
        <v>43606</v>
      </c>
      <c r="C16" t="s">
        <v>14</v>
      </c>
      <c r="D16" t="s">
        <v>15</v>
      </c>
      <c r="E16">
        <v>0.54</v>
      </c>
      <c r="F16" t="s">
        <v>44</v>
      </c>
      <c r="G16" t="s">
        <v>45</v>
      </c>
      <c r="H16">
        <v>0.46</v>
      </c>
      <c r="J16" s="4">
        <v>1.9</v>
      </c>
      <c r="K16" s="4">
        <v>1.9</v>
      </c>
      <c r="L16" s="4"/>
      <c r="M16" s="4"/>
      <c r="N16" s="4"/>
      <c r="O16" s="4"/>
      <c r="P16" s="4"/>
      <c r="Q16" s="4"/>
      <c r="S16" s="2">
        <f t="shared" si="3"/>
        <v>0.5</v>
      </c>
      <c r="T16" s="2">
        <f t="shared" si="4"/>
        <v>0.5</v>
      </c>
      <c r="U16" s="2">
        <f t="shared" si="5"/>
        <v>-3.999999999999998E-2</v>
      </c>
      <c r="V16" s="2"/>
    </row>
    <row r="17" spans="1:31" x14ac:dyDescent="0.3">
      <c r="A17">
        <v>82</v>
      </c>
      <c r="B17" s="1">
        <v>43607</v>
      </c>
      <c r="C17" t="s">
        <v>119</v>
      </c>
      <c r="D17" t="s">
        <v>49</v>
      </c>
      <c r="E17">
        <v>0.52</v>
      </c>
      <c r="F17" t="s">
        <v>120</v>
      </c>
      <c r="G17" t="s">
        <v>32</v>
      </c>
      <c r="H17">
        <v>0.48</v>
      </c>
      <c r="J17" s="4">
        <v>1.76</v>
      </c>
      <c r="K17" s="4">
        <v>2.1</v>
      </c>
      <c r="L17" s="4"/>
      <c r="M17" s="4"/>
      <c r="N17" s="4"/>
      <c r="O17" s="4"/>
      <c r="P17" s="4"/>
      <c r="Q17" s="4"/>
      <c r="S17" s="2">
        <f t="shared" si="3"/>
        <v>0.54404145077720212</v>
      </c>
      <c r="T17" s="2">
        <f t="shared" si="4"/>
        <v>0.45595854922279799</v>
      </c>
      <c r="U17" s="2">
        <f t="shared" si="5"/>
        <v>2.4041450777201989E-2</v>
      </c>
      <c r="V17" s="2"/>
    </row>
    <row r="18" spans="1:31" x14ac:dyDescent="0.3">
      <c r="A18">
        <v>83</v>
      </c>
      <c r="B18" s="1">
        <v>43607</v>
      </c>
      <c r="C18" t="s">
        <v>22</v>
      </c>
      <c r="D18" t="s">
        <v>23</v>
      </c>
      <c r="E18">
        <v>0.54</v>
      </c>
      <c r="F18" t="s">
        <v>121</v>
      </c>
      <c r="G18" t="s">
        <v>55</v>
      </c>
      <c r="H18">
        <v>0.46</v>
      </c>
      <c r="J18" s="4">
        <v>1.8</v>
      </c>
      <c r="K18" s="4">
        <v>2.0499999999999998</v>
      </c>
      <c r="L18" s="4"/>
      <c r="M18" s="4"/>
      <c r="N18" s="4"/>
      <c r="O18" s="4"/>
      <c r="P18" s="4"/>
      <c r="Q18" s="4"/>
      <c r="S18" s="2">
        <f t="shared" si="3"/>
        <v>0.53246753246753242</v>
      </c>
      <c r="T18" s="2">
        <f t="shared" si="4"/>
        <v>0.46753246753246758</v>
      </c>
      <c r="U18" s="2">
        <f t="shared" si="5"/>
        <v>-7.5324675324675572E-3</v>
      </c>
      <c r="V18" s="2"/>
    </row>
    <row r="19" spans="1:31" x14ac:dyDescent="0.3">
      <c r="A19">
        <v>84</v>
      </c>
      <c r="B19" s="1">
        <v>43607</v>
      </c>
      <c r="C19" t="s">
        <v>115</v>
      </c>
      <c r="D19" t="s">
        <v>67</v>
      </c>
      <c r="E19">
        <v>0.47</v>
      </c>
      <c r="F19" t="s">
        <v>116</v>
      </c>
      <c r="G19" t="s">
        <v>69</v>
      </c>
      <c r="H19">
        <v>0.53</v>
      </c>
      <c r="J19" s="4"/>
      <c r="K19" s="4"/>
      <c r="L19" s="4"/>
      <c r="M19" s="4"/>
      <c r="N19" s="4"/>
      <c r="O19" s="4"/>
      <c r="P19" s="4"/>
      <c r="Q19" s="4"/>
      <c r="S19" s="2" t="str">
        <f t="shared" ref="S19:S34" si="6">IFERROR((100-(J19/(SUM(J19:K19))*100))/100,"")</f>
        <v/>
      </c>
      <c r="T19" s="2" t="str">
        <f t="shared" ref="T19:T34" si="7">IFERROR((100-(K19/(SUM(J19:K19))*100))/100,"")</f>
        <v/>
      </c>
      <c r="U19" s="2"/>
      <c r="V19" s="2"/>
    </row>
    <row r="20" spans="1:31" x14ac:dyDescent="0.3">
      <c r="A20">
        <v>85</v>
      </c>
      <c r="B20" s="1">
        <v>43607</v>
      </c>
      <c r="C20" t="s">
        <v>40</v>
      </c>
      <c r="D20" t="s">
        <v>41</v>
      </c>
      <c r="E20">
        <v>0.68</v>
      </c>
      <c r="F20" t="s">
        <v>122</v>
      </c>
      <c r="G20" t="s">
        <v>39</v>
      </c>
      <c r="H20">
        <v>0.32</v>
      </c>
      <c r="J20" s="4"/>
      <c r="K20" s="4"/>
      <c r="L20" s="4"/>
      <c r="M20" s="4"/>
      <c r="N20" s="4"/>
      <c r="O20" s="4"/>
      <c r="P20" s="4"/>
      <c r="Q20" s="4"/>
      <c r="S20" s="2" t="str">
        <f t="shared" si="6"/>
        <v/>
      </c>
      <c r="T20" s="2" t="str">
        <f t="shared" si="7"/>
        <v/>
      </c>
      <c r="U20" s="2"/>
      <c r="V20" s="2"/>
    </row>
    <row r="21" spans="1:31" x14ac:dyDescent="0.3">
      <c r="A21">
        <v>86</v>
      </c>
      <c r="B21" s="1">
        <v>43607</v>
      </c>
      <c r="C21" t="s">
        <v>123</v>
      </c>
      <c r="D21" t="s">
        <v>15</v>
      </c>
      <c r="E21">
        <v>0.51</v>
      </c>
      <c r="F21" t="s">
        <v>83</v>
      </c>
      <c r="G21" t="s">
        <v>45</v>
      </c>
      <c r="H21">
        <v>0.49</v>
      </c>
      <c r="J21" s="4">
        <v>2.15</v>
      </c>
      <c r="K21" s="4">
        <v>1.74</v>
      </c>
      <c r="L21" s="4"/>
      <c r="M21" s="4"/>
      <c r="N21" s="4"/>
      <c r="O21" s="4"/>
      <c r="P21" s="4"/>
      <c r="Q21" s="4"/>
      <c r="S21" s="2">
        <f t="shared" si="6"/>
        <v>0.4473007712082262</v>
      </c>
      <c r="T21" s="2">
        <f t="shared" si="7"/>
        <v>0.55269922879177369</v>
      </c>
      <c r="U21" s="2">
        <f t="shared" ref="U21:U34" si="8">H21-T21</f>
        <v>-6.2699228791773698E-2</v>
      </c>
      <c r="V21" s="2"/>
      <c r="X21">
        <v>50</v>
      </c>
      <c r="Y21" s="3">
        <v>0</v>
      </c>
      <c r="Z21">
        <v>0</v>
      </c>
      <c r="AE21">
        <v>0</v>
      </c>
    </row>
    <row r="22" spans="1:31" x14ac:dyDescent="0.3">
      <c r="A22">
        <v>87</v>
      </c>
      <c r="B22" s="1">
        <v>43607</v>
      </c>
      <c r="C22" t="s">
        <v>92</v>
      </c>
      <c r="D22" t="s">
        <v>59</v>
      </c>
      <c r="E22">
        <v>0.53</v>
      </c>
      <c r="F22" t="s">
        <v>124</v>
      </c>
      <c r="G22" t="s">
        <v>16</v>
      </c>
      <c r="H22">
        <v>0.47</v>
      </c>
      <c r="J22" s="4">
        <v>1.76</v>
      </c>
      <c r="K22" s="4">
        <v>2.1</v>
      </c>
      <c r="L22" s="4"/>
      <c r="M22" s="4"/>
      <c r="N22" s="4"/>
      <c r="O22" s="4"/>
      <c r="P22" s="4"/>
      <c r="Q22" s="4"/>
      <c r="S22" s="2">
        <f t="shared" si="6"/>
        <v>0.54404145077720212</v>
      </c>
      <c r="T22" s="2">
        <f t="shared" si="7"/>
        <v>0.45595854922279799</v>
      </c>
      <c r="U22" s="2">
        <f t="shared" si="8"/>
        <v>1.404145077720198E-2</v>
      </c>
      <c r="V22" s="2"/>
    </row>
    <row r="23" spans="1:31" x14ac:dyDescent="0.3">
      <c r="A23">
        <v>88</v>
      </c>
      <c r="B23" s="1">
        <v>43607</v>
      </c>
      <c r="C23" t="s">
        <v>125</v>
      </c>
      <c r="D23" t="s">
        <v>36</v>
      </c>
      <c r="E23">
        <v>0.59</v>
      </c>
      <c r="F23" t="s">
        <v>76</v>
      </c>
      <c r="G23" t="s">
        <v>63</v>
      </c>
      <c r="H23">
        <v>0.41</v>
      </c>
      <c r="J23" s="4">
        <v>1.41</v>
      </c>
      <c r="K23" s="4">
        <v>3</v>
      </c>
      <c r="L23" s="4"/>
      <c r="M23" s="4"/>
      <c r="N23" s="4"/>
      <c r="O23" s="4"/>
      <c r="P23" s="4"/>
      <c r="Q23" s="4"/>
      <c r="S23" s="2">
        <f t="shared" si="6"/>
        <v>0.6802721088435375</v>
      </c>
      <c r="T23" s="2">
        <f t="shared" si="7"/>
        <v>0.31972789115646266</v>
      </c>
      <c r="U23" s="2">
        <f t="shared" si="8"/>
        <v>9.0272108843537313E-2</v>
      </c>
      <c r="V23" s="2"/>
      <c r="X23">
        <v>50</v>
      </c>
      <c r="Y23" s="3">
        <v>0</v>
      </c>
      <c r="Z23">
        <v>0</v>
      </c>
      <c r="AB23" s="5">
        <v>0</v>
      </c>
    </row>
    <row r="24" spans="1:31" x14ac:dyDescent="0.3">
      <c r="A24">
        <v>89</v>
      </c>
      <c r="B24" s="1">
        <v>43607</v>
      </c>
      <c r="C24" t="s">
        <v>29</v>
      </c>
      <c r="D24" t="s">
        <v>30</v>
      </c>
      <c r="E24">
        <v>0.55000000000000004</v>
      </c>
      <c r="F24" t="s">
        <v>80</v>
      </c>
      <c r="G24" t="s">
        <v>51</v>
      </c>
      <c r="H24">
        <v>0.45</v>
      </c>
      <c r="J24" s="4">
        <v>1.64</v>
      </c>
      <c r="K24" s="4">
        <v>2.35</v>
      </c>
      <c r="L24" s="4"/>
      <c r="M24" s="4"/>
      <c r="N24" s="4"/>
      <c r="O24" s="4"/>
      <c r="P24" s="4"/>
      <c r="Q24" s="4"/>
      <c r="S24" s="2">
        <f t="shared" si="6"/>
        <v>0.58897243107769426</v>
      </c>
      <c r="T24" s="2">
        <f t="shared" si="7"/>
        <v>0.41102756892230574</v>
      </c>
      <c r="U24" s="2">
        <f t="shared" si="8"/>
        <v>3.897243107769427E-2</v>
      </c>
      <c r="V24" s="2"/>
    </row>
    <row r="25" spans="1:31" x14ac:dyDescent="0.3">
      <c r="A25">
        <v>90</v>
      </c>
      <c r="B25" s="1">
        <v>43607</v>
      </c>
      <c r="C25" t="s">
        <v>126</v>
      </c>
      <c r="D25" t="s">
        <v>17</v>
      </c>
      <c r="E25">
        <v>0.52</v>
      </c>
      <c r="F25" t="s">
        <v>127</v>
      </c>
      <c r="G25" t="s">
        <v>53</v>
      </c>
      <c r="H25">
        <v>0.48</v>
      </c>
      <c r="J25" s="4">
        <v>1.74</v>
      </c>
      <c r="K25" s="4">
        <v>2.15</v>
      </c>
      <c r="L25" s="4"/>
      <c r="M25" s="4"/>
      <c r="N25" s="4"/>
      <c r="O25" s="4"/>
      <c r="P25" s="4"/>
      <c r="Q25" s="4"/>
      <c r="S25" s="2">
        <f t="shared" si="6"/>
        <v>0.55269922879177369</v>
      </c>
      <c r="T25" s="2">
        <f t="shared" si="7"/>
        <v>0.4473007712082262</v>
      </c>
      <c r="U25" s="2">
        <f t="shared" si="8"/>
        <v>3.2699228791773782E-2</v>
      </c>
      <c r="V25" s="2"/>
    </row>
    <row r="26" spans="1:31" x14ac:dyDescent="0.3">
      <c r="A26">
        <v>91</v>
      </c>
      <c r="B26" s="1">
        <v>43607</v>
      </c>
      <c r="C26" t="s">
        <v>46</v>
      </c>
      <c r="D26" t="s">
        <v>47</v>
      </c>
      <c r="E26">
        <v>0.49</v>
      </c>
      <c r="F26" t="s">
        <v>56</v>
      </c>
      <c r="G26" t="s">
        <v>57</v>
      </c>
      <c r="H26">
        <v>0.51</v>
      </c>
      <c r="J26" s="4">
        <v>1.9</v>
      </c>
      <c r="K26" s="4">
        <v>1.9</v>
      </c>
      <c r="L26" s="4"/>
      <c r="M26" s="4"/>
      <c r="N26" s="4"/>
      <c r="O26" s="4"/>
      <c r="P26" s="4"/>
      <c r="Q26" s="4"/>
      <c r="S26" s="2">
        <f t="shared" si="6"/>
        <v>0.5</v>
      </c>
      <c r="T26" s="2">
        <f t="shared" si="7"/>
        <v>0.5</v>
      </c>
      <c r="U26" s="2">
        <f t="shared" si="8"/>
        <v>1.0000000000000009E-2</v>
      </c>
      <c r="V26" s="2"/>
    </row>
    <row r="27" spans="1:31" x14ac:dyDescent="0.3">
      <c r="A27">
        <v>92</v>
      </c>
      <c r="B27" s="1">
        <v>43607</v>
      </c>
      <c r="C27" t="s">
        <v>42</v>
      </c>
      <c r="D27" t="s">
        <v>25</v>
      </c>
      <c r="E27">
        <v>0.51</v>
      </c>
      <c r="F27" t="s">
        <v>61</v>
      </c>
      <c r="G27" t="s">
        <v>28</v>
      </c>
      <c r="H27">
        <v>0.49</v>
      </c>
      <c r="J27" s="4">
        <v>2</v>
      </c>
      <c r="K27" s="4">
        <v>1.83</v>
      </c>
      <c r="L27" s="4"/>
      <c r="M27" s="4"/>
      <c r="N27" s="4"/>
      <c r="O27" s="4"/>
      <c r="P27" s="4"/>
      <c r="Q27" s="4"/>
      <c r="S27" s="2">
        <f t="shared" si="6"/>
        <v>0.4778067885117494</v>
      </c>
      <c r="T27" s="2">
        <f t="shared" si="7"/>
        <v>0.52219321148825071</v>
      </c>
      <c r="U27" s="2">
        <f t="shared" si="8"/>
        <v>-3.2193211488250717E-2</v>
      </c>
      <c r="V27" s="2"/>
    </row>
    <row r="28" spans="1:31" x14ac:dyDescent="0.3">
      <c r="A28">
        <v>93</v>
      </c>
      <c r="B28" s="1">
        <v>43607</v>
      </c>
      <c r="C28" t="s">
        <v>128</v>
      </c>
      <c r="D28" t="s">
        <v>27</v>
      </c>
      <c r="E28">
        <v>0.49</v>
      </c>
      <c r="F28" t="s">
        <v>129</v>
      </c>
      <c r="G28" t="s">
        <v>19</v>
      </c>
      <c r="H28">
        <v>0.51</v>
      </c>
      <c r="J28" s="4">
        <v>2.25</v>
      </c>
      <c r="K28" s="4">
        <v>1.68</v>
      </c>
      <c r="L28" s="4"/>
      <c r="M28" s="4"/>
      <c r="N28" s="4"/>
      <c r="O28" s="4"/>
      <c r="P28" s="4"/>
      <c r="Q28" s="4"/>
      <c r="S28" s="2">
        <f t="shared" si="6"/>
        <v>0.42748091603053434</v>
      </c>
      <c r="T28" s="2">
        <f t="shared" si="7"/>
        <v>0.57251908396946571</v>
      </c>
      <c r="U28" s="2">
        <f t="shared" si="8"/>
        <v>-6.2519083969465705E-2</v>
      </c>
      <c r="V28" s="2"/>
      <c r="X28">
        <v>50</v>
      </c>
      <c r="Y28" s="3">
        <v>0</v>
      </c>
      <c r="Z28">
        <v>0</v>
      </c>
      <c r="AE28">
        <v>0</v>
      </c>
    </row>
    <row r="29" spans="1:31" x14ac:dyDescent="0.3">
      <c r="A29">
        <v>94</v>
      </c>
      <c r="B29" s="1">
        <v>43607</v>
      </c>
      <c r="C29" t="s">
        <v>130</v>
      </c>
      <c r="D29" t="s">
        <v>62</v>
      </c>
      <c r="E29">
        <v>0.34</v>
      </c>
      <c r="F29" t="s">
        <v>33</v>
      </c>
      <c r="G29" t="s">
        <v>34</v>
      </c>
      <c r="H29">
        <v>0.66</v>
      </c>
      <c r="J29" s="4">
        <v>3.65</v>
      </c>
      <c r="K29" s="4">
        <v>1.3</v>
      </c>
      <c r="L29" s="4"/>
      <c r="M29" s="4"/>
      <c r="N29" s="4"/>
      <c r="O29" s="4"/>
      <c r="P29" s="4"/>
      <c r="Q29" s="4"/>
      <c r="S29" s="2">
        <f t="shared" si="6"/>
        <v>0.26262626262626271</v>
      </c>
      <c r="T29" s="2">
        <f t="shared" si="7"/>
        <v>0.73737373737373735</v>
      </c>
      <c r="U29" s="2">
        <f t="shared" si="8"/>
        <v>-7.7373737373737317E-2</v>
      </c>
      <c r="V29" s="2"/>
      <c r="X29">
        <v>50</v>
      </c>
      <c r="Y29" s="3">
        <f>X29*J29</f>
        <v>182.5</v>
      </c>
      <c r="Z29">
        <v>182.5</v>
      </c>
      <c r="AC29">
        <v>182.5</v>
      </c>
    </row>
    <row r="30" spans="1:31" x14ac:dyDescent="0.3">
      <c r="A30">
        <v>95</v>
      </c>
      <c r="B30" s="1">
        <v>43607</v>
      </c>
      <c r="C30" t="s">
        <v>64</v>
      </c>
      <c r="D30" t="s">
        <v>65</v>
      </c>
      <c r="E30">
        <v>0.52</v>
      </c>
      <c r="F30" t="s">
        <v>131</v>
      </c>
      <c r="G30" t="s">
        <v>38</v>
      </c>
      <c r="H30">
        <v>0.48</v>
      </c>
      <c r="J30" s="4">
        <v>1.8</v>
      </c>
      <c r="K30" s="4">
        <v>2.0499999999999998</v>
      </c>
      <c r="L30" s="4"/>
      <c r="M30" s="4"/>
      <c r="N30" s="4"/>
      <c r="O30" s="4"/>
      <c r="P30" s="4"/>
      <c r="Q30" s="4"/>
      <c r="S30" s="2">
        <f t="shared" si="6"/>
        <v>0.53246753246753242</v>
      </c>
      <c r="T30" s="2">
        <f t="shared" si="7"/>
        <v>0.46753246753246758</v>
      </c>
      <c r="U30" s="2">
        <f t="shared" si="8"/>
        <v>1.2467532467532405E-2</v>
      </c>
      <c r="V30" s="2"/>
    </row>
    <row r="31" spans="1:31" x14ac:dyDescent="0.3">
      <c r="A31">
        <v>0</v>
      </c>
      <c r="B31" s="1">
        <v>43607</v>
      </c>
      <c r="C31" t="s">
        <v>60</v>
      </c>
      <c r="D31" t="s">
        <v>21</v>
      </c>
      <c r="E31">
        <v>0.59</v>
      </c>
      <c r="F31" t="s">
        <v>132</v>
      </c>
      <c r="G31" t="s">
        <v>75</v>
      </c>
      <c r="H31">
        <v>0.41</v>
      </c>
      <c r="J31" s="4">
        <v>1.64</v>
      </c>
      <c r="K31" s="4">
        <v>2.35</v>
      </c>
      <c r="L31" s="4"/>
      <c r="M31" s="4"/>
      <c r="N31" s="4"/>
      <c r="O31" s="4"/>
      <c r="P31" s="4"/>
      <c r="Q31" s="4"/>
      <c r="S31" s="2">
        <f t="shared" si="6"/>
        <v>0.58897243107769426</v>
      </c>
      <c r="T31" s="2">
        <f t="shared" si="7"/>
        <v>0.41102756892230574</v>
      </c>
      <c r="U31" s="2">
        <f t="shared" si="8"/>
        <v>-1.027568922305766E-3</v>
      </c>
      <c r="V31" s="2"/>
      <c r="Y31"/>
    </row>
    <row r="32" spans="1:31" x14ac:dyDescent="0.3">
      <c r="A32">
        <v>97</v>
      </c>
      <c r="B32" s="1">
        <v>43608</v>
      </c>
      <c r="C32" t="s">
        <v>84</v>
      </c>
      <c r="D32" t="s">
        <v>47</v>
      </c>
      <c r="E32">
        <v>0.47</v>
      </c>
      <c r="F32" t="s">
        <v>133</v>
      </c>
      <c r="G32" t="s">
        <v>57</v>
      </c>
      <c r="H32">
        <v>0.53</v>
      </c>
      <c r="J32" s="4">
        <v>1.62</v>
      </c>
      <c r="K32" s="4">
        <v>2.4</v>
      </c>
      <c r="L32" s="4"/>
      <c r="M32" s="4"/>
      <c r="N32" s="4"/>
      <c r="O32" s="4"/>
      <c r="P32" s="4"/>
      <c r="Q32" s="4"/>
      <c r="S32" s="2">
        <f t="shared" si="6"/>
        <v>0.59701492537313428</v>
      </c>
      <c r="T32" s="2">
        <f t="shared" si="7"/>
        <v>0.40298507462686556</v>
      </c>
      <c r="U32" s="2">
        <f t="shared" si="8"/>
        <v>0.12701492537313447</v>
      </c>
      <c r="V32" s="2"/>
      <c r="X32">
        <v>50</v>
      </c>
      <c r="Y32" s="3">
        <f>X32*K32</f>
        <v>120</v>
      </c>
      <c r="Z32">
        <v>120</v>
      </c>
      <c r="AA32">
        <v>120</v>
      </c>
    </row>
    <row r="33" spans="1:32" x14ac:dyDescent="0.3">
      <c r="A33">
        <v>98</v>
      </c>
      <c r="B33" s="1">
        <v>43608</v>
      </c>
      <c r="C33" t="s">
        <v>58</v>
      </c>
      <c r="D33" t="s">
        <v>59</v>
      </c>
      <c r="E33">
        <v>0.51</v>
      </c>
      <c r="F33" t="s">
        <v>134</v>
      </c>
      <c r="G33" t="s">
        <v>16</v>
      </c>
      <c r="H33">
        <v>0.49</v>
      </c>
      <c r="J33" s="4">
        <v>2.1</v>
      </c>
      <c r="K33" s="4">
        <v>1.76</v>
      </c>
      <c r="L33" s="4"/>
      <c r="M33" s="4"/>
      <c r="N33" s="4"/>
      <c r="O33" s="4"/>
      <c r="P33" s="4"/>
      <c r="Q33" s="4"/>
      <c r="S33" s="2">
        <f t="shared" si="6"/>
        <v>0.45595854922279799</v>
      </c>
      <c r="T33" s="2">
        <f t="shared" si="7"/>
        <v>0.54404145077720212</v>
      </c>
      <c r="U33" s="2">
        <f t="shared" si="8"/>
        <v>-5.4041450777202127E-2</v>
      </c>
      <c r="V33" s="2"/>
      <c r="X33">
        <v>50</v>
      </c>
      <c r="Y33" s="3">
        <v>0</v>
      </c>
      <c r="Z33">
        <v>0</v>
      </c>
      <c r="AF33">
        <v>0</v>
      </c>
    </row>
    <row r="34" spans="1:32" x14ac:dyDescent="0.3">
      <c r="A34">
        <v>99</v>
      </c>
      <c r="B34" s="1">
        <v>43608</v>
      </c>
      <c r="C34" t="s">
        <v>35</v>
      </c>
      <c r="D34" t="s">
        <v>36</v>
      </c>
      <c r="E34">
        <v>0.62</v>
      </c>
      <c r="F34" t="s">
        <v>135</v>
      </c>
      <c r="G34" t="s">
        <v>63</v>
      </c>
      <c r="H34">
        <v>0.38</v>
      </c>
      <c r="J34" s="4">
        <v>1.44</v>
      </c>
      <c r="K34" s="4">
        <v>2.85</v>
      </c>
      <c r="L34" s="4"/>
      <c r="M34" s="4"/>
      <c r="N34" s="4"/>
      <c r="O34" s="4"/>
      <c r="P34" s="4"/>
      <c r="Q34" s="4"/>
      <c r="S34" s="2">
        <f t="shared" si="6"/>
        <v>0.66433566433566438</v>
      </c>
      <c r="T34" s="2">
        <f t="shared" si="7"/>
        <v>0.33566433566433562</v>
      </c>
      <c r="U34" s="2">
        <f t="shared" si="8"/>
        <v>4.4335664335664382E-2</v>
      </c>
      <c r="V34" s="2"/>
    </row>
    <row r="35" spans="1:32" x14ac:dyDescent="0.3">
      <c r="A35">
        <v>100</v>
      </c>
      <c r="B35" s="1">
        <v>43608</v>
      </c>
      <c r="C35" t="s">
        <v>136</v>
      </c>
      <c r="D35" t="s">
        <v>30</v>
      </c>
      <c r="E35">
        <v>0.53</v>
      </c>
      <c r="F35" t="s">
        <v>137</v>
      </c>
      <c r="G35" t="s">
        <v>51</v>
      </c>
      <c r="H35">
        <v>0.47</v>
      </c>
      <c r="J35" s="4"/>
      <c r="K35" s="4"/>
      <c r="L35" s="4"/>
      <c r="M35" s="4"/>
      <c r="N35" s="4"/>
      <c r="O35" s="4"/>
      <c r="P35" s="4"/>
      <c r="Q35" s="4"/>
      <c r="S35" s="2" t="str">
        <f t="shared" ref="S35:S41" si="9">IFERROR((100-(J35/(SUM(J35:K35))*100))/100,"")</f>
        <v/>
      </c>
      <c r="T35" s="2" t="str">
        <f t="shared" ref="T35:T41" si="10">IFERROR((100-(K35/(SUM(J35:K35))*100))/100,"")</f>
        <v/>
      </c>
      <c r="U35" s="2"/>
      <c r="V35" s="2"/>
    </row>
    <row r="36" spans="1:32" x14ac:dyDescent="0.3">
      <c r="A36">
        <v>101</v>
      </c>
      <c r="B36" s="1">
        <v>43608</v>
      </c>
      <c r="C36" t="s">
        <v>87</v>
      </c>
      <c r="D36" t="s">
        <v>25</v>
      </c>
      <c r="E36">
        <v>0.47</v>
      </c>
      <c r="F36" t="s">
        <v>138</v>
      </c>
      <c r="G36" t="s">
        <v>28</v>
      </c>
      <c r="H36">
        <v>0.53</v>
      </c>
      <c r="J36" s="4">
        <v>2.4</v>
      </c>
      <c r="K36" s="4">
        <v>1.62</v>
      </c>
      <c r="L36" s="4"/>
      <c r="M36" s="4"/>
      <c r="N36" s="4"/>
      <c r="O36" s="4"/>
      <c r="P36" s="4"/>
      <c r="Q36" s="4"/>
      <c r="S36" s="2">
        <f t="shared" si="9"/>
        <v>0.40298507462686556</v>
      </c>
      <c r="T36" s="2">
        <f t="shared" si="10"/>
        <v>0.59701492537313428</v>
      </c>
      <c r="U36" s="2">
        <f t="shared" ref="U36:U41" si="11">H36-T36</f>
        <v>-6.7014925373134249E-2</v>
      </c>
      <c r="V36" s="2"/>
      <c r="X36">
        <v>50</v>
      </c>
      <c r="Y36" s="3">
        <f>X36*J36</f>
        <v>120</v>
      </c>
      <c r="Z36">
        <v>120</v>
      </c>
      <c r="AD36">
        <v>120</v>
      </c>
    </row>
    <row r="37" spans="1:32" x14ac:dyDescent="0.3">
      <c r="A37">
        <v>102</v>
      </c>
      <c r="B37" s="1">
        <v>43608</v>
      </c>
      <c r="C37" t="s">
        <v>26</v>
      </c>
      <c r="D37" t="s">
        <v>27</v>
      </c>
      <c r="E37">
        <v>0.5</v>
      </c>
      <c r="F37" t="s">
        <v>18</v>
      </c>
      <c r="G37" t="s">
        <v>19</v>
      </c>
      <c r="H37">
        <v>0.5</v>
      </c>
      <c r="J37" s="4">
        <v>1.9</v>
      </c>
      <c r="K37" s="4">
        <v>1.9</v>
      </c>
      <c r="L37" s="4"/>
      <c r="M37" s="4"/>
      <c r="N37" s="4"/>
      <c r="O37" s="4"/>
      <c r="P37" s="4"/>
      <c r="Q37" s="4"/>
      <c r="S37" s="2">
        <f t="shared" si="9"/>
        <v>0.5</v>
      </c>
      <c r="T37" s="2">
        <f t="shared" si="10"/>
        <v>0.5</v>
      </c>
      <c r="U37" s="2">
        <f t="shared" si="11"/>
        <v>0</v>
      </c>
      <c r="V37" s="2"/>
    </row>
    <row r="38" spans="1:32" x14ac:dyDescent="0.3">
      <c r="A38">
        <v>103</v>
      </c>
      <c r="B38" s="1">
        <v>43608</v>
      </c>
      <c r="C38" t="s">
        <v>139</v>
      </c>
      <c r="D38" t="s">
        <v>21</v>
      </c>
      <c r="E38">
        <v>0.54</v>
      </c>
      <c r="F38" t="s">
        <v>74</v>
      </c>
      <c r="G38" t="s">
        <v>75</v>
      </c>
      <c r="H38">
        <v>0.46</v>
      </c>
      <c r="J38" s="4">
        <v>1.86</v>
      </c>
      <c r="K38" s="4">
        <v>1.95</v>
      </c>
      <c r="L38" s="4"/>
      <c r="M38" s="4"/>
      <c r="N38" s="4"/>
      <c r="O38" s="4"/>
      <c r="P38" s="4"/>
      <c r="Q38" s="4"/>
      <c r="S38" s="2">
        <f t="shared" si="9"/>
        <v>0.51181102362204722</v>
      </c>
      <c r="T38" s="2">
        <f t="shared" si="10"/>
        <v>0.48818897637795272</v>
      </c>
      <c r="U38" s="2">
        <f t="shared" si="11"/>
        <v>-2.8188976377952701E-2</v>
      </c>
      <c r="V38" s="2"/>
    </row>
    <row r="39" spans="1:32" x14ac:dyDescent="0.3">
      <c r="A39">
        <v>104</v>
      </c>
      <c r="B39" s="1">
        <v>43608</v>
      </c>
      <c r="C39" t="s">
        <v>140</v>
      </c>
      <c r="D39" t="s">
        <v>53</v>
      </c>
      <c r="E39">
        <v>0.56000000000000005</v>
      </c>
      <c r="F39" t="s">
        <v>141</v>
      </c>
      <c r="G39" t="s">
        <v>32</v>
      </c>
      <c r="H39">
        <v>0.44</v>
      </c>
      <c r="J39" s="4">
        <v>1.52</v>
      </c>
      <c r="K39" s="4">
        <v>2.67</v>
      </c>
      <c r="L39" s="4"/>
      <c r="M39" s="4"/>
      <c r="N39" s="4"/>
      <c r="O39" s="4"/>
      <c r="P39" s="4"/>
      <c r="Q39" s="4"/>
      <c r="R39" t="s">
        <v>144</v>
      </c>
      <c r="S39" s="2">
        <f t="shared" si="9"/>
        <v>0.63723150357995229</v>
      </c>
      <c r="T39" s="2">
        <f t="shared" si="10"/>
        <v>0.36276849642004771</v>
      </c>
      <c r="U39" s="2">
        <f t="shared" si="11"/>
        <v>7.7231503579952288E-2</v>
      </c>
      <c r="V39" s="2"/>
      <c r="Y39"/>
    </row>
    <row r="40" spans="1:32" x14ac:dyDescent="0.3">
      <c r="A40">
        <v>0</v>
      </c>
      <c r="B40" s="1">
        <v>43608</v>
      </c>
      <c r="C40" t="s">
        <v>142</v>
      </c>
      <c r="D40" t="s">
        <v>62</v>
      </c>
      <c r="E40">
        <v>0.39</v>
      </c>
      <c r="F40" t="s">
        <v>143</v>
      </c>
      <c r="G40" t="s">
        <v>34</v>
      </c>
      <c r="H40">
        <v>0.61</v>
      </c>
      <c r="J40" s="4">
        <v>2.65</v>
      </c>
      <c r="K40" s="4">
        <v>1.54</v>
      </c>
      <c r="L40" s="4"/>
      <c r="M40" s="4"/>
      <c r="N40" s="4"/>
      <c r="O40" s="4"/>
      <c r="P40" s="4"/>
      <c r="Q40" s="4"/>
      <c r="S40" s="2">
        <f t="shared" si="9"/>
        <v>0.36754176610978517</v>
      </c>
      <c r="T40" s="2">
        <f t="shared" si="10"/>
        <v>0.63245823389021472</v>
      </c>
      <c r="U40" s="2">
        <f t="shared" si="11"/>
        <v>-2.2458233890214729E-2</v>
      </c>
      <c r="V40" s="2"/>
    </row>
    <row r="41" spans="1:32" x14ac:dyDescent="0.3">
      <c r="A41" s="5">
        <v>75</v>
      </c>
      <c r="B41" s="6">
        <v>43609</v>
      </c>
      <c r="C41" s="5" t="s">
        <v>145</v>
      </c>
      <c r="D41" s="5" t="s">
        <v>17</v>
      </c>
      <c r="E41" s="5">
        <v>0.65</v>
      </c>
      <c r="F41" s="5" t="s">
        <v>146</v>
      </c>
      <c r="G41" s="5" t="s">
        <v>16</v>
      </c>
      <c r="H41" s="5">
        <v>0.35</v>
      </c>
      <c r="J41" s="4">
        <v>1.45</v>
      </c>
      <c r="K41" s="4">
        <v>2.8</v>
      </c>
      <c r="L41" s="4"/>
      <c r="M41" s="4"/>
      <c r="N41" s="4"/>
      <c r="O41" s="4"/>
      <c r="P41" s="4"/>
      <c r="Q41" s="4"/>
      <c r="S41" s="2">
        <f t="shared" si="9"/>
        <v>0.65882352941176459</v>
      </c>
      <c r="T41" s="2">
        <f t="shared" si="10"/>
        <v>0.34117647058823536</v>
      </c>
      <c r="U41" s="2">
        <f t="shared" si="11"/>
        <v>8.823529411764619E-3</v>
      </c>
      <c r="V41" s="2"/>
    </row>
    <row r="42" spans="1:32" x14ac:dyDescent="0.3">
      <c r="A42" s="5">
        <v>76</v>
      </c>
      <c r="B42" s="6">
        <v>43609</v>
      </c>
      <c r="C42" s="5" t="s">
        <v>147</v>
      </c>
      <c r="D42" s="5" t="s">
        <v>25</v>
      </c>
      <c r="E42" s="5">
        <v>0.47</v>
      </c>
      <c r="F42" s="5" t="s">
        <v>148</v>
      </c>
      <c r="G42" s="5" t="s">
        <v>47</v>
      </c>
      <c r="H42" s="5">
        <v>0.53</v>
      </c>
      <c r="J42" s="4">
        <v>2.2999999999999998</v>
      </c>
      <c r="K42" s="4">
        <v>1.66</v>
      </c>
      <c r="L42" s="4"/>
      <c r="M42" s="4"/>
      <c r="N42" s="4"/>
      <c r="O42" s="4"/>
      <c r="P42" s="4"/>
      <c r="Q42" s="4"/>
      <c r="R42" t="s">
        <v>183</v>
      </c>
      <c r="S42" s="2">
        <f t="shared" ref="S42:S54" si="12">IFERROR((100-(J42/(SUM(J42:K42))*100))/100,"")</f>
        <v>0.41919191919191923</v>
      </c>
      <c r="T42" s="2">
        <f t="shared" ref="T42:T54" si="13">IFERROR((100-(K42/(SUM(J42:K42))*100))/100,"")</f>
        <v>0.58080808080808088</v>
      </c>
      <c r="U42" s="2">
        <f t="shared" ref="U42:U54" si="14">H42-T42</f>
        <v>-5.0808080808080858E-2</v>
      </c>
      <c r="V42" s="2"/>
      <c r="X42" s="7">
        <v>50</v>
      </c>
      <c r="Y42" s="8">
        <f>X42*J42</f>
        <v>114.99999999999999</v>
      </c>
      <c r="Z42" s="7">
        <v>115</v>
      </c>
      <c r="AF42">
        <v>0</v>
      </c>
    </row>
    <row r="43" spans="1:32" x14ac:dyDescent="0.3">
      <c r="A43" s="5">
        <v>77</v>
      </c>
      <c r="B43" s="6">
        <v>43609</v>
      </c>
      <c r="C43" s="5" t="s">
        <v>149</v>
      </c>
      <c r="D43" s="5" t="s">
        <v>45</v>
      </c>
      <c r="E43" s="5">
        <v>0.46</v>
      </c>
      <c r="F43" s="5" t="s">
        <v>150</v>
      </c>
      <c r="G43" s="5" t="s">
        <v>51</v>
      </c>
      <c r="H43" s="5">
        <v>0.54</v>
      </c>
      <c r="J43" s="4">
        <v>1.86</v>
      </c>
      <c r="K43" s="4">
        <v>1.95</v>
      </c>
      <c r="L43" s="4"/>
      <c r="M43" s="4"/>
      <c r="N43" s="4"/>
      <c r="O43" s="4"/>
      <c r="P43" s="4"/>
      <c r="Q43" s="4"/>
      <c r="R43" t="s">
        <v>165</v>
      </c>
      <c r="S43" s="2">
        <f t="shared" si="12"/>
        <v>0.51181102362204722</v>
      </c>
      <c r="T43" s="2">
        <f t="shared" si="13"/>
        <v>0.48818897637795272</v>
      </c>
      <c r="U43" s="2">
        <f t="shared" si="14"/>
        <v>5.1811023622047314E-2</v>
      </c>
      <c r="V43" s="2"/>
    </row>
    <row r="44" spans="1:32" x14ac:dyDescent="0.3">
      <c r="A44" s="5">
        <v>78</v>
      </c>
      <c r="B44" s="6">
        <v>43609</v>
      </c>
      <c r="C44" s="5" t="s">
        <v>151</v>
      </c>
      <c r="D44" s="5" t="s">
        <v>28</v>
      </c>
      <c r="E44" s="5">
        <v>0.43</v>
      </c>
      <c r="F44" s="5" t="s">
        <v>89</v>
      </c>
      <c r="G44" s="5" t="s">
        <v>57</v>
      </c>
      <c r="H44" s="5">
        <v>0.56999999999999995</v>
      </c>
      <c r="J44" s="4">
        <v>3.35</v>
      </c>
      <c r="K44" s="4">
        <v>1.34</v>
      </c>
      <c r="L44" s="4"/>
      <c r="M44" s="4"/>
      <c r="N44" s="4"/>
      <c r="O44" s="4"/>
      <c r="P44" s="4"/>
      <c r="Q44" s="4"/>
      <c r="S44" s="2">
        <f t="shared" si="12"/>
        <v>0.28571428571428581</v>
      </c>
      <c r="T44" s="2">
        <f t="shared" si="13"/>
        <v>0.7142857142857143</v>
      </c>
      <c r="U44" s="2">
        <f t="shared" si="14"/>
        <v>-0.14428571428571435</v>
      </c>
      <c r="V44" s="2"/>
      <c r="X44">
        <v>50</v>
      </c>
      <c r="Y44" s="3">
        <f>X44*J44</f>
        <v>167.5</v>
      </c>
      <c r="Z44">
        <v>167.5</v>
      </c>
      <c r="AA44">
        <v>167.5</v>
      </c>
    </row>
    <row r="45" spans="1:32" x14ac:dyDescent="0.3">
      <c r="A45" s="5">
        <v>80</v>
      </c>
      <c r="B45" s="6">
        <v>43609</v>
      </c>
      <c r="C45" s="5" t="s">
        <v>152</v>
      </c>
      <c r="D45" s="5" t="s">
        <v>53</v>
      </c>
      <c r="E45" s="5">
        <v>0.56000000000000005</v>
      </c>
      <c r="F45" s="5" t="s">
        <v>85</v>
      </c>
      <c r="G45" s="5" t="s">
        <v>32</v>
      </c>
      <c r="H45" s="5">
        <v>0.44</v>
      </c>
      <c r="J45" s="4">
        <v>1.74</v>
      </c>
      <c r="K45" s="4">
        <v>2.25</v>
      </c>
      <c r="L45" s="4"/>
      <c r="M45" s="4"/>
      <c r="N45" s="4"/>
      <c r="O45" s="4"/>
      <c r="P45" s="4"/>
      <c r="Q45" s="4"/>
      <c r="S45" s="2">
        <f t="shared" si="12"/>
        <v>0.56390977443609025</v>
      </c>
      <c r="T45" s="2">
        <f t="shared" si="13"/>
        <v>0.43609022556390975</v>
      </c>
      <c r="U45" s="2">
        <f t="shared" si="14"/>
        <v>3.909774436090252E-3</v>
      </c>
      <c r="V45" s="2"/>
    </row>
    <row r="46" spans="1:32" x14ac:dyDescent="0.3">
      <c r="A46" s="5">
        <v>81</v>
      </c>
      <c r="B46" s="6">
        <v>43609</v>
      </c>
      <c r="C46" s="5" t="s">
        <v>91</v>
      </c>
      <c r="D46" s="5" t="s">
        <v>62</v>
      </c>
      <c r="E46" s="5">
        <v>0.42</v>
      </c>
      <c r="F46" s="5" t="s">
        <v>77</v>
      </c>
      <c r="G46" s="5" t="s">
        <v>65</v>
      </c>
      <c r="H46" s="5">
        <v>0.57999999999999996</v>
      </c>
      <c r="J46" s="4">
        <v>2.8</v>
      </c>
      <c r="K46" s="4">
        <v>1.45</v>
      </c>
      <c r="L46" s="4"/>
      <c r="M46" s="4"/>
      <c r="N46" s="4"/>
      <c r="O46" s="4"/>
      <c r="P46" s="4"/>
      <c r="Q46" s="4"/>
      <c r="R46" t="s">
        <v>166</v>
      </c>
      <c r="S46" s="2">
        <f t="shared" si="12"/>
        <v>0.34117647058823536</v>
      </c>
      <c r="T46" s="2">
        <f t="shared" si="13"/>
        <v>0.65882352941176459</v>
      </c>
      <c r="U46" s="2">
        <f t="shared" si="14"/>
        <v>-7.8823529411764626E-2</v>
      </c>
      <c r="V46" s="2"/>
      <c r="X46">
        <v>50</v>
      </c>
      <c r="Y46" s="3">
        <v>0</v>
      </c>
      <c r="Z46">
        <v>50</v>
      </c>
    </row>
    <row r="47" spans="1:32" x14ac:dyDescent="0.3">
      <c r="A47" s="5">
        <v>82</v>
      </c>
      <c r="B47" s="6">
        <v>43609</v>
      </c>
      <c r="C47" s="5" t="s">
        <v>43</v>
      </c>
      <c r="D47" s="5" t="s">
        <v>27</v>
      </c>
      <c r="E47" s="5">
        <v>0.52</v>
      </c>
      <c r="F47" s="5" t="s">
        <v>54</v>
      </c>
      <c r="G47" s="5" t="s">
        <v>55</v>
      </c>
      <c r="H47" s="5">
        <v>0.48</v>
      </c>
      <c r="J47" s="4">
        <v>2.25</v>
      </c>
      <c r="K47" s="4">
        <v>1.68</v>
      </c>
      <c r="L47" s="4"/>
      <c r="M47" s="4"/>
      <c r="N47" s="4"/>
      <c r="O47" s="4"/>
      <c r="P47" s="4"/>
      <c r="Q47" s="4"/>
      <c r="S47" s="2">
        <f t="shared" si="12"/>
        <v>0.42748091603053434</v>
      </c>
      <c r="T47" s="2">
        <f t="shared" si="13"/>
        <v>0.57251908396946571</v>
      </c>
      <c r="U47" s="2">
        <f t="shared" si="14"/>
        <v>-9.2519083969465732E-2</v>
      </c>
      <c r="V47" s="2"/>
      <c r="X47">
        <v>50</v>
      </c>
      <c r="Y47" s="3">
        <f>X47*J47</f>
        <v>112.5</v>
      </c>
      <c r="Z47">
        <v>112.5</v>
      </c>
      <c r="AB47" s="5">
        <v>112.5</v>
      </c>
      <c r="AC47">
        <v>0</v>
      </c>
    </row>
    <row r="48" spans="1:32" x14ac:dyDescent="0.3">
      <c r="A48" s="5">
        <v>83</v>
      </c>
      <c r="B48" s="6">
        <v>43609</v>
      </c>
      <c r="C48" s="5" t="s">
        <v>153</v>
      </c>
      <c r="D48" s="5" t="s">
        <v>30</v>
      </c>
      <c r="E48" s="5">
        <v>0.5</v>
      </c>
      <c r="F48" s="5" t="s">
        <v>154</v>
      </c>
      <c r="G48" s="5" t="s">
        <v>34</v>
      </c>
      <c r="H48" s="5">
        <v>0.5</v>
      </c>
      <c r="J48" s="4">
        <v>1.68</v>
      </c>
      <c r="K48" s="4">
        <v>2.25</v>
      </c>
      <c r="L48" s="4"/>
      <c r="M48" s="4"/>
      <c r="N48" s="4"/>
      <c r="O48" s="4"/>
      <c r="P48" s="4"/>
      <c r="Q48" s="4"/>
      <c r="S48" s="2">
        <f t="shared" si="12"/>
        <v>0.57251908396946571</v>
      </c>
      <c r="T48" s="2">
        <f t="shared" si="13"/>
        <v>0.42748091603053434</v>
      </c>
      <c r="U48" s="2">
        <f t="shared" si="14"/>
        <v>7.2519083969465659E-2</v>
      </c>
      <c r="V48" s="2"/>
      <c r="X48">
        <v>50</v>
      </c>
      <c r="Y48" s="3">
        <f>X48*K48</f>
        <v>112.5</v>
      </c>
      <c r="Z48">
        <v>112.5</v>
      </c>
      <c r="AD48">
        <v>112.5</v>
      </c>
    </row>
    <row r="49" spans="1:32" x14ac:dyDescent="0.3">
      <c r="A49" s="5">
        <v>84</v>
      </c>
      <c r="B49" s="6">
        <v>43609</v>
      </c>
      <c r="C49" s="5" t="s">
        <v>93</v>
      </c>
      <c r="D49" s="5" t="s">
        <v>21</v>
      </c>
      <c r="E49" s="5">
        <v>0.47</v>
      </c>
      <c r="F49" s="5" t="s">
        <v>68</v>
      </c>
      <c r="G49" s="5" t="s">
        <v>69</v>
      </c>
      <c r="H49" s="5">
        <v>0.53</v>
      </c>
      <c r="J49" s="4">
        <v>2.35</v>
      </c>
      <c r="K49" s="4">
        <v>1.64</v>
      </c>
      <c r="L49" s="4"/>
      <c r="M49" s="4"/>
      <c r="N49" s="4"/>
      <c r="O49" s="4"/>
      <c r="P49" s="4"/>
      <c r="Q49" s="4"/>
      <c r="S49" s="2">
        <f t="shared" si="12"/>
        <v>0.41102756892230574</v>
      </c>
      <c r="T49" s="2">
        <f t="shared" si="13"/>
        <v>0.58897243107769426</v>
      </c>
      <c r="U49" s="2">
        <f t="shared" si="14"/>
        <v>-5.8972431077694232E-2</v>
      </c>
      <c r="V49" s="2"/>
      <c r="X49">
        <v>50</v>
      </c>
      <c r="Y49" s="3">
        <v>117.5</v>
      </c>
      <c r="Z49">
        <v>117.5</v>
      </c>
      <c r="AE49">
        <v>117.5</v>
      </c>
    </row>
    <row r="50" spans="1:32" x14ac:dyDescent="0.3">
      <c r="A50" s="5">
        <v>85</v>
      </c>
      <c r="B50" s="6">
        <v>43609</v>
      </c>
      <c r="C50" s="5" t="s">
        <v>155</v>
      </c>
      <c r="D50" s="5" t="s">
        <v>36</v>
      </c>
      <c r="E50" s="5">
        <v>0.59</v>
      </c>
      <c r="F50" s="5" t="s">
        <v>156</v>
      </c>
      <c r="G50" s="5" t="s">
        <v>67</v>
      </c>
      <c r="H50" s="5">
        <v>0.41</v>
      </c>
      <c r="J50" s="4">
        <v>1.68</v>
      </c>
      <c r="K50" s="4">
        <v>2.25</v>
      </c>
      <c r="L50" s="4"/>
      <c r="M50" s="4"/>
      <c r="N50" s="4"/>
      <c r="O50" s="4"/>
      <c r="P50" s="4"/>
      <c r="Q50" s="4"/>
      <c r="S50" s="2">
        <f t="shared" si="12"/>
        <v>0.57251908396946571</v>
      </c>
      <c r="T50" s="2">
        <f t="shared" si="13"/>
        <v>0.42748091603053434</v>
      </c>
      <c r="U50" s="2">
        <f t="shared" si="14"/>
        <v>-1.7480916030534366E-2</v>
      </c>
      <c r="V50" s="2"/>
    </row>
    <row r="51" spans="1:32" x14ac:dyDescent="0.3">
      <c r="A51" s="5">
        <v>86</v>
      </c>
      <c r="B51" s="6">
        <v>43609</v>
      </c>
      <c r="C51" s="5" t="s">
        <v>157</v>
      </c>
      <c r="D51" s="5" t="s">
        <v>63</v>
      </c>
      <c r="E51" s="5">
        <v>0.46</v>
      </c>
      <c r="F51" s="5" t="s">
        <v>158</v>
      </c>
      <c r="G51" s="5" t="s">
        <v>59</v>
      </c>
      <c r="H51" s="5">
        <v>0.54</v>
      </c>
      <c r="J51" s="4">
        <v>2.35</v>
      </c>
      <c r="K51" s="4">
        <v>1.62</v>
      </c>
      <c r="L51" s="4"/>
      <c r="M51" s="4"/>
      <c r="N51" s="4"/>
      <c r="O51" s="4"/>
      <c r="P51" s="4"/>
      <c r="Q51" s="4"/>
      <c r="R51" t="s">
        <v>164</v>
      </c>
      <c r="S51" s="2">
        <f t="shared" si="12"/>
        <v>0.40806045340050384</v>
      </c>
      <c r="T51" s="2">
        <f t="shared" si="13"/>
        <v>0.59193954659949621</v>
      </c>
      <c r="U51" s="2">
        <f t="shared" si="14"/>
        <v>-5.1939546599496178E-2</v>
      </c>
      <c r="V51" s="2"/>
    </row>
    <row r="52" spans="1:32" x14ac:dyDescent="0.3">
      <c r="A52" s="5">
        <v>87</v>
      </c>
      <c r="B52" s="6">
        <v>43609</v>
      </c>
      <c r="C52" s="5" t="s">
        <v>159</v>
      </c>
      <c r="D52" s="5" t="s">
        <v>39</v>
      </c>
      <c r="E52" s="5">
        <v>0.38</v>
      </c>
      <c r="F52" s="5" t="s">
        <v>160</v>
      </c>
      <c r="G52" s="5" t="s">
        <v>38</v>
      </c>
      <c r="H52" s="5">
        <v>0.62</v>
      </c>
      <c r="J52" s="4">
        <v>2.5</v>
      </c>
      <c r="K52" s="4">
        <v>1.58</v>
      </c>
      <c r="L52" s="4"/>
      <c r="M52" s="4"/>
      <c r="N52" s="4"/>
      <c r="O52" s="4"/>
      <c r="P52" s="4"/>
      <c r="Q52" s="4"/>
      <c r="S52" s="2">
        <f t="shared" si="12"/>
        <v>0.38725490196078427</v>
      </c>
      <c r="T52" s="2">
        <f t="shared" si="13"/>
        <v>0.61274509803921573</v>
      </c>
      <c r="U52" s="2">
        <f t="shared" si="14"/>
        <v>7.2549019607842657E-3</v>
      </c>
      <c r="V52" s="2"/>
    </row>
    <row r="53" spans="1:32" x14ac:dyDescent="0.3">
      <c r="A53" s="5">
        <v>88</v>
      </c>
      <c r="B53" s="6">
        <v>43609</v>
      </c>
      <c r="C53" s="5" t="s">
        <v>161</v>
      </c>
      <c r="D53" s="5" t="s">
        <v>41</v>
      </c>
      <c r="E53" s="5">
        <v>0.52</v>
      </c>
      <c r="F53" s="5" t="s">
        <v>162</v>
      </c>
      <c r="G53" s="5" t="s">
        <v>49</v>
      </c>
      <c r="H53" s="5">
        <v>0.48</v>
      </c>
      <c r="J53" s="4">
        <v>2.4500000000000002</v>
      </c>
      <c r="K53" s="4">
        <v>1.6</v>
      </c>
      <c r="L53" s="4"/>
      <c r="M53" s="4"/>
      <c r="N53" s="4"/>
      <c r="O53" s="4"/>
      <c r="P53" s="4"/>
      <c r="Q53" s="4"/>
      <c r="S53" s="2">
        <f t="shared" si="12"/>
        <v>0.39506172839506187</v>
      </c>
      <c r="T53" s="2">
        <f t="shared" si="13"/>
        <v>0.60493827160493829</v>
      </c>
      <c r="U53" s="2">
        <f t="shared" si="14"/>
        <v>-0.12493827160493831</v>
      </c>
      <c r="V53" s="2"/>
      <c r="X53">
        <v>50</v>
      </c>
      <c r="Y53" s="3">
        <v>0</v>
      </c>
      <c r="Z53">
        <v>0</v>
      </c>
      <c r="AA53">
        <v>0</v>
      </c>
    </row>
    <row r="54" spans="1:32" x14ac:dyDescent="0.3">
      <c r="A54" s="5">
        <v>0</v>
      </c>
      <c r="B54" s="6">
        <v>43609</v>
      </c>
      <c r="C54" s="5" t="s">
        <v>70</v>
      </c>
      <c r="D54" s="5" t="s">
        <v>15</v>
      </c>
      <c r="E54" s="5">
        <v>0.6</v>
      </c>
      <c r="F54" s="5" t="s">
        <v>163</v>
      </c>
      <c r="G54" s="5" t="s">
        <v>75</v>
      </c>
      <c r="H54" s="5">
        <v>0.4</v>
      </c>
      <c r="J54" s="4">
        <v>1.74</v>
      </c>
      <c r="K54" s="4">
        <v>2.15</v>
      </c>
      <c r="L54" s="4"/>
      <c r="M54" s="4"/>
      <c r="N54" s="4"/>
      <c r="O54" s="4"/>
      <c r="P54" s="4"/>
      <c r="Q54" s="4"/>
      <c r="S54" s="2">
        <f t="shared" si="12"/>
        <v>0.55269922879177369</v>
      </c>
      <c r="T54" s="2">
        <f t="shared" si="13"/>
        <v>0.4473007712082262</v>
      </c>
      <c r="U54" s="2">
        <f t="shared" si="14"/>
        <v>-4.7300771208226178E-2</v>
      </c>
      <c r="V54" s="2"/>
      <c r="X54">
        <v>50</v>
      </c>
      <c r="Y54" s="3">
        <f>X54*J54</f>
        <v>87</v>
      </c>
      <c r="Z54">
        <v>87</v>
      </c>
      <c r="AF54">
        <v>87</v>
      </c>
    </row>
    <row r="55" spans="1:32" x14ac:dyDescent="0.3">
      <c r="A55" s="5">
        <v>90</v>
      </c>
      <c r="B55" s="6">
        <v>43610</v>
      </c>
      <c r="C55" s="5" t="s">
        <v>167</v>
      </c>
      <c r="D55" s="5" t="s">
        <v>62</v>
      </c>
      <c r="E55" s="5">
        <v>0.35</v>
      </c>
      <c r="F55" s="5" t="s">
        <v>168</v>
      </c>
      <c r="G55" s="5" t="s">
        <v>65</v>
      </c>
      <c r="H55" s="5">
        <v>0.65</v>
      </c>
      <c r="J55" s="4"/>
      <c r="K55" s="4"/>
      <c r="L55" s="4"/>
      <c r="M55" s="4"/>
      <c r="N55" s="4"/>
      <c r="O55" s="4"/>
      <c r="P55" s="4"/>
      <c r="Q55" s="4"/>
      <c r="S55" s="2" t="str">
        <f t="shared" ref="S55:S72" si="15">IFERROR((100-(J55/(SUM(J55:K55))*100))/100,"")</f>
        <v/>
      </c>
      <c r="T55" s="2" t="str">
        <f t="shared" ref="T55:T72" si="16">IFERROR((100-(K55/(SUM(J55:K55))*100))/100,"")</f>
        <v/>
      </c>
      <c r="U55" s="2" t="e">
        <f t="shared" ref="U55:U72" si="17">H55-T55</f>
        <v>#VALUE!</v>
      </c>
      <c r="V55" s="2"/>
    </row>
    <row r="56" spans="1:32" x14ac:dyDescent="0.3">
      <c r="A56" s="5">
        <v>91</v>
      </c>
      <c r="B56" s="6">
        <v>43610</v>
      </c>
      <c r="C56" s="5" t="s">
        <v>82</v>
      </c>
      <c r="D56" s="5" t="s">
        <v>36</v>
      </c>
      <c r="E56" s="5">
        <v>0.6</v>
      </c>
      <c r="F56" s="5" t="s">
        <v>156</v>
      </c>
      <c r="G56" s="5" t="s">
        <v>67</v>
      </c>
      <c r="H56" s="5">
        <v>0.4</v>
      </c>
      <c r="J56" s="4"/>
      <c r="K56" s="4"/>
      <c r="L56" s="4"/>
      <c r="M56" s="4"/>
      <c r="N56" s="4"/>
      <c r="O56" s="4"/>
      <c r="P56" s="4"/>
      <c r="Q56" s="4"/>
      <c r="S56" s="2" t="str">
        <f t="shared" si="15"/>
        <v/>
      </c>
      <c r="T56" s="2" t="str">
        <f t="shared" si="16"/>
        <v/>
      </c>
      <c r="U56" s="2" t="e">
        <f t="shared" si="17"/>
        <v>#VALUE!</v>
      </c>
      <c r="V56" s="2"/>
      <c r="Y56" s="5"/>
      <c r="Z56" s="5"/>
    </row>
    <row r="57" spans="1:32" x14ac:dyDescent="0.3">
      <c r="A57" s="5">
        <v>92</v>
      </c>
      <c r="B57" s="6">
        <v>43610</v>
      </c>
      <c r="C57" s="5" t="s">
        <v>78</v>
      </c>
      <c r="D57" s="5" t="s">
        <v>23</v>
      </c>
      <c r="E57" s="5">
        <v>0.52</v>
      </c>
      <c r="F57" s="5" t="s">
        <v>94</v>
      </c>
      <c r="G57" s="5" t="s">
        <v>19</v>
      </c>
      <c r="H57" s="5">
        <v>0.48</v>
      </c>
      <c r="J57" s="4">
        <v>2.2999999999999998</v>
      </c>
      <c r="K57" s="4">
        <v>1.66</v>
      </c>
      <c r="L57" s="4"/>
      <c r="M57" s="4"/>
      <c r="N57" s="4"/>
      <c r="O57" s="4"/>
      <c r="P57" s="4"/>
      <c r="Q57" s="4"/>
      <c r="S57" s="2">
        <f t="shared" si="15"/>
        <v>0.41919191919191923</v>
      </c>
      <c r="T57" s="2">
        <f t="shared" si="16"/>
        <v>0.58080808080808088</v>
      </c>
      <c r="U57" s="2">
        <f t="shared" si="17"/>
        <v>-0.1008080808080809</v>
      </c>
      <c r="V57" s="2"/>
      <c r="X57">
        <v>50</v>
      </c>
      <c r="Y57" s="3">
        <v>0</v>
      </c>
      <c r="Z57">
        <v>50</v>
      </c>
      <c r="AA57">
        <v>0</v>
      </c>
    </row>
    <row r="58" spans="1:32" x14ac:dyDescent="0.3">
      <c r="A58" s="5">
        <v>93</v>
      </c>
      <c r="B58" s="6">
        <v>43610</v>
      </c>
      <c r="C58" s="5" t="s">
        <v>169</v>
      </c>
      <c r="D58" s="5" t="s">
        <v>45</v>
      </c>
      <c r="E58" s="5">
        <v>0.49</v>
      </c>
      <c r="F58" s="5" t="s">
        <v>170</v>
      </c>
      <c r="G58" s="5" t="s">
        <v>51</v>
      </c>
      <c r="H58" s="5">
        <v>0.51</v>
      </c>
      <c r="J58" s="4">
        <v>1.8</v>
      </c>
      <c r="K58" s="4">
        <v>2.0499999999999998</v>
      </c>
      <c r="L58" s="4"/>
      <c r="M58" s="4"/>
      <c r="N58" s="4"/>
      <c r="O58" s="4"/>
      <c r="P58" s="4"/>
      <c r="Q58" s="4"/>
      <c r="S58" s="2">
        <f t="shared" si="15"/>
        <v>0.53246753246753242</v>
      </c>
      <c r="T58" s="2">
        <f t="shared" si="16"/>
        <v>0.46753246753246758</v>
      </c>
      <c r="U58" s="2">
        <f t="shared" si="17"/>
        <v>4.2467532467532432E-2</v>
      </c>
      <c r="V58" s="2"/>
    </row>
    <row r="59" spans="1:32" x14ac:dyDescent="0.3">
      <c r="A59" s="5">
        <v>94</v>
      </c>
      <c r="B59" s="6">
        <v>43610</v>
      </c>
      <c r="C59" s="5" t="s">
        <v>171</v>
      </c>
      <c r="D59" s="5" t="s">
        <v>15</v>
      </c>
      <c r="E59" s="5">
        <v>0.55000000000000004</v>
      </c>
      <c r="F59" s="5" t="s">
        <v>172</v>
      </c>
      <c r="G59" s="5" t="s">
        <v>75</v>
      </c>
      <c r="H59" s="5">
        <v>0.45</v>
      </c>
      <c r="J59" s="4">
        <v>1.95</v>
      </c>
      <c r="K59" s="4">
        <v>1.86</v>
      </c>
      <c r="L59" s="4"/>
      <c r="M59" s="4"/>
      <c r="N59" s="4"/>
      <c r="O59" s="4"/>
      <c r="P59" s="4"/>
      <c r="Q59" s="4"/>
      <c r="S59" s="2">
        <f t="shared" si="15"/>
        <v>0.48818897637795272</v>
      </c>
      <c r="T59" s="2">
        <f t="shared" si="16"/>
        <v>0.51181102362204722</v>
      </c>
      <c r="U59" s="2">
        <f t="shared" si="17"/>
        <v>-6.1811023622047212E-2</v>
      </c>
      <c r="V59" s="2"/>
      <c r="X59">
        <v>50</v>
      </c>
      <c r="Y59" s="3">
        <f>X59*J59</f>
        <v>97.5</v>
      </c>
      <c r="Z59">
        <v>50</v>
      </c>
      <c r="AE59">
        <v>97.5</v>
      </c>
    </row>
    <row r="60" spans="1:32" x14ac:dyDescent="0.3">
      <c r="A60" s="5">
        <v>95</v>
      </c>
      <c r="B60" s="6">
        <v>43610</v>
      </c>
      <c r="C60" s="5" t="s">
        <v>173</v>
      </c>
      <c r="D60" s="5" t="s">
        <v>25</v>
      </c>
      <c r="E60" s="5">
        <v>0.36</v>
      </c>
      <c r="F60" s="5" t="s">
        <v>174</v>
      </c>
      <c r="G60" s="5" t="s">
        <v>47</v>
      </c>
      <c r="H60" s="5">
        <v>0.64</v>
      </c>
      <c r="J60" s="4">
        <v>2.85</v>
      </c>
      <c r="K60" s="4">
        <v>1.44</v>
      </c>
      <c r="L60" s="4"/>
      <c r="M60" s="4"/>
      <c r="N60" s="4"/>
      <c r="O60" s="4"/>
      <c r="P60" s="4"/>
      <c r="Q60" s="4"/>
      <c r="S60" s="2">
        <f t="shared" si="15"/>
        <v>0.33566433566433562</v>
      </c>
      <c r="T60" s="2">
        <f t="shared" si="16"/>
        <v>0.66433566433566438</v>
      </c>
      <c r="U60" s="2">
        <f t="shared" si="17"/>
        <v>-2.4335664335664364E-2</v>
      </c>
      <c r="V60" s="2"/>
    </row>
    <row r="61" spans="1:32" x14ac:dyDescent="0.3">
      <c r="A61" s="5">
        <v>96</v>
      </c>
      <c r="B61" s="6">
        <v>43610</v>
      </c>
      <c r="C61" s="5" t="s">
        <v>71</v>
      </c>
      <c r="D61" s="5" t="s">
        <v>41</v>
      </c>
      <c r="E61" s="5">
        <v>0.51</v>
      </c>
      <c r="F61" s="5" t="s">
        <v>48</v>
      </c>
      <c r="G61" s="5" t="s">
        <v>49</v>
      </c>
      <c r="H61" s="5">
        <v>0.49</v>
      </c>
      <c r="J61" s="4">
        <v>2.1</v>
      </c>
      <c r="K61" s="4">
        <v>1.76</v>
      </c>
      <c r="L61" s="4"/>
      <c r="M61" s="4"/>
      <c r="N61" s="4"/>
      <c r="O61" s="4"/>
      <c r="P61" s="4"/>
      <c r="Q61" s="4"/>
      <c r="S61" s="2">
        <f t="shared" si="15"/>
        <v>0.45595854922279799</v>
      </c>
      <c r="T61" s="2">
        <f t="shared" si="16"/>
        <v>0.54404145077720212</v>
      </c>
      <c r="U61" s="2">
        <f t="shared" si="17"/>
        <v>-5.4041450777202127E-2</v>
      </c>
      <c r="V61" s="2"/>
      <c r="X61">
        <v>50</v>
      </c>
      <c r="Y61" s="3">
        <v>0</v>
      </c>
      <c r="Z61">
        <v>0</v>
      </c>
      <c r="AF61">
        <v>0</v>
      </c>
    </row>
    <row r="62" spans="1:32" x14ac:dyDescent="0.3">
      <c r="A62" s="5">
        <v>97</v>
      </c>
      <c r="B62" s="6">
        <v>43610</v>
      </c>
      <c r="C62" s="5" t="s">
        <v>90</v>
      </c>
      <c r="D62" s="5" t="s">
        <v>28</v>
      </c>
      <c r="E62" s="5">
        <v>0.46</v>
      </c>
      <c r="F62" s="5" t="s">
        <v>175</v>
      </c>
      <c r="G62" s="5" t="s">
        <v>57</v>
      </c>
      <c r="H62" s="5">
        <v>0.54</v>
      </c>
      <c r="J62" s="4">
        <v>2.1</v>
      </c>
      <c r="K62" s="4">
        <v>1.76</v>
      </c>
      <c r="L62" s="4"/>
      <c r="M62" s="4"/>
      <c r="N62" s="4"/>
      <c r="O62" s="4"/>
      <c r="P62" s="4"/>
      <c r="Q62" s="4"/>
      <c r="S62" s="2">
        <f t="shared" si="15"/>
        <v>0.45595854922279799</v>
      </c>
      <c r="T62" s="2">
        <f t="shared" si="16"/>
        <v>0.54404145077720212</v>
      </c>
      <c r="U62" s="2">
        <f t="shared" si="17"/>
        <v>-4.0414507772020825E-3</v>
      </c>
      <c r="V62" s="2"/>
    </row>
    <row r="63" spans="1:32" x14ac:dyDescent="0.3">
      <c r="A63" s="5">
        <v>98</v>
      </c>
      <c r="B63" s="6">
        <v>43610</v>
      </c>
      <c r="C63" s="5" t="s">
        <v>88</v>
      </c>
      <c r="D63" s="5" t="s">
        <v>27</v>
      </c>
      <c r="E63" s="5">
        <v>0.47</v>
      </c>
      <c r="F63" s="5" t="s">
        <v>176</v>
      </c>
      <c r="G63" s="5" t="s">
        <v>55</v>
      </c>
      <c r="H63" s="5">
        <v>0.53</v>
      </c>
      <c r="J63" s="4">
        <v>2.1</v>
      </c>
      <c r="K63" s="4">
        <v>1.76</v>
      </c>
      <c r="L63" s="4"/>
      <c r="M63" s="4"/>
      <c r="N63" s="4"/>
      <c r="O63" s="4"/>
      <c r="P63" s="4"/>
      <c r="Q63" s="4"/>
      <c r="S63" s="2">
        <f t="shared" si="15"/>
        <v>0.45595854922279799</v>
      </c>
      <c r="T63" s="2">
        <f t="shared" si="16"/>
        <v>0.54404145077720212</v>
      </c>
      <c r="U63" s="2">
        <f t="shared" si="17"/>
        <v>-1.4041450777202091E-2</v>
      </c>
      <c r="V63" s="2"/>
    </row>
    <row r="64" spans="1:32" x14ac:dyDescent="0.3">
      <c r="A64" s="5">
        <v>99</v>
      </c>
      <c r="B64" s="6">
        <v>43610</v>
      </c>
      <c r="C64" s="5" t="s">
        <v>52</v>
      </c>
      <c r="D64" s="5" t="s">
        <v>53</v>
      </c>
      <c r="E64" s="5">
        <v>0.5</v>
      </c>
      <c r="F64" s="5" t="s">
        <v>177</v>
      </c>
      <c r="G64" s="5" t="s">
        <v>32</v>
      </c>
      <c r="H64" s="5">
        <v>0.5</v>
      </c>
      <c r="J64" s="4">
        <v>2.1</v>
      </c>
      <c r="K64" s="4">
        <v>1.76</v>
      </c>
      <c r="L64" s="4"/>
      <c r="M64" s="4"/>
      <c r="N64" s="4"/>
      <c r="O64" s="4"/>
      <c r="P64" s="4"/>
      <c r="Q64" s="4"/>
      <c r="S64" s="2">
        <f t="shared" si="15"/>
        <v>0.45595854922279799</v>
      </c>
      <c r="T64" s="2">
        <f t="shared" si="16"/>
        <v>0.54404145077720212</v>
      </c>
      <c r="U64" s="2">
        <f t="shared" si="17"/>
        <v>-4.4041450777202118E-2</v>
      </c>
      <c r="V64" s="2"/>
    </row>
    <row r="65" spans="1:31" x14ac:dyDescent="0.3">
      <c r="A65" s="5">
        <v>100</v>
      </c>
      <c r="B65" s="6">
        <v>43610</v>
      </c>
      <c r="C65" s="5" t="s">
        <v>81</v>
      </c>
      <c r="D65" s="5" t="s">
        <v>30</v>
      </c>
      <c r="E65" s="5">
        <v>0.45</v>
      </c>
      <c r="F65" s="5" t="s">
        <v>86</v>
      </c>
      <c r="G65" s="5" t="s">
        <v>34</v>
      </c>
      <c r="H65" s="5">
        <v>0.55000000000000004</v>
      </c>
      <c r="J65" s="4">
        <v>2</v>
      </c>
      <c r="K65" s="4">
        <v>1.83</v>
      </c>
      <c r="L65" s="4"/>
      <c r="M65" s="4"/>
      <c r="N65" s="4"/>
      <c r="O65" s="4"/>
      <c r="P65" s="4"/>
      <c r="Q65" s="4"/>
      <c r="S65" s="2">
        <f t="shared" si="15"/>
        <v>0.4778067885117494</v>
      </c>
      <c r="T65" s="2">
        <f t="shared" si="16"/>
        <v>0.52219321148825071</v>
      </c>
      <c r="U65" s="2">
        <f t="shared" si="17"/>
        <v>2.7806788511749336E-2</v>
      </c>
      <c r="V65" s="2"/>
    </row>
    <row r="66" spans="1:31" x14ac:dyDescent="0.3">
      <c r="A66" s="5">
        <v>101</v>
      </c>
      <c r="B66" s="6">
        <v>43610</v>
      </c>
      <c r="C66" s="5" t="s">
        <v>178</v>
      </c>
      <c r="D66" s="5" t="s">
        <v>21</v>
      </c>
      <c r="E66" s="5">
        <v>0.59</v>
      </c>
      <c r="F66" s="5" t="s">
        <v>79</v>
      </c>
      <c r="G66" s="5" t="s">
        <v>69</v>
      </c>
      <c r="H66" s="5">
        <v>0.41</v>
      </c>
      <c r="J66" s="4">
        <v>1.8</v>
      </c>
      <c r="K66" s="4">
        <v>2.0499999999999998</v>
      </c>
      <c r="L66" s="4"/>
      <c r="M66" s="4"/>
      <c r="N66" s="4"/>
      <c r="O66" s="4"/>
      <c r="P66" s="4"/>
      <c r="Q66" s="4"/>
      <c r="S66" s="2">
        <f t="shared" si="15"/>
        <v>0.53246753246753242</v>
      </c>
      <c r="T66" s="2">
        <f t="shared" si="16"/>
        <v>0.46753246753246758</v>
      </c>
      <c r="U66" s="2">
        <f t="shared" si="17"/>
        <v>-5.7532467532467602E-2</v>
      </c>
      <c r="V66" s="2"/>
      <c r="X66">
        <v>50</v>
      </c>
      <c r="Y66" s="3">
        <v>0</v>
      </c>
      <c r="Z66">
        <v>0</v>
      </c>
      <c r="AE66">
        <v>0</v>
      </c>
    </row>
    <row r="67" spans="1:31" x14ac:dyDescent="0.3">
      <c r="A67" s="5">
        <v>102</v>
      </c>
      <c r="B67" s="6">
        <v>43610</v>
      </c>
      <c r="C67" s="5" t="s">
        <v>73</v>
      </c>
      <c r="D67" s="5" t="s">
        <v>17</v>
      </c>
      <c r="E67" s="5">
        <v>0.61</v>
      </c>
      <c r="F67" s="5" t="s">
        <v>96</v>
      </c>
      <c r="G67" s="5" t="s">
        <v>16</v>
      </c>
      <c r="H67" s="5">
        <v>0.39</v>
      </c>
      <c r="J67" s="4">
        <v>1.54</v>
      </c>
      <c r="K67" s="4">
        <v>2.65</v>
      </c>
      <c r="L67" s="4"/>
      <c r="M67" s="4"/>
      <c r="N67" s="4"/>
      <c r="O67" s="4"/>
      <c r="P67" s="4"/>
      <c r="Q67" s="4"/>
      <c r="S67" s="2">
        <f t="shared" si="15"/>
        <v>0.63245823389021472</v>
      </c>
      <c r="T67" s="2">
        <f t="shared" si="16"/>
        <v>0.36754176610978517</v>
      </c>
      <c r="U67" s="2">
        <f t="shared" si="17"/>
        <v>2.245823389021484E-2</v>
      </c>
      <c r="V67" s="2"/>
    </row>
    <row r="68" spans="1:31" x14ac:dyDescent="0.3">
      <c r="A68" s="5">
        <v>103</v>
      </c>
      <c r="B68" s="6">
        <v>43610</v>
      </c>
      <c r="C68" s="5" t="s">
        <v>82</v>
      </c>
      <c r="D68" s="5" t="s">
        <v>36</v>
      </c>
      <c r="E68" s="5">
        <v>0.59</v>
      </c>
      <c r="F68" s="5" t="s">
        <v>156</v>
      </c>
      <c r="G68" s="5" t="s">
        <v>67</v>
      </c>
      <c r="H68" s="5">
        <v>0.41</v>
      </c>
      <c r="J68" s="4"/>
      <c r="K68" s="4"/>
      <c r="L68" s="4"/>
      <c r="M68" s="4"/>
      <c r="N68" s="4"/>
      <c r="O68" s="4"/>
      <c r="P68" s="4"/>
      <c r="Q68" s="4"/>
      <c r="S68" s="2"/>
      <c r="T68" s="2"/>
      <c r="U68" s="2"/>
      <c r="V68" s="2"/>
    </row>
    <row r="69" spans="1:31" x14ac:dyDescent="0.3">
      <c r="A69" s="5">
        <v>0</v>
      </c>
      <c r="B69" s="6">
        <v>43610</v>
      </c>
      <c r="C69" s="5" t="s">
        <v>179</v>
      </c>
      <c r="D69" s="5" t="s">
        <v>63</v>
      </c>
      <c r="E69" s="5">
        <v>0.4</v>
      </c>
      <c r="F69" s="5" t="s">
        <v>180</v>
      </c>
      <c r="G69" s="5" t="s">
        <v>59</v>
      </c>
      <c r="H69" s="5">
        <v>0.6</v>
      </c>
      <c r="J69" s="4">
        <v>2.65</v>
      </c>
      <c r="K69" s="4">
        <v>1.54</v>
      </c>
      <c r="L69" s="4"/>
      <c r="M69" s="4"/>
      <c r="N69" s="4"/>
      <c r="O69" s="4"/>
      <c r="P69" s="4"/>
      <c r="Q69" s="4"/>
      <c r="S69" s="2">
        <f t="shared" si="15"/>
        <v>0.36754176610978517</v>
      </c>
      <c r="T69" s="2">
        <f t="shared" si="16"/>
        <v>0.63245823389021472</v>
      </c>
      <c r="U69" s="2">
        <f t="shared" si="17"/>
        <v>-3.2458233890214738E-2</v>
      </c>
      <c r="V69" s="2"/>
    </row>
    <row r="70" spans="1:31" x14ac:dyDescent="0.3">
      <c r="A70" s="5">
        <v>0</v>
      </c>
      <c r="B70" s="6">
        <v>43610</v>
      </c>
      <c r="C70" s="5" t="s">
        <v>95</v>
      </c>
      <c r="D70" s="5" t="s">
        <v>39</v>
      </c>
      <c r="E70" s="5">
        <v>0.48</v>
      </c>
      <c r="F70" s="5" t="s">
        <v>66</v>
      </c>
      <c r="G70" s="5" t="s">
        <v>38</v>
      </c>
      <c r="H70" s="5">
        <v>0.52</v>
      </c>
      <c r="J70" s="4">
        <v>2.0499999999999998</v>
      </c>
      <c r="K70" s="4">
        <v>1.8</v>
      </c>
      <c r="L70" s="4"/>
      <c r="M70" s="4"/>
      <c r="N70" s="4"/>
      <c r="O70" s="4"/>
      <c r="P70" s="4"/>
      <c r="Q70" s="4"/>
      <c r="S70" s="2">
        <f t="shared" si="15"/>
        <v>0.46753246753246758</v>
      </c>
      <c r="T70" s="2">
        <f t="shared" si="16"/>
        <v>0.53246753246753242</v>
      </c>
      <c r="U70" s="2">
        <f t="shared" si="17"/>
        <v>-1.2467532467532405E-2</v>
      </c>
      <c r="V70" s="2"/>
    </row>
    <row r="71" spans="1:31" x14ac:dyDescent="0.3">
      <c r="A71" s="5">
        <v>106</v>
      </c>
      <c r="B71" s="6">
        <v>43611</v>
      </c>
      <c r="C71" s="5" t="s">
        <v>195</v>
      </c>
      <c r="D71" s="5" t="s">
        <v>45</v>
      </c>
      <c r="E71" s="5">
        <v>0.56000000000000005</v>
      </c>
      <c r="F71" s="5" t="s">
        <v>50</v>
      </c>
      <c r="G71" s="5" t="s">
        <v>51</v>
      </c>
      <c r="H71" s="5">
        <v>0.44</v>
      </c>
      <c r="J71" s="4">
        <v>1.71</v>
      </c>
      <c r="K71" s="4">
        <v>2.2000000000000002</v>
      </c>
      <c r="L71" s="4"/>
      <c r="M71" s="4"/>
      <c r="N71" s="4"/>
      <c r="O71" s="4"/>
      <c r="P71" s="4"/>
      <c r="Q71" s="4"/>
      <c r="S71" s="2">
        <f t="shared" si="15"/>
        <v>0.5626598465473146</v>
      </c>
      <c r="T71" s="2">
        <f t="shared" si="16"/>
        <v>0.4373401534526854</v>
      </c>
      <c r="U71" s="2">
        <f t="shared" si="17"/>
        <v>2.6598465473146038E-3</v>
      </c>
      <c r="V71" s="2"/>
    </row>
    <row r="72" spans="1:31" x14ac:dyDescent="0.3">
      <c r="A72" s="5">
        <v>107</v>
      </c>
      <c r="B72" s="6">
        <v>43611</v>
      </c>
      <c r="C72" s="5" t="s">
        <v>108</v>
      </c>
      <c r="D72" s="5" t="s">
        <v>28</v>
      </c>
      <c r="E72" s="5">
        <v>0.4</v>
      </c>
      <c r="F72" s="5" t="s">
        <v>106</v>
      </c>
      <c r="G72" s="5" t="s">
        <v>57</v>
      </c>
      <c r="H72" s="5">
        <v>0.6</v>
      </c>
      <c r="J72" s="4">
        <v>2.6</v>
      </c>
      <c r="K72" s="4">
        <v>1.55</v>
      </c>
      <c r="L72" s="4"/>
      <c r="M72" s="4"/>
      <c r="N72" s="4"/>
      <c r="O72" s="4"/>
      <c r="P72" s="4"/>
      <c r="Q72" s="4"/>
      <c r="S72" s="2">
        <f t="shared" si="15"/>
        <v>0.37349397590361444</v>
      </c>
      <c r="T72" s="2">
        <f t="shared" si="16"/>
        <v>0.62650602409638556</v>
      </c>
      <c r="U72" s="2">
        <f t="shared" si="17"/>
        <v>-2.6506024096385583E-2</v>
      </c>
      <c r="V72" s="2"/>
      <c r="Y72" s="5"/>
      <c r="Z72" s="5"/>
    </row>
    <row r="73" spans="1:31" x14ac:dyDescent="0.3">
      <c r="A73" s="5">
        <v>108</v>
      </c>
      <c r="B73" s="6">
        <v>43611</v>
      </c>
      <c r="C73" s="5" t="s">
        <v>196</v>
      </c>
      <c r="D73" s="5" t="s">
        <v>53</v>
      </c>
      <c r="E73" s="5">
        <v>0.49</v>
      </c>
      <c r="F73" s="5" t="s">
        <v>31</v>
      </c>
      <c r="G73" s="5" t="s">
        <v>32</v>
      </c>
      <c r="H73" s="5">
        <v>0.51</v>
      </c>
      <c r="J73" s="4"/>
      <c r="K73" s="4"/>
      <c r="L73" s="4"/>
      <c r="M73" s="4"/>
      <c r="N73" s="4"/>
      <c r="O73" s="4"/>
      <c r="P73" s="4"/>
      <c r="Q73" s="4"/>
      <c r="S73" s="2" t="str">
        <f t="shared" ref="S73:S86" si="18">IFERROR((100-(J73/(SUM(J73:K73))*100))/100,"")</f>
        <v/>
      </c>
      <c r="T73" s="2" t="str">
        <f t="shared" ref="T73:T86" si="19">IFERROR((100-(K73/(SUM(J73:K73))*100))/100,"")</f>
        <v/>
      </c>
      <c r="U73" s="2"/>
      <c r="V73" s="2"/>
    </row>
    <row r="74" spans="1:31" x14ac:dyDescent="0.3">
      <c r="A74" s="5">
        <v>109</v>
      </c>
      <c r="B74" s="6">
        <v>43611</v>
      </c>
      <c r="C74" s="5" t="s">
        <v>197</v>
      </c>
      <c r="D74" s="5" t="s">
        <v>17</v>
      </c>
      <c r="E74" s="5">
        <v>0.6</v>
      </c>
      <c r="F74" s="5" t="s">
        <v>72</v>
      </c>
      <c r="G74" s="5" t="s">
        <v>16</v>
      </c>
      <c r="H74" s="5">
        <v>0.4</v>
      </c>
      <c r="J74" s="4">
        <v>1.6</v>
      </c>
      <c r="K74" s="4">
        <v>2.4500000000000002</v>
      </c>
      <c r="L74" s="4"/>
      <c r="M74" s="4"/>
      <c r="N74" s="4"/>
      <c r="O74" s="4"/>
      <c r="P74" s="4"/>
      <c r="Q74" s="4"/>
      <c r="S74" s="2">
        <f t="shared" si="18"/>
        <v>0.60493827160493829</v>
      </c>
      <c r="T74" s="2">
        <f t="shared" si="19"/>
        <v>0.39506172839506187</v>
      </c>
      <c r="U74" s="2">
        <f t="shared" ref="U74:U86" si="20">H74-T74</f>
        <v>4.9382716049381492E-3</v>
      </c>
      <c r="V74" s="2"/>
    </row>
    <row r="75" spans="1:31" x14ac:dyDescent="0.3">
      <c r="A75" s="5">
        <v>110</v>
      </c>
      <c r="B75" s="6">
        <v>43611</v>
      </c>
      <c r="C75" s="5" t="s">
        <v>24</v>
      </c>
      <c r="D75" s="5" t="s">
        <v>25</v>
      </c>
      <c r="E75" s="5">
        <v>0.49</v>
      </c>
      <c r="F75" s="5" t="s">
        <v>105</v>
      </c>
      <c r="G75" s="5" t="s">
        <v>47</v>
      </c>
      <c r="H75" s="5">
        <v>0.51</v>
      </c>
      <c r="J75" s="4"/>
      <c r="K75" s="4"/>
      <c r="L75" s="4"/>
      <c r="M75" s="4"/>
      <c r="N75" s="4"/>
      <c r="O75" s="4"/>
      <c r="P75" s="4"/>
      <c r="Q75" s="4"/>
      <c r="S75" s="2" t="str">
        <f t="shared" si="18"/>
        <v/>
      </c>
      <c r="T75" s="2" t="str">
        <f t="shared" si="19"/>
        <v/>
      </c>
      <c r="U75" s="2"/>
      <c r="V75" s="2"/>
    </row>
    <row r="76" spans="1:31" x14ac:dyDescent="0.3">
      <c r="A76" s="5">
        <v>111</v>
      </c>
      <c r="B76" s="6">
        <v>43611</v>
      </c>
      <c r="C76" s="5" t="s">
        <v>113</v>
      </c>
      <c r="D76" s="5" t="s">
        <v>62</v>
      </c>
      <c r="E76" s="5">
        <v>0.38</v>
      </c>
      <c r="F76" s="5" t="s">
        <v>198</v>
      </c>
      <c r="G76" s="5" t="s">
        <v>65</v>
      </c>
      <c r="H76" s="5">
        <v>0.62</v>
      </c>
      <c r="J76" s="4">
        <v>3.05</v>
      </c>
      <c r="K76" s="4">
        <v>1.4</v>
      </c>
      <c r="L76" s="4"/>
      <c r="M76" s="4"/>
      <c r="N76" s="4"/>
      <c r="O76" s="4"/>
      <c r="P76" s="4"/>
      <c r="Q76" s="4"/>
      <c r="S76" s="2">
        <f t="shared" si="18"/>
        <v>0.31460674157303359</v>
      </c>
      <c r="T76" s="2">
        <f t="shared" si="19"/>
        <v>0.6853932584269663</v>
      </c>
      <c r="U76" s="2">
        <f t="shared" si="20"/>
        <v>-6.5393258426966305E-2</v>
      </c>
      <c r="V76" s="2"/>
      <c r="X76">
        <v>50</v>
      </c>
      <c r="Y76" s="3">
        <v>0</v>
      </c>
      <c r="Z76">
        <v>0</v>
      </c>
      <c r="AD76">
        <v>0</v>
      </c>
    </row>
    <row r="77" spans="1:31" x14ac:dyDescent="0.3">
      <c r="A77" s="5">
        <v>112</v>
      </c>
      <c r="B77" s="6">
        <v>43611</v>
      </c>
      <c r="C77" s="5" t="s">
        <v>102</v>
      </c>
      <c r="D77" s="5" t="s">
        <v>27</v>
      </c>
      <c r="E77" s="5">
        <v>0.47</v>
      </c>
      <c r="F77" s="5" t="s">
        <v>199</v>
      </c>
      <c r="G77" s="5" t="s">
        <v>55</v>
      </c>
      <c r="H77" s="5">
        <v>0.53</v>
      </c>
      <c r="J77" s="4">
        <v>2.4</v>
      </c>
      <c r="K77" s="4">
        <v>1.62</v>
      </c>
      <c r="L77" s="4"/>
      <c r="M77" s="4"/>
      <c r="N77" s="4"/>
      <c r="O77" s="4"/>
      <c r="P77" s="4"/>
      <c r="Q77" s="4"/>
      <c r="S77" s="2">
        <f t="shared" si="18"/>
        <v>0.40298507462686556</v>
      </c>
      <c r="T77" s="2">
        <f t="shared" si="19"/>
        <v>0.59701492537313428</v>
      </c>
      <c r="U77" s="2">
        <f t="shared" si="20"/>
        <v>-6.7014925373134249E-2</v>
      </c>
      <c r="V77" s="2"/>
      <c r="X77">
        <v>50</v>
      </c>
      <c r="Y77" s="3">
        <v>0</v>
      </c>
      <c r="Z77">
        <v>0</v>
      </c>
      <c r="AD77">
        <v>0</v>
      </c>
    </row>
    <row r="78" spans="1:31" x14ac:dyDescent="0.3">
      <c r="A78" s="5">
        <v>113</v>
      </c>
      <c r="B78" s="6">
        <v>43611</v>
      </c>
      <c r="C78" s="5" t="s">
        <v>104</v>
      </c>
      <c r="D78" s="5" t="s">
        <v>30</v>
      </c>
      <c r="E78" s="5">
        <v>0.5</v>
      </c>
      <c r="F78" s="5" t="s">
        <v>114</v>
      </c>
      <c r="G78" s="5" t="s">
        <v>34</v>
      </c>
      <c r="H78" s="5">
        <v>0.5</v>
      </c>
      <c r="J78" s="4">
        <v>2.5499999999999998</v>
      </c>
      <c r="K78" s="4">
        <v>1.57</v>
      </c>
      <c r="L78" s="4"/>
      <c r="M78" s="4"/>
      <c r="N78" s="4"/>
      <c r="O78" s="4"/>
      <c r="P78" s="4"/>
      <c r="Q78" s="4"/>
      <c r="S78" s="2">
        <f t="shared" si="18"/>
        <v>0.3810679611650486</v>
      </c>
      <c r="T78" s="2">
        <f t="shared" si="19"/>
        <v>0.61893203883495151</v>
      </c>
      <c r="U78" s="2">
        <f t="shared" si="20"/>
        <v>-0.11893203883495151</v>
      </c>
      <c r="V78" s="2"/>
      <c r="X78">
        <v>50</v>
      </c>
      <c r="Y78" s="3">
        <f>X78*J78</f>
        <v>127.49999999999999</v>
      </c>
      <c r="Z78">
        <f>Y78</f>
        <v>127.49999999999999</v>
      </c>
      <c r="AA78">
        <v>127.5</v>
      </c>
    </row>
    <row r="79" spans="1:31" x14ac:dyDescent="0.3">
      <c r="A79" s="5">
        <v>114</v>
      </c>
      <c r="B79" s="6">
        <v>43611</v>
      </c>
      <c r="C79" s="5" t="s">
        <v>100</v>
      </c>
      <c r="D79" s="5" t="s">
        <v>36</v>
      </c>
      <c r="E79" s="5">
        <v>0.56999999999999995</v>
      </c>
      <c r="F79" s="5" t="s">
        <v>200</v>
      </c>
      <c r="G79" s="5" t="s">
        <v>67</v>
      </c>
      <c r="H79" s="5">
        <v>0.43</v>
      </c>
      <c r="J79" s="4">
        <v>1.62</v>
      </c>
      <c r="K79" s="4">
        <v>2.4</v>
      </c>
      <c r="L79" s="4"/>
      <c r="M79" s="4"/>
      <c r="N79" s="4"/>
      <c r="O79" s="4"/>
      <c r="P79" s="4"/>
      <c r="Q79" s="4"/>
      <c r="S79" s="2">
        <f t="shared" si="18"/>
        <v>0.59701492537313428</v>
      </c>
      <c r="T79" s="2">
        <f t="shared" si="19"/>
        <v>0.40298507462686556</v>
      </c>
      <c r="U79" s="2">
        <f t="shared" si="20"/>
        <v>2.7014925373134435E-2</v>
      </c>
      <c r="V79" s="2"/>
    </row>
    <row r="80" spans="1:31" x14ac:dyDescent="0.3">
      <c r="A80" s="5">
        <v>115</v>
      </c>
      <c r="B80" s="6">
        <v>43611</v>
      </c>
      <c r="C80" s="5" t="s">
        <v>201</v>
      </c>
      <c r="D80" s="5" t="s">
        <v>23</v>
      </c>
      <c r="E80" s="5">
        <v>0.5</v>
      </c>
      <c r="F80" s="5" t="s">
        <v>103</v>
      </c>
      <c r="G80" s="5" t="s">
        <v>19</v>
      </c>
      <c r="H80" s="5">
        <v>0.5</v>
      </c>
      <c r="J80" s="4">
        <v>2.4</v>
      </c>
      <c r="K80" s="4">
        <v>1.62</v>
      </c>
      <c r="L80" s="4"/>
      <c r="M80" s="4"/>
      <c r="N80" s="4"/>
      <c r="O80" s="4"/>
      <c r="P80" s="4"/>
      <c r="Q80" s="4"/>
      <c r="S80" s="2">
        <f t="shared" si="18"/>
        <v>0.40298507462686556</v>
      </c>
      <c r="T80" s="2">
        <f t="shared" si="19"/>
        <v>0.59701492537313428</v>
      </c>
      <c r="U80" s="2">
        <f t="shared" si="20"/>
        <v>-9.7014925373134275E-2</v>
      </c>
      <c r="V80" s="2"/>
      <c r="X80">
        <v>50</v>
      </c>
      <c r="Y80" s="3">
        <f t="shared" ref="Y80" si="21">X80*J80</f>
        <v>120</v>
      </c>
      <c r="Z80">
        <f>Y80</f>
        <v>120</v>
      </c>
      <c r="AA80">
        <v>120</v>
      </c>
    </row>
    <row r="81" spans="1:31" x14ac:dyDescent="0.3">
      <c r="A81" s="5">
        <v>117</v>
      </c>
      <c r="B81" s="6">
        <v>43611</v>
      </c>
      <c r="C81" s="5" t="s">
        <v>101</v>
      </c>
      <c r="D81" s="5" t="s">
        <v>63</v>
      </c>
      <c r="E81" s="5">
        <v>0.36</v>
      </c>
      <c r="F81" s="5" t="s">
        <v>99</v>
      </c>
      <c r="G81" s="5" t="s">
        <v>59</v>
      </c>
      <c r="H81" s="5">
        <v>0.64</v>
      </c>
      <c r="J81" s="4">
        <v>3.35</v>
      </c>
      <c r="K81" s="4">
        <v>1.34</v>
      </c>
      <c r="L81" s="4"/>
      <c r="M81" s="4"/>
      <c r="N81" s="4"/>
      <c r="O81" s="4"/>
      <c r="P81" s="4"/>
      <c r="Q81" s="4"/>
      <c r="R81" s="5" t="s">
        <v>164</v>
      </c>
      <c r="S81" s="2">
        <f t="shared" si="18"/>
        <v>0.28571428571428581</v>
      </c>
      <c r="T81" s="2">
        <f t="shared" si="19"/>
        <v>0.7142857142857143</v>
      </c>
      <c r="U81" s="2">
        <f t="shared" si="20"/>
        <v>-7.4285714285714288E-2</v>
      </c>
      <c r="V81" s="2"/>
    </row>
    <row r="82" spans="1:31" x14ac:dyDescent="0.3">
      <c r="A82" s="5">
        <v>118</v>
      </c>
      <c r="B82" s="6">
        <v>43611</v>
      </c>
      <c r="C82" s="5" t="s">
        <v>202</v>
      </c>
      <c r="D82" s="5" t="s">
        <v>15</v>
      </c>
      <c r="E82" s="5">
        <v>0.56000000000000005</v>
      </c>
      <c r="F82" s="5" t="s">
        <v>117</v>
      </c>
      <c r="G82" s="5" t="s">
        <v>75</v>
      </c>
      <c r="H82" s="5">
        <v>0.44</v>
      </c>
      <c r="J82" s="4">
        <v>1.8</v>
      </c>
      <c r="K82" s="4">
        <v>2.0499999999999998</v>
      </c>
      <c r="L82" s="4"/>
      <c r="M82" s="4"/>
      <c r="N82" s="4"/>
      <c r="O82" s="4"/>
      <c r="P82" s="4"/>
      <c r="Q82" s="4"/>
      <c r="S82" s="2">
        <f t="shared" si="18"/>
        <v>0.53246753246753242</v>
      </c>
      <c r="T82" s="2">
        <f t="shared" si="19"/>
        <v>0.46753246753246758</v>
      </c>
      <c r="U82" s="2">
        <f t="shared" si="20"/>
        <v>-2.7532467532467575E-2</v>
      </c>
      <c r="V82" s="2"/>
    </row>
    <row r="83" spans="1:31" x14ac:dyDescent="0.3">
      <c r="A83" s="5">
        <v>119</v>
      </c>
      <c r="B83" s="6">
        <v>43611</v>
      </c>
      <c r="C83" s="5" t="s">
        <v>203</v>
      </c>
      <c r="D83" s="5" t="s">
        <v>41</v>
      </c>
      <c r="E83" s="5">
        <v>0.41</v>
      </c>
      <c r="F83" s="5" t="s">
        <v>204</v>
      </c>
      <c r="G83" s="5" t="s">
        <v>49</v>
      </c>
      <c r="H83" s="5">
        <v>0.59</v>
      </c>
      <c r="J83" s="4">
        <v>2.2999999999999998</v>
      </c>
      <c r="K83" s="4">
        <v>1.66</v>
      </c>
      <c r="L83" s="4"/>
      <c r="M83" s="4"/>
      <c r="N83" s="4"/>
      <c r="O83" s="4"/>
      <c r="P83" s="4"/>
      <c r="Q83" s="4"/>
      <c r="S83" s="2">
        <f t="shared" si="18"/>
        <v>0.41919191919191923</v>
      </c>
      <c r="T83" s="2">
        <f t="shared" si="19"/>
        <v>0.58080808080808088</v>
      </c>
      <c r="U83" s="2">
        <f t="shared" si="20"/>
        <v>9.1919191919190846E-3</v>
      </c>
      <c r="V83" s="2"/>
    </row>
    <row r="84" spans="1:31" x14ac:dyDescent="0.3">
      <c r="A84" s="5">
        <v>120</v>
      </c>
      <c r="B84" s="6">
        <v>43611</v>
      </c>
      <c r="C84" s="5" t="s">
        <v>205</v>
      </c>
      <c r="D84" s="5" t="s">
        <v>39</v>
      </c>
      <c r="E84" s="5">
        <v>0.39</v>
      </c>
      <c r="F84" s="5" t="s">
        <v>206</v>
      </c>
      <c r="G84" s="5" t="s">
        <v>38</v>
      </c>
      <c r="H84" s="5">
        <v>0.61</v>
      </c>
      <c r="J84" s="4">
        <v>2.4</v>
      </c>
      <c r="K84" s="4">
        <v>1.62</v>
      </c>
      <c r="L84" s="4"/>
      <c r="M84" s="4"/>
      <c r="N84" s="4"/>
      <c r="O84" s="4"/>
      <c r="P84" s="4"/>
      <c r="Q84" s="4"/>
      <c r="S84" s="2">
        <f t="shared" si="18"/>
        <v>0.40298507462686556</v>
      </c>
      <c r="T84" s="2">
        <f t="shared" si="19"/>
        <v>0.59701492537313428</v>
      </c>
      <c r="U84" s="2">
        <f t="shared" si="20"/>
        <v>1.2985074626865711E-2</v>
      </c>
      <c r="V84" s="2"/>
    </row>
    <row r="85" spans="1:31" x14ac:dyDescent="0.3">
      <c r="A85" s="5">
        <v>0</v>
      </c>
      <c r="B85" s="6">
        <v>43611</v>
      </c>
      <c r="C85" s="5" t="s">
        <v>20</v>
      </c>
      <c r="D85" s="5" t="s">
        <v>21</v>
      </c>
      <c r="E85" s="5">
        <v>0.47</v>
      </c>
      <c r="F85" s="5" t="s">
        <v>207</v>
      </c>
      <c r="G85" s="5" t="s">
        <v>69</v>
      </c>
      <c r="H85" s="5">
        <v>0.53</v>
      </c>
      <c r="J85" s="4">
        <v>2.25</v>
      </c>
      <c r="K85" s="4">
        <v>1.68</v>
      </c>
      <c r="L85" s="4"/>
      <c r="M85" s="4"/>
      <c r="N85" s="4"/>
      <c r="O85" s="4"/>
      <c r="P85" s="4"/>
      <c r="Q85" s="4"/>
      <c r="S85" s="2">
        <f t="shared" si="18"/>
        <v>0.42748091603053434</v>
      </c>
      <c r="T85" s="2">
        <f t="shared" si="19"/>
        <v>0.57251908396946571</v>
      </c>
      <c r="U85" s="2">
        <f t="shared" si="20"/>
        <v>-4.2519083969465687E-2</v>
      </c>
      <c r="V85" s="2"/>
    </row>
    <row r="86" spans="1:31" x14ac:dyDescent="0.3">
      <c r="A86" s="5">
        <v>122</v>
      </c>
      <c r="B86" s="6">
        <v>43612</v>
      </c>
      <c r="C86" s="5" t="s">
        <v>61</v>
      </c>
      <c r="D86" s="5" t="s">
        <v>28</v>
      </c>
      <c r="E86" s="5">
        <v>0.5</v>
      </c>
      <c r="F86" s="5" t="s">
        <v>208</v>
      </c>
      <c r="G86" s="5" t="s">
        <v>63</v>
      </c>
      <c r="H86" s="5">
        <v>0.5</v>
      </c>
      <c r="J86" s="4">
        <v>1.95</v>
      </c>
      <c r="K86" s="4">
        <v>1.86</v>
      </c>
      <c r="L86" s="4"/>
      <c r="M86" s="4"/>
      <c r="N86" s="4"/>
      <c r="O86" s="4"/>
      <c r="P86" s="4"/>
      <c r="Q86" s="4"/>
      <c r="S86" s="2">
        <f t="shared" si="18"/>
        <v>0.48818897637795272</v>
      </c>
      <c r="T86" s="2">
        <f t="shared" si="19"/>
        <v>0.51181102362204722</v>
      </c>
      <c r="U86" s="2">
        <f t="shared" si="20"/>
        <v>-1.1811023622047223E-2</v>
      </c>
      <c r="V86" s="2"/>
    </row>
    <row r="87" spans="1:31" x14ac:dyDescent="0.3">
      <c r="A87" s="5">
        <v>123</v>
      </c>
      <c r="B87" s="6">
        <v>43612</v>
      </c>
      <c r="C87" s="5" t="s">
        <v>42</v>
      </c>
      <c r="D87" s="5" t="s">
        <v>25</v>
      </c>
      <c r="E87" s="5">
        <v>0.41</v>
      </c>
      <c r="F87" s="5" t="s">
        <v>46</v>
      </c>
      <c r="G87" s="5" t="s">
        <v>47</v>
      </c>
      <c r="H87" s="5">
        <v>0.59</v>
      </c>
      <c r="J87" s="4">
        <v>3.3</v>
      </c>
      <c r="K87" s="4">
        <v>1.35</v>
      </c>
      <c r="L87" s="4"/>
      <c r="M87" s="4"/>
      <c r="N87" s="4"/>
      <c r="O87" s="4"/>
      <c r="P87" s="4"/>
      <c r="Q87" s="4"/>
      <c r="S87" s="2">
        <f t="shared" ref="S87" si="22">IFERROR((100-(J87/(SUM(J87:K87))*100))/100,"")</f>
        <v>0.29032258064516142</v>
      </c>
      <c r="T87" s="2">
        <f t="shared" ref="T87" si="23">IFERROR((100-(K87/(SUM(J87:K87))*100))/100,"")</f>
        <v>0.70967741935483875</v>
      </c>
      <c r="U87" s="2">
        <f t="shared" ref="U87" si="24">H87-T87</f>
        <v>-0.11967741935483878</v>
      </c>
      <c r="V87" s="2"/>
      <c r="X87">
        <v>50</v>
      </c>
      <c r="Y87" s="3">
        <f>X87*J87</f>
        <v>165</v>
      </c>
      <c r="Z87">
        <v>165</v>
      </c>
      <c r="AA87">
        <v>165</v>
      </c>
    </row>
    <row r="88" spans="1:31" x14ac:dyDescent="0.3">
      <c r="A88" s="5">
        <v>124</v>
      </c>
      <c r="B88" s="6">
        <v>43612</v>
      </c>
      <c r="C88" s="5" t="s">
        <v>44</v>
      </c>
      <c r="D88" s="5" t="s">
        <v>45</v>
      </c>
      <c r="E88" s="5">
        <v>0.48</v>
      </c>
      <c r="F88" s="5" t="s">
        <v>155</v>
      </c>
      <c r="G88" s="5" t="s">
        <v>36</v>
      </c>
      <c r="H88" s="5">
        <v>0.52</v>
      </c>
      <c r="J88" s="4"/>
      <c r="K88" s="4"/>
      <c r="L88" s="4"/>
      <c r="M88" s="4"/>
      <c r="N88" s="4"/>
      <c r="O88" s="4"/>
      <c r="P88" s="4"/>
      <c r="Q88" s="4"/>
      <c r="S88" s="2" t="str">
        <f t="shared" ref="S88:S103" si="25">IFERROR((100-(J88/(SUM(J88:K88))*100))/100,"")</f>
        <v/>
      </c>
      <c r="T88" s="2" t="str">
        <f t="shared" ref="T88:T103" si="26">IFERROR((100-(K88/(SUM(J88:K88))*100))/100,"")</f>
        <v/>
      </c>
      <c r="U88" s="2"/>
      <c r="V88" s="2"/>
    </row>
    <row r="89" spans="1:31" x14ac:dyDescent="0.3">
      <c r="A89" s="5">
        <v>125</v>
      </c>
      <c r="B89" s="6">
        <v>43612</v>
      </c>
      <c r="C89" s="5" t="s">
        <v>80</v>
      </c>
      <c r="D89" s="5" t="s">
        <v>51</v>
      </c>
      <c r="E89" s="5">
        <v>0.41</v>
      </c>
      <c r="F89" s="5" t="s">
        <v>127</v>
      </c>
      <c r="G89" s="5" t="s">
        <v>53</v>
      </c>
      <c r="H89" s="5">
        <v>0.59</v>
      </c>
      <c r="J89" s="4"/>
      <c r="K89" s="4"/>
      <c r="L89" s="4"/>
      <c r="M89" s="4"/>
      <c r="N89" s="4"/>
      <c r="O89" s="4"/>
      <c r="P89" s="4"/>
      <c r="Q89" s="4"/>
      <c r="S89" s="2" t="str">
        <f t="shared" si="25"/>
        <v/>
      </c>
      <c r="T89" s="2" t="str">
        <f t="shared" si="26"/>
        <v/>
      </c>
      <c r="U89" s="2"/>
      <c r="V89" s="2"/>
    </row>
    <row r="90" spans="1:31" x14ac:dyDescent="0.3">
      <c r="A90" s="5">
        <v>126</v>
      </c>
      <c r="B90" s="6">
        <v>43612</v>
      </c>
      <c r="C90" s="5" t="s">
        <v>129</v>
      </c>
      <c r="D90" s="5" t="s">
        <v>19</v>
      </c>
      <c r="E90" s="5">
        <v>0.42</v>
      </c>
      <c r="F90" s="5" t="s">
        <v>33</v>
      </c>
      <c r="G90" s="5" t="s">
        <v>34</v>
      </c>
      <c r="H90" s="5">
        <v>0.57999999999999996</v>
      </c>
      <c r="J90" s="4">
        <v>2.67</v>
      </c>
      <c r="K90" s="4">
        <v>1.52</v>
      </c>
      <c r="L90" s="4"/>
      <c r="M90" s="4"/>
      <c r="N90" s="4"/>
      <c r="O90" s="4"/>
      <c r="P90" s="4"/>
      <c r="Q90" s="4"/>
      <c r="S90" s="2">
        <f t="shared" si="25"/>
        <v>0.36276849642004771</v>
      </c>
      <c r="T90" s="2">
        <f t="shared" si="26"/>
        <v>0.63723150357995229</v>
      </c>
      <c r="U90" s="2">
        <f t="shared" ref="U90:U122" si="27">H90-T90</f>
        <v>-5.7231503579952325E-2</v>
      </c>
      <c r="V90" s="2"/>
      <c r="X90">
        <v>50</v>
      </c>
      <c r="Y90" s="3">
        <v>0</v>
      </c>
      <c r="Z90">
        <v>0</v>
      </c>
      <c r="AE90">
        <v>0</v>
      </c>
    </row>
    <row r="91" spans="1:31" x14ac:dyDescent="0.3">
      <c r="A91" s="5">
        <v>127</v>
      </c>
      <c r="B91" s="6">
        <v>43612</v>
      </c>
      <c r="C91" s="5" t="s">
        <v>115</v>
      </c>
      <c r="D91" s="5" t="s">
        <v>67</v>
      </c>
      <c r="E91" s="5">
        <v>0.53</v>
      </c>
      <c r="F91" s="5" t="s">
        <v>130</v>
      </c>
      <c r="G91" s="5" t="s">
        <v>62</v>
      </c>
      <c r="H91" s="5">
        <v>0.47</v>
      </c>
      <c r="J91" s="4">
        <v>1.9</v>
      </c>
      <c r="K91" s="4">
        <v>1.9</v>
      </c>
      <c r="L91" s="4"/>
      <c r="M91" s="4"/>
      <c r="N91" s="4"/>
      <c r="O91" s="4"/>
      <c r="P91" s="4"/>
      <c r="Q91" s="4"/>
      <c r="S91" s="2">
        <f t="shared" si="25"/>
        <v>0.5</v>
      </c>
      <c r="T91" s="2">
        <f t="shared" si="26"/>
        <v>0.5</v>
      </c>
      <c r="U91" s="2">
        <f t="shared" si="27"/>
        <v>-3.0000000000000027E-2</v>
      </c>
      <c r="V91" s="2"/>
    </row>
    <row r="92" spans="1:31" x14ac:dyDescent="0.3">
      <c r="A92" s="5">
        <v>128</v>
      </c>
      <c r="B92" s="6">
        <v>43612</v>
      </c>
      <c r="C92" s="5" t="s">
        <v>14</v>
      </c>
      <c r="D92" s="5" t="s">
        <v>15</v>
      </c>
      <c r="E92" s="5">
        <v>0.54</v>
      </c>
      <c r="F92" s="5" t="s">
        <v>92</v>
      </c>
      <c r="G92" s="5" t="s">
        <v>59</v>
      </c>
      <c r="H92" s="5">
        <v>0.46</v>
      </c>
      <c r="J92" s="4">
        <v>1.9</v>
      </c>
      <c r="K92" s="4">
        <v>1.9</v>
      </c>
      <c r="L92" s="4"/>
      <c r="M92" s="4"/>
      <c r="N92" s="4"/>
      <c r="O92" s="4"/>
      <c r="P92" s="4"/>
      <c r="Q92" s="4"/>
      <c r="S92" s="2">
        <f t="shared" si="25"/>
        <v>0.5</v>
      </c>
      <c r="T92" s="2">
        <f t="shared" si="26"/>
        <v>0.5</v>
      </c>
      <c r="U92" s="2">
        <f t="shared" si="27"/>
        <v>-3.999999999999998E-2</v>
      </c>
      <c r="V92" s="2"/>
    </row>
    <row r="93" spans="1:31" x14ac:dyDescent="0.3">
      <c r="A93" s="5">
        <v>129</v>
      </c>
      <c r="B93" s="6">
        <v>43612</v>
      </c>
      <c r="C93" s="5" t="s">
        <v>120</v>
      </c>
      <c r="D93" s="5" t="s">
        <v>32</v>
      </c>
      <c r="E93" s="5">
        <v>0.45</v>
      </c>
      <c r="F93" s="5" t="s">
        <v>29</v>
      </c>
      <c r="G93" s="5" t="s">
        <v>30</v>
      </c>
      <c r="H93" s="5">
        <v>0.55000000000000004</v>
      </c>
      <c r="J93" s="4">
        <v>2.65</v>
      </c>
      <c r="K93" s="4">
        <v>1.54</v>
      </c>
      <c r="L93" s="4"/>
      <c r="M93" s="4"/>
      <c r="N93" s="4"/>
      <c r="O93" s="4"/>
      <c r="P93" s="4"/>
      <c r="Q93" s="4"/>
      <c r="S93" s="2">
        <f t="shared" si="25"/>
        <v>0.36754176610978517</v>
      </c>
      <c r="T93" s="2">
        <f t="shared" si="26"/>
        <v>0.63245823389021472</v>
      </c>
      <c r="U93" s="2">
        <f t="shared" si="27"/>
        <v>-8.2458233890214672E-2</v>
      </c>
      <c r="V93" s="2"/>
      <c r="X93">
        <v>50</v>
      </c>
      <c r="Y93" s="3">
        <v>0</v>
      </c>
      <c r="Z93">
        <v>0</v>
      </c>
      <c r="AC93">
        <v>0</v>
      </c>
    </row>
    <row r="94" spans="1:31" x14ac:dyDescent="0.3">
      <c r="A94" s="5">
        <v>130</v>
      </c>
      <c r="B94" s="6">
        <v>43612</v>
      </c>
      <c r="C94" s="5" t="s">
        <v>37</v>
      </c>
      <c r="D94" s="5" t="s">
        <v>38</v>
      </c>
      <c r="E94" s="5">
        <v>0.41</v>
      </c>
      <c r="F94" s="5" t="s">
        <v>98</v>
      </c>
      <c r="G94" s="5" t="s">
        <v>49</v>
      </c>
      <c r="H94" s="5">
        <v>0.59</v>
      </c>
      <c r="J94" s="4"/>
      <c r="K94" s="4"/>
      <c r="L94" s="4"/>
      <c r="M94" s="4"/>
      <c r="N94" s="4"/>
      <c r="O94" s="4"/>
      <c r="P94" s="4"/>
      <c r="Q94" s="4"/>
      <c r="S94" s="2" t="str">
        <f t="shared" si="25"/>
        <v/>
      </c>
      <c r="T94" s="2" t="str">
        <f t="shared" si="26"/>
        <v/>
      </c>
      <c r="U94" s="2"/>
      <c r="V94" s="2"/>
    </row>
    <row r="95" spans="1:31" x14ac:dyDescent="0.3">
      <c r="A95" s="5">
        <v>131</v>
      </c>
      <c r="B95" s="6">
        <v>43612</v>
      </c>
      <c r="C95" s="5" t="s">
        <v>110</v>
      </c>
      <c r="D95" s="5" t="s">
        <v>55</v>
      </c>
      <c r="E95" s="5">
        <v>0.49</v>
      </c>
      <c r="F95" s="5" t="s">
        <v>118</v>
      </c>
      <c r="G95" s="5" t="s">
        <v>65</v>
      </c>
      <c r="H95" s="5">
        <v>0.51</v>
      </c>
      <c r="J95" s="4">
        <v>1.95</v>
      </c>
      <c r="K95" s="4">
        <v>1.86</v>
      </c>
      <c r="L95" s="4"/>
      <c r="M95" s="4"/>
      <c r="N95" s="4"/>
      <c r="O95" s="4"/>
      <c r="P95" s="4"/>
      <c r="Q95" s="4"/>
      <c r="S95" s="2">
        <f t="shared" si="25"/>
        <v>0.48818897637795272</v>
      </c>
      <c r="T95" s="2">
        <f t="shared" si="26"/>
        <v>0.51181102362204722</v>
      </c>
      <c r="U95" s="2">
        <f t="shared" si="27"/>
        <v>-1.8110236220472142E-3</v>
      </c>
      <c r="V95" s="2"/>
    </row>
    <row r="96" spans="1:31" x14ac:dyDescent="0.3">
      <c r="A96" s="5">
        <v>132</v>
      </c>
      <c r="B96" s="6">
        <v>43612</v>
      </c>
      <c r="C96" s="5" t="s">
        <v>209</v>
      </c>
      <c r="D96" s="5" t="s">
        <v>16</v>
      </c>
      <c r="E96" s="5">
        <v>0.4</v>
      </c>
      <c r="F96" s="5" t="s">
        <v>22</v>
      </c>
      <c r="G96" s="5" t="s">
        <v>23</v>
      </c>
      <c r="H96" s="5">
        <v>0.6</v>
      </c>
      <c r="J96" s="4"/>
      <c r="K96" s="4"/>
      <c r="L96" s="4"/>
      <c r="M96" s="4"/>
      <c r="N96" s="4"/>
      <c r="O96" s="4"/>
      <c r="P96" s="4"/>
      <c r="Q96" s="4"/>
      <c r="S96" s="2" t="str">
        <f t="shared" si="25"/>
        <v/>
      </c>
      <c r="T96" s="2" t="str">
        <f t="shared" si="26"/>
        <v/>
      </c>
      <c r="U96" s="2"/>
      <c r="V96" s="2"/>
    </row>
    <row r="97" spans="1:31" x14ac:dyDescent="0.3">
      <c r="A97" s="5">
        <v>133</v>
      </c>
      <c r="B97" s="6">
        <v>43612</v>
      </c>
      <c r="C97" s="5" t="s">
        <v>56</v>
      </c>
      <c r="D97" s="5" t="s">
        <v>57</v>
      </c>
      <c r="E97" s="5">
        <v>0.44</v>
      </c>
      <c r="F97" s="5" t="s">
        <v>97</v>
      </c>
      <c r="G97" s="5" t="s">
        <v>17</v>
      </c>
      <c r="H97" s="5">
        <v>0.56000000000000005</v>
      </c>
      <c r="J97" s="4">
        <v>2.4500000000000002</v>
      </c>
      <c r="K97" s="4">
        <v>1.6</v>
      </c>
      <c r="L97" s="4"/>
      <c r="M97" s="4"/>
      <c r="N97" s="4"/>
      <c r="O97" s="4"/>
      <c r="P97" s="4"/>
      <c r="Q97" s="4"/>
      <c r="S97" s="2">
        <f t="shared" si="25"/>
        <v>0.39506172839506187</v>
      </c>
      <c r="T97" s="2">
        <f t="shared" si="26"/>
        <v>0.60493827160493829</v>
      </c>
      <c r="U97" s="2">
        <f t="shared" si="27"/>
        <v>-4.493827160493824E-2</v>
      </c>
      <c r="V97" s="2"/>
    </row>
    <row r="98" spans="1:31" x14ac:dyDescent="0.3">
      <c r="A98" s="5">
        <v>0</v>
      </c>
      <c r="B98" s="6">
        <v>43612</v>
      </c>
      <c r="C98" s="5" t="s">
        <v>112</v>
      </c>
      <c r="D98" s="5" t="s">
        <v>39</v>
      </c>
      <c r="E98" s="5">
        <v>0.48</v>
      </c>
      <c r="F98" s="5" t="s">
        <v>111</v>
      </c>
      <c r="G98" s="5" t="s">
        <v>41</v>
      </c>
      <c r="H98" s="5">
        <v>0.52</v>
      </c>
      <c r="J98" s="4">
        <v>1.95</v>
      </c>
      <c r="K98" s="4">
        <v>1.86</v>
      </c>
      <c r="L98" s="4"/>
      <c r="M98" s="4"/>
      <c r="N98" s="4"/>
      <c r="O98" s="4"/>
      <c r="P98" s="4"/>
      <c r="Q98" s="4"/>
      <c r="S98" s="2">
        <f t="shared" si="25"/>
        <v>0.48818897637795272</v>
      </c>
      <c r="T98" s="2">
        <f t="shared" si="26"/>
        <v>0.51181102362204722</v>
      </c>
      <c r="U98" s="2">
        <f t="shared" si="27"/>
        <v>8.1889763779527946E-3</v>
      </c>
      <c r="V98" s="2"/>
    </row>
    <row r="99" spans="1:31" x14ac:dyDescent="0.3">
      <c r="A99" s="5">
        <v>134</v>
      </c>
      <c r="B99" s="6">
        <v>43613</v>
      </c>
      <c r="C99" s="5" t="s">
        <v>83</v>
      </c>
      <c r="D99" s="5" t="s">
        <v>45</v>
      </c>
      <c r="E99" s="5">
        <v>0.45</v>
      </c>
      <c r="F99" s="5" t="s">
        <v>35</v>
      </c>
      <c r="G99" s="5" t="s">
        <v>36</v>
      </c>
      <c r="H99" s="5">
        <v>0.55000000000000004</v>
      </c>
      <c r="J99" s="4">
        <v>2.7</v>
      </c>
      <c r="K99" s="4">
        <v>1.5</v>
      </c>
      <c r="L99" s="4"/>
      <c r="M99" s="4"/>
      <c r="N99" s="4"/>
      <c r="O99" s="4"/>
      <c r="P99" s="4"/>
      <c r="Q99" s="4"/>
      <c r="S99" s="2">
        <f t="shared" si="25"/>
        <v>0.3571428571428571</v>
      </c>
      <c r="T99" s="2">
        <f t="shared" si="26"/>
        <v>0.64285714285714279</v>
      </c>
      <c r="U99" s="2">
        <f t="shared" si="27"/>
        <v>-9.2857142857142749E-2</v>
      </c>
      <c r="V99" s="2"/>
      <c r="X99">
        <v>50</v>
      </c>
      <c r="Y99" s="3">
        <f>X99*J99</f>
        <v>135</v>
      </c>
      <c r="AB99" s="5">
        <v>135</v>
      </c>
    </row>
    <row r="100" spans="1:31" x14ac:dyDescent="0.3">
      <c r="A100" s="5">
        <v>135</v>
      </c>
      <c r="B100" s="6">
        <v>43613</v>
      </c>
      <c r="C100" s="5" t="s">
        <v>134</v>
      </c>
      <c r="D100" s="5" t="s">
        <v>16</v>
      </c>
      <c r="E100" s="5">
        <v>0.43</v>
      </c>
      <c r="F100" s="5" t="s">
        <v>210</v>
      </c>
      <c r="G100" s="5" t="s">
        <v>23</v>
      </c>
      <c r="H100" s="5">
        <v>0.56999999999999995</v>
      </c>
      <c r="J100" s="4">
        <v>1.95</v>
      </c>
      <c r="K100" s="4">
        <v>1.86</v>
      </c>
      <c r="L100" s="4"/>
      <c r="M100" s="4"/>
      <c r="N100" s="4"/>
      <c r="O100" s="4"/>
      <c r="P100" s="4"/>
      <c r="Q100" s="4"/>
      <c r="S100" s="2">
        <f t="shared" si="25"/>
        <v>0.48818897637795272</v>
      </c>
      <c r="T100" s="2">
        <f t="shared" si="26"/>
        <v>0.51181102362204722</v>
      </c>
      <c r="U100" s="2">
        <f t="shared" si="27"/>
        <v>5.8188976377952728E-2</v>
      </c>
      <c r="V100" s="2"/>
      <c r="AE100">
        <v>0</v>
      </c>
    </row>
    <row r="101" spans="1:31" x14ac:dyDescent="0.3">
      <c r="A101" s="5">
        <v>136</v>
      </c>
      <c r="B101" s="6">
        <v>43613</v>
      </c>
      <c r="C101" s="5" t="s">
        <v>211</v>
      </c>
      <c r="D101" s="5" t="s">
        <v>69</v>
      </c>
      <c r="E101" s="5">
        <v>0.54</v>
      </c>
      <c r="F101" s="5" t="s">
        <v>212</v>
      </c>
      <c r="G101" s="5" t="s">
        <v>27</v>
      </c>
      <c r="H101" s="5">
        <v>0.46</v>
      </c>
      <c r="J101" s="4">
        <v>2.0499999999999998</v>
      </c>
      <c r="K101" s="4">
        <v>1.8</v>
      </c>
      <c r="L101" s="4"/>
      <c r="M101" s="4"/>
      <c r="N101" s="4"/>
      <c r="O101" s="4"/>
      <c r="P101" s="4"/>
      <c r="Q101" s="4"/>
      <c r="S101" s="2">
        <f t="shared" si="25"/>
        <v>0.46753246753246758</v>
      </c>
      <c r="T101" s="2">
        <f t="shared" si="26"/>
        <v>0.53246753246753242</v>
      </c>
      <c r="U101" s="2">
        <f t="shared" si="27"/>
        <v>-7.2467532467532403E-2</v>
      </c>
      <c r="V101" s="2"/>
      <c r="X101">
        <v>50</v>
      </c>
      <c r="Y101" s="3">
        <v>0</v>
      </c>
      <c r="AD101">
        <v>0</v>
      </c>
    </row>
    <row r="102" spans="1:31" x14ac:dyDescent="0.3">
      <c r="A102" s="5">
        <v>137</v>
      </c>
      <c r="B102" s="6">
        <v>43613</v>
      </c>
      <c r="C102" s="5" t="s">
        <v>138</v>
      </c>
      <c r="D102" s="5" t="s">
        <v>28</v>
      </c>
      <c r="E102" s="5">
        <v>0.53</v>
      </c>
      <c r="F102" s="5" t="s">
        <v>135</v>
      </c>
      <c r="G102" s="5" t="s">
        <v>63</v>
      </c>
      <c r="H102" s="5">
        <v>0.47</v>
      </c>
      <c r="J102" s="4">
        <v>1.8</v>
      </c>
      <c r="K102" s="4">
        <v>2.0499999999999998</v>
      </c>
      <c r="L102" s="4"/>
      <c r="M102" s="4"/>
      <c r="N102" s="4"/>
      <c r="O102" s="4"/>
      <c r="P102" s="4"/>
      <c r="Q102" s="4"/>
      <c r="S102" s="2">
        <f t="shared" si="25"/>
        <v>0.53246753246753242</v>
      </c>
      <c r="T102" s="2">
        <f t="shared" si="26"/>
        <v>0.46753246753246758</v>
      </c>
      <c r="U102" s="2">
        <f t="shared" si="27"/>
        <v>2.4675324675323962E-3</v>
      </c>
      <c r="V102" s="2"/>
    </row>
    <row r="103" spans="1:31" x14ac:dyDescent="0.3">
      <c r="A103" s="5">
        <v>138</v>
      </c>
      <c r="B103" s="6">
        <v>43613</v>
      </c>
      <c r="C103" s="5" t="s">
        <v>132</v>
      </c>
      <c r="D103" s="5" t="s">
        <v>75</v>
      </c>
      <c r="E103" s="5">
        <v>0.47</v>
      </c>
      <c r="F103" s="5" t="s">
        <v>87</v>
      </c>
      <c r="G103" s="5" t="s">
        <v>25</v>
      </c>
      <c r="H103" s="5">
        <v>0.53</v>
      </c>
      <c r="J103" s="4">
        <v>1.9</v>
      </c>
      <c r="K103" s="4">
        <v>1.9</v>
      </c>
      <c r="L103" s="4"/>
      <c r="M103" s="4"/>
      <c r="N103" s="4"/>
      <c r="O103" s="4"/>
      <c r="P103" s="4"/>
      <c r="Q103" s="4"/>
      <c r="S103" s="2">
        <f t="shared" si="25"/>
        <v>0.5</v>
      </c>
      <c r="T103" s="2">
        <f t="shared" si="26"/>
        <v>0.5</v>
      </c>
      <c r="U103" s="2">
        <f t="shared" si="27"/>
        <v>3.0000000000000027E-2</v>
      </c>
      <c r="V103" s="2"/>
    </row>
    <row r="104" spans="1:31" x14ac:dyDescent="0.3">
      <c r="A104" s="5">
        <v>139</v>
      </c>
      <c r="B104" s="6">
        <v>43613</v>
      </c>
      <c r="C104" s="5" t="s">
        <v>137</v>
      </c>
      <c r="D104" s="5" t="s">
        <v>51</v>
      </c>
      <c r="E104" s="5">
        <v>0.45</v>
      </c>
      <c r="F104" s="5" t="s">
        <v>140</v>
      </c>
      <c r="G104" s="5" t="s">
        <v>53</v>
      </c>
      <c r="H104" s="5">
        <v>0.55000000000000004</v>
      </c>
      <c r="J104" s="4">
        <v>2.7</v>
      </c>
      <c r="K104" s="4">
        <v>1.5</v>
      </c>
      <c r="L104" s="4"/>
      <c r="M104" s="4"/>
      <c r="N104" s="4"/>
      <c r="O104" s="4"/>
      <c r="P104" s="4"/>
      <c r="Q104" s="4"/>
      <c r="S104" s="2">
        <f t="shared" ref="S104:S111" si="28">IFERROR((100-(J104/(SUM(J104:K104))*100))/100,"")</f>
        <v>0.3571428571428571</v>
      </c>
      <c r="T104" s="2">
        <f t="shared" ref="T104:T111" si="29">IFERROR((100-(K104/(SUM(J104:K104))*100))/100,"")</f>
        <v>0.64285714285714279</v>
      </c>
      <c r="U104" s="2">
        <f t="shared" si="27"/>
        <v>-9.2857142857142749E-2</v>
      </c>
      <c r="V104" s="2"/>
      <c r="X104" s="5">
        <v>50</v>
      </c>
      <c r="Y104" s="3">
        <v>0</v>
      </c>
      <c r="AB104" s="5">
        <v>0</v>
      </c>
    </row>
    <row r="105" spans="1:31" x14ac:dyDescent="0.3">
      <c r="A105" s="5">
        <v>141</v>
      </c>
      <c r="B105" s="6">
        <v>43613</v>
      </c>
      <c r="C105" s="5" t="s">
        <v>84</v>
      </c>
      <c r="D105" s="5" t="s">
        <v>47</v>
      </c>
      <c r="E105" s="5">
        <v>0.43</v>
      </c>
      <c r="F105" s="5" t="s">
        <v>60</v>
      </c>
      <c r="G105" s="5" t="s">
        <v>21</v>
      </c>
      <c r="H105" s="5">
        <v>0.56999999999999995</v>
      </c>
      <c r="J105" s="4">
        <v>1.9</v>
      </c>
      <c r="K105" s="4">
        <v>1.9</v>
      </c>
      <c r="L105" s="4"/>
      <c r="M105" s="4"/>
      <c r="N105" s="4"/>
      <c r="O105" s="4"/>
      <c r="P105" s="4"/>
      <c r="Q105" s="4"/>
      <c r="S105" s="2">
        <f t="shared" si="28"/>
        <v>0.5</v>
      </c>
      <c r="T105" s="2">
        <f t="shared" si="29"/>
        <v>0.5</v>
      </c>
      <c r="U105" s="2">
        <f t="shared" si="27"/>
        <v>6.9999999999999951E-2</v>
      </c>
      <c r="V105" s="2"/>
      <c r="X105" s="5">
        <v>50</v>
      </c>
      <c r="Y105" s="3">
        <v>0</v>
      </c>
      <c r="AD105">
        <v>0</v>
      </c>
    </row>
    <row r="106" spans="1:31" x14ac:dyDescent="0.3">
      <c r="A106" s="5">
        <v>142</v>
      </c>
      <c r="B106" s="6">
        <v>43613</v>
      </c>
      <c r="C106" s="5" t="s">
        <v>18</v>
      </c>
      <c r="D106" s="5" t="s">
        <v>19</v>
      </c>
      <c r="E106" s="5">
        <v>0.43</v>
      </c>
      <c r="F106" s="5" t="s">
        <v>143</v>
      </c>
      <c r="G106" s="5" t="s">
        <v>34</v>
      </c>
      <c r="H106" s="5">
        <v>0.56999999999999995</v>
      </c>
      <c r="J106" s="4">
        <v>2.0499999999999998</v>
      </c>
      <c r="K106" s="4">
        <v>1.8</v>
      </c>
      <c r="L106" s="4"/>
      <c r="M106" s="4"/>
      <c r="N106" s="4"/>
      <c r="O106" s="4"/>
      <c r="P106" s="4"/>
      <c r="Q106" s="4"/>
      <c r="S106" s="2">
        <f t="shared" si="28"/>
        <v>0.46753246753246758</v>
      </c>
      <c r="T106" s="2">
        <f t="shared" si="29"/>
        <v>0.53246753246753242</v>
      </c>
      <c r="U106" s="2">
        <f t="shared" si="27"/>
        <v>3.7532467532467528E-2</v>
      </c>
      <c r="V106" s="2"/>
    </row>
    <row r="107" spans="1:31" x14ac:dyDescent="0.3">
      <c r="A107" s="5">
        <v>143</v>
      </c>
      <c r="B107" s="6">
        <v>43613</v>
      </c>
      <c r="C107" s="5" t="s">
        <v>121</v>
      </c>
      <c r="D107" s="5" t="s">
        <v>55</v>
      </c>
      <c r="E107" s="5">
        <v>0.46</v>
      </c>
      <c r="F107" s="5" t="s">
        <v>64</v>
      </c>
      <c r="G107" s="5" t="s">
        <v>65</v>
      </c>
      <c r="H107" s="5">
        <v>0.54</v>
      </c>
      <c r="J107" s="4">
        <v>2.25</v>
      </c>
      <c r="K107" s="4">
        <v>1.68</v>
      </c>
      <c r="L107" s="4"/>
      <c r="M107" s="4"/>
      <c r="N107" s="4"/>
      <c r="O107" s="4"/>
      <c r="P107" s="4"/>
      <c r="Q107" s="4"/>
      <c r="S107" s="2">
        <f t="shared" si="28"/>
        <v>0.42748091603053434</v>
      </c>
      <c r="T107" s="2">
        <f t="shared" si="29"/>
        <v>0.57251908396946571</v>
      </c>
      <c r="U107" s="2">
        <f t="shared" si="27"/>
        <v>-3.2519083969465679E-2</v>
      </c>
      <c r="V107" s="2"/>
    </row>
    <row r="108" spans="1:31" x14ac:dyDescent="0.3">
      <c r="A108" s="5">
        <v>144</v>
      </c>
      <c r="B108" s="6">
        <v>43613</v>
      </c>
      <c r="C108" s="5" t="s">
        <v>213</v>
      </c>
      <c r="D108" s="5" t="s">
        <v>67</v>
      </c>
      <c r="E108" s="5">
        <v>0.54</v>
      </c>
      <c r="F108" s="5" t="s">
        <v>142</v>
      </c>
      <c r="G108" s="5" t="s">
        <v>62</v>
      </c>
      <c r="H108" s="5">
        <v>0.46</v>
      </c>
      <c r="J108" s="4">
        <v>2.2999999999999998</v>
      </c>
      <c r="K108" s="4">
        <v>1.66</v>
      </c>
      <c r="L108" s="4"/>
      <c r="M108" s="4"/>
      <c r="N108" s="4"/>
      <c r="O108" s="4"/>
      <c r="P108" s="4"/>
      <c r="Q108" s="4"/>
      <c r="S108" s="2">
        <f t="shared" si="28"/>
        <v>0.41919191919191923</v>
      </c>
      <c r="T108" s="2">
        <f t="shared" si="29"/>
        <v>0.58080808080808088</v>
      </c>
      <c r="U108" s="2">
        <f t="shared" si="27"/>
        <v>-0.12080808080808086</v>
      </c>
      <c r="V108" s="2"/>
      <c r="X108" s="5">
        <v>50</v>
      </c>
      <c r="Y108" s="3">
        <v>0</v>
      </c>
      <c r="AA108">
        <v>0</v>
      </c>
    </row>
    <row r="109" spans="1:31" x14ac:dyDescent="0.3">
      <c r="A109" s="5">
        <v>145</v>
      </c>
      <c r="B109" s="6">
        <v>43613</v>
      </c>
      <c r="C109" s="5" t="s">
        <v>123</v>
      </c>
      <c r="D109" s="5" t="s">
        <v>15</v>
      </c>
      <c r="E109" s="5">
        <v>0.48</v>
      </c>
      <c r="F109" s="5" t="s">
        <v>58</v>
      </c>
      <c r="G109" s="5" t="s">
        <v>59</v>
      </c>
      <c r="H109" s="5">
        <v>0.52</v>
      </c>
      <c r="J109" s="4">
        <v>2.2000000000000002</v>
      </c>
      <c r="K109" s="4">
        <v>1.71</v>
      </c>
      <c r="L109" s="4"/>
      <c r="M109" s="4"/>
      <c r="N109" s="4"/>
      <c r="O109" s="4"/>
      <c r="P109" s="4"/>
      <c r="Q109" s="4"/>
      <c r="S109" s="2">
        <f t="shared" si="28"/>
        <v>0.4373401534526854</v>
      </c>
      <c r="T109" s="2">
        <f t="shared" si="29"/>
        <v>0.5626598465473146</v>
      </c>
      <c r="U109" s="2">
        <f t="shared" si="27"/>
        <v>-4.2659846547314584E-2</v>
      </c>
      <c r="V109" s="2"/>
    </row>
    <row r="110" spans="1:31" x14ac:dyDescent="0.3">
      <c r="A110" s="5">
        <v>146</v>
      </c>
      <c r="B110" s="6">
        <v>43613</v>
      </c>
      <c r="C110" s="5" t="s">
        <v>214</v>
      </c>
      <c r="D110" s="5" t="s">
        <v>38</v>
      </c>
      <c r="E110" s="5">
        <v>0.49</v>
      </c>
      <c r="F110" s="5" t="s">
        <v>119</v>
      </c>
      <c r="G110" s="5" t="s">
        <v>49</v>
      </c>
      <c r="H110" s="5">
        <v>0.51</v>
      </c>
      <c r="J110" s="4">
        <v>2.65</v>
      </c>
      <c r="K110" s="4">
        <v>1.54</v>
      </c>
      <c r="L110" s="4"/>
      <c r="M110" s="4"/>
      <c r="N110" s="4"/>
      <c r="O110" s="4"/>
      <c r="P110" s="4"/>
      <c r="Q110" s="4"/>
      <c r="R110" t="s">
        <v>215</v>
      </c>
      <c r="S110" s="2">
        <f t="shared" si="28"/>
        <v>0.36754176610978517</v>
      </c>
      <c r="T110" s="2">
        <f t="shared" si="29"/>
        <v>0.63245823389021472</v>
      </c>
      <c r="U110" s="2">
        <f t="shared" si="27"/>
        <v>-0.12245823389021471</v>
      </c>
      <c r="V110" s="2"/>
      <c r="X110" s="5">
        <v>50</v>
      </c>
      <c r="AA110">
        <f>X110*J110</f>
        <v>132.5</v>
      </c>
    </row>
    <row r="111" spans="1:31" x14ac:dyDescent="0.3">
      <c r="A111" s="5">
        <v>147</v>
      </c>
      <c r="B111" s="6">
        <v>43613</v>
      </c>
      <c r="C111" s="5" t="s">
        <v>133</v>
      </c>
      <c r="D111" s="5" t="s">
        <v>57</v>
      </c>
      <c r="E111" s="5">
        <v>0.41</v>
      </c>
      <c r="F111" s="5" t="s">
        <v>126</v>
      </c>
      <c r="G111" s="5" t="s">
        <v>17</v>
      </c>
      <c r="H111" s="5">
        <v>0.59</v>
      </c>
      <c r="J111" s="4">
        <v>2.8</v>
      </c>
      <c r="K111" s="4">
        <v>1.45</v>
      </c>
      <c r="L111" s="4"/>
      <c r="M111" s="4"/>
      <c r="N111" s="4"/>
      <c r="O111" s="4"/>
      <c r="P111" s="4"/>
      <c r="Q111" s="4"/>
      <c r="S111" s="2">
        <f t="shared" si="28"/>
        <v>0.34117647058823536</v>
      </c>
      <c r="T111" s="2">
        <f t="shared" si="29"/>
        <v>0.65882352941176459</v>
      </c>
      <c r="U111" s="2">
        <f t="shared" si="27"/>
        <v>-6.8823529411764617E-2</v>
      </c>
      <c r="V111" s="2"/>
      <c r="X111" s="5">
        <v>50</v>
      </c>
      <c r="Y111" s="3">
        <f>X111*J111</f>
        <v>140</v>
      </c>
      <c r="AD111">
        <v>140</v>
      </c>
    </row>
    <row r="112" spans="1:31" x14ac:dyDescent="0.3">
      <c r="A112" s="5">
        <v>0</v>
      </c>
      <c r="B112" s="6">
        <v>43613</v>
      </c>
      <c r="C112" s="5" t="s">
        <v>122</v>
      </c>
      <c r="D112" s="5" t="s">
        <v>39</v>
      </c>
      <c r="E112" s="5">
        <v>0.34</v>
      </c>
      <c r="F112" s="5" t="s">
        <v>40</v>
      </c>
      <c r="G112" s="5" t="s">
        <v>41</v>
      </c>
      <c r="H112" s="5">
        <v>0.66</v>
      </c>
      <c r="J112" s="10">
        <v>2.35</v>
      </c>
      <c r="K112" s="10">
        <v>1.64</v>
      </c>
      <c r="L112" s="10"/>
      <c r="M112" s="10"/>
      <c r="N112" s="10"/>
      <c r="O112" s="10"/>
      <c r="P112" s="10"/>
      <c r="Q112" s="10"/>
      <c r="S112" s="2">
        <f t="shared" ref="S112:S121" si="30">IFERROR((100-(J112/(SUM(J112:K112))*100))/100,"")</f>
        <v>0.41102756892230574</v>
      </c>
      <c r="T112" s="2">
        <f t="shared" ref="T112:T121" si="31">IFERROR((100-(K112/(SUM(J112:K112))*100))/100,"")</f>
        <v>0.58897243107769426</v>
      </c>
      <c r="U112" s="2">
        <f t="shared" si="27"/>
        <v>7.1027568922305773E-2</v>
      </c>
      <c r="V112" s="2"/>
      <c r="X112" s="5">
        <v>50</v>
      </c>
      <c r="Y112" s="3">
        <v>0</v>
      </c>
      <c r="AD112">
        <v>0</v>
      </c>
    </row>
    <row r="113" spans="1:33" x14ac:dyDescent="0.3">
      <c r="A113" s="5">
        <v>148</v>
      </c>
      <c r="B113" s="6">
        <v>43614</v>
      </c>
      <c r="C113" s="5" t="s">
        <v>146</v>
      </c>
      <c r="D113" s="5" t="s">
        <v>16</v>
      </c>
      <c r="E113" s="5">
        <v>0.39</v>
      </c>
      <c r="F113" s="5" t="s">
        <v>216</v>
      </c>
      <c r="G113" s="5" t="s">
        <v>23</v>
      </c>
      <c r="H113" s="5">
        <v>0.61</v>
      </c>
      <c r="J113" s="4">
        <v>2.2999999999999998</v>
      </c>
      <c r="K113" s="4">
        <v>1.66</v>
      </c>
      <c r="L113" s="4"/>
      <c r="M113" s="4"/>
      <c r="N113" s="4"/>
      <c r="O113" s="4"/>
      <c r="P113" s="4"/>
      <c r="Q113" s="4"/>
      <c r="S113" s="2">
        <f t="shared" si="30"/>
        <v>0.41919191919191923</v>
      </c>
      <c r="T113" s="2">
        <f t="shared" si="31"/>
        <v>0.58080808080808088</v>
      </c>
      <c r="U113" s="2">
        <f t="shared" si="27"/>
        <v>2.9191919191919102E-2</v>
      </c>
      <c r="V113" s="2"/>
    </row>
    <row r="114" spans="1:33" x14ac:dyDescent="0.3">
      <c r="A114" s="5">
        <v>149</v>
      </c>
      <c r="B114" s="6">
        <v>43614</v>
      </c>
      <c r="C114" s="5" t="s">
        <v>195</v>
      </c>
      <c r="D114" s="5" t="s">
        <v>45</v>
      </c>
      <c r="E114" s="5">
        <v>0.53</v>
      </c>
      <c r="F114" s="5" t="s">
        <v>217</v>
      </c>
      <c r="G114" s="5" t="s">
        <v>36</v>
      </c>
      <c r="H114" s="5">
        <v>0.47</v>
      </c>
      <c r="J114" s="4">
        <v>2.1</v>
      </c>
      <c r="K114" s="4">
        <v>1.76</v>
      </c>
      <c r="L114" s="4"/>
      <c r="M114" s="4"/>
      <c r="N114" s="4"/>
      <c r="O114" s="4"/>
      <c r="P114" s="4"/>
      <c r="Q114" s="4"/>
      <c r="S114" s="2">
        <f t="shared" si="30"/>
        <v>0.45595854922279799</v>
      </c>
      <c r="T114" s="2">
        <f t="shared" si="31"/>
        <v>0.54404145077720212</v>
      </c>
      <c r="U114" s="2">
        <f t="shared" si="27"/>
        <v>-7.4041450777202145E-2</v>
      </c>
      <c r="V114" s="2"/>
      <c r="X114">
        <v>50</v>
      </c>
      <c r="Y114" s="3">
        <v>0</v>
      </c>
      <c r="AD114">
        <v>0</v>
      </c>
    </row>
    <row r="115" spans="1:33" x14ac:dyDescent="0.3">
      <c r="A115" s="5">
        <v>150</v>
      </c>
      <c r="B115" s="6">
        <v>43614</v>
      </c>
      <c r="C115" s="5" t="s">
        <v>160</v>
      </c>
      <c r="D115" s="5" t="s">
        <v>38</v>
      </c>
      <c r="E115" s="5">
        <v>0.49</v>
      </c>
      <c r="F115" s="5" t="s">
        <v>162</v>
      </c>
      <c r="G115" s="5" t="s">
        <v>49</v>
      </c>
      <c r="H115" s="5">
        <v>0.51</v>
      </c>
      <c r="J115" s="4">
        <v>1.83</v>
      </c>
      <c r="K115" s="4">
        <v>2</v>
      </c>
      <c r="L115" s="4"/>
      <c r="M115" s="4"/>
      <c r="N115" s="4"/>
      <c r="O115" s="4"/>
      <c r="P115" s="4"/>
      <c r="Q115" s="4"/>
      <c r="S115" s="2">
        <f t="shared" si="30"/>
        <v>0.52219321148825071</v>
      </c>
      <c r="T115" s="2">
        <f t="shared" si="31"/>
        <v>0.4778067885117494</v>
      </c>
      <c r="U115" s="2">
        <f t="shared" si="27"/>
        <v>3.2193211488250606E-2</v>
      </c>
      <c r="V115" s="2"/>
    </row>
    <row r="116" spans="1:33" x14ac:dyDescent="0.3">
      <c r="A116" s="5">
        <v>151</v>
      </c>
      <c r="B116" s="6">
        <v>43614</v>
      </c>
      <c r="C116" s="5" t="s">
        <v>159</v>
      </c>
      <c r="D116" s="5" t="s">
        <v>39</v>
      </c>
      <c r="E116" s="5">
        <v>0.36</v>
      </c>
      <c r="F116" s="5" t="s">
        <v>161</v>
      </c>
      <c r="G116" s="5" t="s">
        <v>41</v>
      </c>
      <c r="H116" s="5">
        <v>0.64</v>
      </c>
      <c r="J116" s="4">
        <v>2.0499999999999998</v>
      </c>
      <c r="K116" s="4">
        <v>1.8</v>
      </c>
      <c r="L116" s="4"/>
      <c r="M116" s="4"/>
      <c r="N116" s="4"/>
      <c r="O116" s="4"/>
      <c r="P116" s="4"/>
      <c r="Q116" s="4"/>
      <c r="R116" t="s">
        <v>222</v>
      </c>
      <c r="S116" s="2">
        <f t="shared" si="30"/>
        <v>0.46753246753246758</v>
      </c>
      <c r="T116" s="2">
        <f t="shared" si="31"/>
        <v>0.53246753246753242</v>
      </c>
      <c r="U116" s="2">
        <f t="shared" si="27"/>
        <v>0.10753246753246759</v>
      </c>
      <c r="V116" s="2"/>
    </row>
    <row r="117" spans="1:33" x14ac:dyDescent="0.3">
      <c r="A117" s="5">
        <v>152</v>
      </c>
      <c r="B117" s="6">
        <v>43614</v>
      </c>
      <c r="C117" s="5" t="s">
        <v>85</v>
      </c>
      <c r="D117" s="5" t="s">
        <v>32</v>
      </c>
      <c r="E117" s="5">
        <v>0.45</v>
      </c>
      <c r="F117" s="5" t="s">
        <v>136</v>
      </c>
      <c r="G117" s="5" t="s">
        <v>30</v>
      </c>
      <c r="H117" s="5">
        <v>0.55000000000000004</v>
      </c>
      <c r="J117" s="4">
        <v>1.95</v>
      </c>
      <c r="K117" s="4">
        <v>1.86</v>
      </c>
      <c r="L117" s="4"/>
      <c r="M117" s="4"/>
      <c r="N117" s="4"/>
      <c r="O117" s="4"/>
      <c r="P117" s="4"/>
      <c r="Q117" s="4"/>
      <c r="S117" s="2">
        <f t="shared" si="30"/>
        <v>0.48818897637795272</v>
      </c>
      <c r="T117" s="2">
        <f t="shared" si="31"/>
        <v>0.51181102362204722</v>
      </c>
      <c r="U117" s="2">
        <f t="shared" si="27"/>
        <v>3.8188976377952821E-2</v>
      </c>
      <c r="V117" s="2"/>
    </row>
    <row r="118" spans="1:33" x14ac:dyDescent="0.3">
      <c r="A118" s="5">
        <v>153</v>
      </c>
      <c r="B118" s="6">
        <v>43614</v>
      </c>
      <c r="C118" s="5" t="s">
        <v>90</v>
      </c>
      <c r="D118" s="5" t="s">
        <v>28</v>
      </c>
      <c r="E118" s="5">
        <v>0.5</v>
      </c>
      <c r="F118" s="5" t="s">
        <v>157</v>
      </c>
      <c r="G118" s="5" t="s">
        <v>63</v>
      </c>
      <c r="H118" s="5">
        <v>0.5</v>
      </c>
      <c r="J118" s="4">
        <v>2.0499999999999998</v>
      </c>
      <c r="K118" s="4">
        <v>1.86</v>
      </c>
      <c r="L118" s="4"/>
      <c r="M118" s="4"/>
      <c r="N118" s="4"/>
      <c r="O118" s="4"/>
      <c r="P118" s="4"/>
      <c r="Q118" s="4"/>
      <c r="S118" s="2">
        <f t="shared" si="30"/>
        <v>0.47570332480818422</v>
      </c>
      <c r="T118" s="2">
        <f t="shared" si="31"/>
        <v>0.52429667519181589</v>
      </c>
      <c r="U118" s="2">
        <f t="shared" si="27"/>
        <v>-2.4296675191815886E-2</v>
      </c>
      <c r="V118" s="2"/>
    </row>
    <row r="119" spans="1:33" x14ac:dyDescent="0.3">
      <c r="A119" s="5">
        <v>154</v>
      </c>
      <c r="B119" s="6">
        <v>43614</v>
      </c>
      <c r="C119" s="5" t="s">
        <v>218</v>
      </c>
      <c r="D119" s="5" t="s">
        <v>69</v>
      </c>
      <c r="E119" s="5">
        <v>0.52</v>
      </c>
      <c r="F119" s="5" t="s">
        <v>26</v>
      </c>
      <c r="G119" s="5" t="s">
        <v>27</v>
      </c>
      <c r="H119" s="5">
        <v>0.48</v>
      </c>
      <c r="J119" s="4">
        <v>2.4500000000000002</v>
      </c>
      <c r="K119" s="4">
        <v>1.6</v>
      </c>
      <c r="L119" s="4"/>
      <c r="M119" s="4"/>
      <c r="N119" s="4"/>
      <c r="O119" s="4"/>
      <c r="P119" s="4"/>
      <c r="Q119" s="4"/>
      <c r="R119" t="s">
        <v>223</v>
      </c>
      <c r="S119" s="2">
        <f t="shared" si="30"/>
        <v>0.39506172839506187</v>
      </c>
      <c r="T119" s="2">
        <f t="shared" si="31"/>
        <v>0.60493827160493829</v>
      </c>
      <c r="U119" s="2">
        <f t="shared" si="27"/>
        <v>-0.12493827160493831</v>
      </c>
      <c r="V119" s="2"/>
    </row>
    <row r="120" spans="1:33" x14ac:dyDescent="0.3">
      <c r="A120" s="5">
        <v>155</v>
      </c>
      <c r="B120" s="6">
        <v>43614</v>
      </c>
      <c r="C120" s="5" t="s">
        <v>150</v>
      </c>
      <c r="D120" s="5" t="s">
        <v>51</v>
      </c>
      <c r="E120" s="5">
        <v>0.4</v>
      </c>
      <c r="F120" s="5" t="s">
        <v>152</v>
      </c>
      <c r="G120" s="5" t="s">
        <v>53</v>
      </c>
      <c r="H120" s="5">
        <v>0.6</v>
      </c>
      <c r="J120" s="4">
        <v>2.85</v>
      </c>
      <c r="K120" s="4">
        <v>1.44</v>
      </c>
      <c r="L120" s="4"/>
      <c r="M120" s="4"/>
      <c r="N120" s="4"/>
      <c r="O120" s="4"/>
      <c r="P120" s="4"/>
      <c r="Q120" s="4"/>
      <c r="S120" s="2">
        <f t="shared" si="30"/>
        <v>0.33566433566433562</v>
      </c>
      <c r="T120" s="2">
        <f t="shared" si="31"/>
        <v>0.66433566433566438</v>
      </c>
      <c r="U120" s="2">
        <f t="shared" si="27"/>
        <v>-6.43356643356644E-2</v>
      </c>
      <c r="V120" s="2"/>
      <c r="X120">
        <v>50</v>
      </c>
      <c r="Y120" s="3">
        <v>0</v>
      </c>
      <c r="AE120">
        <v>0</v>
      </c>
    </row>
    <row r="121" spans="1:33" x14ac:dyDescent="0.3">
      <c r="A121" s="5">
        <v>156</v>
      </c>
      <c r="B121" s="6">
        <v>43614</v>
      </c>
      <c r="C121" s="5" t="s">
        <v>74</v>
      </c>
      <c r="D121" s="5" t="s">
        <v>75</v>
      </c>
      <c r="E121" s="5">
        <v>0.5</v>
      </c>
      <c r="F121" s="5" t="s">
        <v>147</v>
      </c>
      <c r="G121" s="5" t="s">
        <v>25</v>
      </c>
      <c r="H121" s="5">
        <v>0.5</v>
      </c>
      <c r="J121" s="4">
        <v>1.8</v>
      </c>
      <c r="K121" s="4">
        <v>2.0499999999999998</v>
      </c>
      <c r="L121" s="4"/>
      <c r="M121" s="4"/>
      <c r="N121" s="4"/>
      <c r="O121" s="4"/>
      <c r="P121" s="4"/>
      <c r="Q121" s="4"/>
      <c r="S121" s="2">
        <f t="shared" si="30"/>
        <v>0.53246753246753242</v>
      </c>
      <c r="T121" s="2">
        <f t="shared" si="31"/>
        <v>0.46753246753246758</v>
      </c>
      <c r="U121" s="2">
        <f t="shared" si="27"/>
        <v>3.2467532467532423E-2</v>
      </c>
      <c r="V121" s="2"/>
    </row>
    <row r="122" spans="1:33" x14ac:dyDescent="0.3">
      <c r="A122" s="5">
        <v>158</v>
      </c>
      <c r="B122" s="6">
        <v>43614</v>
      </c>
      <c r="C122" s="5" t="s">
        <v>219</v>
      </c>
      <c r="D122" s="5" t="s">
        <v>47</v>
      </c>
      <c r="E122" s="5">
        <v>0.49</v>
      </c>
      <c r="F122" s="5" t="s">
        <v>139</v>
      </c>
      <c r="G122" s="5" t="s">
        <v>21</v>
      </c>
      <c r="H122" s="5">
        <v>0.51</v>
      </c>
      <c r="J122" s="4">
        <v>2.4500000000000002</v>
      </c>
      <c r="K122" s="4">
        <v>1.6</v>
      </c>
      <c r="L122" s="4"/>
      <c r="M122" s="4"/>
      <c r="N122" s="4"/>
      <c r="O122" s="4"/>
      <c r="P122" s="4"/>
      <c r="Q122" s="4"/>
      <c r="S122" s="2">
        <f t="shared" ref="S122:S127" si="32">IFERROR((100-(J122/(SUM(J122:K122))*100))/100,"")</f>
        <v>0.39506172839506187</v>
      </c>
      <c r="T122" s="2">
        <f t="shared" ref="T122:T127" si="33">IFERROR((100-(K122/(SUM(J122:K122))*100))/100,"")</f>
        <v>0.60493827160493829</v>
      </c>
      <c r="U122" s="2">
        <f t="shared" si="27"/>
        <v>-9.4938271604938285E-2</v>
      </c>
      <c r="V122" s="2"/>
      <c r="X122">
        <v>50</v>
      </c>
      <c r="Y122" s="3">
        <f>X122*J122</f>
        <v>122.50000000000001</v>
      </c>
      <c r="AB122" s="5">
        <v>122.5</v>
      </c>
    </row>
    <row r="123" spans="1:33" x14ac:dyDescent="0.3">
      <c r="A123" s="5">
        <v>159</v>
      </c>
      <c r="B123" s="6">
        <v>43614</v>
      </c>
      <c r="C123" s="5" t="s">
        <v>220</v>
      </c>
      <c r="D123" s="5" t="s">
        <v>19</v>
      </c>
      <c r="E123" s="5">
        <v>0.46</v>
      </c>
      <c r="F123" s="5" t="s">
        <v>154</v>
      </c>
      <c r="G123" s="5" t="s">
        <v>34</v>
      </c>
      <c r="H123" s="5">
        <v>0.54</v>
      </c>
      <c r="J123" s="4">
        <v>1.86</v>
      </c>
      <c r="K123" s="4">
        <v>1.95</v>
      </c>
      <c r="L123" s="4"/>
      <c r="M123" s="4"/>
      <c r="N123" s="4"/>
      <c r="O123" s="4"/>
      <c r="P123" s="4"/>
      <c r="Q123" s="4"/>
      <c r="S123" s="2">
        <f t="shared" si="32"/>
        <v>0.51181102362204722</v>
      </c>
      <c r="T123" s="2">
        <f t="shared" si="33"/>
        <v>0.48818897637795272</v>
      </c>
      <c r="U123" s="2">
        <f t="shared" ref="U123:U127" si="34">H123-T123</f>
        <v>5.1811023622047314E-2</v>
      </c>
      <c r="V123" s="2"/>
      <c r="X123">
        <v>50</v>
      </c>
      <c r="Y123" s="3">
        <v>0</v>
      </c>
      <c r="AF123">
        <v>0</v>
      </c>
    </row>
    <row r="124" spans="1:33" x14ac:dyDescent="0.3">
      <c r="A124" s="5">
        <v>160</v>
      </c>
      <c r="B124" s="6">
        <v>43614</v>
      </c>
      <c r="C124" s="5" t="s">
        <v>221</v>
      </c>
      <c r="D124" s="5" t="s">
        <v>67</v>
      </c>
      <c r="E124" s="5">
        <v>0.54</v>
      </c>
      <c r="F124" s="5" t="s">
        <v>91</v>
      </c>
      <c r="G124" s="5" t="s">
        <v>62</v>
      </c>
      <c r="H124" s="5">
        <v>0.46</v>
      </c>
      <c r="J124" s="4">
        <v>1.95</v>
      </c>
      <c r="K124" s="4">
        <v>1.86</v>
      </c>
      <c r="L124" s="4"/>
      <c r="M124" s="4"/>
      <c r="N124" s="4"/>
      <c r="O124" s="4"/>
      <c r="P124" s="4"/>
      <c r="Q124" s="4"/>
      <c r="S124" s="2">
        <f t="shared" si="32"/>
        <v>0.48818897637795272</v>
      </c>
      <c r="T124" s="2">
        <f t="shared" si="33"/>
        <v>0.51181102362204722</v>
      </c>
      <c r="U124" s="2">
        <f t="shared" si="34"/>
        <v>-5.1811023622047203E-2</v>
      </c>
      <c r="V124" s="2"/>
      <c r="X124">
        <v>50</v>
      </c>
      <c r="Y124" s="3">
        <v>0</v>
      </c>
      <c r="AF124">
        <v>0</v>
      </c>
    </row>
    <row r="125" spans="1:33" x14ac:dyDescent="0.3">
      <c r="A125" s="5">
        <v>161</v>
      </c>
      <c r="B125" s="6">
        <v>43614</v>
      </c>
      <c r="C125" s="5" t="s">
        <v>70</v>
      </c>
      <c r="D125" s="5" t="s">
        <v>15</v>
      </c>
      <c r="E125" s="5">
        <v>0.5</v>
      </c>
      <c r="F125" s="5" t="s">
        <v>158</v>
      </c>
      <c r="G125" s="5" t="s">
        <v>59</v>
      </c>
      <c r="H125" s="5">
        <v>0.5</v>
      </c>
      <c r="J125" s="4">
        <v>1.76</v>
      </c>
      <c r="K125" s="4">
        <v>2.1</v>
      </c>
      <c r="L125" s="4"/>
      <c r="M125" s="4"/>
      <c r="N125" s="4"/>
      <c r="O125" s="4"/>
      <c r="P125" s="4"/>
      <c r="Q125" s="4"/>
      <c r="S125" s="2">
        <f t="shared" si="32"/>
        <v>0.54404145077720212</v>
      </c>
      <c r="T125" s="2">
        <f t="shared" si="33"/>
        <v>0.45595854922279799</v>
      </c>
      <c r="U125" s="2">
        <f t="shared" si="34"/>
        <v>4.4041450777202007E-2</v>
      </c>
      <c r="V125" s="2"/>
      <c r="Z125" s="5"/>
      <c r="AA125" s="5"/>
      <c r="AC125" s="5"/>
      <c r="AD125" s="5"/>
      <c r="AE125" s="5"/>
      <c r="AF125" s="5"/>
      <c r="AG125" s="5"/>
    </row>
    <row r="126" spans="1:33" x14ac:dyDescent="0.3">
      <c r="A126" s="5">
        <v>0</v>
      </c>
      <c r="B126" s="6">
        <v>43614</v>
      </c>
      <c r="C126" s="5" t="s">
        <v>89</v>
      </c>
      <c r="D126" s="5" t="s">
        <v>57</v>
      </c>
      <c r="E126" s="5">
        <v>0.39</v>
      </c>
      <c r="F126" s="5" t="s">
        <v>145</v>
      </c>
      <c r="G126" s="5" t="s">
        <v>17</v>
      </c>
      <c r="H126" s="5">
        <v>0.61</v>
      </c>
      <c r="J126" s="4">
        <v>2.6</v>
      </c>
      <c r="K126" s="4">
        <v>1.55</v>
      </c>
      <c r="L126" s="4"/>
      <c r="M126" s="4"/>
      <c r="N126" s="4"/>
      <c r="O126" s="4"/>
      <c r="P126" s="4"/>
      <c r="Q126" s="4"/>
      <c r="S126" s="2">
        <f t="shared" si="32"/>
        <v>0.37349397590361444</v>
      </c>
      <c r="T126" s="2">
        <f t="shared" si="33"/>
        <v>0.62650602409638556</v>
      </c>
      <c r="U126" s="2">
        <f t="shared" si="34"/>
        <v>-1.6506024096385574E-2</v>
      </c>
      <c r="V126" s="2"/>
      <c r="Z126" s="5"/>
      <c r="AA126" s="5"/>
      <c r="AC126" s="5"/>
      <c r="AD126" s="5"/>
      <c r="AE126" s="5"/>
      <c r="AF126" s="5"/>
      <c r="AG126" s="5"/>
    </row>
    <row r="127" spans="1:33" x14ac:dyDescent="0.3">
      <c r="A127" s="5">
        <v>162</v>
      </c>
      <c r="B127" s="6">
        <v>43615</v>
      </c>
      <c r="C127" s="5" t="s">
        <v>79</v>
      </c>
      <c r="D127" s="5" t="s">
        <v>69</v>
      </c>
      <c r="E127" s="5">
        <v>0.55000000000000004</v>
      </c>
      <c r="F127" s="5" t="s">
        <v>43</v>
      </c>
      <c r="G127" s="5" t="s">
        <v>27</v>
      </c>
      <c r="H127" s="5">
        <v>0.45</v>
      </c>
      <c r="J127" s="4">
        <v>1.9</v>
      </c>
      <c r="K127" s="4">
        <v>1.9</v>
      </c>
      <c r="L127" s="4"/>
      <c r="M127" s="4"/>
      <c r="N127" s="4"/>
      <c r="O127" s="4"/>
      <c r="P127" s="4"/>
      <c r="Q127" s="4"/>
      <c r="S127" s="2">
        <f t="shared" si="32"/>
        <v>0.5</v>
      </c>
      <c r="T127" s="2">
        <f t="shared" si="33"/>
        <v>0.5</v>
      </c>
      <c r="U127" s="2">
        <f t="shared" si="34"/>
        <v>-4.9999999999999989E-2</v>
      </c>
      <c r="V127" s="2"/>
      <c r="X127" s="20">
        <v>50</v>
      </c>
      <c r="Y127" s="3">
        <f>X127*J127</f>
        <v>95</v>
      </c>
      <c r="Z127" s="5"/>
      <c r="AA127" s="5"/>
      <c r="AC127" s="5"/>
      <c r="AD127" s="5"/>
      <c r="AE127" s="5"/>
      <c r="AF127" s="5">
        <v>95</v>
      </c>
      <c r="AG127" s="5"/>
    </row>
    <row r="128" spans="1:33" x14ac:dyDescent="0.3">
      <c r="A128" s="5">
        <v>163</v>
      </c>
      <c r="B128" s="6">
        <v>43615</v>
      </c>
      <c r="C128" s="5" t="s">
        <v>234</v>
      </c>
      <c r="D128" s="5" t="s">
        <v>75</v>
      </c>
      <c r="E128" s="5">
        <v>0.49</v>
      </c>
      <c r="F128" s="5" t="s">
        <v>173</v>
      </c>
      <c r="G128" s="5" t="s">
        <v>25</v>
      </c>
      <c r="H128" s="5">
        <v>0.51</v>
      </c>
      <c r="J128" s="4"/>
      <c r="K128" s="4"/>
      <c r="L128" s="4"/>
      <c r="M128" s="4"/>
      <c r="N128" s="4"/>
      <c r="O128" s="4"/>
      <c r="P128" s="4"/>
      <c r="Q128" s="4"/>
      <c r="S128" s="2" t="str">
        <f t="shared" ref="S128:S152" si="35">IFERROR((100-(J128/(SUM(J128:K128))*100))/100,"")</f>
        <v/>
      </c>
      <c r="T128" s="2" t="str">
        <f t="shared" ref="T128:T152" si="36">IFERROR((100-(K128/(SUM(J128:K128))*100))/100,"")</f>
        <v/>
      </c>
      <c r="U128" s="2"/>
      <c r="V128" s="2"/>
      <c r="Z128" s="5"/>
      <c r="AA128" s="5"/>
      <c r="AC128" s="5"/>
      <c r="AD128" s="5"/>
      <c r="AE128" s="5"/>
      <c r="AF128" s="5"/>
      <c r="AG128" s="5"/>
    </row>
    <row r="129" spans="1:33" x14ac:dyDescent="0.3">
      <c r="A129" s="5">
        <v>164</v>
      </c>
      <c r="B129" s="6">
        <v>43615</v>
      </c>
      <c r="C129" s="5" t="s">
        <v>171</v>
      </c>
      <c r="D129" s="5" t="s">
        <v>15</v>
      </c>
      <c r="E129" s="5">
        <v>0.48</v>
      </c>
      <c r="F129" s="5" t="s">
        <v>180</v>
      </c>
      <c r="G129" s="5" t="s">
        <v>59</v>
      </c>
      <c r="H129" s="5">
        <v>0.52</v>
      </c>
      <c r="J129" s="4">
        <v>2.2000000000000002</v>
      </c>
      <c r="K129" s="4">
        <v>1.71</v>
      </c>
      <c r="L129" s="4"/>
      <c r="M129" s="4"/>
      <c r="N129" s="4"/>
      <c r="O129" s="4"/>
      <c r="P129" s="4"/>
      <c r="Q129" s="4"/>
      <c r="S129" s="2">
        <f t="shared" si="35"/>
        <v>0.4373401534526854</v>
      </c>
      <c r="T129" s="2">
        <f t="shared" si="36"/>
        <v>0.5626598465473146</v>
      </c>
      <c r="U129" s="2">
        <f t="shared" ref="U129:U152" si="37">H129-T129</f>
        <v>-4.2659846547314584E-2</v>
      </c>
      <c r="V129" s="2"/>
      <c r="Z129" s="5"/>
      <c r="AA129" s="5"/>
      <c r="AC129" s="5"/>
      <c r="AD129" s="5"/>
      <c r="AE129" s="5"/>
      <c r="AF129" s="5"/>
      <c r="AG129" s="5"/>
    </row>
    <row r="130" spans="1:33" x14ac:dyDescent="0.3">
      <c r="A130" s="5">
        <v>165</v>
      </c>
      <c r="B130" s="6">
        <v>43615</v>
      </c>
      <c r="C130" s="5" t="s">
        <v>153</v>
      </c>
      <c r="D130" s="5" t="s">
        <v>30</v>
      </c>
      <c r="E130" s="5">
        <v>0.59</v>
      </c>
      <c r="F130" s="5" t="s">
        <v>82</v>
      </c>
      <c r="G130" s="5" t="s">
        <v>36</v>
      </c>
      <c r="H130" s="5">
        <v>0.41</v>
      </c>
      <c r="J130" s="4">
        <v>1.66</v>
      </c>
      <c r="K130" s="4">
        <v>2.2999999999999998</v>
      </c>
      <c r="L130" s="4"/>
      <c r="M130" s="4"/>
      <c r="N130" s="4"/>
      <c r="O130" s="4"/>
      <c r="P130" s="4"/>
      <c r="Q130" s="4"/>
      <c r="S130" s="2">
        <f t="shared" si="35"/>
        <v>0.58080808080808088</v>
      </c>
      <c r="T130" s="2">
        <f t="shared" si="36"/>
        <v>0.41919191919191923</v>
      </c>
      <c r="U130" s="2">
        <f t="shared" si="37"/>
        <v>-9.1919191919192511E-3</v>
      </c>
      <c r="V130" s="2"/>
      <c r="Z130" s="5"/>
      <c r="AA130" s="5"/>
      <c r="AC130" s="5"/>
      <c r="AD130" s="5"/>
      <c r="AE130" s="5"/>
      <c r="AF130" s="5"/>
      <c r="AG130" s="5"/>
    </row>
    <row r="131" spans="1:33" x14ac:dyDescent="0.3">
      <c r="A131" s="5">
        <v>166</v>
      </c>
      <c r="B131" s="6">
        <v>43615</v>
      </c>
      <c r="C131" s="5" t="s">
        <v>54</v>
      </c>
      <c r="D131" s="5" t="s">
        <v>55</v>
      </c>
      <c r="E131" s="5">
        <v>0.49</v>
      </c>
      <c r="F131" s="5" t="s">
        <v>96</v>
      </c>
      <c r="G131" s="5" t="s">
        <v>16</v>
      </c>
      <c r="H131" s="5">
        <v>0.51</v>
      </c>
      <c r="J131" s="4">
        <v>1.74</v>
      </c>
      <c r="K131" s="4">
        <v>2.15</v>
      </c>
      <c r="L131" s="4"/>
      <c r="M131" s="4"/>
      <c r="N131" s="4"/>
      <c r="O131" s="4"/>
      <c r="P131" s="4"/>
      <c r="Q131" s="4"/>
      <c r="S131" s="2">
        <f t="shared" si="35"/>
        <v>0.55269922879177369</v>
      </c>
      <c r="T131" s="2">
        <f t="shared" si="36"/>
        <v>0.4473007712082262</v>
      </c>
      <c r="U131" s="2">
        <f t="shared" si="37"/>
        <v>6.2699228791773809E-2</v>
      </c>
      <c r="V131" s="2"/>
      <c r="X131" s="20">
        <v>50</v>
      </c>
      <c r="Y131" s="3">
        <v>0</v>
      </c>
      <c r="Z131" s="5"/>
      <c r="AA131" s="5"/>
      <c r="AC131" s="5"/>
      <c r="AD131" s="5"/>
      <c r="AE131" s="5">
        <v>0</v>
      </c>
      <c r="AF131" s="5"/>
      <c r="AG131" s="5"/>
    </row>
    <row r="132" spans="1:33" x14ac:dyDescent="0.3">
      <c r="A132" s="5">
        <v>167</v>
      </c>
      <c r="B132" s="6">
        <v>43615</v>
      </c>
      <c r="C132" s="5" t="s">
        <v>64</v>
      </c>
      <c r="D132" s="5" t="s">
        <v>65</v>
      </c>
      <c r="E132" s="5">
        <v>0.5</v>
      </c>
      <c r="F132" s="5" t="s">
        <v>52</v>
      </c>
      <c r="G132" s="5" t="s">
        <v>53</v>
      </c>
      <c r="H132" s="5">
        <v>0.5</v>
      </c>
      <c r="J132" s="4">
        <v>2.25</v>
      </c>
      <c r="K132" s="4">
        <v>1.68</v>
      </c>
      <c r="L132" s="4"/>
      <c r="M132" s="4"/>
      <c r="N132" s="4"/>
      <c r="O132" s="4"/>
      <c r="P132" s="4"/>
      <c r="Q132" s="4"/>
      <c r="S132" s="2">
        <f t="shared" si="35"/>
        <v>0.42748091603053434</v>
      </c>
      <c r="T132" s="2">
        <f t="shared" si="36"/>
        <v>0.57251908396946571</v>
      </c>
      <c r="U132" s="2">
        <f t="shared" si="37"/>
        <v>-7.2519083969465714E-2</v>
      </c>
      <c r="V132" s="2"/>
      <c r="X132" s="20">
        <v>50</v>
      </c>
      <c r="Y132" s="3">
        <v>0</v>
      </c>
      <c r="Z132" s="5"/>
      <c r="AA132" s="5"/>
      <c r="AC132" s="5"/>
      <c r="AD132" s="5">
        <v>0</v>
      </c>
      <c r="AE132" s="5"/>
      <c r="AF132" s="5"/>
      <c r="AG132" s="5"/>
    </row>
    <row r="133" spans="1:33" x14ac:dyDescent="0.3">
      <c r="A133" s="5">
        <v>168</v>
      </c>
      <c r="B133" s="6">
        <v>43615</v>
      </c>
      <c r="C133" s="5" t="s">
        <v>156</v>
      </c>
      <c r="D133" s="5" t="s">
        <v>67</v>
      </c>
      <c r="E133" s="5">
        <v>0.43</v>
      </c>
      <c r="F133" s="5" t="s">
        <v>95</v>
      </c>
      <c r="G133" s="5" t="s">
        <v>39</v>
      </c>
      <c r="H133" s="5">
        <v>0.56999999999999995</v>
      </c>
      <c r="J133" s="4">
        <v>2.35</v>
      </c>
      <c r="K133" s="4">
        <v>1.64</v>
      </c>
      <c r="L133" s="4"/>
      <c r="M133" s="4"/>
      <c r="N133" s="4"/>
      <c r="O133" s="4"/>
      <c r="P133" s="4"/>
      <c r="Q133" s="4"/>
      <c r="S133" s="2">
        <f t="shared" si="35"/>
        <v>0.41102756892230574</v>
      </c>
      <c r="T133" s="2">
        <f t="shared" si="36"/>
        <v>0.58897243107769426</v>
      </c>
      <c r="U133" s="2">
        <f t="shared" si="37"/>
        <v>-1.8972431077694307E-2</v>
      </c>
      <c r="V133" s="2"/>
      <c r="Z133" s="5"/>
      <c r="AA133" s="5"/>
      <c r="AC133" s="5"/>
      <c r="AD133" s="5"/>
      <c r="AE133" s="5"/>
      <c r="AF133" s="5"/>
      <c r="AG133" s="5"/>
    </row>
    <row r="134" spans="1:33" x14ac:dyDescent="0.3">
      <c r="A134" s="5">
        <v>169</v>
      </c>
      <c r="B134" s="6">
        <v>43615</v>
      </c>
      <c r="C134" s="5" t="s">
        <v>177</v>
      </c>
      <c r="D134" s="5" t="s">
        <v>32</v>
      </c>
      <c r="E134" s="5">
        <v>0.66</v>
      </c>
      <c r="F134" s="5" t="s">
        <v>167</v>
      </c>
      <c r="G134" s="5" t="s">
        <v>62</v>
      </c>
      <c r="H134" s="5">
        <v>0.34</v>
      </c>
      <c r="J134" s="4">
        <v>1.5</v>
      </c>
      <c r="K134" s="4">
        <v>2.7</v>
      </c>
      <c r="L134" s="4"/>
      <c r="M134" s="4"/>
      <c r="N134" s="4"/>
      <c r="O134" s="4"/>
      <c r="P134" s="4"/>
      <c r="Q134" s="4"/>
      <c r="S134" s="2">
        <f t="shared" si="35"/>
        <v>0.64285714285714279</v>
      </c>
      <c r="T134" s="2">
        <f t="shared" si="36"/>
        <v>0.3571428571428571</v>
      </c>
      <c r="U134" s="2">
        <f t="shared" si="37"/>
        <v>-1.7142857142857071E-2</v>
      </c>
      <c r="V134" s="2"/>
      <c r="Z134" s="5"/>
      <c r="AA134" s="5"/>
      <c r="AC134" s="5"/>
      <c r="AD134" s="5"/>
      <c r="AE134" s="5"/>
      <c r="AF134" s="5"/>
      <c r="AG134" s="5"/>
    </row>
    <row r="135" spans="1:33" x14ac:dyDescent="0.3">
      <c r="A135" s="5">
        <v>170</v>
      </c>
      <c r="B135" s="6">
        <v>43615</v>
      </c>
      <c r="C135" s="5" t="s">
        <v>175</v>
      </c>
      <c r="D135" s="5" t="s">
        <v>57</v>
      </c>
      <c r="E135" s="5">
        <v>0.36</v>
      </c>
      <c r="F135" s="5" t="s">
        <v>73</v>
      </c>
      <c r="G135" s="5" t="s">
        <v>17</v>
      </c>
      <c r="H135" s="5">
        <v>0.64</v>
      </c>
      <c r="J135" s="4">
        <v>3.3</v>
      </c>
      <c r="K135" s="4">
        <v>1.35</v>
      </c>
      <c r="L135" s="4"/>
      <c r="M135" s="4"/>
      <c r="N135" s="4"/>
      <c r="O135" s="4"/>
      <c r="P135" s="4"/>
      <c r="Q135" s="4"/>
      <c r="S135" s="2">
        <f t="shared" si="35"/>
        <v>0.29032258064516142</v>
      </c>
      <c r="T135" s="2">
        <f t="shared" si="36"/>
        <v>0.70967741935483875</v>
      </c>
      <c r="U135" s="2">
        <f t="shared" si="37"/>
        <v>-6.9677419354838732E-2</v>
      </c>
      <c r="V135" s="2"/>
      <c r="X135" s="20">
        <v>50</v>
      </c>
      <c r="Y135" s="3">
        <v>0</v>
      </c>
      <c r="Z135" s="5"/>
      <c r="AA135" s="5"/>
      <c r="AC135" s="5"/>
      <c r="AD135" s="5">
        <v>0</v>
      </c>
      <c r="AE135" s="5"/>
      <c r="AF135" s="5"/>
      <c r="AG135" s="5"/>
    </row>
    <row r="136" spans="1:33" x14ac:dyDescent="0.3">
      <c r="A136" s="5">
        <v>0</v>
      </c>
      <c r="B136" s="6">
        <v>43615</v>
      </c>
      <c r="C136" s="5" t="s">
        <v>66</v>
      </c>
      <c r="D136" s="5" t="s">
        <v>38</v>
      </c>
      <c r="E136" s="5">
        <v>0.49</v>
      </c>
      <c r="F136" s="5" t="s">
        <v>71</v>
      </c>
      <c r="G136" s="5" t="s">
        <v>41</v>
      </c>
      <c r="H136" s="5">
        <v>0.51</v>
      </c>
      <c r="J136" s="4">
        <v>1.9</v>
      </c>
      <c r="K136" s="4">
        <v>1.9</v>
      </c>
      <c r="L136" s="4"/>
      <c r="M136" s="4"/>
      <c r="N136" s="4"/>
      <c r="O136" s="4"/>
      <c r="P136" s="4"/>
      <c r="Q136" s="4"/>
      <c r="S136" s="2">
        <f t="shared" si="35"/>
        <v>0.5</v>
      </c>
      <c r="T136" s="2">
        <f t="shared" si="36"/>
        <v>0.5</v>
      </c>
      <c r="U136" s="2">
        <f t="shared" si="37"/>
        <v>1.0000000000000009E-2</v>
      </c>
      <c r="V136" s="2"/>
      <c r="Z136" s="5"/>
      <c r="AA136" s="5"/>
      <c r="AC136" s="5"/>
      <c r="AD136" s="5"/>
      <c r="AE136" s="5"/>
      <c r="AF136" s="5"/>
      <c r="AG136" s="5"/>
    </row>
    <row r="137" spans="1:33" x14ac:dyDescent="0.3">
      <c r="A137" s="5">
        <v>172</v>
      </c>
      <c r="B137" s="6">
        <v>43616</v>
      </c>
      <c r="C137" s="5" t="s">
        <v>176</v>
      </c>
      <c r="D137" s="5" t="s">
        <v>55</v>
      </c>
      <c r="E137" s="5">
        <v>0.52</v>
      </c>
      <c r="F137" s="5" t="s">
        <v>72</v>
      </c>
      <c r="G137" s="5" t="s">
        <v>16</v>
      </c>
      <c r="H137" s="5">
        <v>0.48</v>
      </c>
      <c r="J137" s="4">
        <v>1.8</v>
      </c>
      <c r="K137" s="4">
        <v>2</v>
      </c>
      <c r="L137" s="4"/>
      <c r="M137" s="4"/>
      <c r="N137" s="4"/>
      <c r="O137" s="4"/>
      <c r="P137" s="4"/>
      <c r="Q137" s="4"/>
      <c r="S137" s="2">
        <f t="shared" si="35"/>
        <v>0.52631578947368418</v>
      </c>
      <c r="T137" s="2">
        <f t="shared" si="36"/>
        <v>0.47368421052631582</v>
      </c>
      <c r="U137" s="2">
        <f t="shared" si="37"/>
        <v>6.3157894736841635E-3</v>
      </c>
      <c r="V137" s="2"/>
      <c r="Z137" s="5"/>
      <c r="AA137" s="5"/>
      <c r="AC137" s="5"/>
      <c r="AD137" s="5"/>
      <c r="AE137" s="5"/>
      <c r="AF137" s="5"/>
      <c r="AG137" s="5"/>
    </row>
    <row r="138" spans="1:33" x14ac:dyDescent="0.3">
      <c r="A138" s="5">
        <v>173</v>
      </c>
      <c r="B138" s="6">
        <v>43616</v>
      </c>
      <c r="C138" s="5" t="s">
        <v>163</v>
      </c>
      <c r="D138" s="5" t="s">
        <v>75</v>
      </c>
      <c r="E138" s="5">
        <v>0.46</v>
      </c>
      <c r="F138" s="5" t="s">
        <v>179</v>
      </c>
      <c r="G138" s="5" t="s">
        <v>63</v>
      </c>
      <c r="H138" s="5">
        <v>0.54</v>
      </c>
      <c r="J138" s="4">
        <v>1.83</v>
      </c>
      <c r="K138" s="4">
        <v>2</v>
      </c>
      <c r="L138" s="4"/>
      <c r="M138" s="4"/>
      <c r="N138" s="4"/>
      <c r="O138" s="4"/>
      <c r="P138" s="4"/>
      <c r="Q138" s="4"/>
      <c r="S138" s="2">
        <f t="shared" si="35"/>
        <v>0.52219321148825071</v>
      </c>
      <c r="T138" s="2">
        <f t="shared" si="36"/>
        <v>0.4778067885117494</v>
      </c>
      <c r="U138" s="2">
        <f t="shared" si="37"/>
        <v>6.2193211488250633E-2</v>
      </c>
      <c r="V138" s="2"/>
      <c r="X138" s="20">
        <v>50</v>
      </c>
      <c r="Y138" s="3">
        <f>X138*K138</f>
        <v>100</v>
      </c>
      <c r="Z138" s="5"/>
      <c r="AA138" s="5"/>
      <c r="AC138" s="5"/>
      <c r="AD138" s="5"/>
      <c r="AE138" s="5">
        <v>100</v>
      </c>
      <c r="AF138" s="5"/>
      <c r="AG138" s="5"/>
    </row>
    <row r="139" spans="1:33" x14ac:dyDescent="0.3">
      <c r="A139" s="5">
        <v>174</v>
      </c>
      <c r="B139" s="6">
        <v>43616</v>
      </c>
      <c r="C139" s="5" t="s">
        <v>153</v>
      </c>
      <c r="D139" s="5" t="s">
        <v>30</v>
      </c>
      <c r="E139" s="5">
        <v>0.56999999999999995</v>
      </c>
      <c r="F139" s="5" t="s">
        <v>82</v>
      </c>
      <c r="G139" s="5" t="s">
        <v>36</v>
      </c>
      <c r="H139" s="5">
        <v>0.43</v>
      </c>
      <c r="J139" s="4">
        <v>1.66</v>
      </c>
      <c r="K139" s="4">
        <v>2.2999999999999998</v>
      </c>
      <c r="L139" s="4"/>
      <c r="M139" s="4"/>
      <c r="N139" s="4"/>
      <c r="O139" s="4"/>
      <c r="P139" s="4"/>
      <c r="Q139" s="4"/>
      <c r="S139" s="2">
        <f t="shared" si="35"/>
        <v>0.58080808080808088</v>
      </c>
      <c r="T139" s="2">
        <f t="shared" si="36"/>
        <v>0.41919191919191923</v>
      </c>
      <c r="U139" s="2">
        <f t="shared" si="37"/>
        <v>1.0808080808080767E-2</v>
      </c>
      <c r="V139" s="2"/>
      <c r="Z139" s="5"/>
      <c r="AA139" s="5"/>
      <c r="AC139" s="5"/>
      <c r="AD139" s="5"/>
      <c r="AE139" s="5"/>
      <c r="AF139" s="5"/>
      <c r="AG139" s="5"/>
    </row>
    <row r="140" spans="1:33" x14ac:dyDescent="0.3">
      <c r="A140" s="5">
        <v>175</v>
      </c>
      <c r="B140" s="6">
        <v>43616</v>
      </c>
      <c r="C140" s="5" t="s">
        <v>174</v>
      </c>
      <c r="D140" s="5" t="s">
        <v>47</v>
      </c>
      <c r="E140" s="5">
        <v>0.57999999999999996</v>
      </c>
      <c r="F140" s="5" t="s">
        <v>78</v>
      </c>
      <c r="G140" s="5" t="s">
        <v>23</v>
      </c>
      <c r="H140" s="5">
        <v>0.42</v>
      </c>
      <c r="J140" s="4">
        <v>1.8</v>
      </c>
      <c r="K140" s="4">
        <v>2.0499999999999998</v>
      </c>
      <c r="L140" s="4"/>
      <c r="M140" s="4"/>
      <c r="N140" s="4"/>
      <c r="O140" s="4"/>
      <c r="P140" s="4"/>
      <c r="Q140" s="4"/>
      <c r="S140" s="2">
        <f t="shared" si="35"/>
        <v>0.53246753246753242</v>
      </c>
      <c r="T140" s="2">
        <f t="shared" si="36"/>
        <v>0.46753246753246758</v>
      </c>
      <c r="U140" s="2">
        <f t="shared" si="37"/>
        <v>-4.7532467532467593E-2</v>
      </c>
      <c r="V140" s="2"/>
      <c r="X140" s="20">
        <v>50</v>
      </c>
      <c r="Z140" s="5"/>
      <c r="AA140" s="5"/>
      <c r="AC140" s="5"/>
      <c r="AD140" s="5"/>
      <c r="AE140" s="5"/>
      <c r="AF140" s="5">
        <v>0</v>
      </c>
      <c r="AG140" s="5"/>
    </row>
    <row r="141" spans="1:33" x14ac:dyDescent="0.3">
      <c r="A141" s="5">
        <v>176</v>
      </c>
      <c r="B141" s="6">
        <v>43616</v>
      </c>
      <c r="C141" s="5" t="s">
        <v>77</v>
      </c>
      <c r="D141" s="5" t="s">
        <v>65</v>
      </c>
      <c r="E141" s="5">
        <v>0.54</v>
      </c>
      <c r="F141" s="5" t="s">
        <v>196</v>
      </c>
      <c r="G141" s="5" t="s">
        <v>53</v>
      </c>
      <c r="H141" s="5">
        <v>0.46</v>
      </c>
      <c r="J141" s="4">
        <v>2.15</v>
      </c>
      <c r="K141" s="4">
        <v>1.74</v>
      </c>
      <c r="L141" s="4"/>
      <c r="M141" s="4"/>
      <c r="N141" s="4"/>
      <c r="O141" s="4"/>
      <c r="P141" s="4"/>
      <c r="Q141" s="4"/>
      <c r="S141" s="2">
        <f t="shared" si="35"/>
        <v>0.4473007712082262</v>
      </c>
      <c r="T141" s="2">
        <f t="shared" si="36"/>
        <v>0.55269922879177369</v>
      </c>
      <c r="U141" s="2">
        <f t="shared" si="37"/>
        <v>-9.2699228791773669E-2</v>
      </c>
      <c r="V141" s="2"/>
      <c r="X141" s="21">
        <v>50</v>
      </c>
      <c r="Y141" s="3">
        <f>X141*J141</f>
        <v>107.5</v>
      </c>
      <c r="Z141" s="5"/>
      <c r="AA141" s="5"/>
      <c r="AB141" s="5">
        <v>107.5</v>
      </c>
      <c r="AC141" s="5"/>
      <c r="AD141" s="5"/>
      <c r="AE141" s="5"/>
      <c r="AF141" s="5"/>
      <c r="AG141" s="5"/>
    </row>
    <row r="142" spans="1:33" x14ac:dyDescent="0.3">
      <c r="A142" s="5">
        <v>177</v>
      </c>
      <c r="B142" s="6">
        <v>43616</v>
      </c>
      <c r="C142" s="5" t="s">
        <v>108</v>
      </c>
      <c r="D142" s="5" t="s">
        <v>28</v>
      </c>
      <c r="E142" s="5">
        <v>0.41</v>
      </c>
      <c r="F142" s="5" t="s">
        <v>93</v>
      </c>
      <c r="G142" s="5" t="s">
        <v>21</v>
      </c>
      <c r="H142" s="5">
        <v>0.59</v>
      </c>
      <c r="J142" s="4">
        <v>2.65</v>
      </c>
      <c r="K142" s="4">
        <v>1.54</v>
      </c>
      <c r="L142" s="4"/>
      <c r="M142" s="4"/>
      <c r="N142" s="4"/>
      <c r="O142" s="4"/>
      <c r="P142" s="4"/>
      <c r="Q142" s="4"/>
      <c r="S142" s="2">
        <f t="shared" si="35"/>
        <v>0.36754176610978517</v>
      </c>
      <c r="T142" s="2">
        <f t="shared" si="36"/>
        <v>0.63245823389021472</v>
      </c>
      <c r="U142" s="2">
        <f t="shared" si="37"/>
        <v>-4.2458233890214747E-2</v>
      </c>
      <c r="V142" s="2"/>
      <c r="Z142" s="5"/>
      <c r="AA142" s="5"/>
      <c r="AC142" s="5"/>
      <c r="AD142" s="5"/>
      <c r="AE142" s="5"/>
      <c r="AF142" s="5"/>
      <c r="AG142" s="5"/>
    </row>
    <row r="143" spans="1:33" x14ac:dyDescent="0.3">
      <c r="A143" s="5">
        <v>178</v>
      </c>
      <c r="B143" s="6">
        <v>43616</v>
      </c>
      <c r="C143" s="5" t="s">
        <v>200</v>
      </c>
      <c r="D143" s="5" t="s">
        <v>67</v>
      </c>
      <c r="E143" s="5">
        <v>0.56000000000000005</v>
      </c>
      <c r="F143" s="5" t="s">
        <v>205</v>
      </c>
      <c r="G143" s="5" t="s">
        <v>39</v>
      </c>
      <c r="H143" s="5">
        <v>0.44</v>
      </c>
      <c r="J143" s="4">
        <v>2</v>
      </c>
      <c r="K143" s="4">
        <v>1.83</v>
      </c>
      <c r="L143" s="4"/>
      <c r="M143" s="4"/>
      <c r="N143" s="4"/>
      <c r="O143" s="4"/>
      <c r="P143" s="4"/>
      <c r="Q143" s="4"/>
      <c r="S143" s="2">
        <f t="shared" si="35"/>
        <v>0.4778067885117494</v>
      </c>
      <c r="T143" s="2">
        <f t="shared" si="36"/>
        <v>0.52219321148825071</v>
      </c>
      <c r="U143" s="2">
        <f t="shared" si="37"/>
        <v>-8.2193211488250706E-2</v>
      </c>
      <c r="V143" s="2"/>
      <c r="X143" s="20">
        <v>50</v>
      </c>
      <c r="Z143" s="5"/>
      <c r="AA143" s="5"/>
      <c r="AC143" s="5">
        <v>0</v>
      </c>
      <c r="AD143" s="5"/>
      <c r="AE143" s="5"/>
      <c r="AF143" s="5"/>
      <c r="AG143" s="5"/>
    </row>
    <row r="144" spans="1:33" x14ac:dyDescent="0.3">
      <c r="A144" s="5">
        <v>179</v>
      </c>
      <c r="B144" s="6">
        <v>43616</v>
      </c>
      <c r="C144" s="5" t="s">
        <v>31</v>
      </c>
      <c r="D144" s="5" t="s">
        <v>32</v>
      </c>
      <c r="E144" s="5">
        <v>0.57999999999999996</v>
      </c>
      <c r="F144" s="5" t="s">
        <v>113</v>
      </c>
      <c r="G144" s="5" t="s">
        <v>62</v>
      </c>
      <c r="H144" s="5">
        <v>0.42</v>
      </c>
      <c r="J144" s="4">
        <v>1.57</v>
      </c>
      <c r="K144" s="4">
        <v>2.5499999999999998</v>
      </c>
      <c r="L144" s="4"/>
      <c r="M144" s="4"/>
      <c r="N144" s="4"/>
      <c r="O144" s="4"/>
      <c r="P144" s="4"/>
      <c r="Q144" s="4"/>
      <c r="S144" s="2">
        <f t="shared" si="35"/>
        <v>0.61893203883495151</v>
      </c>
      <c r="T144" s="2">
        <f t="shared" si="36"/>
        <v>0.3810679611650486</v>
      </c>
      <c r="U144" s="2">
        <f t="shared" si="37"/>
        <v>3.8932038834951388E-2</v>
      </c>
      <c r="V144" s="2"/>
      <c r="Z144" s="5"/>
      <c r="AA144" s="5"/>
      <c r="AC144" s="5"/>
      <c r="AD144" s="5"/>
      <c r="AE144" s="5"/>
      <c r="AF144" s="5"/>
      <c r="AG144" s="5"/>
    </row>
    <row r="145" spans="1:34" x14ac:dyDescent="0.3">
      <c r="A145" s="5">
        <v>180</v>
      </c>
      <c r="B145" s="6">
        <v>43616</v>
      </c>
      <c r="C145" s="5" t="s">
        <v>94</v>
      </c>
      <c r="D145" s="5" t="s">
        <v>19</v>
      </c>
      <c r="E145" s="5">
        <v>0.42</v>
      </c>
      <c r="F145" s="5" t="s">
        <v>68</v>
      </c>
      <c r="G145" s="5" t="s">
        <v>69</v>
      </c>
      <c r="H145" s="5">
        <v>0.57999999999999996</v>
      </c>
      <c r="J145" s="4">
        <v>2.15</v>
      </c>
      <c r="K145" s="4">
        <v>1.74</v>
      </c>
      <c r="L145" s="4"/>
      <c r="M145" s="4"/>
      <c r="N145" s="4"/>
      <c r="O145" s="4"/>
      <c r="P145" s="4"/>
      <c r="Q145" s="4"/>
      <c r="S145" s="2">
        <f t="shared" si="35"/>
        <v>0.4473007712082262</v>
      </c>
      <c r="T145" s="2">
        <f t="shared" si="36"/>
        <v>0.55269922879177369</v>
      </c>
      <c r="U145" s="2">
        <f t="shared" si="37"/>
        <v>2.7300771208226271E-2</v>
      </c>
      <c r="V145" s="2"/>
      <c r="Z145" s="5"/>
      <c r="AA145" s="5"/>
      <c r="AC145" s="5"/>
      <c r="AD145" s="5"/>
      <c r="AE145" s="5"/>
      <c r="AF145" s="5"/>
      <c r="AG145" s="5"/>
    </row>
    <row r="146" spans="1:34" x14ac:dyDescent="0.3">
      <c r="A146" s="5">
        <v>181</v>
      </c>
      <c r="B146" s="6">
        <v>43616</v>
      </c>
      <c r="C146" s="5" t="s">
        <v>170</v>
      </c>
      <c r="D146" s="5" t="s">
        <v>51</v>
      </c>
      <c r="E146" s="5">
        <v>0.42</v>
      </c>
      <c r="F146" s="5" t="s">
        <v>99</v>
      </c>
      <c r="G146" s="5" t="s">
        <v>59</v>
      </c>
      <c r="H146" s="5">
        <v>0.57999999999999996</v>
      </c>
      <c r="J146" s="4">
        <v>3.3</v>
      </c>
      <c r="K146" s="4">
        <v>1.35</v>
      </c>
      <c r="L146" s="4"/>
      <c r="M146" s="4"/>
      <c r="N146" s="4"/>
      <c r="O146" s="4"/>
      <c r="P146" s="4"/>
      <c r="Q146" s="4"/>
      <c r="S146" s="2">
        <f t="shared" si="35"/>
        <v>0.29032258064516142</v>
      </c>
      <c r="T146" s="2">
        <f t="shared" si="36"/>
        <v>0.70967741935483875</v>
      </c>
      <c r="U146" s="2">
        <f t="shared" si="37"/>
        <v>-0.12967741935483879</v>
      </c>
      <c r="V146" s="2"/>
      <c r="X146" s="21">
        <v>50</v>
      </c>
      <c r="Y146" s="3">
        <v>0</v>
      </c>
      <c r="Z146" s="5"/>
      <c r="AA146" s="5">
        <v>0</v>
      </c>
      <c r="AC146" s="5"/>
      <c r="AD146" s="5"/>
      <c r="AE146" s="5"/>
      <c r="AF146" s="5"/>
      <c r="AG146" s="5"/>
    </row>
    <row r="147" spans="1:34" x14ac:dyDescent="0.3">
      <c r="A147" s="5">
        <v>182</v>
      </c>
      <c r="B147" s="6">
        <v>43616</v>
      </c>
      <c r="C147" s="5" t="s">
        <v>106</v>
      </c>
      <c r="D147" s="5" t="s">
        <v>57</v>
      </c>
      <c r="E147" s="5">
        <v>0.53</v>
      </c>
      <c r="F147" s="20" t="s">
        <v>245</v>
      </c>
      <c r="G147" s="5" t="s">
        <v>15</v>
      </c>
      <c r="H147" s="5">
        <v>0.47</v>
      </c>
      <c r="J147" s="4">
        <v>1.83</v>
      </c>
      <c r="K147" s="4">
        <v>2</v>
      </c>
      <c r="L147" s="4"/>
      <c r="M147" s="4"/>
      <c r="N147" s="4"/>
      <c r="O147" s="4"/>
      <c r="P147" s="4"/>
      <c r="Q147" s="4"/>
      <c r="S147" s="2">
        <f t="shared" si="35"/>
        <v>0.52219321148825071</v>
      </c>
      <c r="T147" s="2">
        <f t="shared" si="36"/>
        <v>0.4778067885117494</v>
      </c>
      <c r="U147" s="2">
        <f t="shared" si="37"/>
        <v>-7.8067885117494296E-3</v>
      </c>
      <c r="V147" s="2"/>
      <c r="Z147" s="5"/>
      <c r="AA147" s="5"/>
      <c r="AC147" s="5"/>
      <c r="AD147" s="5"/>
      <c r="AE147" s="5"/>
      <c r="AF147" s="5"/>
      <c r="AG147" s="5"/>
    </row>
    <row r="148" spans="1:34" x14ac:dyDescent="0.3">
      <c r="A148" s="5">
        <v>183</v>
      </c>
      <c r="B148" s="6">
        <v>43616</v>
      </c>
      <c r="C148" s="5" t="s">
        <v>86</v>
      </c>
      <c r="D148" s="5" t="s">
        <v>34</v>
      </c>
      <c r="E148" s="5">
        <v>0.52</v>
      </c>
      <c r="F148" s="5" t="s">
        <v>48</v>
      </c>
      <c r="G148" s="5" t="s">
        <v>49</v>
      </c>
      <c r="H148" s="5">
        <v>0.48</v>
      </c>
      <c r="J148" s="4">
        <v>1.76</v>
      </c>
      <c r="K148" s="4">
        <v>2.1</v>
      </c>
      <c r="L148" s="4"/>
      <c r="M148" s="4"/>
      <c r="N148" s="4"/>
      <c r="O148" s="4"/>
      <c r="P148" s="4"/>
      <c r="Q148" s="4"/>
      <c r="S148" s="2">
        <f t="shared" si="35"/>
        <v>0.54404145077720212</v>
      </c>
      <c r="T148" s="2">
        <f t="shared" si="36"/>
        <v>0.45595854922279799</v>
      </c>
      <c r="U148" s="2">
        <f t="shared" si="37"/>
        <v>2.4041450777201989E-2</v>
      </c>
      <c r="V148" s="2"/>
      <c r="Z148" s="5"/>
      <c r="AA148" s="5"/>
      <c r="AC148" s="5"/>
      <c r="AD148" s="5"/>
      <c r="AE148" s="5"/>
      <c r="AF148" s="5"/>
      <c r="AG148" s="5"/>
      <c r="AH148" s="5"/>
    </row>
    <row r="149" spans="1:34" x14ac:dyDescent="0.3">
      <c r="A149" s="5">
        <v>184</v>
      </c>
      <c r="B149" s="6">
        <v>43616</v>
      </c>
      <c r="C149" s="5" t="s">
        <v>66</v>
      </c>
      <c r="D149" s="5" t="s">
        <v>38</v>
      </c>
      <c r="E149" s="5">
        <v>0.51</v>
      </c>
      <c r="F149" s="5" t="s">
        <v>203</v>
      </c>
      <c r="G149" s="5" t="s">
        <v>41</v>
      </c>
      <c r="H149" s="5">
        <v>0.49</v>
      </c>
      <c r="J149" s="4">
        <v>1.74</v>
      </c>
      <c r="K149" s="4">
        <v>2.15</v>
      </c>
      <c r="L149" s="4"/>
      <c r="M149" s="4"/>
      <c r="N149" s="4"/>
      <c r="O149" s="4"/>
      <c r="P149" s="4"/>
      <c r="Q149" s="4"/>
      <c r="S149" s="2">
        <f t="shared" si="35"/>
        <v>0.55269922879177369</v>
      </c>
      <c r="T149" s="2">
        <f t="shared" si="36"/>
        <v>0.4473007712082262</v>
      </c>
      <c r="U149" s="2">
        <f t="shared" si="37"/>
        <v>4.2699228791773791E-2</v>
      </c>
      <c r="V149" s="2"/>
      <c r="Z149" s="5"/>
      <c r="AA149" s="5"/>
      <c r="AC149" s="5"/>
      <c r="AD149" s="5"/>
      <c r="AE149" s="5"/>
      <c r="AF149" s="5"/>
      <c r="AG149" s="5"/>
      <c r="AH149" s="5"/>
    </row>
    <row r="150" spans="1:34" x14ac:dyDescent="0.3">
      <c r="A150" s="5">
        <v>185</v>
      </c>
      <c r="B150" s="6">
        <v>43616</v>
      </c>
      <c r="C150" s="5" t="s">
        <v>88</v>
      </c>
      <c r="D150" s="5" t="s">
        <v>27</v>
      </c>
      <c r="E150" s="5">
        <v>0.42</v>
      </c>
      <c r="F150" s="5" t="s">
        <v>197</v>
      </c>
      <c r="G150" s="5" t="s">
        <v>17</v>
      </c>
      <c r="H150" s="5">
        <v>0.57999999999999996</v>
      </c>
      <c r="J150" s="4">
        <v>2.4</v>
      </c>
      <c r="K150" s="4">
        <v>1.62</v>
      </c>
      <c r="L150" s="4"/>
      <c r="M150" s="4"/>
      <c r="N150" s="4"/>
      <c r="O150" s="4"/>
      <c r="P150" s="4"/>
      <c r="Q150" s="4"/>
      <c r="S150" s="2">
        <f t="shared" si="35"/>
        <v>0.40298507462686556</v>
      </c>
      <c r="T150" s="2">
        <f t="shared" si="36"/>
        <v>0.59701492537313428</v>
      </c>
      <c r="U150" s="2">
        <f t="shared" si="37"/>
        <v>-1.7014925373134315E-2</v>
      </c>
      <c r="V150" s="2"/>
      <c r="Z150" s="5"/>
      <c r="AA150" s="5"/>
      <c r="AC150" s="5"/>
      <c r="AD150" s="5"/>
      <c r="AE150" s="5"/>
      <c r="AF150" s="5"/>
      <c r="AG150" s="5"/>
      <c r="AH150" s="5"/>
    </row>
    <row r="151" spans="1:34" x14ac:dyDescent="0.3">
      <c r="A151" s="5">
        <v>0</v>
      </c>
      <c r="B151" s="6">
        <v>43616</v>
      </c>
      <c r="C151" s="5" t="s">
        <v>24</v>
      </c>
      <c r="D151" s="5" t="s">
        <v>25</v>
      </c>
      <c r="E151" s="5">
        <v>0.46</v>
      </c>
      <c r="F151" s="5" t="s">
        <v>149</v>
      </c>
      <c r="G151" s="5" t="s">
        <v>45</v>
      </c>
      <c r="H151" s="5">
        <v>0.54</v>
      </c>
      <c r="J151" s="4">
        <v>2.5499999999999998</v>
      </c>
      <c r="K151" s="4">
        <v>1.57</v>
      </c>
      <c r="L151" s="4"/>
      <c r="M151" s="4"/>
      <c r="N151" s="4"/>
      <c r="O151" s="4"/>
      <c r="P151" s="4"/>
      <c r="Q151" s="4"/>
      <c r="S151" s="2">
        <f t="shared" si="35"/>
        <v>0.3810679611650486</v>
      </c>
      <c r="T151" s="2">
        <f t="shared" si="36"/>
        <v>0.61893203883495151</v>
      </c>
      <c r="U151" s="2">
        <f t="shared" si="37"/>
        <v>-7.8932038834951479E-2</v>
      </c>
      <c r="V151" s="2"/>
      <c r="X151" s="20">
        <v>50</v>
      </c>
      <c r="Y151" s="3">
        <v>0</v>
      </c>
      <c r="Z151" s="5"/>
      <c r="AA151" s="5"/>
      <c r="AC151" s="5">
        <v>0</v>
      </c>
      <c r="AD151" s="5"/>
      <c r="AE151" s="5"/>
      <c r="AF151" s="5"/>
      <c r="AG151" s="5"/>
      <c r="AH151" s="5"/>
    </row>
    <row r="152" spans="1:34" x14ac:dyDescent="0.3">
      <c r="A152" s="5">
        <v>187</v>
      </c>
      <c r="B152" s="6">
        <v>43618</v>
      </c>
      <c r="C152" s="5" t="s">
        <v>132</v>
      </c>
      <c r="D152" s="5" t="s">
        <v>75</v>
      </c>
      <c r="E152" s="5">
        <v>0.52</v>
      </c>
      <c r="F152" s="5" t="s">
        <v>208</v>
      </c>
      <c r="G152" s="5" t="s">
        <v>63</v>
      </c>
      <c r="H152" s="5">
        <v>0.48</v>
      </c>
      <c r="J152" s="4">
        <v>1.9</v>
      </c>
      <c r="K152" s="4">
        <v>1.9</v>
      </c>
      <c r="L152" s="4"/>
      <c r="M152" s="4"/>
      <c r="N152" s="4"/>
      <c r="O152" s="4"/>
      <c r="P152" s="4"/>
      <c r="Q152" s="4"/>
      <c r="S152" s="2">
        <f t="shared" si="35"/>
        <v>0.5</v>
      </c>
      <c r="T152" s="2">
        <f t="shared" si="36"/>
        <v>0.5</v>
      </c>
      <c r="U152" s="2">
        <f t="shared" si="37"/>
        <v>-2.0000000000000018E-2</v>
      </c>
      <c r="V152" s="2"/>
      <c r="Z152" s="5"/>
      <c r="AA152" s="5"/>
      <c r="AC152" s="5"/>
      <c r="AD152" s="5"/>
      <c r="AE152" s="5"/>
      <c r="AF152" s="5"/>
    </row>
    <row r="153" spans="1:34" x14ac:dyDescent="0.3">
      <c r="A153" s="5">
        <v>188</v>
      </c>
      <c r="B153" s="6">
        <v>43618</v>
      </c>
      <c r="C153" s="5" t="s">
        <v>198</v>
      </c>
      <c r="D153" s="5" t="s">
        <v>65</v>
      </c>
      <c r="E153" s="5">
        <v>0.53</v>
      </c>
      <c r="F153" s="5" t="s">
        <v>140</v>
      </c>
      <c r="G153" s="5" t="s">
        <v>53</v>
      </c>
      <c r="H153" s="5">
        <v>0.47</v>
      </c>
      <c r="J153" s="4"/>
      <c r="K153" s="4"/>
      <c r="L153" s="4"/>
      <c r="M153" s="4"/>
      <c r="N153" s="4"/>
      <c r="O153" s="4"/>
      <c r="P153" s="4"/>
      <c r="Q153" s="4"/>
      <c r="S153" s="2" t="str">
        <f t="shared" ref="S153:S166" si="38">IFERROR((100-(J153/(SUM(J153:K153))*100))/100,"")</f>
        <v/>
      </c>
      <c r="T153" s="2" t="str">
        <f t="shared" ref="T153:T166" si="39">IFERROR((100-(K153/(SUM(J153:K153))*100))/100,"")</f>
        <v/>
      </c>
      <c r="U153" s="2"/>
      <c r="V153" s="2"/>
      <c r="Z153" s="5"/>
      <c r="AA153" s="5"/>
      <c r="AC153" s="5"/>
      <c r="AD153" s="5"/>
      <c r="AE153" s="5"/>
      <c r="AF153" s="5"/>
    </row>
    <row r="154" spans="1:34" x14ac:dyDescent="0.3">
      <c r="A154" s="5">
        <v>189</v>
      </c>
      <c r="B154" s="6">
        <v>43618</v>
      </c>
      <c r="C154" s="5" t="s">
        <v>46</v>
      </c>
      <c r="D154" s="5" t="s">
        <v>47</v>
      </c>
      <c r="E154" s="5">
        <v>0.51</v>
      </c>
      <c r="F154" s="5" t="s">
        <v>109</v>
      </c>
      <c r="G154" s="5" t="s">
        <v>23</v>
      </c>
      <c r="H154" s="5">
        <v>0.49</v>
      </c>
      <c r="J154" s="4">
        <v>1.74</v>
      </c>
      <c r="K154" s="4">
        <v>2.15</v>
      </c>
      <c r="L154" s="4"/>
      <c r="M154" s="4"/>
      <c r="N154" s="4"/>
      <c r="O154" s="4"/>
      <c r="P154" s="4"/>
      <c r="Q154" s="4"/>
      <c r="S154" s="2">
        <f t="shared" si="38"/>
        <v>0.55269922879177369</v>
      </c>
      <c r="T154" s="2">
        <f t="shared" si="39"/>
        <v>0.4473007712082262</v>
      </c>
      <c r="U154" s="2">
        <f t="shared" ref="U154:U166" si="40">H154-T154</f>
        <v>4.2699228791773791E-2</v>
      </c>
      <c r="V154" s="2"/>
      <c r="Z154" s="5"/>
      <c r="AA154" s="5"/>
      <c r="AC154" s="5"/>
      <c r="AD154" s="5"/>
      <c r="AE154" s="5"/>
      <c r="AF154" s="5"/>
    </row>
    <row r="155" spans="1:34" x14ac:dyDescent="0.3">
      <c r="A155" s="5">
        <v>190</v>
      </c>
      <c r="B155" s="6">
        <v>43618</v>
      </c>
      <c r="C155" s="5" t="s">
        <v>138</v>
      </c>
      <c r="D155" s="5" t="s">
        <v>28</v>
      </c>
      <c r="E155" s="5">
        <v>0.41</v>
      </c>
      <c r="F155" s="5" t="s">
        <v>20</v>
      </c>
      <c r="G155" s="5" t="s">
        <v>21</v>
      </c>
      <c r="H155" s="5">
        <v>0.59</v>
      </c>
      <c r="J155" s="4">
        <v>2.4</v>
      </c>
      <c r="K155" s="4">
        <v>1.62</v>
      </c>
      <c r="L155" s="4"/>
      <c r="M155" s="4"/>
      <c r="N155" s="4"/>
      <c r="O155" s="4"/>
      <c r="P155" s="4"/>
      <c r="Q155" s="4"/>
      <c r="S155" s="2">
        <f t="shared" si="38"/>
        <v>0.40298507462686556</v>
      </c>
      <c r="T155" s="2">
        <f t="shared" si="39"/>
        <v>0.59701492537313428</v>
      </c>
      <c r="U155" s="2">
        <f t="shared" si="40"/>
        <v>-7.0149253731343064E-3</v>
      </c>
      <c r="V155" s="2"/>
      <c r="Z155" s="5"/>
      <c r="AA155" s="5"/>
      <c r="AC155" s="5"/>
      <c r="AD155" s="5"/>
      <c r="AE155" s="5"/>
      <c r="AF155" s="5"/>
    </row>
    <row r="156" spans="1:34" x14ac:dyDescent="0.3">
      <c r="A156" s="5">
        <v>191</v>
      </c>
      <c r="B156" s="6">
        <v>43618</v>
      </c>
      <c r="C156" s="5" t="s">
        <v>121</v>
      </c>
      <c r="D156" s="5" t="s">
        <v>55</v>
      </c>
      <c r="E156" s="5">
        <v>0.5</v>
      </c>
      <c r="F156" s="5" t="s">
        <v>134</v>
      </c>
      <c r="G156" s="5" t="s">
        <v>16</v>
      </c>
      <c r="H156" s="5">
        <v>0.5</v>
      </c>
      <c r="J156" s="4"/>
      <c r="K156" s="4"/>
      <c r="L156" s="4"/>
      <c r="M156" s="4"/>
      <c r="N156" s="4"/>
      <c r="O156" s="4"/>
      <c r="P156" s="4"/>
      <c r="Q156" s="4"/>
      <c r="S156" s="2" t="str">
        <f t="shared" si="38"/>
        <v/>
      </c>
      <c r="T156" s="2" t="str">
        <f t="shared" si="39"/>
        <v/>
      </c>
      <c r="U156" s="2"/>
      <c r="V156" s="2"/>
      <c r="Z156" s="5"/>
      <c r="AA156" s="5"/>
      <c r="AC156" s="5"/>
      <c r="AD156" s="5"/>
      <c r="AE156" s="5"/>
      <c r="AF156" s="5"/>
    </row>
    <row r="157" spans="1:34" x14ac:dyDescent="0.3">
      <c r="A157" s="5">
        <v>192</v>
      </c>
      <c r="B157" s="6">
        <v>43618</v>
      </c>
      <c r="C157" s="5" t="s">
        <v>246</v>
      </c>
      <c r="D157" s="5" t="s">
        <v>32</v>
      </c>
      <c r="E157" s="5">
        <v>0.54</v>
      </c>
      <c r="F157" s="5" t="s">
        <v>142</v>
      </c>
      <c r="G157" s="5" t="s">
        <v>62</v>
      </c>
      <c r="H157" s="5">
        <v>0.46</v>
      </c>
      <c r="J157" s="4">
        <v>2.2000000000000002</v>
      </c>
      <c r="K157" s="4">
        <v>1.71</v>
      </c>
      <c r="L157" s="4"/>
      <c r="M157" s="4"/>
      <c r="N157" s="4"/>
      <c r="O157" s="4"/>
      <c r="P157" s="4"/>
      <c r="Q157" s="4"/>
      <c r="S157" s="2">
        <f t="shared" si="38"/>
        <v>0.4373401534526854</v>
      </c>
      <c r="T157" s="2">
        <f t="shared" si="39"/>
        <v>0.5626598465473146</v>
      </c>
      <c r="U157" s="2">
        <f t="shared" si="40"/>
        <v>-0.10265984654731458</v>
      </c>
      <c r="V157" s="2"/>
      <c r="X157" s="21">
        <v>50</v>
      </c>
      <c r="Y157" s="3">
        <v>0</v>
      </c>
      <c r="Z157" s="5"/>
      <c r="AA157" s="5">
        <v>0</v>
      </c>
      <c r="AC157" s="5"/>
      <c r="AD157" s="5"/>
      <c r="AE157" s="5"/>
      <c r="AF157" s="5"/>
    </row>
    <row r="158" spans="1:34" x14ac:dyDescent="0.3">
      <c r="A158" s="5">
        <v>193</v>
      </c>
      <c r="B158" s="6">
        <v>43618</v>
      </c>
      <c r="C158" s="5" t="s">
        <v>129</v>
      </c>
      <c r="D158" s="5" t="s">
        <v>19</v>
      </c>
      <c r="E158" s="5">
        <v>0.52</v>
      </c>
      <c r="F158" s="5" t="s">
        <v>211</v>
      </c>
      <c r="G158" s="5" t="s">
        <v>69</v>
      </c>
      <c r="H158" s="5">
        <v>0.48</v>
      </c>
      <c r="J158" s="4">
        <v>1.86</v>
      </c>
      <c r="K158" s="4">
        <v>1.95</v>
      </c>
      <c r="L158" s="4"/>
      <c r="M158" s="4"/>
      <c r="N158" s="4"/>
      <c r="O158" s="4"/>
      <c r="P158" s="4"/>
      <c r="Q158" s="4"/>
      <c r="S158" s="2">
        <f t="shared" si="38"/>
        <v>0.51181102362204722</v>
      </c>
      <c r="T158" s="2">
        <f t="shared" si="39"/>
        <v>0.48818897637795272</v>
      </c>
      <c r="U158" s="2">
        <f t="shared" si="40"/>
        <v>-8.1889763779527391E-3</v>
      </c>
      <c r="V158" s="2"/>
      <c r="Z158" s="5"/>
      <c r="AA158" s="5"/>
      <c r="AC158" s="5"/>
      <c r="AD158" s="5"/>
      <c r="AE158" s="5"/>
      <c r="AF158" s="5"/>
    </row>
    <row r="159" spans="1:34" x14ac:dyDescent="0.3">
      <c r="A159" s="5">
        <v>194</v>
      </c>
      <c r="B159" s="6">
        <v>43618</v>
      </c>
      <c r="C159" s="5" t="s">
        <v>213</v>
      </c>
      <c r="D159" s="5" t="s">
        <v>67</v>
      </c>
      <c r="E159" s="5">
        <v>0.6</v>
      </c>
      <c r="F159" s="5" t="s">
        <v>122</v>
      </c>
      <c r="G159" s="5" t="s">
        <v>39</v>
      </c>
      <c r="H159" s="5">
        <v>0.4</v>
      </c>
      <c r="J159" s="4">
        <v>2.1</v>
      </c>
      <c r="K159" s="4">
        <v>1.76</v>
      </c>
      <c r="L159" s="4"/>
      <c r="M159" s="4"/>
      <c r="N159" s="4"/>
      <c r="O159" s="4"/>
      <c r="P159" s="4"/>
      <c r="Q159" s="4"/>
      <c r="S159" s="2">
        <f t="shared" si="38"/>
        <v>0.45595854922279799</v>
      </c>
      <c r="T159" s="2">
        <f t="shared" si="39"/>
        <v>0.54404145077720212</v>
      </c>
      <c r="U159" s="2">
        <f t="shared" si="40"/>
        <v>-0.1440414507772021</v>
      </c>
      <c r="V159" s="2"/>
      <c r="X159" s="21">
        <v>50</v>
      </c>
      <c r="Y159" s="3">
        <v>0</v>
      </c>
      <c r="Z159" s="5"/>
      <c r="AA159" s="5">
        <v>0</v>
      </c>
      <c r="AC159" s="5"/>
      <c r="AD159" s="5"/>
      <c r="AE159" s="5"/>
      <c r="AF159" s="5"/>
    </row>
    <row r="160" spans="1:34" x14ac:dyDescent="0.3">
      <c r="A160" s="5">
        <v>195</v>
      </c>
      <c r="B160" s="6">
        <v>43618</v>
      </c>
      <c r="C160" s="5" t="s">
        <v>80</v>
      </c>
      <c r="D160" s="5" t="s">
        <v>51</v>
      </c>
      <c r="E160" s="5">
        <v>0.45</v>
      </c>
      <c r="F160" s="5" t="s">
        <v>58</v>
      </c>
      <c r="G160" s="5" t="s">
        <v>59</v>
      </c>
      <c r="H160" s="5">
        <v>0.55000000000000004</v>
      </c>
      <c r="J160" s="4">
        <v>2.25</v>
      </c>
      <c r="K160" s="4">
        <v>1.68</v>
      </c>
      <c r="L160" s="4"/>
      <c r="M160" s="4"/>
      <c r="N160" s="4"/>
      <c r="O160" s="4"/>
      <c r="P160" s="4"/>
      <c r="Q160" s="4"/>
      <c r="S160" s="2">
        <f t="shared" si="38"/>
        <v>0.42748091603053434</v>
      </c>
      <c r="T160" s="2">
        <f t="shared" si="39"/>
        <v>0.57251908396946571</v>
      </c>
      <c r="U160" s="2">
        <f t="shared" si="40"/>
        <v>-2.251908396946567E-2</v>
      </c>
      <c r="V160" s="2"/>
      <c r="Z160" s="5"/>
      <c r="AA160" s="5"/>
      <c r="AC160" s="5"/>
      <c r="AD160" s="5"/>
      <c r="AE160" s="5"/>
      <c r="AF160" s="5"/>
    </row>
    <row r="161" spans="1:33" x14ac:dyDescent="0.3">
      <c r="A161" s="5">
        <v>196</v>
      </c>
      <c r="B161" s="6">
        <v>43618</v>
      </c>
      <c r="C161" s="5" t="s">
        <v>33</v>
      </c>
      <c r="D161" s="5" t="s">
        <v>34</v>
      </c>
      <c r="E161" s="5">
        <v>0.48</v>
      </c>
      <c r="F161" s="5" t="s">
        <v>98</v>
      </c>
      <c r="G161" s="5" t="s">
        <v>49</v>
      </c>
      <c r="H161" s="5">
        <v>0.52</v>
      </c>
      <c r="J161" s="4">
        <v>1.71</v>
      </c>
      <c r="K161" s="4">
        <v>2.2000000000000002</v>
      </c>
      <c r="L161" s="4"/>
      <c r="M161" s="4"/>
      <c r="N161" s="4"/>
      <c r="O161" s="4"/>
      <c r="P161" s="4"/>
      <c r="Q161" s="4"/>
      <c r="S161" s="2">
        <f t="shared" si="38"/>
        <v>0.5626598465473146</v>
      </c>
      <c r="T161" s="2">
        <f t="shared" si="39"/>
        <v>0.4373401534526854</v>
      </c>
      <c r="U161" s="2">
        <f t="shared" si="40"/>
        <v>8.2659846547314619E-2</v>
      </c>
      <c r="V161" s="2"/>
      <c r="X161" s="20">
        <v>50</v>
      </c>
      <c r="Z161" s="5"/>
      <c r="AA161" s="5"/>
      <c r="AC161" s="5">
        <v>0</v>
      </c>
      <c r="AD161" s="5"/>
      <c r="AE161" s="5"/>
      <c r="AF161" s="5"/>
    </row>
    <row r="162" spans="1:33" x14ac:dyDescent="0.3">
      <c r="A162" s="5">
        <v>197</v>
      </c>
      <c r="B162" s="6">
        <v>43618</v>
      </c>
      <c r="C162" s="5" t="s">
        <v>133</v>
      </c>
      <c r="D162" s="5" t="s">
        <v>57</v>
      </c>
      <c r="E162" s="5">
        <v>0.5</v>
      </c>
      <c r="F162" s="5" t="s">
        <v>123</v>
      </c>
      <c r="G162" s="5" t="s">
        <v>15</v>
      </c>
      <c r="H162" s="5">
        <v>0.5</v>
      </c>
      <c r="J162" s="4">
        <v>1.9</v>
      </c>
      <c r="K162" s="4">
        <v>1.9</v>
      </c>
      <c r="L162" s="4"/>
      <c r="M162" s="4"/>
      <c r="N162" s="4"/>
      <c r="O162" s="4"/>
      <c r="P162" s="4"/>
      <c r="Q162" s="4"/>
      <c r="S162" s="2">
        <f t="shared" si="38"/>
        <v>0.5</v>
      </c>
      <c r="T162" s="2">
        <f t="shared" si="39"/>
        <v>0.5</v>
      </c>
      <c r="U162" s="2">
        <f t="shared" si="40"/>
        <v>0</v>
      </c>
      <c r="V162" s="2"/>
      <c r="Z162" s="5"/>
      <c r="AA162" s="5"/>
      <c r="AC162" s="5"/>
      <c r="AD162" s="5"/>
      <c r="AE162" s="5"/>
      <c r="AF162" s="5"/>
    </row>
    <row r="163" spans="1:33" x14ac:dyDescent="0.3">
      <c r="A163" s="5">
        <v>198</v>
      </c>
      <c r="B163" s="6">
        <v>43618</v>
      </c>
      <c r="C163" s="5" t="s">
        <v>247</v>
      </c>
      <c r="D163" s="5" t="s">
        <v>38</v>
      </c>
      <c r="E163" s="5">
        <v>0.48</v>
      </c>
      <c r="F163" s="5" t="s">
        <v>40</v>
      </c>
      <c r="G163" s="5" t="s">
        <v>41</v>
      </c>
      <c r="H163" s="5">
        <v>0.52</v>
      </c>
      <c r="J163" s="4">
        <v>1.86</v>
      </c>
      <c r="K163" s="4">
        <v>1.95</v>
      </c>
      <c r="L163" s="4"/>
      <c r="M163" s="4"/>
      <c r="N163" s="4"/>
      <c r="O163" s="4"/>
      <c r="P163" s="4"/>
      <c r="Q163" s="4"/>
      <c r="S163" s="2">
        <f t="shared" si="38"/>
        <v>0.51181102362204722</v>
      </c>
      <c r="T163" s="2">
        <f t="shared" si="39"/>
        <v>0.48818897637795272</v>
      </c>
      <c r="U163" s="2">
        <f t="shared" si="40"/>
        <v>3.1811023622047296E-2</v>
      </c>
      <c r="V163" s="2"/>
      <c r="Z163" s="5"/>
      <c r="AA163" s="5"/>
      <c r="AC163" s="5"/>
      <c r="AD163" s="5"/>
      <c r="AE163" s="5"/>
      <c r="AF163" s="5"/>
    </row>
    <row r="164" spans="1:33" x14ac:dyDescent="0.3">
      <c r="A164" s="5">
        <v>199</v>
      </c>
      <c r="B164" s="6">
        <v>43618</v>
      </c>
      <c r="C164" s="5" t="s">
        <v>212</v>
      </c>
      <c r="D164" s="5" t="s">
        <v>27</v>
      </c>
      <c r="E164" s="5">
        <v>0.35</v>
      </c>
      <c r="F164" s="5" t="s">
        <v>126</v>
      </c>
      <c r="G164" s="5" t="s">
        <v>17</v>
      </c>
      <c r="H164" s="5">
        <v>0.65</v>
      </c>
      <c r="J164" s="4">
        <v>2.5</v>
      </c>
      <c r="K164" s="4">
        <v>1.58</v>
      </c>
      <c r="L164" s="4"/>
      <c r="M164" s="4"/>
      <c r="N164" s="4"/>
      <c r="O164" s="4"/>
      <c r="P164" s="4"/>
      <c r="Q164" s="4"/>
      <c r="S164" s="2">
        <f t="shared" si="38"/>
        <v>0.38725490196078427</v>
      </c>
      <c r="T164" s="2">
        <f t="shared" si="39"/>
        <v>0.61274509803921573</v>
      </c>
      <c r="U164" s="2">
        <f t="shared" si="40"/>
        <v>3.7254901960784292E-2</v>
      </c>
      <c r="V164" s="2"/>
      <c r="Z164" s="5"/>
      <c r="AA164" s="5"/>
      <c r="AC164" s="5"/>
      <c r="AD164" s="5"/>
      <c r="AF164" s="5"/>
    </row>
    <row r="165" spans="1:33" x14ac:dyDescent="0.3">
      <c r="A165" s="5">
        <v>200</v>
      </c>
      <c r="B165" s="6">
        <v>43618</v>
      </c>
      <c r="C165" s="5" t="s">
        <v>87</v>
      </c>
      <c r="D165" s="5" t="s">
        <v>25</v>
      </c>
      <c r="E165" s="5">
        <v>0.42</v>
      </c>
      <c r="F165" s="5" t="s">
        <v>44</v>
      </c>
      <c r="G165" s="5" t="s">
        <v>45</v>
      </c>
      <c r="H165" s="5">
        <v>0.57999999999999996</v>
      </c>
      <c r="J165" s="4">
        <v>2.67</v>
      </c>
      <c r="K165" s="4">
        <v>1.52</v>
      </c>
      <c r="L165" s="4"/>
      <c r="M165" s="4"/>
      <c r="N165" s="4"/>
      <c r="O165" s="4"/>
      <c r="P165" s="4"/>
      <c r="Q165" s="4"/>
      <c r="S165" s="2">
        <f t="shared" si="38"/>
        <v>0.36276849642004771</v>
      </c>
      <c r="T165" s="2">
        <f t="shared" si="39"/>
        <v>0.63723150357995229</v>
      </c>
      <c r="U165" s="2">
        <f t="shared" si="40"/>
        <v>-5.7231503579952325E-2</v>
      </c>
      <c r="V165" s="2"/>
      <c r="X165" s="20">
        <v>50</v>
      </c>
      <c r="Y165" s="3">
        <f>X165*J165</f>
        <v>133.5</v>
      </c>
      <c r="Z165" s="5"/>
      <c r="AA165" s="5"/>
      <c r="AC165" s="5"/>
      <c r="AD165" s="5"/>
      <c r="AE165" s="5">
        <v>133.5</v>
      </c>
      <c r="AF165" s="5"/>
    </row>
    <row r="166" spans="1:33" x14ac:dyDescent="0.3">
      <c r="A166" s="5">
        <v>0</v>
      </c>
      <c r="B166" s="6">
        <v>43618</v>
      </c>
      <c r="C166" s="5" t="s">
        <v>81</v>
      </c>
      <c r="D166" s="5" t="s">
        <v>30</v>
      </c>
      <c r="E166" s="5">
        <v>0.54</v>
      </c>
      <c r="F166" s="5" t="s">
        <v>125</v>
      </c>
      <c r="G166" s="5" t="s">
        <v>36</v>
      </c>
      <c r="H166" s="5">
        <v>0.46</v>
      </c>
      <c r="J166" s="4">
        <v>1.76</v>
      </c>
      <c r="K166" s="4">
        <v>2.1</v>
      </c>
      <c r="L166" s="4"/>
      <c r="M166" s="4"/>
      <c r="N166" s="4"/>
      <c r="O166" s="4"/>
      <c r="P166" s="4"/>
      <c r="Q166" s="4"/>
      <c r="S166" s="2">
        <f t="shared" si="38"/>
        <v>0.54404145077720212</v>
      </c>
      <c r="T166" s="2">
        <f t="shared" si="39"/>
        <v>0.45595854922279799</v>
      </c>
      <c r="U166" s="2">
        <f t="shared" si="40"/>
        <v>4.0414507772020269E-3</v>
      </c>
      <c r="V166" s="2"/>
      <c r="Z166" s="5"/>
      <c r="AA166" s="5"/>
      <c r="AC166" s="5"/>
      <c r="AD166" s="5"/>
      <c r="AE166" s="5"/>
      <c r="AF166" s="5"/>
    </row>
    <row r="167" spans="1:33" x14ac:dyDescent="0.3">
      <c r="A167" s="5">
        <v>212</v>
      </c>
      <c r="B167" s="6">
        <v>43619</v>
      </c>
      <c r="C167" s="5" t="s">
        <v>37</v>
      </c>
      <c r="D167" s="5" t="s">
        <v>38</v>
      </c>
      <c r="E167" s="5">
        <v>0.49</v>
      </c>
      <c r="F167" s="5" t="s">
        <v>18</v>
      </c>
      <c r="G167" s="5" t="s">
        <v>19</v>
      </c>
      <c r="H167" s="5">
        <v>0.51</v>
      </c>
      <c r="J167" s="4"/>
      <c r="K167" s="4"/>
      <c r="L167" s="4"/>
      <c r="M167" s="4"/>
      <c r="N167" s="4"/>
      <c r="O167" s="4"/>
      <c r="P167" s="4"/>
      <c r="Q167" s="4"/>
      <c r="S167" s="2" t="str">
        <f t="shared" ref="S167:S182" si="41">IFERROR((100-(J167/(SUM(J167:K167))*100))/100,"")</f>
        <v/>
      </c>
      <c r="T167" s="2" t="str">
        <f t="shared" ref="T167:T182" si="42">IFERROR((100-(K167/(SUM(J167:K167))*100))/100,"")</f>
        <v/>
      </c>
      <c r="U167" s="2"/>
      <c r="V167" s="2"/>
      <c r="Z167" s="5"/>
      <c r="AA167" s="5"/>
      <c r="AC167" s="5"/>
      <c r="AD167" s="5"/>
      <c r="AE167" s="5"/>
      <c r="AF167" s="5"/>
    </row>
    <row r="168" spans="1:33" x14ac:dyDescent="0.3">
      <c r="A168" s="5">
        <v>213</v>
      </c>
      <c r="B168" s="6">
        <v>43619</v>
      </c>
      <c r="C168" s="5" t="s">
        <v>145</v>
      </c>
      <c r="D168" s="5" t="s">
        <v>17</v>
      </c>
      <c r="E168" s="5">
        <v>0.59</v>
      </c>
      <c r="F168" s="5" t="s">
        <v>70</v>
      </c>
      <c r="G168" s="5" t="s">
        <v>15</v>
      </c>
      <c r="H168" s="5">
        <v>0.41</v>
      </c>
      <c r="J168" s="4">
        <v>1.64</v>
      </c>
      <c r="K168" s="4">
        <v>2.35</v>
      </c>
      <c r="L168" s="4"/>
      <c r="M168" s="4"/>
      <c r="N168" s="4"/>
      <c r="O168" s="4"/>
      <c r="P168" s="4"/>
      <c r="Q168" s="4"/>
      <c r="S168" s="2">
        <f t="shared" si="41"/>
        <v>0.58897243107769426</v>
      </c>
      <c r="T168" s="2">
        <f t="shared" si="42"/>
        <v>0.41102756892230574</v>
      </c>
      <c r="U168" s="2">
        <f t="shared" ref="U168:U182" si="43">H168-T168</f>
        <v>-1.027568922305766E-3</v>
      </c>
      <c r="V168" s="2"/>
      <c r="Z168" s="5"/>
      <c r="AA168" s="5"/>
      <c r="AC168" s="5"/>
      <c r="AD168" s="5"/>
      <c r="AE168" s="5"/>
      <c r="AF168" s="5"/>
    </row>
    <row r="169" spans="1:33" x14ac:dyDescent="0.3">
      <c r="A169" s="5">
        <v>214</v>
      </c>
      <c r="B169" s="6">
        <v>43619</v>
      </c>
      <c r="C169" s="5" t="s">
        <v>143</v>
      </c>
      <c r="D169" s="5" t="s">
        <v>34</v>
      </c>
      <c r="E169" s="5">
        <v>0.54</v>
      </c>
      <c r="F169" s="5" t="s">
        <v>161</v>
      </c>
      <c r="G169" s="5" t="s">
        <v>41</v>
      </c>
      <c r="H169" s="5">
        <v>0.46</v>
      </c>
      <c r="J169" s="4"/>
      <c r="K169" s="4"/>
      <c r="L169" s="4"/>
      <c r="M169" s="4"/>
      <c r="N169" s="4"/>
      <c r="O169" s="4"/>
      <c r="P169" s="4"/>
      <c r="Q169" s="4"/>
      <c r="S169" s="2" t="str">
        <f t="shared" si="41"/>
        <v/>
      </c>
      <c r="T169" s="2" t="str">
        <f t="shared" si="42"/>
        <v/>
      </c>
      <c r="U169" s="2"/>
      <c r="V169" s="2"/>
      <c r="Z169" s="5"/>
      <c r="AA169" s="5"/>
      <c r="AC169" s="5"/>
      <c r="AD169" s="5"/>
      <c r="AE169" s="5"/>
      <c r="AF169" s="5"/>
    </row>
    <row r="170" spans="1:33" x14ac:dyDescent="0.3">
      <c r="A170" s="5">
        <v>0</v>
      </c>
      <c r="B170" s="6">
        <v>43619</v>
      </c>
      <c r="C170" s="5" t="s">
        <v>26</v>
      </c>
      <c r="D170" s="5" t="s">
        <v>27</v>
      </c>
      <c r="E170" s="5">
        <v>0.52</v>
      </c>
      <c r="F170" s="5" t="s">
        <v>83</v>
      </c>
      <c r="G170" s="5" t="s">
        <v>45</v>
      </c>
      <c r="H170" s="5">
        <v>0.48</v>
      </c>
      <c r="J170" s="4">
        <v>1.71</v>
      </c>
      <c r="K170" s="4">
        <v>2.2000000000000002</v>
      </c>
      <c r="L170" s="4"/>
      <c r="M170" s="4"/>
      <c r="N170" s="4"/>
      <c r="O170" s="4"/>
      <c r="P170" s="4"/>
      <c r="Q170" s="4"/>
      <c r="S170" s="2">
        <f t="shared" si="41"/>
        <v>0.5626598465473146</v>
      </c>
      <c r="T170" s="2">
        <f t="shared" si="42"/>
        <v>0.4373401534526854</v>
      </c>
      <c r="U170" s="2">
        <f t="shared" si="43"/>
        <v>4.2659846547314584E-2</v>
      </c>
      <c r="V170" s="2"/>
      <c r="Z170" s="5"/>
      <c r="AA170" s="5"/>
      <c r="AC170" s="5"/>
      <c r="AD170" s="5"/>
      <c r="AE170" s="5"/>
      <c r="AF170" s="5"/>
      <c r="AG170" s="5"/>
    </row>
    <row r="171" spans="1:33" x14ac:dyDescent="0.3">
      <c r="A171" s="5">
        <v>206</v>
      </c>
      <c r="B171" s="6">
        <v>43620</v>
      </c>
      <c r="C171" s="5" t="s">
        <v>60</v>
      </c>
      <c r="D171" s="5" t="s">
        <v>21</v>
      </c>
      <c r="E171" s="5">
        <v>0.54</v>
      </c>
      <c r="F171" s="5" t="s">
        <v>146</v>
      </c>
      <c r="G171" s="5" t="s">
        <v>16</v>
      </c>
      <c r="H171" s="5">
        <v>0.46</v>
      </c>
      <c r="J171" s="4">
        <v>1.57</v>
      </c>
      <c r="K171" s="4">
        <v>2.5499999999999998</v>
      </c>
      <c r="L171" s="4"/>
      <c r="M171" s="4"/>
      <c r="N171" s="4"/>
      <c r="O171" s="4"/>
      <c r="P171" s="4"/>
      <c r="Q171" s="4"/>
      <c r="S171" s="2">
        <f t="shared" si="41"/>
        <v>0.61893203883495151</v>
      </c>
      <c r="T171" s="2">
        <f t="shared" si="42"/>
        <v>0.3810679611650486</v>
      </c>
      <c r="U171" s="2">
        <f t="shared" si="43"/>
        <v>7.8932038834951423E-2</v>
      </c>
      <c r="V171" s="2"/>
      <c r="Z171" s="5"/>
      <c r="AA171" s="5"/>
      <c r="AC171" s="5"/>
      <c r="AD171" s="5"/>
      <c r="AE171" s="5"/>
      <c r="AF171" s="5"/>
      <c r="AG171" s="5"/>
    </row>
    <row r="172" spans="1:33" x14ac:dyDescent="0.3">
      <c r="A172" s="5">
        <v>207</v>
      </c>
      <c r="B172" s="6">
        <v>43620</v>
      </c>
      <c r="C172" s="5" t="s">
        <v>91</v>
      </c>
      <c r="D172" s="5" t="s">
        <v>62</v>
      </c>
      <c r="E172" s="5">
        <v>0.48</v>
      </c>
      <c r="F172" s="5" t="s">
        <v>84</v>
      </c>
      <c r="G172" s="5" t="s">
        <v>47</v>
      </c>
      <c r="H172" s="5">
        <v>0.52</v>
      </c>
      <c r="J172" s="4">
        <v>3.1</v>
      </c>
      <c r="K172" s="4">
        <v>1.4</v>
      </c>
      <c r="L172" s="4"/>
      <c r="M172" s="4"/>
      <c r="N172" s="4"/>
      <c r="O172" s="4"/>
      <c r="P172" s="4"/>
      <c r="Q172" s="4"/>
      <c r="S172" s="2">
        <f t="shared" si="41"/>
        <v>0.31111111111111112</v>
      </c>
      <c r="T172" s="2">
        <f t="shared" si="42"/>
        <v>0.68888888888888888</v>
      </c>
      <c r="U172" s="2">
        <f t="shared" si="43"/>
        <v>-0.16888888888888887</v>
      </c>
      <c r="V172" s="2"/>
      <c r="W172" t="s">
        <v>249</v>
      </c>
      <c r="X172">
        <v>50</v>
      </c>
      <c r="Y172" s="3">
        <f>X172*J172</f>
        <v>155</v>
      </c>
      <c r="Z172" s="5"/>
      <c r="AA172" s="5"/>
      <c r="AC172" s="5"/>
      <c r="AD172" s="5"/>
      <c r="AE172" s="5"/>
      <c r="AF172" s="5"/>
      <c r="AG172" s="5"/>
    </row>
    <row r="173" spans="1:33" x14ac:dyDescent="0.3">
      <c r="A173" s="5">
        <v>208</v>
      </c>
      <c r="B173" s="6">
        <v>43620</v>
      </c>
      <c r="C173" s="5" t="s">
        <v>35</v>
      </c>
      <c r="D173" s="5" t="s">
        <v>36</v>
      </c>
      <c r="E173" s="5">
        <v>0.64</v>
      </c>
      <c r="F173" s="5" t="s">
        <v>137</v>
      </c>
      <c r="G173" s="5" t="s">
        <v>51</v>
      </c>
      <c r="H173" s="5">
        <v>0.36</v>
      </c>
      <c r="J173" s="4">
        <v>1.52</v>
      </c>
      <c r="K173" s="4">
        <v>2.67</v>
      </c>
      <c r="L173" s="4"/>
      <c r="M173" s="4"/>
      <c r="N173" s="4"/>
      <c r="O173" s="4"/>
      <c r="P173" s="4"/>
      <c r="Q173" s="4"/>
      <c r="S173" s="2">
        <f t="shared" si="41"/>
        <v>0.63723150357995229</v>
      </c>
      <c r="T173" s="2">
        <f t="shared" si="42"/>
        <v>0.36276849642004771</v>
      </c>
      <c r="U173" s="2">
        <f t="shared" si="43"/>
        <v>-2.768496420047728E-3</v>
      </c>
      <c r="V173" s="2"/>
      <c r="Z173" s="5"/>
      <c r="AA173" s="5"/>
      <c r="AC173" s="5"/>
      <c r="AD173" s="5"/>
      <c r="AE173" s="5"/>
      <c r="AF173" s="5"/>
      <c r="AG173" s="5"/>
    </row>
    <row r="174" spans="1:33" x14ac:dyDescent="0.3">
      <c r="A174" s="5">
        <v>209</v>
      </c>
      <c r="B174" s="6">
        <v>43620</v>
      </c>
      <c r="C174" s="5" t="s">
        <v>74</v>
      </c>
      <c r="D174" s="5" t="s">
        <v>75</v>
      </c>
      <c r="E174" s="5">
        <v>0.41</v>
      </c>
      <c r="F174" s="5" t="s">
        <v>89</v>
      </c>
      <c r="G174" s="5" t="s">
        <v>57</v>
      </c>
      <c r="H174" s="5">
        <v>0.59</v>
      </c>
      <c r="J174" s="4">
        <v>2.2000000000000002</v>
      </c>
      <c r="K174" s="4">
        <v>1.71</v>
      </c>
      <c r="L174" s="4"/>
      <c r="M174" s="4"/>
      <c r="N174" s="4"/>
      <c r="O174" s="4"/>
      <c r="P174" s="4"/>
      <c r="Q174" s="4"/>
      <c r="S174" s="2">
        <f t="shared" si="41"/>
        <v>0.4373401534526854</v>
      </c>
      <c r="T174" s="2">
        <f t="shared" si="42"/>
        <v>0.5626598465473146</v>
      </c>
      <c r="U174" s="2">
        <f t="shared" si="43"/>
        <v>2.7340153452685367E-2</v>
      </c>
      <c r="V174" s="2"/>
      <c r="Z174" s="5"/>
      <c r="AA174" s="5"/>
      <c r="AC174" s="5"/>
      <c r="AD174" s="5"/>
      <c r="AE174" s="5"/>
      <c r="AF174" s="5"/>
      <c r="AG174" s="5"/>
    </row>
    <row r="175" spans="1:33" x14ac:dyDescent="0.3">
      <c r="A175" s="5">
        <v>210</v>
      </c>
      <c r="B175" s="6">
        <v>43620</v>
      </c>
      <c r="C175" s="5" t="s">
        <v>152</v>
      </c>
      <c r="D175" s="5" t="s">
        <v>53</v>
      </c>
      <c r="E175" s="5">
        <v>0.74</v>
      </c>
      <c r="F175" s="5" t="s">
        <v>90</v>
      </c>
      <c r="G175" s="5" t="s">
        <v>28</v>
      </c>
      <c r="H175" s="5">
        <v>0.26</v>
      </c>
      <c r="J175" s="4">
        <v>1.33</v>
      </c>
      <c r="K175" s="4">
        <v>3.4</v>
      </c>
      <c r="L175" s="4"/>
      <c r="M175" s="4"/>
      <c r="N175" s="4"/>
      <c r="O175" s="4"/>
      <c r="P175" s="4"/>
      <c r="Q175" s="4"/>
      <c r="S175" s="2">
        <f t="shared" si="41"/>
        <v>0.71881606765327699</v>
      </c>
      <c r="T175" s="2">
        <f t="shared" si="42"/>
        <v>0.28118393234672312</v>
      </c>
      <c r="U175" s="2">
        <f t="shared" si="43"/>
        <v>-2.1183932346723111E-2</v>
      </c>
      <c r="V175" s="2"/>
      <c r="Z175" s="5"/>
      <c r="AA175" s="5"/>
      <c r="AC175" s="5"/>
      <c r="AD175" s="5"/>
      <c r="AE175" s="5"/>
      <c r="AF175" s="5"/>
      <c r="AG175" s="5"/>
    </row>
    <row r="176" spans="1:33" x14ac:dyDescent="0.3">
      <c r="A176" s="5">
        <v>211</v>
      </c>
      <c r="B176" s="6">
        <v>43620</v>
      </c>
      <c r="C176" s="5" t="s">
        <v>248</v>
      </c>
      <c r="D176" s="5" t="s">
        <v>65</v>
      </c>
      <c r="E176" s="5">
        <v>0.55000000000000004</v>
      </c>
      <c r="F176" s="5" t="s">
        <v>85</v>
      </c>
      <c r="G176" s="5" t="s">
        <v>32</v>
      </c>
      <c r="H176" s="5">
        <v>0.45</v>
      </c>
      <c r="J176" s="4">
        <v>2.1</v>
      </c>
      <c r="K176" s="4">
        <v>1.76</v>
      </c>
      <c r="L176" s="4"/>
      <c r="M176" s="4"/>
      <c r="N176" s="4"/>
      <c r="O176" s="4"/>
      <c r="P176" s="4"/>
      <c r="Q176" s="4"/>
      <c r="S176" s="2">
        <f t="shared" si="41"/>
        <v>0.45595854922279799</v>
      </c>
      <c r="T176" s="2">
        <f t="shared" si="42"/>
        <v>0.54404145077720212</v>
      </c>
      <c r="U176" s="2">
        <f t="shared" si="43"/>
        <v>-9.4041450777202107E-2</v>
      </c>
      <c r="V176" s="2"/>
      <c r="X176">
        <v>50</v>
      </c>
      <c r="Y176" s="3">
        <v>0</v>
      </c>
      <c r="Z176" s="5"/>
      <c r="AA176" s="5"/>
      <c r="AB176" s="5">
        <v>0</v>
      </c>
      <c r="AC176" s="5"/>
      <c r="AD176" s="5"/>
      <c r="AE176" s="5"/>
      <c r="AF176" s="5"/>
      <c r="AG176" s="5"/>
    </row>
    <row r="177" spans="1:33" x14ac:dyDescent="0.3">
      <c r="A177" s="5">
        <v>212</v>
      </c>
      <c r="B177" s="6">
        <v>43620</v>
      </c>
      <c r="C177" s="5" t="s">
        <v>147</v>
      </c>
      <c r="D177" s="5" t="s">
        <v>25</v>
      </c>
      <c r="E177" s="5">
        <v>0.42</v>
      </c>
      <c r="F177" s="5" t="s">
        <v>54</v>
      </c>
      <c r="G177" s="5" t="s">
        <v>55</v>
      </c>
      <c r="H177" s="5">
        <v>0.57999999999999996</v>
      </c>
      <c r="J177" s="4">
        <v>2.6</v>
      </c>
      <c r="K177" s="4">
        <v>1.55</v>
      </c>
      <c r="L177" s="4"/>
      <c r="M177" s="4"/>
      <c r="N177" s="4"/>
      <c r="O177" s="4"/>
      <c r="P177" s="4"/>
      <c r="Q177" s="4"/>
      <c r="S177" s="2">
        <f t="shared" si="41"/>
        <v>0.37349397590361444</v>
      </c>
      <c r="T177" s="2">
        <f t="shared" si="42"/>
        <v>0.62650602409638556</v>
      </c>
      <c r="U177" s="2">
        <f t="shared" si="43"/>
        <v>-4.6506024096385601E-2</v>
      </c>
      <c r="V177" s="2"/>
      <c r="Z177" s="5"/>
      <c r="AA177" s="5"/>
      <c r="AC177" s="5"/>
      <c r="AD177" s="5"/>
      <c r="AE177" s="5"/>
      <c r="AF177" s="5"/>
      <c r="AG177" s="5"/>
    </row>
    <row r="178" spans="1:33" x14ac:dyDescent="0.3">
      <c r="A178" s="5">
        <v>213</v>
      </c>
      <c r="B178" s="6">
        <v>43620</v>
      </c>
      <c r="C178" s="5" t="s">
        <v>158</v>
      </c>
      <c r="D178" s="5" t="s">
        <v>59</v>
      </c>
      <c r="E178" s="5">
        <v>0.45</v>
      </c>
      <c r="F178" s="5" t="s">
        <v>220</v>
      </c>
      <c r="G178" s="5" t="s">
        <v>19</v>
      </c>
      <c r="H178" s="5">
        <v>0.55000000000000004</v>
      </c>
      <c r="J178" s="4">
        <v>2.95</v>
      </c>
      <c r="K178" s="4">
        <v>1.42</v>
      </c>
      <c r="L178" s="4"/>
      <c r="M178" s="4"/>
      <c r="N178" s="4"/>
      <c r="O178" s="4"/>
      <c r="P178" s="4"/>
      <c r="Q178" s="4"/>
      <c r="S178" s="2">
        <f t="shared" si="41"/>
        <v>0.32494279176201374</v>
      </c>
      <c r="T178" s="2">
        <f t="shared" si="42"/>
        <v>0.67505720823798643</v>
      </c>
      <c r="U178" s="2">
        <f t="shared" si="43"/>
        <v>-0.12505720823798638</v>
      </c>
      <c r="V178" s="2"/>
      <c r="X178">
        <v>50</v>
      </c>
      <c r="Y178" s="3">
        <v>0</v>
      </c>
      <c r="Z178" s="5"/>
      <c r="AA178" s="5">
        <v>0</v>
      </c>
      <c r="AC178" s="5"/>
      <c r="AD178" s="5"/>
      <c r="AE178" s="5"/>
      <c r="AF178" s="5"/>
      <c r="AG178" s="5"/>
    </row>
    <row r="179" spans="1:33" x14ac:dyDescent="0.3">
      <c r="A179" s="5">
        <v>214</v>
      </c>
      <c r="B179" s="6">
        <v>43620</v>
      </c>
      <c r="C179" s="5" t="s">
        <v>135</v>
      </c>
      <c r="D179" s="5" t="s">
        <v>63</v>
      </c>
      <c r="E179" s="5">
        <v>0.52</v>
      </c>
      <c r="F179" s="5" t="s">
        <v>159</v>
      </c>
      <c r="G179" s="5" t="s">
        <v>39</v>
      </c>
      <c r="H179" s="5">
        <v>0.48</v>
      </c>
      <c r="J179" s="4">
        <v>2</v>
      </c>
      <c r="K179" s="4">
        <v>1.83</v>
      </c>
      <c r="L179" s="4"/>
      <c r="M179" s="4"/>
      <c r="N179" s="4"/>
      <c r="O179" s="4"/>
      <c r="P179" s="4"/>
      <c r="Q179" s="4"/>
      <c r="S179" s="2">
        <f t="shared" si="41"/>
        <v>0.4778067885117494</v>
      </c>
      <c r="T179" s="2">
        <f t="shared" si="42"/>
        <v>0.52219321148825071</v>
      </c>
      <c r="U179" s="2">
        <f t="shared" si="43"/>
        <v>-4.2193211488250726E-2</v>
      </c>
      <c r="V179" s="2"/>
      <c r="Z179" s="5"/>
      <c r="AA179" s="5"/>
      <c r="AC179" s="5"/>
      <c r="AD179" s="5"/>
      <c r="AE179" s="5"/>
      <c r="AF179" s="5"/>
      <c r="AG179" s="5"/>
    </row>
    <row r="180" spans="1:33" x14ac:dyDescent="0.3">
      <c r="A180" s="5">
        <v>215</v>
      </c>
      <c r="B180" s="6">
        <v>43620</v>
      </c>
      <c r="C180" s="5" t="s">
        <v>104</v>
      </c>
      <c r="D180" s="5" t="s">
        <v>30</v>
      </c>
      <c r="E180" s="5">
        <v>0.61</v>
      </c>
      <c r="F180" s="5" t="s">
        <v>221</v>
      </c>
      <c r="G180" s="5" t="s">
        <v>67</v>
      </c>
      <c r="H180" s="5">
        <v>0.39</v>
      </c>
      <c r="J180" s="4">
        <v>1.5</v>
      </c>
      <c r="K180" s="4">
        <v>2.7</v>
      </c>
      <c r="L180" s="4"/>
      <c r="M180" s="4"/>
      <c r="N180" s="4"/>
      <c r="O180" s="4"/>
      <c r="P180" s="4"/>
      <c r="Q180" s="4"/>
      <c r="S180" s="2">
        <f t="shared" si="41"/>
        <v>0.64285714285714279</v>
      </c>
      <c r="T180" s="2">
        <f t="shared" si="42"/>
        <v>0.3571428571428571</v>
      </c>
      <c r="U180" s="2">
        <f t="shared" si="43"/>
        <v>3.2857142857142918E-2</v>
      </c>
      <c r="V180" s="2"/>
      <c r="Z180" s="5"/>
      <c r="AA180" s="5"/>
      <c r="AC180" s="5"/>
      <c r="AD180" s="5"/>
      <c r="AE180" s="5"/>
      <c r="AF180" s="5"/>
      <c r="AG180" s="5"/>
    </row>
    <row r="181" spans="1:33" x14ac:dyDescent="0.3">
      <c r="A181" s="5">
        <v>216</v>
      </c>
      <c r="B181" s="6">
        <v>43620</v>
      </c>
      <c r="C181" s="5" t="s">
        <v>22</v>
      </c>
      <c r="D181" s="5" t="s">
        <v>23</v>
      </c>
      <c r="E181" s="5">
        <v>0.52</v>
      </c>
      <c r="F181" s="5" t="s">
        <v>218</v>
      </c>
      <c r="G181" s="5" t="s">
        <v>69</v>
      </c>
      <c r="H181" s="5">
        <v>0.48</v>
      </c>
      <c r="J181" s="4">
        <v>1.8</v>
      </c>
      <c r="K181" s="4">
        <v>2.0499999999999998</v>
      </c>
      <c r="L181" s="4"/>
      <c r="M181" s="4"/>
      <c r="N181" s="4"/>
      <c r="O181" s="4"/>
      <c r="P181" s="4"/>
      <c r="Q181" s="4"/>
      <c r="S181" s="2">
        <f t="shared" si="41"/>
        <v>0.53246753246753242</v>
      </c>
      <c r="T181" s="2">
        <f t="shared" si="42"/>
        <v>0.46753246753246758</v>
      </c>
      <c r="U181" s="2">
        <f t="shared" si="43"/>
        <v>1.2467532467532405E-2</v>
      </c>
      <c r="V181" s="2"/>
      <c r="Z181" s="5"/>
      <c r="AA181" s="5"/>
      <c r="AC181" s="5"/>
      <c r="AD181" s="5"/>
      <c r="AE181" s="5"/>
      <c r="AF181" s="5"/>
      <c r="AG181" s="5"/>
    </row>
    <row r="182" spans="1:33" x14ac:dyDescent="0.3">
      <c r="A182" s="5">
        <v>217</v>
      </c>
      <c r="B182" s="6">
        <v>43620</v>
      </c>
      <c r="C182" s="5" t="s">
        <v>73</v>
      </c>
      <c r="D182" s="5" t="s">
        <v>17</v>
      </c>
      <c r="E182" s="5">
        <v>0.63</v>
      </c>
      <c r="F182" s="5" t="s">
        <v>171</v>
      </c>
      <c r="G182" s="5" t="s">
        <v>15</v>
      </c>
      <c r="H182" s="5">
        <v>0.37</v>
      </c>
      <c r="J182" s="4">
        <v>1.42</v>
      </c>
      <c r="K182" s="4">
        <v>2.95</v>
      </c>
      <c r="L182" s="4"/>
      <c r="M182" s="4"/>
      <c r="N182" s="4"/>
      <c r="O182" s="4"/>
      <c r="P182" s="4"/>
      <c r="Q182" s="4"/>
      <c r="S182" s="2">
        <f t="shared" si="41"/>
        <v>0.67505720823798643</v>
      </c>
      <c r="T182" s="2">
        <f t="shared" si="42"/>
        <v>0.32494279176201374</v>
      </c>
      <c r="U182" s="2">
        <f t="shared" si="43"/>
        <v>4.5057208237986257E-2</v>
      </c>
      <c r="V182" s="2"/>
      <c r="Z182" s="5"/>
      <c r="AA182" s="5"/>
      <c r="AC182" s="5"/>
      <c r="AD182" s="5"/>
      <c r="AE182" s="5"/>
      <c r="AF182" s="5"/>
      <c r="AG182" s="5"/>
    </row>
    <row r="183" spans="1:33" x14ac:dyDescent="0.3">
      <c r="A183" s="5">
        <v>218</v>
      </c>
      <c r="B183" s="6">
        <v>43620</v>
      </c>
      <c r="C183" s="5" t="s">
        <v>119</v>
      </c>
      <c r="D183" s="5" t="s">
        <v>49</v>
      </c>
      <c r="E183" s="5">
        <v>0.48</v>
      </c>
      <c r="F183" s="5" t="s">
        <v>160</v>
      </c>
      <c r="G183" s="5" t="s">
        <v>38</v>
      </c>
      <c r="H183" s="5">
        <v>0.52</v>
      </c>
      <c r="J183" s="4">
        <v>2.0499999999999998</v>
      </c>
      <c r="K183" s="4">
        <v>1.8</v>
      </c>
      <c r="L183" s="4"/>
      <c r="M183" s="4"/>
      <c r="N183" s="4"/>
      <c r="O183" s="4"/>
      <c r="P183" s="4"/>
      <c r="Q183" s="4"/>
      <c r="S183" s="2">
        <f t="shared" ref="S183:S185" si="44">IFERROR((100-(J183/(SUM(J183:K183))*100))/100,"")</f>
        <v>0.46753246753246758</v>
      </c>
      <c r="T183" s="2">
        <f t="shared" ref="T183:T185" si="45">IFERROR((100-(K183/(SUM(J183:K183))*100))/100,"")</f>
        <v>0.53246753246753242</v>
      </c>
      <c r="U183" s="2">
        <f t="shared" ref="U183:U185" si="46">H183-T183</f>
        <v>-1.2467532467532405E-2</v>
      </c>
      <c r="V183" s="2"/>
      <c r="Z183" s="5"/>
      <c r="AA183" s="5"/>
      <c r="AC183" s="5"/>
      <c r="AD183" s="5"/>
      <c r="AE183" s="5"/>
      <c r="AF183" s="5"/>
      <c r="AG183" s="5"/>
    </row>
    <row r="184" spans="1:33" x14ac:dyDescent="0.3">
      <c r="A184" s="5">
        <v>0</v>
      </c>
      <c r="B184" s="6">
        <v>43620</v>
      </c>
      <c r="C184" s="5" t="s">
        <v>43</v>
      </c>
      <c r="D184" s="5" t="s">
        <v>27</v>
      </c>
      <c r="E184" s="5">
        <v>0.43</v>
      </c>
      <c r="F184" s="5" t="s">
        <v>195</v>
      </c>
      <c r="G184" s="5" t="s">
        <v>45</v>
      </c>
      <c r="H184" s="5">
        <v>0.56999999999999995</v>
      </c>
      <c r="J184" s="4">
        <v>2.4</v>
      </c>
      <c r="K184" s="4">
        <v>1.62</v>
      </c>
      <c r="L184" s="4"/>
      <c r="M184" s="4"/>
      <c r="N184" s="4"/>
      <c r="O184" s="4"/>
      <c r="P184" s="4"/>
      <c r="Q184" s="4"/>
      <c r="S184" s="2">
        <f t="shared" si="44"/>
        <v>0.40298507462686556</v>
      </c>
      <c r="T184" s="2">
        <f t="shared" si="45"/>
        <v>0.59701492537313428</v>
      </c>
      <c r="U184" s="2">
        <f t="shared" si="46"/>
        <v>-2.7014925373134324E-2</v>
      </c>
      <c r="V184" s="2"/>
      <c r="Z184" s="5"/>
      <c r="AA184" s="5"/>
      <c r="AC184" s="5"/>
      <c r="AD184" s="5"/>
      <c r="AE184" s="5"/>
      <c r="AF184" s="5"/>
      <c r="AG184" s="5"/>
    </row>
    <row r="185" spans="1:33" x14ac:dyDescent="0.3">
      <c r="A185" s="5">
        <v>220</v>
      </c>
      <c r="B185" s="6">
        <v>43621</v>
      </c>
      <c r="C185" s="5" t="s">
        <v>113</v>
      </c>
      <c r="D185" s="5" t="s">
        <v>62</v>
      </c>
      <c r="E185" s="5">
        <v>0.5</v>
      </c>
      <c r="F185" s="5" t="s">
        <v>219</v>
      </c>
      <c r="G185" s="5" t="s">
        <v>47</v>
      </c>
      <c r="H185" s="5">
        <v>0.5</v>
      </c>
      <c r="J185" s="4">
        <v>2.65</v>
      </c>
      <c r="K185" s="4">
        <v>1.55</v>
      </c>
      <c r="L185" s="4"/>
      <c r="M185" s="4"/>
      <c r="N185" s="4"/>
      <c r="O185" s="4"/>
      <c r="P185" s="4"/>
      <c r="Q185" s="4"/>
      <c r="S185" s="2">
        <f t="shared" si="44"/>
        <v>0.36904761904761907</v>
      </c>
      <c r="T185" s="2">
        <f t="shared" si="45"/>
        <v>0.63095238095238093</v>
      </c>
      <c r="U185" s="2">
        <f t="shared" si="46"/>
        <v>-0.13095238095238093</v>
      </c>
      <c r="V185" s="2"/>
      <c r="Z185" s="24"/>
      <c r="AA185" s="24"/>
      <c r="AB185" s="24"/>
      <c r="AC185" s="24"/>
      <c r="AD185" s="24"/>
      <c r="AE185" s="24"/>
      <c r="AF185" s="24"/>
      <c r="AG185" s="24"/>
    </row>
    <row r="186" spans="1:33" x14ac:dyDescent="0.3">
      <c r="A186" s="5">
        <v>221</v>
      </c>
      <c r="B186" s="6">
        <v>43621</v>
      </c>
      <c r="C186" s="5" t="s">
        <v>88</v>
      </c>
      <c r="D186" s="5" t="s">
        <v>27</v>
      </c>
      <c r="E186" s="5">
        <v>0.52</v>
      </c>
      <c r="F186" s="5" t="s">
        <v>169</v>
      </c>
      <c r="G186" s="5" t="s">
        <v>45</v>
      </c>
      <c r="H186" s="5">
        <v>0.48</v>
      </c>
      <c r="J186" s="4"/>
      <c r="K186" s="4"/>
      <c r="L186" s="4"/>
      <c r="M186" s="4"/>
      <c r="N186" s="4"/>
      <c r="O186" s="4"/>
      <c r="P186" s="4"/>
      <c r="Q186" s="4"/>
      <c r="S186" s="2"/>
      <c r="T186" s="2"/>
      <c r="U186" s="2"/>
      <c r="V186" s="2"/>
      <c r="Z186" s="24"/>
      <c r="AA186" s="24"/>
      <c r="AB186" s="24"/>
      <c r="AC186" s="24"/>
      <c r="AD186" s="24"/>
      <c r="AE186" s="24"/>
      <c r="AF186" s="24"/>
      <c r="AG186" s="24"/>
    </row>
    <row r="187" spans="1:33" x14ac:dyDescent="0.3">
      <c r="A187" s="5">
        <v>222</v>
      </c>
      <c r="B187" s="6">
        <v>43621</v>
      </c>
      <c r="C187" s="5" t="s">
        <v>197</v>
      </c>
      <c r="D187" s="5" t="s">
        <v>17</v>
      </c>
      <c r="E187" s="5">
        <v>0.56999999999999995</v>
      </c>
      <c r="F187" s="5" t="s">
        <v>245</v>
      </c>
      <c r="G187" s="5" t="s">
        <v>15</v>
      </c>
      <c r="H187" s="5">
        <v>0.43</v>
      </c>
      <c r="J187" s="4">
        <v>1.6</v>
      </c>
      <c r="K187" s="4">
        <v>2.4500000000000002</v>
      </c>
      <c r="L187" s="4"/>
      <c r="M187" s="4"/>
      <c r="N187" s="4"/>
      <c r="O187" s="4"/>
      <c r="P187" s="4"/>
      <c r="Q187" s="4"/>
      <c r="S187" s="2">
        <f t="shared" ref="S187:S201" si="47">IFERROR((100-(J187/(SUM(J187:K187))*100))/100,"")</f>
        <v>0.60493827160493829</v>
      </c>
      <c r="T187" s="2">
        <f t="shared" ref="T187:T201" si="48">IFERROR((100-(K187/(SUM(J187:K187))*100))/100,"")</f>
        <v>0.39506172839506187</v>
      </c>
      <c r="U187" s="2">
        <f t="shared" ref="U187:U206" si="49">H187-T187</f>
        <v>3.493827160493812E-2</v>
      </c>
      <c r="V187" s="2"/>
      <c r="Z187" s="24"/>
      <c r="AA187" s="24"/>
      <c r="AB187" s="24"/>
      <c r="AC187" s="24"/>
      <c r="AD187" s="24"/>
      <c r="AE187" s="24"/>
      <c r="AF187" s="24"/>
      <c r="AG187" s="24"/>
    </row>
    <row r="188" spans="1:33" x14ac:dyDescent="0.3">
      <c r="A188" s="5">
        <v>223</v>
      </c>
      <c r="B188" s="6">
        <v>43621</v>
      </c>
      <c r="C188" s="5" t="s">
        <v>139</v>
      </c>
      <c r="D188" s="5" t="s">
        <v>21</v>
      </c>
      <c r="E188" s="5">
        <v>0.48</v>
      </c>
      <c r="F188" s="5" t="s">
        <v>96</v>
      </c>
      <c r="G188" s="5" t="s">
        <v>16</v>
      </c>
      <c r="H188" s="5">
        <v>0.52</v>
      </c>
      <c r="J188" s="4">
        <v>1.76</v>
      </c>
      <c r="K188" s="4">
        <v>2.1</v>
      </c>
      <c r="L188" s="4"/>
      <c r="M188" s="4"/>
      <c r="N188" s="4"/>
      <c r="O188" s="4"/>
      <c r="P188" s="4"/>
      <c r="Q188" s="4"/>
      <c r="S188" s="2">
        <f t="shared" si="47"/>
        <v>0.54404145077720212</v>
      </c>
      <c r="T188" s="2">
        <f t="shared" si="48"/>
        <v>0.45595854922279799</v>
      </c>
      <c r="U188" s="2">
        <f t="shared" si="49"/>
        <v>6.4041450777202025E-2</v>
      </c>
      <c r="V188" s="2"/>
      <c r="Z188" s="24"/>
      <c r="AA188" s="24"/>
      <c r="AB188" s="24"/>
      <c r="AC188" s="24"/>
      <c r="AD188" s="24"/>
      <c r="AE188" s="24"/>
      <c r="AF188" s="24"/>
      <c r="AG188" s="24"/>
    </row>
    <row r="189" spans="1:33" x14ac:dyDescent="0.3">
      <c r="A189" s="5">
        <v>224</v>
      </c>
      <c r="B189" s="6">
        <v>43621</v>
      </c>
      <c r="C189" s="5" t="s">
        <v>217</v>
      </c>
      <c r="D189" s="5" t="s">
        <v>36</v>
      </c>
      <c r="E189" s="5">
        <v>0.57999999999999996</v>
      </c>
      <c r="F189" s="5" t="s">
        <v>150</v>
      </c>
      <c r="G189" s="5" t="s">
        <v>51</v>
      </c>
      <c r="H189" s="5">
        <v>0.42</v>
      </c>
      <c r="J189" s="4">
        <v>1.43</v>
      </c>
      <c r="K189" s="4">
        <v>2.9</v>
      </c>
      <c r="L189" s="4"/>
      <c r="M189" s="4"/>
      <c r="N189" s="4"/>
      <c r="O189" s="4"/>
      <c r="P189" s="4"/>
      <c r="Q189" s="4"/>
      <c r="S189" s="2">
        <f t="shared" si="47"/>
        <v>0.66974595842956119</v>
      </c>
      <c r="T189" s="2">
        <f t="shared" si="48"/>
        <v>0.33025404157043881</v>
      </c>
      <c r="U189" s="2">
        <f t="shared" si="49"/>
        <v>8.9745958429561179E-2</v>
      </c>
      <c r="V189" s="2"/>
      <c r="Z189" s="24"/>
      <c r="AA189" s="24"/>
      <c r="AB189" s="24"/>
      <c r="AC189" s="24"/>
      <c r="AD189" s="24"/>
      <c r="AE189" s="24"/>
      <c r="AF189" s="24"/>
      <c r="AG189" s="24"/>
    </row>
    <row r="190" spans="1:33" x14ac:dyDescent="0.3">
      <c r="A190" s="5">
        <v>225</v>
      </c>
      <c r="B190" s="6">
        <v>43621</v>
      </c>
      <c r="C190" s="5" t="s">
        <v>64</v>
      </c>
      <c r="D190" s="5" t="s">
        <v>65</v>
      </c>
      <c r="E190" s="5">
        <v>0.54</v>
      </c>
      <c r="F190" s="5" t="s">
        <v>177</v>
      </c>
      <c r="G190" s="5" t="s">
        <v>32</v>
      </c>
      <c r="H190" s="5">
        <v>0.46</v>
      </c>
      <c r="J190" s="4">
        <v>2.1</v>
      </c>
      <c r="K190" s="4">
        <v>1.76</v>
      </c>
      <c r="L190" s="4"/>
      <c r="M190" s="4"/>
      <c r="N190" s="4"/>
      <c r="O190" s="4"/>
      <c r="P190" s="4"/>
      <c r="Q190" s="4"/>
      <c r="S190" s="2">
        <f t="shared" si="47"/>
        <v>0.45595854922279799</v>
      </c>
      <c r="T190" s="2">
        <f t="shared" si="48"/>
        <v>0.54404145077720212</v>
      </c>
      <c r="U190" s="2">
        <f t="shared" si="49"/>
        <v>-8.4041450777202098E-2</v>
      </c>
      <c r="V190" s="2"/>
      <c r="Z190" s="24"/>
      <c r="AA190" s="24"/>
      <c r="AB190" s="24"/>
      <c r="AC190" s="24"/>
      <c r="AD190" s="24"/>
      <c r="AE190" s="24"/>
      <c r="AF190" s="24"/>
      <c r="AG190" s="24"/>
    </row>
    <row r="191" spans="1:33" x14ac:dyDescent="0.3">
      <c r="A191" s="5">
        <v>226</v>
      </c>
      <c r="B191" s="6">
        <v>43621</v>
      </c>
      <c r="C191" s="5" t="s">
        <v>234</v>
      </c>
      <c r="D191" s="5" t="s">
        <v>75</v>
      </c>
      <c r="E191" s="5">
        <v>0.45</v>
      </c>
      <c r="F191" s="5" t="s">
        <v>175</v>
      </c>
      <c r="G191" s="5" t="s">
        <v>57</v>
      </c>
      <c r="H191" s="5">
        <v>0.55000000000000004</v>
      </c>
      <c r="J191" s="4">
        <v>2.15</v>
      </c>
      <c r="K191" s="4">
        <v>1.74</v>
      </c>
      <c r="L191" s="4"/>
      <c r="M191" s="4"/>
      <c r="N191" s="4"/>
      <c r="O191" s="4"/>
      <c r="P191" s="4"/>
      <c r="Q191" s="4"/>
      <c r="S191" s="2">
        <f t="shared" si="47"/>
        <v>0.4473007712082262</v>
      </c>
      <c r="T191" s="2">
        <f t="shared" si="48"/>
        <v>0.55269922879177369</v>
      </c>
      <c r="U191" s="2">
        <f t="shared" si="49"/>
        <v>-2.6992287917736446E-3</v>
      </c>
      <c r="V191" s="2"/>
      <c r="Z191" s="24"/>
      <c r="AA191" s="24"/>
      <c r="AB191" s="24"/>
      <c r="AC191" s="24"/>
      <c r="AD191" s="24"/>
      <c r="AE191" s="24"/>
      <c r="AF191" s="24"/>
      <c r="AG191" s="24"/>
    </row>
    <row r="192" spans="1:33" x14ac:dyDescent="0.3">
      <c r="A192" s="5">
        <v>227</v>
      </c>
      <c r="B192" s="6">
        <v>43621</v>
      </c>
      <c r="C192" s="5" t="s">
        <v>52</v>
      </c>
      <c r="D192" s="5" t="s">
        <v>53</v>
      </c>
      <c r="E192" s="5">
        <v>0.61</v>
      </c>
      <c r="F192" s="5" t="s">
        <v>108</v>
      </c>
      <c r="G192" s="5" t="s">
        <v>28</v>
      </c>
      <c r="H192" s="5">
        <v>0.39</v>
      </c>
      <c r="J192" s="4">
        <v>1.55</v>
      </c>
      <c r="K192" s="4">
        <v>2.6</v>
      </c>
      <c r="L192" s="4"/>
      <c r="M192" s="4"/>
      <c r="N192" s="4"/>
      <c r="O192" s="4"/>
      <c r="P192" s="4"/>
      <c r="Q192" s="4"/>
      <c r="S192" s="2">
        <f t="shared" si="47"/>
        <v>0.62650602409638556</v>
      </c>
      <c r="T192" s="2">
        <f t="shared" si="48"/>
        <v>0.37349397590361444</v>
      </c>
      <c r="U192" s="2">
        <f t="shared" si="49"/>
        <v>1.6506024096385574E-2</v>
      </c>
      <c r="V192" s="2"/>
      <c r="Z192" s="24"/>
      <c r="AA192" s="24"/>
      <c r="AB192" s="24"/>
      <c r="AC192" s="24"/>
      <c r="AD192" s="24"/>
      <c r="AE192" s="24"/>
      <c r="AF192" s="24"/>
      <c r="AG192" s="24"/>
    </row>
    <row r="193" spans="1:33" x14ac:dyDescent="0.3">
      <c r="A193" s="5">
        <v>228</v>
      </c>
      <c r="B193" s="6">
        <v>43621</v>
      </c>
      <c r="C193" s="5" t="s">
        <v>173</v>
      </c>
      <c r="D193" s="5" t="s">
        <v>25</v>
      </c>
      <c r="E193" s="5">
        <v>0.42</v>
      </c>
      <c r="F193" s="5" t="s">
        <v>250</v>
      </c>
      <c r="G193" s="5" t="s">
        <v>55</v>
      </c>
      <c r="H193" s="5">
        <v>0.57999999999999996</v>
      </c>
      <c r="J193" s="4">
        <v>3</v>
      </c>
      <c r="K193" s="4">
        <v>1.41</v>
      </c>
      <c r="L193" s="4"/>
      <c r="M193" s="4"/>
      <c r="N193" s="4"/>
      <c r="O193" s="4"/>
      <c r="P193" s="4"/>
      <c r="Q193" s="4"/>
      <c r="S193" s="2">
        <f t="shared" si="47"/>
        <v>0.31972789115646266</v>
      </c>
      <c r="T193" s="2">
        <f t="shared" si="48"/>
        <v>0.6802721088435375</v>
      </c>
      <c r="U193" s="2">
        <f t="shared" si="49"/>
        <v>-0.10027210884353754</v>
      </c>
      <c r="V193" s="2"/>
      <c r="X193">
        <v>50</v>
      </c>
      <c r="Z193" s="24"/>
      <c r="AA193" s="24">
        <v>0</v>
      </c>
      <c r="AB193" s="24"/>
      <c r="AC193" s="24"/>
      <c r="AD193" s="24"/>
      <c r="AE193" s="24"/>
      <c r="AF193" s="24"/>
      <c r="AG193" s="24"/>
    </row>
    <row r="194" spans="1:33" x14ac:dyDescent="0.3">
      <c r="A194" s="5">
        <v>229</v>
      </c>
      <c r="B194" s="6">
        <v>43621</v>
      </c>
      <c r="C194" s="5" t="s">
        <v>99</v>
      </c>
      <c r="D194" s="5" t="s">
        <v>59</v>
      </c>
      <c r="E194" s="5">
        <v>0.57999999999999996</v>
      </c>
      <c r="F194" s="5" t="s">
        <v>94</v>
      </c>
      <c r="G194" s="5" t="s">
        <v>19</v>
      </c>
      <c r="H194" s="5">
        <v>0.42</v>
      </c>
      <c r="J194" s="4">
        <v>1.95</v>
      </c>
      <c r="K194" s="4">
        <v>1.86</v>
      </c>
      <c r="L194" s="4"/>
      <c r="M194" s="4"/>
      <c r="N194" s="4"/>
      <c r="O194" s="4"/>
      <c r="P194" s="4"/>
      <c r="Q194" s="4"/>
      <c r="S194" s="2">
        <f t="shared" si="47"/>
        <v>0.48818897637795272</v>
      </c>
      <c r="T194" s="2">
        <f t="shared" si="48"/>
        <v>0.51181102362204722</v>
      </c>
      <c r="U194" s="2">
        <f t="shared" si="49"/>
        <v>-9.1811023622047239E-2</v>
      </c>
      <c r="V194" s="2"/>
      <c r="X194">
        <v>50</v>
      </c>
      <c r="Z194" s="24"/>
      <c r="AA194" s="24"/>
      <c r="AB194" s="24">
        <v>0</v>
      </c>
      <c r="AC194" s="24"/>
      <c r="AD194" s="24"/>
      <c r="AE194" s="24"/>
      <c r="AF194" s="24"/>
      <c r="AG194" s="24"/>
    </row>
    <row r="195" spans="1:33" x14ac:dyDescent="0.3">
      <c r="A195" s="5">
        <v>230</v>
      </c>
      <c r="B195" s="6">
        <v>43621</v>
      </c>
      <c r="C195" s="5" t="s">
        <v>157</v>
      </c>
      <c r="D195" s="5" t="s">
        <v>63</v>
      </c>
      <c r="E195" s="5">
        <v>0.45</v>
      </c>
      <c r="F195" s="5" t="s">
        <v>95</v>
      </c>
      <c r="G195" s="5" t="s">
        <v>39</v>
      </c>
      <c r="H195" s="5">
        <v>0.55000000000000004</v>
      </c>
      <c r="J195" s="4">
        <v>2.5</v>
      </c>
      <c r="K195" s="4">
        <v>1.58</v>
      </c>
      <c r="L195" s="4"/>
      <c r="M195" s="4"/>
      <c r="N195" s="4"/>
      <c r="O195" s="4"/>
      <c r="P195" s="4"/>
      <c r="Q195" s="4"/>
      <c r="S195" s="2">
        <f t="shared" si="47"/>
        <v>0.38725490196078427</v>
      </c>
      <c r="T195" s="2">
        <f t="shared" si="48"/>
        <v>0.61274509803921573</v>
      </c>
      <c r="U195" s="2">
        <f t="shared" si="49"/>
        <v>-6.2745098039215685E-2</v>
      </c>
      <c r="V195" s="2"/>
      <c r="Z195" s="24"/>
      <c r="AA195" s="24"/>
      <c r="AB195" s="24"/>
      <c r="AC195" s="24"/>
      <c r="AD195" s="24"/>
      <c r="AE195" s="24"/>
      <c r="AF195" s="24"/>
      <c r="AG195" s="24"/>
    </row>
    <row r="196" spans="1:33" x14ac:dyDescent="0.3">
      <c r="A196" s="5">
        <v>231</v>
      </c>
      <c r="B196" s="6">
        <v>43621</v>
      </c>
      <c r="C196" s="5" t="s">
        <v>216</v>
      </c>
      <c r="D196" s="5" t="s">
        <v>23</v>
      </c>
      <c r="E196" s="5">
        <v>0.5</v>
      </c>
      <c r="F196" s="5" t="s">
        <v>79</v>
      </c>
      <c r="G196" s="5" t="s">
        <v>69</v>
      </c>
      <c r="H196" s="5">
        <v>0.5</v>
      </c>
      <c r="J196" s="4">
        <v>2.2000000000000002</v>
      </c>
      <c r="K196" s="4">
        <v>1.71</v>
      </c>
      <c r="L196" s="4"/>
      <c r="M196" s="4"/>
      <c r="N196" s="4"/>
      <c r="O196" s="4"/>
      <c r="P196" s="4"/>
      <c r="Q196" s="4"/>
      <c r="S196" s="2">
        <f t="shared" si="47"/>
        <v>0.4373401534526854</v>
      </c>
      <c r="T196" s="2">
        <f t="shared" si="48"/>
        <v>0.5626598465473146</v>
      </c>
      <c r="U196" s="2">
        <f t="shared" si="49"/>
        <v>-6.2659846547314602E-2</v>
      </c>
      <c r="V196" s="2"/>
      <c r="Z196" s="24"/>
      <c r="AA196" s="24"/>
      <c r="AB196" s="24"/>
      <c r="AC196" s="24"/>
      <c r="AD196" s="24"/>
      <c r="AE196" s="24"/>
      <c r="AF196" s="24"/>
      <c r="AG196" s="24"/>
    </row>
    <row r="197" spans="1:33" x14ac:dyDescent="0.3">
      <c r="A197" s="5">
        <v>232</v>
      </c>
      <c r="B197" s="6">
        <v>43621</v>
      </c>
      <c r="C197" s="5" t="s">
        <v>153</v>
      </c>
      <c r="D197" s="5" t="s">
        <v>30</v>
      </c>
      <c r="E197" s="5">
        <v>0.62</v>
      </c>
      <c r="F197" s="5" t="s">
        <v>156</v>
      </c>
      <c r="G197" s="5" t="s">
        <v>67</v>
      </c>
      <c r="H197" s="5">
        <v>0.38</v>
      </c>
      <c r="J197" s="4">
        <v>1.42</v>
      </c>
      <c r="K197" s="4">
        <v>2.95</v>
      </c>
      <c r="L197" s="4"/>
      <c r="M197" s="4"/>
      <c r="N197" s="4"/>
      <c r="O197" s="4"/>
      <c r="P197" s="4"/>
      <c r="Q197" s="4"/>
      <c r="S197" s="2">
        <f t="shared" si="47"/>
        <v>0.67505720823798643</v>
      </c>
      <c r="T197" s="2">
        <f t="shared" si="48"/>
        <v>0.32494279176201374</v>
      </c>
      <c r="U197" s="2">
        <f t="shared" si="49"/>
        <v>5.5057208237986266E-2</v>
      </c>
      <c r="V197" s="2"/>
      <c r="Z197" s="24"/>
      <c r="AA197" s="24"/>
      <c r="AB197" s="24"/>
      <c r="AC197" s="24"/>
      <c r="AD197" s="24"/>
      <c r="AE197" s="24"/>
      <c r="AF197" s="24"/>
      <c r="AG197" s="24"/>
    </row>
    <row r="198" spans="1:33" x14ac:dyDescent="0.3">
      <c r="A198" s="5">
        <v>233</v>
      </c>
      <c r="B198" s="6">
        <v>43621</v>
      </c>
      <c r="C198" s="5" t="s">
        <v>162</v>
      </c>
      <c r="D198" s="5" t="s">
        <v>49</v>
      </c>
      <c r="E198" s="5">
        <v>0.53</v>
      </c>
      <c r="F198" s="5" t="s">
        <v>251</v>
      </c>
      <c r="G198" s="5" t="s">
        <v>38</v>
      </c>
      <c r="H198" s="5">
        <v>0.47</v>
      </c>
      <c r="J198" s="4">
        <v>2</v>
      </c>
      <c r="K198" s="4">
        <v>1.83</v>
      </c>
      <c r="L198" s="4"/>
      <c r="M198" s="4"/>
      <c r="N198" s="4"/>
      <c r="O198" s="4"/>
      <c r="P198" s="4"/>
      <c r="Q198" s="4"/>
      <c r="S198" s="2">
        <f t="shared" si="47"/>
        <v>0.4778067885117494</v>
      </c>
      <c r="T198" s="2">
        <f t="shared" si="48"/>
        <v>0.52219321148825071</v>
      </c>
      <c r="U198" s="2">
        <f t="shared" si="49"/>
        <v>-5.2193211488250735E-2</v>
      </c>
      <c r="V198" s="2"/>
      <c r="Z198" s="24"/>
      <c r="AA198" s="24"/>
      <c r="AB198" s="24"/>
      <c r="AC198" s="24"/>
      <c r="AD198" s="24"/>
      <c r="AE198" s="24"/>
      <c r="AF198" s="24"/>
      <c r="AG198" s="24"/>
    </row>
    <row r="199" spans="1:33" x14ac:dyDescent="0.3">
      <c r="A199" s="5">
        <v>0</v>
      </c>
      <c r="B199" s="6">
        <v>43621</v>
      </c>
      <c r="C199" s="5" t="s">
        <v>86</v>
      </c>
      <c r="D199" s="5" t="s">
        <v>34</v>
      </c>
      <c r="E199" s="5">
        <v>0.56999999999999995</v>
      </c>
      <c r="F199" s="5" t="s">
        <v>203</v>
      </c>
      <c r="G199" s="5" t="s">
        <v>41</v>
      </c>
      <c r="H199" s="5">
        <v>0.43</v>
      </c>
      <c r="J199" s="4">
        <v>1.6</v>
      </c>
      <c r="K199" s="4">
        <v>2.4500000000000002</v>
      </c>
      <c r="L199" s="4"/>
      <c r="M199" s="4"/>
      <c r="N199" s="4"/>
      <c r="O199" s="4"/>
      <c r="P199" s="4"/>
      <c r="Q199" s="4"/>
      <c r="S199" s="2">
        <f t="shared" si="47"/>
        <v>0.60493827160493829</v>
      </c>
      <c r="T199" s="2">
        <f t="shared" si="48"/>
        <v>0.39506172839506187</v>
      </c>
      <c r="U199" s="2">
        <f t="shared" si="49"/>
        <v>3.493827160493812E-2</v>
      </c>
      <c r="V199" s="2"/>
      <c r="Z199" s="24"/>
      <c r="AA199" s="24"/>
      <c r="AB199" s="24"/>
      <c r="AC199" s="24"/>
      <c r="AD199" s="24"/>
      <c r="AE199" s="24"/>
      <c r="AF199" s="24"/>
      <c r="AG199" s="24"/>
    </row>
    <row r="200" spans="1:33" x14ac:dyDescent="0.3">
      <c r="A200" s="22">
        <v>235</v>
      </c>
      <c r="B200" s="23">
        <v>43622</v>
      </c>
      <c r="C200" s="22" t="s">
        <v>117</v>
      </c>
      <c r="D200" s="22" t="s">
        <v>75</v>
      </c>
      <c r="E200" s="22">
        <v>0.37</v>
      </c>
      <c r="F200" s="22" t="s">
        <v>106</v>
      </c>
      <c r="G200" s="22" t="s">
        <v>57</v>
      </c>
      <c r="H200" s="22">
        <v>0.63</v>
      </c>
      <c r="J200" s="4">
        <v>2.6</v>
      </c>
      <c r="K200" s="4">
        <v>1.55</v>
      </c>
      <c r="L200" s="4"/>
      <c r="M200" s="4"/>
      <c r="N200" s="4"/>
      <c r="O200" s="4"/>
      <c r="P200" s="4"/>
      <c r="Q200" s="4"/>
      <c r="S200" s="2">
        <f t="shared" si="47"/>
        <v>0.37349397590361444</v>
      </c>
      <c r="T200" s="2">
        <f t="shared" si="48"/>
        <v>0.62650602409638556</v>
      </c>
      <c r="U200" s="2">
        <f t="shared" si="49"/>
        <v>3.4939759036144435E-3</v>
      </c>
      <c r="V200" s="2"/>
      <c r="Z200" s="24"/>
      <c r="AA200" s="24"/>
      <c r="AB200" s="24"/>
      <c r="AC200" s="24"/>
      <c r="AD200" s="24"/>
      <c r="AE200" s="24"/>
      <c r="AF200" s="24"/>
      <c r="AG200" s="24"/>
    </row>
    <row r="201" spans="1:33" x14ac:dyDescent="0.3">
      <c r="A201" s="22">
        <v>236</v>
      </c>
      <c r="B201" s="23">
        <v>43622</v>
      </c>
      <c r="C201" s="22" t="s">
        <v>93</v>
      </c>
      <c r="D201" s="22" t="s">
        <v>21</v>
      </c>
      <c r="E201" s="22">
        <v>0.54</v>
      </c>
      <c r="F201" s="22" t="s">
        <v>72</v>
      </c>
      <c r="G201" s="22" t="s">
        <v>16</v>
      </c>
      <c r="H201" s="22">
        <v>0.46</v>
      </c>
      <c r="J201" s="4">
        <v>1.76</v>
      </c>
      <c r="K201" s="4">
        <v>2.1</v>
      </c>
      <c r="L201" s="4"/>
      <c r="M201" s="4"/>
      <c r="N201" s="4"/>
      <c r="O201" s="4"/>
      <c r="P201" s="4"/>
      <c r="Q201" s="4"/>
      <c r="S201" s="2">
        <f t="shared" si="47"/>
        <v>0.54404145077720212</v>
      </c>
      <c r="T201" s="2">
        <f t="shared" si="48"/>
        <v>0.45595854922279799</v>
      </c>
      <c r="U201" s="2">
        <f t="shared" si="49"/>
        <v>4.0414507772020269E-3</v>
      </c>
      <c r="V201" s="2"/>
      <c r="Z201" s="24"/>
      <c r="AA201" s="24"/>
      <c r="AB201" s="24"/>
      <c r="AC201" s="24"/>
      <c r="AD201" s="24"/>
      <c r="AE201" s="24"/>
      <c r="AF201" s="24"/>
      <c r="AG201" s="24"/>
    </row>
    <row r="202" spans="1:33" x14ac:dyDescent="0.3">
      <c r="A202" s="22">
        <v>237</v>
      </c>
      <c r="B202" s="23">
        <v>43622</v>
      </c>
      <c r="C202" s="22" t="s">
        <v>196</v>
      </c>
      <c r="D202" s="22" t="s">
        <v>53</v>
      </c>
      <c r="E202" s="22">
        <v>0.65</v>
      </c>
      <c r="F202" s="22" t="s">
        <v>61</v>
      </c>
      <c r="G202" s="22" t="s">
        <v>28</v>
      </c>
      <c r="H202" s="22">
        <v>0.35</v>
      </c>
      <c r="J202" s="4">
        <v>1.52</v>
      </c>
      <c r="K202" s="4">
        <v>2.67</v>
      </c>
      <c r="L202" s="4"/>
      <c r="M202" s="4"/>
      <c r="N202" s="4"/>
      <c r="O202" s="4"/>
      <c r="P202" s="4"/>
      <c r="Q202" s="4"/>
      <c r="S202" s="2">
        <f t="shared" ref="S202:S213" si="50">IFERROR((100-(J202/(SUM(J202:K202))*100))/100,"")</f>
        <v>0.63723150357995229</v>
      </c>
      <c r="T202" s="2">
        <f t="shared" ref="T202:T213" si="51">IFERROR((100-(K202/(SUM(J202:K202))*100))/100,"")</f>
        <v>0.36276849642004771</v>
      </c>
      <c r="U202" s="2">
        <f t="shared" si="49"/>
        <v>-1.2768496420047737E-2</v>
      </c>
      <c r="V202" s="2"/>
      <c r="Z202" s="24"/>
      <c r="AA202" s="24"/>
      <c r="AB202" s="24"/>
      <c r="AC202" s="24"/>
      <c r="AD202" s="24"/>
      <c r="AE202" s="24"/>
      <c r="AF202" s="24"/>
      <c r="AG202" s="24"/>
    </row>
    <row r="203" spans="1:33" x14ac:dyDescent="0.3">
      <c r="A203" s="22">
        <v>238</v>
      </c>
      <c r="B203" s="23">
        <v>43622</v>
      </c>
      <c r="C203" s="22" t="s">
        <v>216</v>
      </c>
      <c r="D203" s="22" t="s">
        <v>23</v>
      </c>
      <c r="E203" s="22">
        <v>0.5</v>
      </c>
      <c r="F203" s="22" t="s">
        <v>79</v>
      </c>
      <c r="G203" s="22" t="s">
        <v>69</v>
      </c>
      <c r="H203" s="22">
        <v>0.5</v>
      </c>
      <c r="J203" s="4">
        <v>2.25</v>
      </c>
      <c r="K203" s="4">
        <v>1.68</v>
      </c>
      <c r="L203" s="4"/>
      <c r="M203" s="4"/>
      <c r="N203" s="4"/>
      <c r="O203" s="4"/>
      <c r="P203" s="4"/>
      <c r="Q203" s="4"/>
      <c r="S203" s="2">
        <f t="shared" si="50"/>
        <v>0.42748091603053434</v>
      </c>
      <c r="T203" s="2">
        <f t="shared" si="51"/>
        <v>0.57251908396946571</v>
      </c>
      <c r="U203" s="2">
        <f t="shared" si="49"/>
        <v>-7.2519083969465714E-2</v>
      </c>
      <c r="V203" s="2"/>
      <c r="Z203" s="24"/>
      <c r="AA203" s="24"/>
      <c r="AB203" s="24"/>
      <c r="AC203" s="24"/>
      <c r="AD203" s="24"/>
      <c r="AE203" s="24"/>
      <c r="AF203" s="24"/>
      <c r="AG203" s="24"/>
    </row>
    <row r="204" spans="1:33" x14ac:dyDescent="0.3">
      <c r="A204" s="22">
        <v>239</v>
      </c>
      <c r="B204" s="23">
        <v>43622</v>
      </c>
      <c r="C204" s="22" t="s">
        <v>136</v>
      </c>
      <c r="D204" s="22" t="s">
        <v>30</v>
      </c>
      <c r="E204" s="22">
        <v>0.56000000000000005</v>
      </c>
      <c r="F204" s="22" t="s">
        <v>200</v>
      </c>
      <c r="G204" s="22" t="s">
        <v>67</v>
      </c>
      <c r="H204" s="22">
        <v>0.44</v>
      </c>
      <c r="J204" s="4">
        <v>1.68</v>
      </c>
      <c r="K204" s="4">
        <v>2.25</v>
      </c>
      <c r="L204" s="4"/>
      <c r="M204" s="4"/>
      <c r="N204" s="4"/>
      <c r="O204" s="4"/>
      <c r="P204" s="4"/>
      <c r="Q204" s="4"/>
      <c r="S204" s="2">
        <f t="shared" si="50"/>
        <v>0.57251908396946571</v>
      </c>
      <c r="T204" s="2">
        <f t="shared" si="51"/>
        <v>0.42748091603053434</v>
      </c>
      <c r="U204" s="2">
        <f t="shared" si="49"/>
        <v>1.2519083969465661E-2</v>
      </c>
      <c r="V204" s="2"/>
      <c r="Z204" s="24"/>
      <c r="AA204" s="24"/>
      <c r="AB204" s="24"/>
      <c r="AC204" s="24"/>
      <c r="AD204" s="24"/>
      <c r="AE204" s="24"/>
      <c r="AF204" s="24"/>
      <c r="AG204" s="24"/>
    </row>
    <row r="205" spans="1:33" x14ac:dyDescent="0.3">
      <c r="A205" s="22">
        <v>240</v>
      </c>
      <c r="B205" s="23">
        <v>43622</v>
      </c>
      <c r="C205" s="22" t="s">
        <v>24</v>
      </c>
      <c r="D205" s="22" t="s">
        <v>25</v>
      </c>
      <c r="E205" s="22">
        <v>0.41</v>
      </c>
      <c r="F205" s="22" t="s">
        <v>199</v>
      </c>
      <c r="G205" s="22" t="s">
        <v>55</v>
      </c>
      <c r="H205" s="22">
        <v>0.59</v>
      </c>
      <c r="J205" s="4">
        <v>2.5</v>
      </c>
      <c r="K205" s="4">
        <v>1.58</v>
      </c>
      <c r="L205" s="4"/>
      <c r="M205" s="4"/>
      <c r="N205" s="4"/>
      <c r="O205" s="4"/>
      <c r="P205" s="4"/>
      <c r="Q205" s="4"/>
      <c r="S205" s="2">
        <f t="shared" si="50"/>
        <v>0.38725490196078427</v>
      </c>
      <c r="T205" s="2">
        <f t="shared" si="51"/>
        <v>0.61274509803921573</v>
      </c>
      <c r="U205" s="2">
        <f t="shared" si="49"/>
        <v>-2.2745098039215761E-2</v>
      </c>
      <c r="V205" s="2"/>
      <c r="Z205" s="24"/>
      <c r="AA205" s="24"/>
      <c r="AB205" s="24"/>
      <c r="AC205" s="24"/>
      <c r="AD205" s="24"/>
      <c r="AE205" s="24"/>
      <c r="AF205" s="24"/>
      <c r="AG205" s="24"/>
    </row>
    <row r="206" spans="1:33" x14ac:dyDescent="0.3">
      <c r="A206" s="22">
        <v>241</v>
      </c>
      <c r="B206" s="23">
        <v>43622</v>
      </c>
      <c r="C206" s="22" t="s">
        <v>252</v>
      </c>
      <c r="D206" s="22" t="s">
        <v>59</v>
      </c>
      <c r="E206" s="22">
        <v>0.45</v>
      </c>
      <c r="F206" s="22" t="s">
        <v>103</v>
      </c>
      <c r="G206" s="22" t="s">
        <v>19</v>
      </c>
      <c r="H206" s="22">
        <v>0.55000000000000004</v>
      </c>
      <c r="J206" s="4">
        <v>2.65</v>
      </c>
      <c r="K206" s="4">
        <v>1.58</v>
      </c>
      <c r="L206" s="4"/>
      <c r="M206" s="4"/>
      <c r="N206" s="4"/>
      <c r="O206" s="4"/>
      <c r="P206" s="4"/>
      <c r="Q206" s="4"/>
      <c r="S206" s="2">
        <f t="shared" si="50"/>
        <v>0.3735224586288417</v>
      </c>
      <c r="T206" s="2">
        <f t="shared" si="51"/>
        <v>0.62647754137115841</v>
      </c>
      <c r="U206" s="2">
        <f t="shared" si="49"/>
        <v>-7.6477541371158364E-2</v>
      </c>
      <c r="V206" s="2"/>
      <c r="Z206" s="24"/>
      <c r="AA206" s="24"/>
      <c r="AB206" s="24"/>
      <c r="AC206" s="24"/>
      <c r="AD206" s="24"/>
      <c r="AE206" s="24"/>
      <c r="AF206" s="24"/>
      <c r="AG206" s="24"/>
    </row>
    <row r="207" spans="1:33" x14ac:dyDescent="0.3">
      <c r="A207" s="22">
        <v>242</v>
      </c>
      <c r="B207" s="23">
        <v>43622</v>
      </c>
      <c r="C207" s="22" t="s">
        <v>114</v>
      </c>
      <c r="D207" s="22" t="s">
        <v>34</v>
      </c>
      <c r="E207" s="22">
        <v>0.6</v>
      </c>
      <c r="F207" s="22" t="s">
        <v>111</v>
      </c>
      <c r="G207" s="22" t="s">
        <v>41</v>
      </c>
      <c r="H207" s="22">
        <v>0.4</v>
      </c>
      <c r="J207" s="4">
        <v>1.5</v>
      </c>
      <c r="K207" s="4">
        <v>2.7</v>
      </c>
      <c r="L207" s="4"/>
      <c r="M207" s="4"/>
      <c r="N207" s="4"/>
      <c r="O207" s="4"/>
      <c r="P207" s="4"/>
      <c r="Q207" s="4"/>
      <c r="S207" s="2">
        <f t="shared" si="50"/>
        <v>0.64285714285714279</v>
      </c>
      <c r="T207" s="2">
        <f t="shared" si="51"/>
        <v>0.3571428571428571</v>
      </c>
      <c r="U207" s="2">
        <f t="shared" ref="U207:U213" si="52">H207-T207</f>
        <v>4.2857142857142927E-2</v>
      </c>
      <c r="V207" s="2"/>
      <c r="Z207" s="24"/>
      <c r="AA207" s="24"/>
      <c r="AB207" s="24"/>
      <c r="AC207" s="24"/>
      <c r="AD207" s="24"/>
      <c r="AE207" s="24"/>
      <c r="AF207" s="24"/>
      <c r="AG207" s="24"/>
    </row>
    <row r="208" spans="1:33" x14ac:dyDescent="0.3">
      <c r="A208" s="22">
        <v>243</v>
      </c>
      <c r="B208" s="23">
        <v>43622</v>
      </c>
      <c r="C208" s="22" t="s">
        <v>82</v>
      </c>
      <c r="D208" s="22" t="s">
        <v>36</v>
      </c>
      <c r="E208" s="22">
        <v>0.59</v>
      </c>
      <c r="F208" s="22" t="s">
        <v>170</v>
      </c>
      <c r="G208" s="22" t="s">
        <v>51</v>
      </c>
      <c r="H208" s="22">
        <v>0.41</v>
      </c>
      <c r="J208" s="4">
        <v>1.47</v>
      </c>
      <c r="K208" s="4">
        <v>2.75</v>
      </c>
      <c r="L208" s="4"/>
      <c r="M208" s="4"/>
      <c r="N208" s="4"/>
      <c r="O208" s="4"/>
      <c r="P208" s="4"/>
      <c r="Q208" s="4"/>
      <c r="S208" s="2">
        <f t="shared" si="50"/>
        <v>0.65165876777251186</v>
      </c>
      <c r="T208" s="2">
        <f t="shared" si="51"/>
        <v>0.34834123222748814</v>
      </c>
      <c r="U208" s="2">
        <f t="shared" si="52"/>
        <v>6.1658767772511835E-2</v>
      </c>
      <c r="V208" s="2"/>
      <c r="Z208" s="24"/>
      <c r="AA208" s="24"/>
      <c r="AB208" s="24"/>
      <c r="AC208" s="24"/>
      <c r="AD208" s="24"/>
      <c r="AE208" s="24"/>
      <c r="AF208" s="24"/>
      <c r="AG208" s="24"/>
    </row>
    <row r="209" spans="1:33" x14ac:dyDescent="0.3">
      <c r="A209" s="22">
        <v>244</v>
      </c>
      <c r="B209" s="23">
        <v>43622</v>
      </c>
      <c r="C209" s="22" t="s">
        <v>77</v>
      </c>
      <c r="D209" s="22" t="s">
        <v>65</v>
      </c>
      <c r="E209" s="22">
        <v>0.54</v>
      </c>
      <c r="F209" s="22" t="s">
        <v>31</v>
      </c>
      <c r="G209" s="22" t="s">
        <v>32</v>
      </c>
      <c r="H209" s="22">
        <v>0.46</v>
      </c>
      <c r="J209" s="4">
        <v>1.83</v>
      </c>
      <c r="K209" s="4">
        <v>2</v>
      </c>
      <c r="L209" s="4"/>
      <c r="M209" s="4"/>
      <c r="N209" s="4"/>
      <c r="O209" s="4"/>
      <c r="P209" s="4"/>
      <c r="Q209" s="4"/>
      <c r="S209" s="2">
        <f t="shared" si="50"/>
        <v>0.52219321148825071</v>
      </c>
      <c r="T209" s="2">
        <f t="shared" si="51"/>
        <v>0.4778067885117494</v>
      </c>
      <c r="U209" s="2">
        <f t="shared" si="52"/>
        <v>-1.7806788511749383E-2</v>
      </c>
      <c r="V209" s="2"/>
      <c r="Z209" s="24"/>
      <c r="AA209" s="24"/>
      <c r="AB209" s="24"/>
      <c r="AC209" s="24"/>
      <c r="AD209" s="24"/>
      <c r="AE209" s="24"/>
      <c r="AF209" s="24"/>
      <c r="AG209" s="24"/>
    </row>
    <row r="210" spans="1:33" x14ac:dyDescent="0.3">
      <c r="A210" s="22">
        <v>245</v>
      </c>
      <c r="B210" s="23">
        <v>43622</v>
      </c>
      <c r="C210" s="22" t="s">
        <v>101</v>
      </c>
      <c r="D210" s="22" t="s">
        <v>63</v>
      </c>
      <c r="E210" s="22">
        <v>0.45</v>
      </c>
      <c r="F210" s="22" t="s">
        <v>205</v>
      </c>
      <c r="G210" s="22" t="s">
        <v>39</v>
      </c>
      <c r="H210" s="22">
        <v>0.55000000000000004</v>
      </c>
      <c r="J210" s="4">
        <v>2.5</v>
      </c>
      <c r="K210" s="4">
        <v>1.58</v>
      </c>
      <c r="L210" s="4"/>
      <c r="M210" s="4"/>
      <c r="N210" s="4"/>
      <c r="O210" s="4"/>
      <c r="P210" s="4"/>
      <c r="Q210" s="4"/>
      <c r="S210" s="2">
        <f t="shared" si="50"/>
        <v>0.38725490196078427</v>
      </c>
      <c r="T210" s="2">
        <f t="shared" si="51"/>
        <v>0.61274509803921573</v>
      </c>
      <c r="U210" s="2">
        <f t="shared" si="52"/>
        <v>-6.2745098039215685E-2</v>
      </c>
      <c r="V210" s="2"/>
      <c r="Z210" s="24"/>
      <c r="AA210" s="24"/>
      <c r="AB210" s="24"/>
      <c r="AC210" s="24"/>
      <c r="AD210" s="24"/>
      <c r="AE210" s="24"/>
      <c r="AF210" s="24"/>
      <c r="AG210" s="24"/>
    </row>
    <row r="211" spans="1:33" x14ac:dyDescent="0.3">
      <c r="A211" s="22">
        <v>246</v>
      </c>
      <c r="B211" s="23">
        <v>43622</v>
      </c>
      <c r="C211" s="22" t="s">
        <v>48</v>
      </c>
      <c r="D211" s="22" t="s">
        <v>49</v>
      </c>
      <c r="E211" s="22">
        <v>0.54</v>
      </c>
      <c r="F211" s="22" t="s">
        <v>66</v>
      </c>
      <c r="G211" s="22" t="s">
        <v>38</v>
      </c>
      <c r="H211" s="22">
        <v>0.46</v>
      </c>
      <c r="J211" s="4">
        <v>2.15</v>
      </c>
      <c r="K211" s="4">
        <v>1.74</v>
      </c>
      <c r="L211" s="4"/>
      <c r="M211" s="4"/>
      <c r="N211" s="4"/>
      <c r="O211" s="4"/>
      <c r="P211" s="4"/>
      <c r="Q211" s="4"/>
      <c r="S211" s="2">
        <f t="shared" si="50"/>
        <v>0.4473007712082262</v>
      </c>
      <c r="T211" s="2">
        <f t="shared" si="51"/>
        <v>0.55269922879177369</v>
      </c>
      <c r="U211" s="2">
        <f t="shared" si="52"/>
        <v>-9.2699228791773669E-2</v>
      </c>
      <c r="V211" s="2"/>
      <c r="X211">
        <v>50</v>
      </c>
      <c r="Z211" s="24"/>
      <c r="AA211" s="24"/>
      <c r="AB211" s="24">
        <f>X211*J211</f>
        <v>107.5</v>
      </c>
      <c r="AC211" s="24"/>
      <c r="AD211" s="24"/>
      <c r="AE211" s="24"/>
      <c r="AF211" s="24"/>
      <c r="AG211" s="24"/>
    </row>
    <row r="212" spans="1:33" x14ac:dyDescent="0.3">
      <c r="A212" s="22">
        <v>0</v>
      </c>
      <c r="B212" s="23">
        <v>43622</v>
      </c>
      <c r="C212" s="22" t="s">
        <v>174</v>
      </c>
      <c r="D212" s="22" t="s">
        <v>47</v>
      </c>
      <c r="E212" s="22">
        <v>0.56000000000000005</v>
      </c>
      <c r="F212" s="22" t="s">
        <v>149</v>
      </c>
      <c r="G212" s="22" t="s">
        <v>45</v>
      </c>
      <c r="H212" s="22">
        <v>0.44</v>
      </c>
      <c r="J212" s="4">
        <v>1.86</v>
      </c>
      <c r="K212" s="4">
        <v>1.95</v>
      </c>
      <c r="L212" s="4"/>
      <c r="M212" s="4"/>
      <c r="N212" s="4"/>
      <c r="O212" s="4"/>
      <c r="P212" s="4"/>
      <c r="Q212" s="4"/>
      <c r="S212" s="2">
        <f t="shared" si="50"/>
        <v>0.51181102362204722</v>
      </c>
      <c r="T212" s="2">
        <f t="shared" si="51"/>
        <v>0.48818897637795272</v>
      </c>
      <c r="U212" s="2">
        <f t="shared" si="52"/>
        <v>-4.8188976377952719E-2</v>
      </c>
      <c r="V212" s="2"/>
      <c r="Z212" s="24"/>
      <c r="AA212" s="24"/>
      <c r="AB212" s="24"/>
      <c r="AC212" s="24"/>
      <c r="AD212" s="24"/>
      <c r="AE212" s="24"/>
      <c r="AF212" s="24"/>
      <c r="AG212" s="24"/>
    </row>
    <row r="213" spans="1:33" x14ac:dyDescent="0.3">
      <c r="A213" s="24">
        <v>248</v>
      </c>
      <c r="B213" s="25">
        <v>43623</v>
      </c>
      <c r="C213" s="24" t="s">
        <v>68</v>
      </c>
      <c r="D213" s="24" t="s">
        <v>69</v>
      </c>
      <c r="E213" s="24">
        <v>0.5</v>
      </c>
      <c r="F213" s="24" t="s">
        <v>129</v>
      </c>
      <c r="G213" s="24" t="s">
        <v>19</v>
      </c>
      <c r="H213" s="24">
        <v>0.5</v>
      </c>
      <c r="J213" s="4">
        <v>1.9</v>
      </c>
      <c r="K213" s="4">
        <v>1.9</v>
      </c>
      <c r="L213" s="4"/>
      <c r="M213" s="4"/>
      <c r="N213" s="4"/>
      <c r="O213" s="4"/>
      <c r="P213" s="4"/>
      <c r="Q213" s="4"/>
      <c r="S213" s="2">
        <f t="shared" si="50"/>
        <v>0.5</v>
      </c>
      <c r="T213" s="2">
        <f t="shared" si="51"/>
        <v>0.5</v>
      </c>
      <c r="U213" s="2">
        <f t="shared" si="52"/>
        <v>0</v>
      </c>
      <c r="V213" s="2"/>
      <c r="Z213" s="24"/>
      <c r="AA213" s="24"/>
      <c r="AB213" s="24"/>
      <c r="AC213" s="24"/>
      <c r="AD213" s="24"/>
      <c r="AE213" s="24"/>
      <c r="AF213" s="24"/>
      <c r="AG213" s="24"/>
    </row>
    <row r="214" spans="1:33" x14ac:dyDescent="0.3">
      <c r="A214" s="24">
        <v>249</v>
      </c>
      <c r="B214" s="25">
        <v>43623</v>
      </c>
      <c r="C214" s="24" t="s">
        <v>78</v>
      </c>
      <c r="D214" s="24" t="s">
        <v>23</v>
      </c>
      <c r="E214" s="24">
        <v>0.49</v>
      </c>
      <c r="F214" s="24" t="s">
        <v>102</v>
      </c>
      <c r="G214" s="24" t="s">
        <v>27</v>
      </c>
      <c r="H214" s="24">
        <v>0.51</v>
      </c>
      <c r="J214" s="4">
        <v>2.0499999999999998</v>
      </c>
      <c r="K214" s="4">
        <v>1.8</v>
      </c>
      <c r="L214" s="4"/>
      <c r="M214" s="4"/>
      <c r="N214" s="4"/>
      <c r="O214" s="4"/>
      <c r="P214" s="4"/>
      <c r="Q214" s="4"/>
      <c r="S214" s="2">
        <f t="shared" ref="S214:S231" si="53">IFERROR((100-(J214/(SUM(J214:K214))*100))/100,"")</f>
        <v>0.46753246753246758</v>
      </c>
      <c r="T214" s="2">
        <f t="shared" ref="T214:T231" si="54">IFERROR((100-(K214/(SUM(J214:K214))*100))/100,"")</f>
        <v>0.53246753246753242</v>
      </c>
      <c r="U214" s="2">
        <f t="shared" ref="U214:U231" si="55">H214-T214</f>
        <v>-2.2467532467532414E-2</v>
      </c>
      <c r="V214" s="2"/>
      <c r="Z214" s="24"/>
      <c r="AA214" s="24"/>
      <c r="AB214" s="24"/>
      <c r="AC214" s="24"/>
      <c r="AD214" s="24"/>
      <c r="AE214" s="24"/>
      <c r="AF214" s="24"/>
      <c r="AG214" s="24"/>
    </row>
    <row r="215" spans="1:33" x14ac:dyDescent="0.3">
      <c r="A215" s="24">
        <v>250</v>
      </c>
      <c r="B215" s="25">
        <v>43623</v>
      </c>
      <c r="C215" s="24" t="s">
        <v>123</v>
      </c>
      <c r="D215" s="24" t="s">
        <v>15</v>
      </c>
      <c r="E215" s="24">
        <v>0.49</v>
      </c>
      <c r="F215" s="24" t="s">
        <v>50</v>
      </c>
      <c r="G215" s="24" t="s">
        <v>51</v>
      </c>
      <c r="H215" s="24">
        <v>0.51</v>
      </c>
      <c r="J215" s="4">
        <v>2.1</v>
      </c>
      <c r="K215" s="4">
        <v>1.76</v>
      </c>
      <c r="L215" s="4"/>
      <c r="M215" s="4"/>
      <c r="N215" s="4"/>
      <c r="O215" s="4"/>
      <c r="P215" s="4"/>
      <c r="Q215" s="4"/>
      <c r="S215" s="2">
        <f t="shared" si="53"/>
        <v>0.45595854922279799</v>
      </c>
      <c r="T215" s="2">
        <f t="shared" si="54"/>
        <v>0.54404145077720212</v>
      </c>
      <c r="U215" s="2">
        <f t="shared" si="55"/>
        <v>-3.4041450777202109E-2</v>
      </c>
      <c r="V215" s="2"/>
      <c r="Z215" s="24"/>
      <c r="AA215" s="24"/>
      <c r="AB215" s="24"/>
      <c r="AC215" s="24"/>
      <c r="AD215" s="24"/>
      <c r="AE215" s="24"/>
      <c r="AF215" s="24"/>
      <c r="AG215" s="24"/>
    </row>
    <row r="216" spans="1:33" x14ac:dyDescent="0.3">
      <c r="A216" s="24">
        <v>251</v>
      </c>
      <c r="B216" s="25">
        <v>43623</v>
      </c>
      <c r="C216" s="24" t="s">
        <v>127</v>
      </c>
      <c r="D216" s="24" t="s">
        <v>53</v>
      </c>
      <c r="E216" s="24">
        <v>0.6</v>
      </c>
      <c r="F216" s="24" t="s">
        <v>29</v>
      </c>
      <c r="G216" s="24" t="s">
        <v>30</v>
      </c>
      <c r="H216" s="24">
        <v>0.4</v>
      </c>
      <c r="J216" s="4">
        <v>1.95</v>
      </c>
      <c r="K216" s="4">
        <v>1.86</v>
      </c>
      <c r="L216" s="4"/>
      <c r="M216" s="4"/>
      <c r="N216" s="4"/>
      <c r="O216" s="4"/>
      <c r="P216" s="4"/>
      <c r="Q216" s="4"/>
      <c r="S216" s="2">
        <f t="shared" si="53"/>
        <v>0.48818897637795272</v>
      </c>
      <c r="T216" s="2">
        <f t="shared" si="54"/>
        <v>0.51181102362204722</v>
      </c>
      <c r="U216" s="2">
        <f t="shared" si="55"/>
        <v>-0.1118110236220472</v>
      </c>
      <c r="V216" s="2"/>
      <c r="X216">
        <v>50</v>
      </c>
      <c r="Z216" s="24"/>
      <c r="AA216" s="24">
        <f>X216*J216</f>
        <v>97.5</v>
      </c>
      <c r="AB216" s="24"/>
      <c r="AC216" s="24"/>
      <c r="AD216" s="24"/>
      <c r="AE216" s="24"/>
      <c r="AF216" s="24"/>
      <c r="AG216" s="24"/>
    </row>
    <row r="217" spans="1:33" x14ac:dyDescent="0.3">
      <c r="A217" s="24">
        <v>252</v>
      </c>
      <c r="B217" s="25">
        <v>43623</v>
      </c>
      <c r="C217" s="24" t="s">
        <v>100</v>
      </c>
      <c r="D217" s="24" t="s">
        <v>36</v>
      </c>
      <c r="E217" s="24">
        <v>0.56999999999999995</v>
      </c>
      <c r="F217" s="24" t="s">
        <v>246</v>
      </c>
      <c r="G217" s="24" t="s">
        <v>32</v>
      </c>
      <c r="H217" s="24">
        <v>0.43</v>
      </c>
      <c r="J217" s="4">
        <v>1.8</v>
      </c>
      <c r="K217" s="4">
        <v>2.0499999999999998</v>
      </c>
      <c r="L217" s="4"/>
      <c r="M217" s="4"/>
      <c r="N217" s="4"/>
      <c r="O217" s="4"/>
      <c r="P217" s="4"/>
      <c r="Q217" s="4"/>
      <c r="S217" s="2">
        <f t="shared" si="53"/>
        <v>0.53246753246753242</v>
      </c>
      <c r="T217" s="2">
        <f t="shared" si="54"/>
        <v>0.46753246753246758</v>
      </c>
      <c r="U217" s="2">
        <f t="shared" si="55"/>
        <v>-3.7532467532467584E-2</v>
      </c>
      <c r="V217" s="2"/>
      <c r="Z217" s="24"/>
      <c r="AA217" s="24"/>
      <c r="AB217" s="24"/>
      <c r="AC217" s="24"/>
      <c r="AD217" s="24"/>
      <c r="AE217" s="24"/>
      <c r="AF217" s="24"/>
      <c r="AG217" s="24"/>
    </row>
    <row r="218" spans="1:33" x14ac:dyDescent="0.3">
      <c r="A218" s="24">
        <v>253</v>
      </c>
      <c r="B218" s="25">
        <v>43623</v>
      </c>
      <c r="C218" s="24" t="s">
        <v>58</v>
      </c>
      <c r="D218" s="24" t="s">
        <v>59</v>
      </c>
      <c r="E218" s="24">
        <v>0.43</v>
      </c>
      <c r="F218" s="24" t="s">
        <v>56</v>
      </c>
      <c r="G218" s="24" t="s">
        <v>57</v>
      </c>
      <c r="H218" s="24">
        <v>0.56999999999999995</v>
      </c>
      <c r="J218" s="4">
        <v>2.75</v>
      </c>
      <c r="K218" s="4">
        <v>1.54</v>
      </c>
      <c r="L218" s="4"/>
      <c r="M218" s="4"/>
      <c r="N218" s="4"/>
      <c r="O218" s="4"/>
      <c r="P218" s="4"/>
      <c r="Q218" s="4"/>
      <c r="S218" s="2">
        <f t="shared" si="53"/>
        <v>0.35897435897435898</v>
      </c>
      <c r="T218" s="2">
        <f t="shared" si="54"/>
        <v>0.64102564102564097</v>
      </c>
      <c r="U218" s="2">
        <f t="shared" si="55"/>
        <v>-7.1025641025641018E-2</v>
      </c>
      <c r="V218" s="2"/>
      <c r="Z218" s="24"/>
      <c r="AA218" s="24"/>
      <c r="AB218" s="24"/>
      <c r="AC218" s="24"/>
      <c r="AD218" s="24"/>
      <c r="AE218" s="24"/>
      <c r="AF218" s="24"/>
      <c r="AG218" s="24"/>
    </row>
    <row r="219" spans="1:33" x14ac:dyDescent="0.3">
      <c r="A219" s="24">
        <v>254</v>
      </c>
      <c r="B219" s="25">
        <v>43623</v>
      </c>
      <c r="C219" s="24" t="s">
        <v>178</v>
      </c>
      <c r="D219" s="24" t="s">
        <v>21</v>
      </c>
      <c r="E219" s="24">
        <v>0.68</v>
      </c>
      <c r="F219" s="24" t="s">
        <v>42</v>
      </c>
      <c r="G219" s="24" t="s">
        <v>25</v>
      </c>
      <c r="H219" s="24">
        <v>0.32</v>
      </c>
      <c r="J219" s="4">
        <v>1.54</v>
      </c>
      <c r="K219" s="4">
        <v>2.65</v>
      </c>
      <c r="L219" s="4"/>
      <c r="M219" s="4"/>
      <c r="N219" s="4"/>
      <c r="O219" s="4"/>
      <c r="P219" s="4"/>
      <c r="Q219" s="4"/>
      <c r="S219" s="2">
        <f t="shared" si="53"/>
        <v>0.63245823389021472</v>
      </c>
      <c r="T219" s="2">
        <f t="shared" si="54"/>
        <v>0.36754176610978517</v>
      </c>
      <c r="U219" s="2">
        <f t="shared" si="55"/>
        <v>-4.7541766109785166E-2</v>
      </c>
      <c r="V219" s="2"/>
      <c r="Z219" s="24"/>
      <c r="AA219" s="24"/>
      <c r="AB219" s="24"/>
      <c r="AC219" s="24"/>
      <c r="AD219" s="24"/>
      <c r="AE219" s="24"/>
      <c r="AF219" s="24"/>
      <c r="AG219" s="24"/>
    </row>
    <row r="220" spans="1:33" x14ac:dyDescent="0.3">
      <c r="A220" s="24">
        <v>255</v>
      </c>
      <c r="B220" s="25">
        <v>43623</v>
      </c>
      <c r="C220" s="24" t="s">
        <v>118</v>
      </c>
      <c r="D220" s="24" t="s">
        <v>65</v>
      </c>
      <c r="E220" s="24">
        <v>0.54</v>
      </c>
      <c r="F220" s="24" t="s">
        <v>138</v>
      </c>
      <c r="G220" s="24" t="s">
        <v>28</v>
      </c>
      <c r="H220" s="24">
        <v>0.46</v>
      </c>
      <c r="J220" s="4">
        <v>1.74</v>
      </c>
      <c r="K220" s="4">
        <v>2.15</v>
      </c>
      <c r="L220" s="4"/>
      <c r="M220" s="4"/>
      <c r="N220" s="4"/>
      <c r="O220" s="4"/>
      <c r="P220" s="4"/>
      <c r="Q220" s="4"/>
      <c r="S220" s="2">
        <f t="shared" si="53"/>
        <v>0.55269922879177369</v>
      </c>
      <c r="T220" s="2">
        <f t="shared" si="54"/>
        <v>0.4473007712082262</v>
      </c>
      <c r="U220" s="2">
        <f t="shared" si="55"/>
        <v>1.269922879177382E-2</v>
      </c>
      <c r="V220" s="2"/>
      <c r="Z220" s="24"/>
      <c r="AA220" s="24"/>
      <c r="AB220" s="24"/>
      <c r="AC220" s="24"/>
      <c r="AD220" s="24"/>
      <c r="AE220" s="24"/>
      <c r="AF220" s="24"/>
      <c r="AG220" s="24"/>
    </row>
    <row r="221" spans="1:33" x14ac:dyDescent="0.3">
      <c r="A221" s="24">
        <v>256</v>
      </c>
      <c r="B221" s="25">
        <v>43623</v>
      </c>
      <c r="C221" s="24" t="s">
        <v>204</v>
      </c>
      <c r="D221" s="24" t="s">
        <v>49</v>
      </c>
      <c r="E221" s="24">
        <v>0.65</v>
      </c>
      <c r="F221" s="24" t="s">
        <v>112</v>
      </c>
      <c r="G221" s="24" t="s">
        <v>39</v>
      </c>
      <c r="H221" s="24">
        <v>0.35</v>
      </c>
      <c r="J221" s="4">
        <v>1.95</v>
      </c>
      <c r="K221" s="4">
        <v>1.86</v>
      </c>
      <c r="L221" s="4"/>
      <c r="M221" s="4"/>
      <c r="N221" s="4"/>
      <c r="O221" s="4"/>
      <c r="P221" s="4"/>
      <c r="Q221" s="4"/>
      <c r="S221" s="2">
        <f t="shared" si="53"/>
        <v>0.48818897637795272</v>
      </c>
      <c r="T221" s="2">
        <f t="shared" si="54"/>
        <v>0.51181102362204722</v>
      </c>
      <c r="U221" s="2">
        <f t="shared" si="55"/>
        <v>-0.16181102362204725</v>
      </c>
      <c r="V221" s="2"/>
      <c r="X221">
        <v>50</v>
      </c>
      <c r="Z221" s="24"/>
      <c r="AA221" s="24">
        <f>X221*J221</f>
        <v>97.5</v>
      </c>
      <c r="AB221" s="24"/>
      <c r="AC221" s="24"/>
      <c r="AD221" s="24"/>
      <c r="AE221" s="24"/>
      <c r="AF221" s="24"/>
      <c r="AG221" s="24"/>
    </row>
    <row r="222" spans="1:33" x14ac:dyDescent="0.3">
      <c r="A222" s="24">
        <v>257</v>
      </c>
      <c r="B222" s="25">
        <v>43623</v>
      </c>
      <c r="C222" s="24" t="s">
        <v>208</v>
      </c>
      <c r="D222" s="24" t="s">
        <v>63</v>
      </c>
      <c r="E222" s="24">
        <v>0.33</v>
      </c>
      <c r="F222" s="24" t="s">
        <v>33</v>
      </c>
      <c r="G222" s="24" t="s">
        <v>34</v>
      </c>
      <c r="H222" s="24">
        <v>0.67</v>
      </c>
      <c r="J222" s="4">
        <v>3.75</v>
      </c>
      <c r="K222" s="4">
        <v>1.28</v>
      </c>
      <c r="L222" s="4"/>
      <c r="M222" s="4"/>
      <c r="N222" s="4"/>
      <c r="O222" s="4"/>
      <c r="P222" s="4"/>
      <c r="Q222" s="4"/>
      <c r="S222" s="2">
        <f t="shared" si="53"/>
        <v>0.25447316103379719</v>
      </c>
      <c r="T222" s="2">
        <f t="shared" si="54"/>
        <v>0.74552683896620275</v>
      </c>
      <c r="U222" s="2">
        <f t="shared" si="55"/>
        <v>-7.5526838966202714E-2</v>
      </c>
      <c r="V222" s="2"/>
      <c r="Z222" s="24"/>
      <c r="AA222" s="24"/>
      <c r="AB222" s="24"/>
      <c r="AC222" s="24"/>
      <c r="AD222" s="24"/>
      <c r="AE222" s="24"/>
      <c r="AF222" s="24"/>
      <c r="AG222" s="24"/>
    </row>
    <row r="223" spans="1:33" x14ac:dyDescent="0.3">
      <c r="A223" s="24">
        <v>258</v>
      </c>
      <c r="B223" s="25">
        <v>43623</v>
      </c>
      <c r="C223" s="24" t="s">
        <v>253</v>
      </c>
      <c r="D223" s="24" t="s">
        <v>16</v>
      </c>
      <c r="E223" s="24">
        <v>0.42</v>
      </c>
      <c r="F223" s="24" t="s">
        <v>199</v>
      </c>
      <c r="G223" s="24" t="s">
        <v>55</v>
      </c>
      <c r="H223" s="24">
        <v>0.57999999999999996</v>
      </c>
      <c r="J223" s="4">
        <v>3.25</v>
      </c>
      <c r="K223" s="4">
        <v>1.36</v>
      </c>
      <c r="L223" s="4"/>
      <c r="M223" s="4"/>
      <c r="N223" s="4"/>
      <c r="O223" s="4"/>
      <c r="P223" s="4"/>
      <c r="Q223" s="4"/>
      <c r="S223" s="2">
        <f t="shared" si="53"/>
        <v>0.29501084598698496</v>
      </c>
      <c r="T223" s="2">
        <f t="shared" si="54"/>
        <v>0.70498915401301521</v>
      </c>
      <c r="U223" s="2">
        <f t="shared" si="55"/>
        <v>-0.12498915401301525</v>
      </c>
      <c r="V223" s="2"/>
      <c r="W223" t="s">
        <v>255</v>
      </c>
      <c r="Z223" s="24"/>
      <c r="AA223" s="24"/>
      <c r="AB223" s="24"/>
      <c r="AC223" s="24"/>
      <c r="AD223" s="24"/>
      <c r="AE223" s="24"/>
      <c r="AF223" s="24"/>
      <c r="AG223" s="24"/>
    </row>
    <row r="224" spans="1:33" x14ac:dyDescent="0.3">
      <c r="A224" s="24">
        <v>259</v>
      </c>
      <c r="B224" s="25">
        <v>43623</v>
      </c>
      <c r="C224" s="24" t="s">
        <v>130</v>
      </c>
      <c r="D224" s="24" t="s">
        <v>62</v>
      </c>
      <c r="E224" s="24">
        <v>0.48</v>
      </c>
      <c r="F224" s="24" t="s">
        <v>115</v>
      </c>
      <c r="G224" s="24" t="s">
        <v>67</v>
      </c>
      <c r="H224" s="24">
        <v>0.52</v>
      </c>
      <c r="J224" s="4">
        <v>2</v>
      </c>
      <c r="K224" s="4">
        <v>1.83</v>
      </c>
      <c r="L224" s="4"/>
      <c r="M224" s="4"/>
      <c r="N224" s="4"/>
      <c r="O224" s="4"/>
      <c r="P224" s="4"/>
      <c r="Q224" s="4"/>
      <c r="S224" s="2">
        <f t="shared" si="53"/>
        <v>0.4778067885117494</v>
      </c>
      <c r="T224" s="2">
        <f t="shared" si="54"/>
        <v>0.52219321148825071</v>
      </c>
      <c r="U224" s="2">
        <f t="shared" si="55"/>
        <v>-2.1932114882506903E-3</v>
      </c>
      <c r="V224" s="2"/>
      <c r="Z224" s="24"/>
      <c r="AA224" s="24"/>
      <c r="AB224" s="24"/>
      <c r="AC224" s="24"/>
      <c r="AD224" s="24"/>
      <c r="AE224" s="24"/>
      <c r="AF224" s="24"/>
      <c r="AG224" s="24"/>
    </row>
    <row r="225" spans="1:33" x14ac:dyDescent="0.3">
      <c r="A225" s="24">
        <v>260</v>
      </c>
      <c r="B225" s="25">
        <v>43623</v>
      </c>
      <c r="C225" s="24" t="s">
        <v>40</v>
      </c>
      <c r="D225" s="24" t="s">
        <v>41</v>
      </c>
      <c r="E225" s="24">
        <v>0.48</v>
      </c>
      <c r="F225" s="24" t="s">
        <v>206</v>
      </c>
      <c r="G225" s="24" t="s">
        <v>38</v>
      </c>
      <c r="H225" s="24">
        <v>0.52</v>
      </c>
      <c r="J225" s="4">
        <v>2.67</v>
      </c>
      <c r="K225" s="4">
        <v>1.52</v>
      </c>
      <c r="L225" s="4"/>
      <c r="M225" s="4"/>
      <c r="N225" s="4"/>
      <c r="O225" s="4"/>
      <c r="P225" s="4"/>
      <c r="Q225" s="4"/>
      <c r="S225" s="2">
        <f t="shared" si="53"/>
        <v>0.36276849642004771</v>
      </c>
      <c r="T225" s="2">
        <f t="shared" si="54"/>
        <v>0.63723150357995229</v>
      </c>
      <c r="U225" s="2">
        <f t="shared" si="55"/>
        <v>-0.11723150357995227</v>
      </c>
      <c r="V225" s="2"/>
      <c r="X225">
        <v>50</v>
      </c>
      <c r="Z225" s="24"/>
      <c r="AA225" s="24">
        <f>X225*J225</f>
        <v>133.5</v>
      </c>
      <c r="AB225" s="24"/>
      <c r="AC225" s="24"/>
      <c r="AD225" s="24"/>
      <c r="AE225" s="24"/>
      <c r="AF225" s="24"/>
      <c r="AG225" s="24"/>
    </row>
    <row r="226" spans="1:33" x14ac:dyDescent="0.3">
      <c r="A226" s="24">
        <v>261</v>
      </c>
      <c r="B226" s="25">
        <v>43623</v>
      </c>
      <c r="C226" s="24" t="s">
        <v>105</v>
      </c>
      <c r="D226" s="24" t="s">
        <v>47</v>
      </c>
      <c r="E226" s="24">
        <v>0.55000000000000004</v>
      </c>
      <c r="F226" s="24" t="s">
        <v>254</v>
      </c>
      <c r="G226" s="24" t="s">
        <v>45</v>
      </c>
      <c r="H226" s="24">
        <v>0.45</v>
      </c>
      <c r="J226" s="4">
        <v>1.86</v>
      </c>
      <c r="K226" s="4">
        <v>1.95</v>
      </c>
      <c r="L226" s="4"/>
      <c r="M226" s="4"/>
      <c r="N226" s="4"/>
      <c r="O226" s="4"/>
      <c r="P226" s="4"/>
      <c r="Q226" s="4"/>
      <c r="S226" s="2">
        <f t="shared" si="53"/>
        <v>0.51181102362204722</v>
      </c>
      <c r="T226" s="2">
        <f t="shared" si="54"/>
        <v>0.48818897637795272</v>
      </c>
      <c r="U226" s="2">
        <f t="shared" si="55"/>
        <v>-3.818897637795271E-2</v>
      </c>
      <c r="V226" s="2"/>
      <c r="Z226" s="24"/>
      <c r="AA226" s="24"/>
      <c r="AB226" s="24"/>
      <c r="AC226" s="24"/>
      <c r="AD226" s="24"/>
      <c r="AE226" s="24"/>
      <c r="AF226" s="24"/>
      <c r="AG226" s="24"/>
    </row>
    <row r="227" spans="1:33" x14ac:dyDescent="0.3">
      <c r="A227" s="24">
        <v>0</v>
      </c>
      <c r="B227" s="25">
        <v>43623</v>
      </c>
      <c r="C227" s="24" t="s">
        <v>97</v>
      </c>
      <c r="D227" s="24" t="s">
        <v>17</v>
      </c>
      <c r="E227" s="24">
        <v>0.7</v>
      </c>
      <c r="F227" s="24" t="s">
        <v>163</v>
      </c>
      <c r="G227" s="24" t="s">
        <v>75</v>
      </c>
      <c r="H227" s="24">
        <v>0.3</v>
      </c>
      <c r="J227" s="4">
        <v>1.4</v>
      </c>
      <c r="K227" s="4">
        <v>3.1</v>
      </c>
      <c r="L227" s="4"/>
      <c r="M227" s="4"/>
      <c r="N227" s="4"/>
      <c r="O227" s="4"/>
      <c r="P227" s="4"/>
      <c r="Q227" s="4"/>
      <c r="S227" s="2">
        <f t="shared" si="53"/>
        <v>0.68888888888888888</v>
      </c>
      <c r="T227" s="2">
        <f t="shared" si="54"/>
        <v>0.31111111111111112</v>
      </c>
      <c r="U227" s="2">
        <f t="shared" si="55"/>
        <v>-1.1111111111111127E-2</v>
      </c>
      <c r="V227" s="2"/>
    </row>
    <row r="228" spans="1:33" x14ac:dyDescent="0.3">
      <c r="A228" s="24">
        <v>263</v>
      </c>
      <c r="B228" s="25">
        <v>43625</v>
      </c>
      <c r="C228" s="24" t="s">
        <v>109</v>
      </c>
      <c r="D228" s="24" t="s">
        <v>23</v>
      </c>
      <c r="E228" s="24">
        <v>0.53</v>
      </c>
      <c r="F228" s="24" t="s">
        <v>26</v>
      </c>
      <c r="G228" s="24" t="s">
        <v>27</v>
      </c>
      <c r="H228" s="24">
        <v>0.47</v>
      </c>
      <c r="J228" s="4">
        <v>2.1</v>
      </c>
      <c r="K228" s="4">
        <v>1.76</v>
      </c>
      <c r="L228" s="4"/>
      <c r="M228" s="4"/>
      <c r="N228" s="4"/>
      <c r="O228" s="4"/>
      <c r="P228" s="4"/>
      <c r="Q228" s="4"/>
      <c r="S228" s="2">
        <f t="shared" si="53"/>
        <v>0.45595854922279799</v>
      </c>
      <c r="T228" s="2">
        <f t="shared" si="54"/>
        <v>0.54404145077720212</v>
      </c>
      <c r="U228" s="2">
        <f t="shared" si="55"/>
        <v>-7.4041450777202145E-2</v>
      </c>
      <c r="V228" s="2"/>
      <c r="Z228" t="s">
        <v>228</v>
      </c>
      <c r="AA228" t="s">
        <v>224</v>
      </c>
      <c r="AB228" s="11">
        <v>0.09</v>
      </c>
      <c r="AC228" s="11">
        <v>0.08</v>
      </c>
      <c r="AD228" s="11">
        <v>7.0000000000000007E-2</v>
      </c>
      <c r="AE228" s="11">
        <v>0.06</v>
      </c>
      <c r="AF228" s="11">
        <v>0.05</v>
      </c>
    </row>
    <row r="229" spans="1:33" x14ac:dyDescent="0.3">
      <c r="A229" s="24">
        <v>264</v>
      </c>
      <c r="B229" s="25">
        <v>43625</v>
      </c>
      <c r="C229" s="24" t="s">
        <v>152</v>
      </c>
      <c r="D229" s="24" t="s">
        <v>53</v>
      </c>
      <c r="E229" s="24">
        <v>0.5</v>
      </c>
      <c r="F229" s="24" t="s">
        <v>104</v>
      </c>
      <c r="G229" s="24" t="s">
        <v>30</v>
      </c>
      <c r="H229" s="24">
        <v>0.5</v>
      </c>
      <c r="J229" s="4">
        <v>1.86</v>
      </c>
      <c r="K229" s="4">
        <v>1.95</v>
      </c>
      <c r="L229" s="4"/>
      <c r="M229" s="4"/>
      <c r="N229" s="4"/>
      <c r="O229" s="4"/>
      <c r="P229" s="4"/>
      <c r="Q229" s="4"/>
      <c r="S229" s="2">
        <f t="shared" si="53"/>
        <v>0.51181102362204722</v>
      </c>
      <c r="T229" s="2">
        <f t="shared" si="54"/>
        <v>0.48818897637795272</v>
      </c>
      <c r="U229" s="2">
        <f t="shared" si="55"/>
        <v>1.1811023622047279E-2</v>
      </c>
      <c r="V229" s="2"/>
      <c r="Z229" t="s">
        <v>225</v>
      </c>
      <c r="AA229">
        <f>SUM(AA2:AA227)</f>
        <v>1383.5</v>
      </c>
      <c r="AB229" s="5">
        <f>SUM(AB2:AB227)</f>
        <v>585</v>
      </c>
      <c r="AC229" s="5">
        <f>SUM(AC2:AC227)</f>
        <v>182.5</v>
      </c>
      <c r="AD229" s="5">
        <f>SUM(AD2:AD227)</f>
        <v>372.5</v>
      </c>
      <c r="AE229" s="5">
        <f>SUM(AE2:AE227)</f>
        <v>448.5</v>
      </c>
      <c r="AF229">
        <v>264</v>
      </c>
    </row>
    <row r="230" spans="1:33" x14ac:dyDescent="0.3">
      <c r="A230" s="24">
        <v>265</v>
      </c>
      <c r="B230" s="25">
        <v>43625</v>
      </c>
      <c r="C230" s="24" t="s">
        <v>70</v>
      </c>
      <c r="D230" s="24" t="s">
        <v>15</v>
      </c>
      <c r="E230" s="24">
        <v>0.57999999999999996</v>
      </c>
      <c r="F230" s="24" t="s">
        <v>137</v>
      </c>
      <c r="G230" s="24" t="s">
        <v>51</v>
      </c>
      <c r="H230" s="24">
        <v>0.42</v>
      </c>
      <c r="J230" s="4">
        <v>1.71</v>
      </c>
      <c r="K230" s="4">
        <v>2.2000000000000002</v>
      </c>
      <c r="L230" s="4"/>
      <c r="M230" s="4"/>
      <c r="N230" s="4"/>
      <c r="O230" s="4"/>
      <c r="P230" s="4"/>
      <c r="Q230" s="4"/>
      <c r="S230" s="2">
        <f t="shared" si="53"/>
        <v>0.5626598465473146</v>
      </c>
      <c r="T230" s="2">
        <f t="shared" si="54"/>
        <v>0.4373401534526854</v>
      </c>
      <c r="U230" s="2">
        <f t="shared" si="55"/>
        <v>-1.7340153452685414E-2</v>
      </c>
      <c r="V230" s="2"/>
      <c r="Z230" t="s">
        <v>226</v>
      </c>
      <c r="AA230">
        <v>1000</v>
      </c>
      <c r="AB230" s="5">
        <v>450</v>
      </c>
      <c r="AC230">
        <v>300</v>
      </c>
      <c r="AD230">
        <v>600</v>
      </c>
      <c r="AE230">
        <v>550</v>
      </c>
      <c r="AF230">
        <v>500</v>
      </c>
    </row>
    <row r="231" spans="1:33" x14ac:dyDescent="0.3">
      <c r="A231" s="24">
        <v>266</v>
      </c>
      <c r="B231" s="25">
        <v>43625</v>
      </c>
      <c r="C231" s="24" t="s">
        <v>158</v>
      </c>
      <c r="D231" s="24" t="s">
        <v>59</v>
      </c>
      <c r="E231" s="24">
        <v>0.48</v>
      </c>
      <c r="F231" s="24" t="s">
        <v>89</v>
      </c>
      <c r="G231" s="24" t="s">
        <v>57</v>
      </c>
      <c r="H231" s="24">
        <v>0.52</v>
      </c>
      <c r="J231" s="4">
        <v>2.67</v>
      </c>
      <c r="K231" s="4">
        <v>1.52</v>
      </c>
      <c r="L231" s="4"/>
      <c r="M231" s="4"/>
      <c r="N231" s="4"/>
      <c r="O231" s="4"/>
      <c r="P231" s="4"/>
      <c r="Q231" s="4"/>
      <c r="S231" s="2">
        <f t="shared" si="53"/>
        <v>0.36276849642004771</v>
      </c>
      <c r="T231" s="2">
        <f t="shared" si="54"/>
        <v>0.63723150357995229</v>
      </c>
      <c r="U231" s="2">
        <f t="shared" si="55"/>
        <v>-0.11723150357995227</v>
      </c>
      <c r="V231" s="2"/>
      <c r="Z231" t="s">
        <v>227</v>
      </c>
      <c r="AA231" s="2">
        <f t="shared" ref="AA231:AF231" si="56">AA229/AA230</f>
        <v>1.3835</v>
      </c>
      <c r="AB231" s="2">
        <f t="shared" si="56"/>
        <v>1.3</v>
      </c>
      <c r="AC231" s="2">
        <f t="shared" si="56"/>
        <v>0.60833333333333328</v>
      </c>
      <c r="AD231" s="2">
        <f t="shared" si="56"/>
        <v>0.62083333333333335</v>
      </c>
      <c r="AE231" s="2">
        <f t="shared" si="56"/>
        <v>0.81545454545454543</v>
      </c>
      <c r="AF231" s="2">
        <f t="shared" si="56"/>
        <v>0.52800000000000002</v>
      </c>
    </row>
    <row r="232" spans="1:33" x14ac:dyDescent="0.3">
      <c r="A232" s="24">
        <v>267</v>
      </c>
      <c r="B232" s="25">
        <v>43625</v>
      </c>
      <c r="C232" s="24" t="s">
        <v>256</v>
      </c>
      <c r="D232" s="24" t="s">
        <v>36</v>
      </c>
      <c r="E232" s="24">
        <v>0.56000000000000005</v>
      </c>
      <c r="F232" s="24" t="s">
        <v>85</v>
      </c>
      <c r="G232" s="24" t="s">
        <v>32</v>
      </c>
      <c r="H232" s="24">
        <v>0.44</v>
      </c>
      <c r="J232" s="4"/>
      <c r="K232" s="4"/>
      <c r="L232" s="4"/>
      <c r="M232" s="4"/>
      <c r="N232" s="4"/>
      <c r="O232" s="4"/>
      <c r="P232" s="4"/>
      <c r="Q232" s="4"/>
      <c r="S232" s="2" t="str">
        <f t="shared" ref="S232:S242" si="57">IFERROR((100-(J232/(SUM(J232:K232))*100))/100,"")</f>
        <v/>
      </c>
      <c r="T232" s="2" t="str">
        <f t="shared" ref="T232:T242" si="58">IFERROR((100-(K232/(SUM(J232:K232))*100))/100,"")</f>
        <v/>
      </c>
      <c r="U232" s="2" t="e">
        <f t="shared" ref="U232:U242" si="59">H232-T232</f>
        <v>#VALUE!</v>
      </c>
      <c r="V232" s="2"/>
    </row>
    <row r="233" spans="1:33" x14ac:dyDescent="0.3">
      <c r="A233" s="24">
        <v>268</v>
      </c>
      <c r="B233" s="25">
        <v>43625</v>
      </c>
      <c r="C233" s="24" t="s">
        <v>60</v>
      </c>
      <c r="D233" s="24" t="s">
        <v>21</v>
      </c>
      <c r="E233" s="24">
        <v>0.56000000000000005</v>
      </c>
      <c r="F233" s="24" t="s">
        <v>147</v>
      </c>
      <c r="G233" s="24" t="s">
        <v>25</v>
      </c>
      <c r="H233" s="24">
        <v>0.44</v>
      </c>
      <c r="J233" s="4">
        <v>1.68</v>
      </c>
      <c r="K233" s="4">
        <v>2.25</v>
      </c>
      <c r="L233" s="4"/>
      <c r="M233" s="4"/>
      <c r="N233" s="4"/>
      <c r="O233" s="4"/>
      <c r="P233" s="4"/>
      <c r="Q233" s="4"/>
      <c r="S233" s="2">
        <f t="shared" si="57"/>
        <v>0.57251908396946571</v>
      </c>
      <c r="T233" s="2">
        <f t="shared" si="58"/>
        <v>0.42748091603053434</v>
      </c>
      <c r="U233" s="2">
        <f t="shared" si="59"/>
        <v>1.2519083969465661E-2</v>
      </c>
      <c r="V233" s="2"/>
    </row>
    <row r="234" spans="1:33" x14ac:dyDescent="0.3">
      <c r="A234" s="24">
        <v>269</v>
      </c>
      <c r="B234" s="25">
        <v>43625</v>
      </c>
      <c r="C234" s="24" t="s">
        <v>198</v>
      </c>
      <c r="D234" s="24" t="s">
        <v>65</v>
      </c>
      <c r="E234" s="24">
        <v>0.73</v>
      </c>
      <c r="F234" s="24" t="s">
        <v>90</v>
      </c>
      <c r="G234" s="24" t="s">
        <v>28</v>
      </c>
      <c r="H234" s="24">
        <v>0.27</v>
      </c>
      <c r="J234" s="4">
        <v>1.4</v>
      </c>
      <c r="K234" s="4">
        <v>3.05</v>
      </c>
      <c r="L234" s="4"/>
      <c r="M234" s="4"/>
      <c r="N234" s="4"/>
      <c r="O234" s="4"/>
      <c r="P234" s="4"/>
      <c r="Q234" s="4"/>
      <c r="S234" s="2">
        <f t="shared" si="57"/>
        <v>0.6853932584269663</v>
      </c>
      <c r="T234" s="2">
        <f t="shared" si="58"/>
        <v>0.31460674157303359</v>
      </c>
      <c r="U234" s="2">
        <f t="shared" si="59"/>
        <v>-4.460674157303357E-2</v>
      </c>
      <c r="V234" s="2"/>
    </row>
    <row r="235" spans="1:33" x14ac:dyDescent="0.3">
      <c r="A235" s="24">
        <v>270</v>
      </c>
      <c r="B235" s="25">
        <v>43625</v>
      </c>
      <c r="C235" s="24" t="s">
        <v>146</v>
      </c>
      <c r="D235" s="24" t="s">
        <v>16</v>
      </c>
      <c r="E235" s="24">
        <v>0.47</v>
      </c>
      <c r="F235" s="24" t="s">
        <v>54</v>
      </c>
      <c r="G235" s="24" t="s">
        <v>55</v>
      </c>
      <c r="H235" s="24">
        <v>0.53</v>
      </c>
      <c r="J235" s="4">
        <v>2.6</v>
      </c>
      <c r="K235" s="4">
        <v>1.55</v>
      </c>
      <c r="L235" s="4"/>
      <c r="M235" s="4"/>
      <c r="N235" s="4"/>
      <c r="O235" s="4"/>
      <c r="P235" s="4"/>
      <c r="Q235" s="4"/>
      <c r="S235" s="2">
        <f t="shared" si="57"/>
        <v>0.37349397590361444</v>
      </c>
      <c r="T235" s="2">
        <f t="shared" si="58"/>
        <v>0.62650602409638556</v>
      </c>
      <c r="U235" s="2">
        <f t="shared" si="59"/>
        <v>-9.6506024096385534E-2</v>
      </c>
      <c r="V235" s="2"/>
      <c r="AA235" s="9"/>
      <c r="AB235" s="9"/>
    </row>
    <row r="236" spans="1:33" x14ac:dyDescent="0.3">
      <c r="A236" s="24">
        <v>271</v>
      </c>
      <c r="B236" s="25">
        <v>43625</v>
      </c>
      <c r="C236" s="24" t="s">
        <v>135</v>
      </c>
      <c r="D236" s="24" t="s">
        <v>63</v>
      </c>
      <c r="E236" s="24">
        <v>0.28999999999999998</v>
      </c>
      <c r="F236" s="24" t="s">
        <v>154</v>
      </c>
      <c r="G236" s="24" t="s">
        <v>34</v>
      </c>
      <c r="H236" s="24">
        <v>0.71</v>
      </c>
      <c r="J236" s="4">
        <v>2.67</v>
      </c>
      <c r="K236" s="4">
        <v>1.52</v>
      </c>
      <c r="L236" s="4"/>
      <c r="M236" s="4"/>
      <c r="N236" s="4"/>
      <c r="O236" s="4"/>
      <c r="P236" s="4"/>
      <c r="Q236" s="4"/>
      <c r="S236" s="2">
        <f t="shared" si="57"/>
        <v>0.36276849642004771</v>
      </c>
      <c r="T236" s="2">
        <f t="shared" si="58"/>
        <v>0.63723150357995229</v>
      </c>
      <c r="U236" s="2">
        <f t="shared" si="59"/>
        <v>7.2768496420047679E-2</v>
      </c>
      <c r="V236" s="2"/>
      <c r="AA236" s="9"/>
      <c r="AB236" s="9"/>
      <c r="AC236" s="5"/>
    </row>
    <row r="237" spans="1:33" x14ac:dyDescent="0.3">
      <c r="A237" s="24">
        <v>272</v>
      </c>
      <c r="B237" s="25">
        <v>43625</v>
      </c>
      <c r="C237" s="24" t="s">
        <v>91</v>
      </c>
      <c r="D237" s="24" t="s">
        <v>62</v>
      </c>
      <c r="E237" s="24">
        <v>0.46</v>
      </c>
      <c r="F237" s="24" t="s">
        <v>221</v>
      </c>
      <c r="G237" s="24" t="s">
        <v>67</v>
      </c>
      <c r="H237" s="24">
        <v>0.54</v>
      </c>
      <c r="J237" s="4">
        <v>2</v>
      </c>
      <c r="K237" s="4">
        <v>1.83</v>
      </c>
      <c r="L237" s="4"/>
      <c r="M237" s="4"/>
      <c r="N237" s="4"/>
      <c r="O237" s="4"/>
      <c r="P237" s="4"/>
      <c r="Q237" s="4"/>
      <c r="S237" s="2">
        <f t="shared" si="57"/>
        <v>0.4778067885117494</v>
      </c>
      <c r="T237" s="2">
        <f t="shared" si="58"/>
        <v>0.52219321148825071</v>
      </c>
      <c r="U237" s="2">
        <f t="shared" si="59"/>
        <v>1.7806788511749327E-2</v>
      </c>
      <c r="V237" s="2"/>
      <c r="AA237" s="9"/>
      <c r="AB237" s="9"/>
      <c r="AC237" s="5"/>
    </row>
    <row r="238" spans="1:33" x14ac:dyDescent="0.3">
      <c r="A238" s="24">
        <v>273</v>
      </c>
      <c r="B238" s="25">
        <v>43625</v>
      </c>
      <c r="C238" s="24" t="s">
        <v>119</v>
      </c>
      <c r="D238" s="24" t="s">
        <v>49</v>
      </c>
      <c r="E238" s="24">
        <v>0.69</v>
      </c>
      <c r="F238" s="24" t="s">
        <v>159</v>
      </c>
      <c r="G238" s="24" t="s">
        <v>39</v>
      </c>
      <c r="H238" s="24">
        <v>0.31</v>
      </c>
      <c r="J238" s="4">
        <v>1.55</v>
      </c>
      <c r="K238" s="4">
        <v>2.6</v>
      </c>
      <c r="L238" s="4"/>
      <c r="M238" s="4"/>
      <c r="N238" s="4"/>
      <c r="O238" s="4"/>
      <c r="P238" s="4"/>
      <c r="Q238" s="4"/>
      <c r="S238" s="2">
        <f t="shared" si="57"/>
        <v>0.62650602409638556</v>
      </c>
      <c r="T238" s="2">
        <f t="shared" si="58"/>
        <v>0.37349397590361444</v>
      </c>
      <c r="U238" s="2">
        <f t="shared" si="59"/>
        <v>-6.3493975903614441E-2</v>
      </c>
      <c r="V238" s="2"/>
    </row>
    <row r="239" spans="1:33" x14ac:dyDescent="0.3">
      <c r="A239" s="24">
        <v>274</v>
      </c>
      <c r="B239" s="25">
        <v>43625</v>
      </c>
      <c r="C239" s="24" t="s">
        <v>145</v>
      </c>
      <c r="D239" s="24" t="s">
        <v>17</v>
      </c>
      <c r="E239" s="24">
        <v>0.62</v>
      </c>
      <c r="F239" s="24" t="s">
        <v>74</v>
      </c>
      <c r="G239" s="24" t="s">
        <v>75</v>
      </c>
      <c r="H239" s="24">
        <v>0.38</v>
      </c>
      <c r="J239" s="4"/>
      <c r="K239" s="4"/>
      <c r="L239" s="4"/>
      <c r="M239" s="4"/>
      <c r="N239" s="4"/>
      <c r="O239" s="4"/>
      <c r="P239" s="4"/>
      <c r="Q239" s="4"/>
      <c r="S239" s="2" t="str">
        <f t="shared" si="57"/>
        <v/>
      </c>
      <c r="T239" s="2" t="str">
        <f t="shared" si="58"/>
        <v/>
      </c>
      <c r="U239" s="2" t="e">
        <f t="shared" si="59"/>
        <v>#VALUE!</v>
      </c>
      <c r="V239" s="2"/>
      <c r="AA239" s="2"/>
      <c r="AB239" s="2"/>
    </row>
    <row r="240" spans="1:33" x14ac:dyDescent="0.3">
      <c r="A240" s="24">
        <v>275</v>
      </c>
      <c r="B240" s="25">
        <v>43625</v>
      </c>
      <c r="C240" s="24" t="s">
        <v>161</v>
      </c>
      <c r="D240" s="24" t="s">
        <v>41</v>
      </c>
      <c r="E240" s="24">
        <v>0.49</v>
      </c>
      <c r="F240" s="24" t="s">
        <v>247</v>
      </c>
      <c r="G240" s="24" t="s">
        <v>38</v>
      </c>
      <c r="H240" s="24">
        <v>0.51</v>
      </c>
      <c r="J240" s="4"/>
      <c r="K240" s="4"/>
      <c r="L240" s="4"/>
      <c r="M240" s="4"/>
      <c r="N240" s="4"/>
      <c r="O240" s="4"/>
      <c r="P240" s="4"/>
      <c r="Q240" s="4"/>
      <c r="S240" s="2" t="str">
        <f t="shared" si="57"/>
        <v/>
      </c>
      <c r="T240" s="2" t="str">
        <f t="shared" si="58"/>
        <v/>
      </c>
      <c r="U240" s="2" t="e">
        <f t="shared" si="59"/>
        <v>#VALUE!</v>
      </c>
      <c r="V240" s="2"/>
    </row>
    <row r="241" spans="1:22" x14ac:dyDescent="0.3">
      <c r="A241" s="24">
        <v>276</v>
      </c>
      <c r="B241" s="25">
        <v>43625</v>
      </c>
      <c r="C241" s="24" t="s">
        <v>84</v>
      </c>
      <c r="D241" s="24" t="s">
        <v>47</v>
      </c>
      <c r="E241" s="24">
        <v>0.48</v>
      </c>
      <c r="F241" s="24" t="s">
        <v>257</v>
      </c>
      <c r="G241" s="24" t="s">
        <v>45</v>
      </c>
      <c r="H241" s="24">
        <v>0.52</v>
      </c>
      <c r="J241" s="4"/>
      <c r="K241" s="4"/>
      <c r="L241" s="4"/>
      <c r="M241" s="4"/>
      <c r="N241" s="4"/>
      <c r="O241" s="4"/>
      <c r="P241" s="4"/>
      <c r="Q241" s="4"/>
      <c r="S241" s="2" t="str">
        <f t="shared" si="57"/>
        <v/>
      </c>
      <c r="T241" s="2" t="str">
        <f t="shared" si="58"/>
        <v/>
      </c>
      <c r="U241" s="2" t="e">
        <f t="shared" si="59"/>
        <v>#VALUE!</v>
      </c>
      <c r="V241" s="2"/>
    </row>
    <row r="242" spans="1:22" x14ac:dyDescent="0.3">
      <c r="A242" s="24">
        <v>0</v>
      </c>
      <c r="B242" s="25">
        <v>43625</v>
      </c>
      <c r="C242" s="24" t="s">
        <v>211</v>
      </c>
      <c r="D242" s="24" t="s">
        <v>69</v>
      </c>
      <c r="E242" s="24">
        <v>0.43</v>
      </c>
      <c r="F242" s="24" t="s">
        <v>220</v>
      </c>
      <c r="G242" s="24" t="s">
        <v>19</v>
      </c>
      <c r="H242" s="24">
        <v>0.56999999999999995</v>
      </c>
      <c r="J242" s="4">
        <v>2.4</v>
      </c>
      <c r="K242" s="4">
        <v>1.62</v>
      </c>
      <c r="L242" s="4"/>
      <c r="M242" s="4"/>
      <c r="N242" s="4"/>
      <c r="O242" s="4"/>
      <c r="P242" s="4"/>
      <c r="Q242" s="4"/>
      <c r="S242" s="2">
        <f t="shared" si="57"/>
        <v>0.40298507462686556</v>
      </c>
      <c r="T242" s="2">
        <f t="shared" si="58"/>
        <v>0.59701492537313428</v>
      </c>
      <c r="U242" s="2">
        <f t="shared" si="59"/>
        <v>-2.7014925373134324E-2</v>
      </c>
      <c r="V242" s="2"/>
    </row>
    <row r="243" spans="1:22" x14ac:dyDescent="0.3">
      <c r="A243" s="24">
        <v>278</v>
      </c>
      <c r="B243" s="25">
        <v>43626</v>
      </c>
      <c r="C243" s="24" t="s">
        <v>175</v>
      </c>
      <c r="D243" s="24" t="s">
        <v>57</v>
      </c>
      <c r="E243" s="24">
        <v>0.43</v>
      </c>
      <c r="F243" s="24" t="s">
        <v>35</v>
      </c>
      <c r="G243" s="24" t="s">
        <v>36</v>
      </c>
      <c r="H243" s="24">
        <v>0.56999999999999995</v>
      </c>
      <c r="J243" s="4">
        <v>2.65</v>
      </c>
      <c r="K243" s="4">
        <v>1.54</v>
      </c>
      <c r="L243" s="4"/>
      <c r="M243" s="4"/>
      <c r="N243" s="4"/>
      <c r="O243" s="4"/>
      <c r="P243" s="4"/>
      <c r="Q243" s="4"/>
      <c r="S243" s="2">
        <f t="shared" ref="S243:S251" si="60">IFERROR((100-(J243/(SUM(J243:K243))*100))/100,"")</f>
        <v>0.36754176610978517</v>
      </c>
      <c r="T243" s="2">
        <f t="shared" ref="T243:T251" si="61">IFERROR((100-(K243/(SUM(J243:K243))*100))/100,"")</f>
        <v>0.63245823389021472</v>
      </c>
      <c r="U243" s="2">
        <f t="shared" ref="U243:U251" si="62">H243-T243</f>
        <v>-6.2458233890214765E-2</v>
      </c>
      <c r="V243" s="2"/>
    </row>
    <row r="244" spans="1:22" x14ac:dyDescent="0.3">
      <c r="A244" s="24">
        <v>279</v>
      </c>
      <c r="B244" s="25">
        <v>43626</v>
      </c>
      <c r="C244" s="24" t="s">
        <v>171</v>
      </c>
      <c r="D244" s="24" t="s">
        <v>15</v>
      </c>
      <c r="E244" s="24">
        <v>0.52</v>
      </c>
      <c r="F244" s="24" t="s">
        <v>43</v>
      </c>
      <c r="G244" s="24" t="s">
        <v>27</v>
      </c>
      <c r="H244" s="24">
        <v>0.48</v>
      </c>
      <c r="J244" s="4">
        <v>2.15</v>
      </c>
      <c r="K244" s="4">
        <v>1.74</v>
      </c>
      <c r="L244" s="4"/>
      <c r="M244" s="4"/>
      <c r="N244" s="4"/>
      <c r="O244" s="4"/>
      <c r="P244" s="4"/>
      <c r="Q244" s="4"/>
      <c r="S244" s="2">
        <f t="shared" si="60"/>
        <v>0.4473007712082262</v>
      </c>
      <c r="T244" s="2">
        <f t="shared" si="61"/>
        <v>0.55269922879177369</v>
      </c>
      <c r="U244" s="2">
        <f t="shared" si="62"/>
        <v>-7.2699228791773707E-2</v>
      </c>
      <c r="V244" s="2"/>
    </row>
    <row r="245" spans="1:22" x14ac:dyDescent="0.3">
      <c r="A245" s="24">
        <v>280</v>
      </c>
      <c r="B245" s="25">
        <v>43626</v>
      </c>
      <c r="C245" s="24" t="s">
        <v>258</v>
      </c>
      <c r="D245" s="24" t="s">
        <v>49</v>
      </c>
      <c r="E245" s="24">
        <v>0.46</v>
      </c>
      <c r="F245" s="24" t="s">
        <v>52</v>
      </c>
      <c r="G245" s="24" t="s">
        <v>53</v>
      </c>
      <c r="H245" s="24">
        <v>0.54</v>
      </c>
      <c r="J245" s="4"/>
      <c r="K245" s="4"/>
      <c r="L245" s="4"/>
      <c r="M245" s="4"/>
      <c r="N245" s="4"/>
      <c r="O245" s="4"/>
      <c r="P245" s="4"/>
      <c r="Q245" s="4"/>
      <c r="S245" s="2" t="str">
        <f t="shared" si="60"/>
        <v/>
      </c>
      <c r="T245" s="2" t="str">
        <f t="shared" si="61"/>
        <v/>
      </c>
      <c r="U245" s="2"/>
      <c r="V245" s="2"/>
    </row>
    <row r="246" spans="1:22" x14ac:dyDescent="0.3">
      <c r="A246" s="24">
        <v>281</v>
      </c>
      <c r="B246" s="25">
        <v>43626</v>
      </c>
      <c r="C246" s="24" t="s">
        <v>95</v>
      </c>
      <c r="D246" s="24" t="s">
        <v>39</v>
      </c>
      <c r="E246" s="24">
        <v>0.39</v>
      </c>
      <c r="F246" s="24" t="s">
        <v>153</v>
      </c>
      <c r="G246" s="24" t="s">
        <v>30</v>
      </c>
      <c r="H246" s="24">
        <v>0.61</v>
      </c>
      <c r="J246" s="4">
        <v>3.1</v>
      </c>
      <c r="K246" s="4">
        <v>1.4</v>
      </c>
      <c r="L246" s="4"/>
      <c r="M246" s="4"/>
      <c r="N246" s="4"/>
      <c r="O246" s="4"/>
      <c r="P246" s="4"/>
      <c r="Q246" s="4"/>
      <c r="S246" s="2">
        <f t="shared" si="60"/>
        <v>0.31111111111111112</v>
      </c>
      <c r="T246" s="2">
        <f t="shared" si="61"/>
        <v>0.68888888888888888</v>
      </c>
      <c r="U246" s="2">
        <f t="shared" si="62"/>
        <v>-7.8888888888888897E-2</v>
      </c>
      <c r="V246" s="2"/>
    </row>
    <row r="247" spans="1:22" x14ac:dyDescent="0.3">
      <c r="A247" s="24">
        <v>282</v>
      </c>
      <c r="B247" s="25">
        <v>43626</v>
      </c>
      <c r="C247" s="24" t="s">
        <v>116</v>
      </c>
      <c r="D247" s="24" t="s">
        <v>69</v>
      </c>
      <c r="E247" s="24">
        <v>0.52</v>
      </c>
      <c r="F247" s="24" t="s">
        <v>173</v>
      </c>
      <c r="G247" s="24" t="s">
        <v>25</v>
      </c>
      <c r="H247" s="24">
        <v>0.48</v>
      </c>
      <c r="J247" s="4">
        <v>1.68</v>
      </c>
      <c r="K247" s="4">
        <v>2.25</v>
      </c>
      <c r="L247" s="4"/>
      <c r="M247" s="4"/>
      <c r="N247" s="4"/>
      <c r="O247" s="4"/>
      <c r="P247" s="4"/>
      <c r="Q247" s="4"/>
      <c r="S247" s="2">
        <f t="shared" si="60"/>
        <v>0.57251908396946571</v>
      </c>
      <c r="T247" s="2">
        <f t="shared" si="61"/>
        <v>0.42748091603053434</v>
      </c>
      <c r="U247" s="2">
        <f t="shared" si="62"/>
        <v>5.2519083969465641E-2</v>
      </c>
      <c r="V247" s="2"/>
    </row>
    <row r="248" spans="1:22" x14ac:dyDescent="0.3">
      <c r="A248" s="24">
        <v>283</v>
      </c>
      <c r="B248" s="25">
        <v>43626</v>
      </c>
      <c r="C248" s="24" t="s">
        <v>96</v>
      </c>
      <c r="D248" s="24" t="s">
        <v>16</v>
      </c>
      <c r="E248" s="24">
        <v>0.51</v>
      </c>
      <c r="F248" s="24" t="s">
        <v>139</v>
      </c>
      <c r="G248" s="24" t="s">
        <v>21</v>
      </c>
      <c r="H248" s="24">
        <v>0.49</v>
      </c>
      <c r="J248" s="4">
        <v>2.35</v>
      </c>
      <c r="K248" s="4">
        <v>1.64</v>
      </c>
      <c r="L248" s="4"/>
      <c r="M248" s="4"/>
      <c r="N248" s="4"/>
      <c r="O248" s="4"/>
      <c r="P248" s="4"/>
      <c r="Q248" s="4"/>
      <c r="S248" s="2">
        <f t="shared" si="60"/>
        <v>0.41102756892230574</v>
      </c>
      <c r="T248" s="2">
        <f t="shared" si="61"/>
        <v>0.58897243107769426</v>
      </c>
      <c r="U248" s="2">
        <f t="shared" si="62"/>
        <v>-9.8972431077694267E-2</v>
      </c>
      <c r="V248" s="2"/>
    </row>
    <row r="249" spans="1:22" x14ac:dyDescent="0.3">
      <c r="A249" s="24">
        <v>284</v>
      </c>
      <c r="B249" s="25">
        <v>43626</v>
      </c>
      <c r="C249" s="24" t="s">
        <v>219</v>
      </c>
      <c r="D249" s="24" t="s">
        <v>47</v>
      </c>
      <c r="E249" s="24">
        <v>0.52</v>
      </c>
      <c r="F249" s="24" t="s">
        <v>259</v>
      </c>
      <c r="G249" s="24" t="s">
        <v>62</v>
      </c>
      <c r="H249" s="24">
        <v>0.48</v>
      </c>
      <c r="J249" s="4"/>
      <c r="K249" s="4"/>
      <c r="L249" s="4"/>
      <c r="M249" s="4"/>
      <c r="N249" s="4"/>
      <c r="O249" s="4"/>
      <c r="P249" s="4"/>
      <c r="Q249" s="4"/>
      <c r="S249" s="2" t="str">
        <f t="shared" si="60"/>
        <v/>
      </c>
      <c r="T249" s="2" t="str">
        <f t="shared" si="61"/>
        <v/>
      </c>
      <c r="U249" s="2"/>
      <c r="V249" s="2"/>
    </row>
    <row r="250" spans="1:22" x14ac:dyDescent="0.3">
      <c r="A250" s="24">
        <v>285</v>
      </c>
      <c r="B250" s="25">
        <v>43626</v>
      </c>
      <c r="C250" s="24" t="s">
        <v>94</v>
      </c>
      <c r="D250" s="24" t="s">
        <v>19</v>
      </c>
      <c r="E250" s="24">
        <v>0.43</v>
      </c>
      <c r="F250" s="24" t="s">
        <v>99</v>
      </c>
      <c r="G250" s="24" t="s">
        <v>59</v>
      </c>
      <c r="H250" s="24">
        <v>0.56999999999999995</v>
      </c>
      <c r="J250" s="4">
        <v>2.15</v>
      </c>
      <c r="K250" s="4">
        <v>1.74</v>
      </c>
      <c r="L250" s="4"/>
      <c r="M250" s="4"/>
      <c r="N250" s="4"/>
      <c r="O250" s="4"/>
      <c r="P250" s="4"/>
      <c r="Q250" s="4"/>
      <c r="S250" s="2">
        <f t="shared" si="60"/>
        <v>0.4473007712082262</v>
      </c>
      <c r="T250" s="2">
        <f t="shared" si="61"/>
        <v>0.55269922879177369</v>
      </c>
      <c r="U250" s="2">
        <f t="shared" si="62"/>
        <v>1.7300771208226262E-2</v>
      </c>
      <c r="V250" s="2"/>
    </row>
    <row r="251" spans="1:22" x14ac:dyDescent="0.3">
      <c r="A251" s="24">
        <v>0</v>
      </c>
      <c r="B251" s="25">
        <v>43626</v>
      </c>
      <c r="C251" s="24" t="s">
        <v>73</v>
      </c>
      <c r="D251" s="24" t="s">
        <v>17</v>
      </c>
      <c r="E251" s="24">
        <v>0.59</v>
      </c>
      <c r="F251" s="24" t="s">
        <v>160</v>
      </c>
      <c r="G251" s="24" t="s">
        <v>38</v>
      </c>
      <c r="H251" s="24">
        <v>0.41</v>
      </c>
      <c r="J251" s="4">
        <v>1.55</v>
      </c>
      <c r="K251" s="4">
        <v>2.6</v>
      </c>
      <c r="L251" s="4"/>
      <c r="M251" s="4"/>
      <c r="N251" s="4"/>
      <c r="O251" s="4"/>
      <c r="P251" s="4"/>
      <c r="Q251" s="4"/>
      <c r="S251" s="2">
        <f t="shared" si="60"/>
        <v>0.62650602409638556</v>
      </c>
      <c r="T251" s="2">
        <f t="shared" si="61"/>
        <v>0.37349397590361444</v>
      </c>
      <c r="U251" s="2">
        <f t="shared" si="62"/>
        <v>3.6506024096385536E-2</v>
      </c>
      <c r="V251" s="2"/>
    </row>
    <row r="252" spans="1:22" x14ac:dyDescent="0.3">
      <c r="A252" s="30">
        <v>287</v>
      </c>
      <c r="B252" s="31">
        <v>43627</v>
      </c>
      <c r="C252" s="30" t="s">
        <v>106</v>
      </c>
      <c r="D252" s="30" t="s">
        <v>57</v>
      </c>
      <c r="E252" s="30">
        <v>0.47</v>
      </c>
      <c r="F252" s="30" t="s">
        <v>35</v>
      </c>
      <c r="G252" s="30" t="s">
        <v>36</v>
      </c>
      <c r="H252" s="30">
        <v>0.53</v>
      </c>
      <c r="J252" s="4"/>
      <c r="K252" s="4"/>
      <c r="L252" s="4"/>
      <c r="M252" s="4"/>
      <c r="N252" s="4"/>
      <c r="O252" s="4"/>
      <c r="P252" s="4"/>
      <c r="Q252" s="4"/>
      <c r="S252" s="2" t="str">
        <f t="shared" ref="S252:S267" si="63">IFERROR((100-(J252/(SUM(J252:K252))*100))/100,"")</f>
        <v/>
      </c>
      <c r="T252" s="2" t="str">
        <f t="shared" ref="T252:T267" si="64">IFERROR((100-(K252/(SUM(J252:K252))*100))/100,"")</f>
        <v/>
      </c>
      <c r="U252" s="2"/>
      <c r="V252" s="2"/>
    </row>
    <row r="253" spans="1:22" x14ac:dyDescent="0.3">
      <c r="A253" s="30">
        <v>289</v>
      </c>
      <c r="B253" s="31">
        <v>43627</v>
      </c>
      <c r="C253" s="30" t="s">
        <v>175</v>
      </c>
      <c r="D253" s="30" t="s">
        <v>57</v>
      </c>
      <c r="E253" s="30">
        <v>0.42</v>
      </c>
      <c r="F253" s="30" t="s">
        <v>217</v>
      </c>
      <c r="G253" s="30" t="s">
        <v>36</v>
      </c>
      <c r="H253" s="30">
        <v>0.57999999999999996</v>
      </c>
      <c r="J253" s="4"/>
      <c r="K253" s="4"/>
      <c r="L253" s="4"/>
      <c r="M253" s="4"/>
      <c r="N253" s="4"/>
      <c r="O253" s="4"/>
      <c r="P253" s="4"/>
      <c r="Q253" s="4"/>
      <c r="S253" s="2" t="str">
        <f t="shared" si="63"/>
        <v/>
      </c>
      <c r="T253" s="2" t="str">
        <f t="shared" si="64"/>
        <v/>
      </c>
      <c r="U253" s="2"/>
      <c r="V253" s="2"/>
    </row>
    <row r="254" spans="1:22" x14ac:dyDescent="0.3">
      <c r="A254" s="30">
        <v>290</v>
      </c>
      <c r="B254" s="31">
        <v>43627</v>
      </c>
      <c r="C254" s="30" t="s">
        <v>245</v>
      </c>
      <c r="D254" s="30" t="s">
        <v>15</v>
      </c>
      <c r="E254" s="30">
        <v>0.52</v>
      </c>
      <c r="F254" s="30" t="s">
        <v>88</v>
      </c>
      <c r="G254" s="30" t="s">
        <v>27</v>
      </c>
      <c r="H254" s="30">
        <v>0.48</v>
      </c>
      <c r="J254" s="4">
        <v>2.0499999999999998</v>
      </c>
      <c r="K254" s="4">
        <v>1.8</v>
      </c>
      <c r="L254" s="4"/>
      <c r="M254" s="4"/>
      <c r="N254" s="4"/>
      <c r="O254" s="4"/>
      <c r="P254" s="4"/>
      <c r="Q254" s="4"/>
      <c r="S254" s="2">
        <f t="shared" si="63"/>
        <v>0.46753246753246758</v>
      </c>
      <c r="T254" s="2">
        <f t="shared" si="64"/>
        <v>0.53246753246753242</v>
      </c>
      <c r="U254" s="2">
        <f t="shared" ref="U254:U267" si="65">H254-T254</f>
        <v>-5.2467532467532441E-2</v>
      </c>
      <c r="V254" s="2"/>
    </row>
    <row r="255" spans="1:22" x14ac:dyDescent="0.3">
      <c r="A255" s="30">
        <v>291</v>
      </c>
      <c r="B255" s="31">
        <v>43627</v>
      </c>
      <c r="C255" s="30" t="s">
        <v>150</v>
      </c>
      <c r="D255" s="30" t="s">
        <v>51</v>
      </c>
      <c r="E255" s="30">
        <v>0.53</v>
      </c>
      <c r="F255" s="30" t="s">
        <v>157</v>
      </c>
      <c r="G255" s="30" t="s">
        <v>63</v>
      </c>
      <c r="H255" s="30">
        <v>0.47</v>
      </c>
      <c r="J255" s="4">
        <v>1.76</v>
      </c>
      <c r="K255" s="4">
        <v>2.1</v>
      </c>
      <c r="L255" s="4"/>
      <c r="M255" s="4"/>
      <c r="N255" s="4"/>
      <c r="O255" s="4"/>
      <c r="P255" s="4"/>
      <c r="Q255" s="4"/>
      <c r="S255" s="2">
        <f t="shared" si="63"/>
        <v>0.54404145077720212</v>
      </c>
      <c r="T255" s="2">
        <f t="shared" si="64"/>
        <v>0.45595854922279799</v>
      </c>
      <c r="U255" s="2">
        <f t="shared" si="65"/>
        <v>1.404145077720198E-2</v>
      </c>
      <c r="V255" s="2"/>
    </row>
    <row r="256" spans="1:22" x14ac:dyDescent="0.3">
      <c r="A256" s="30">
        <v>292</v>
      </c>
      <c r="B256" s="31">
        <v>43627</v>
      </c>
      <c r="C256" s="30" t="s">
        <v>79</v>
      </c>
      <c r="D256" s="30" t="s">
        <v>69</v>
      </c>
      <c r="E256" s="30">
        <v>0.62</v>
      </c>
      <c r="F256" s="30" t="s">
        <v>260</v>
      </c>
      <c r="G256" s="30" t="s">
        <v>25</v>
      </c>
      <c r="H256" s="30">
        <v>0.38</v>
      </c>
      <c r="J256" s="4">
        <v>1.66</v>
      </c>
      <c r="K256" s="4">
        <v>2.2999999999999998</v>
      </c>
      <c r="L256" s="4"/>
      <c r="M256" s="4"/>
      <c r="N256" s="4"/>
      <c r="O256" s="4"/>
      <c r="P256" s="4"/>
      <c r="Q256" s="4"/>
      <c r="S256" s="2">
        <f t="shared" si="63"/>
        <v>0.58080808080808088</v>
      </c>
      <c r="T256" s="2">
        <f t="shared" si="64"/>
        <v>0.41919191919191923</v>
      </c>
      <c r="U256" s="2">
        <f t="shared" si="65"/>
        <v>-3.9191919191919222E-2</v>
      </c>
      <c r="V256" s="2"/>
    </row>
    <row r="257" spans="1:25" x14ac:dyDescent="0.3">
      <c r="A257" s="30">
        <v>293</v>
      </c>
      <c r="B257" s="31">
        <v>43627</v>
      </c>
      <c r="C257" s="30" t="s">
        <v>22</v>
      </c>
      <c r="D257" s="30" t="s">
        <v>23</v>
      </c>
      <c r="E257" s="30">
        <v>0.51</v>
      </c>
      <c r="F257" s="30" t="s">
        <v>31</v>
      </c>
      <c r="G257" s="30" t="s">
        <v>32</v>
      </c>
      <c r="H257" s="30">
        <v>0.49</v>
      </c>
      <c r="J257" s="4">
        <v>2</v>
      </c>
      <c r="K257" s="4">
        <v>1.8</v>
      </c>
      <c r="L257" s="4"/>
      <c r="M257" s="4"/>
      <c r="N257" s="4"/>
      <c r="O257" s="4"/>
      <c r="P257" s="4"/>
      <c r="Q257" s="4"/>
      <c r="S257" s="2">
        <f t="shared" si="63"/>
        <v>0.47368421052631582</v>
      </c>
      <c r="T257" s="2">
        <f t="shared" si="64"/>
        <v>0.52631578947368418</v>
      </c>
      <c r="U257" s="2">
        <f t="shared" si="65"/>
        <v>-3.631578947368419E-2</v>
      </c>
      <c r="V257" s="2"/>
    </row>
    <row r="258" spans="1:25" x14ac:dyDescent="0.3">
      <c r="A258" s="30">
        <v>294</v>
      </c>
      <c r="B258" s="31">
        <v>43627</v>
      </c>
      <c r="C258" s="30" t="s">
        <v>205</v>
      </c>
      <c r="D258" s="30" t="s">
        <v>39</v>
      </c>
      <c r="E258" s="30">
        <v>0.33</v>
      </c>
      <c r="F258" s="30" t="s">
        <v>261</v>
      </c>
      <c r="G258" s="30" t="s">
        <v>30</v>
      </c>
      <c r="H258" s="30">
        <v>0.67</v>
      </c>
      <c r="J258" s="4">
        <v>2.5499999999999998</v>
      </c>
      <c r="K258" s="4">
        <v>1.57</v>
      </c>
      <c r="L258" s="4"/>
      <c r="M258" s="4"/>
      <c r="N258" s="4"/>
      <c r="O258" s="4"/>
      <c r="P258" s="4"/>
      <c r="Q258" s="4"/>
      <c r="S258" s="2">
        <f t="shared" si="63"/>
        <v>0.3810679611650486</v>
      </c>
      <c r="T258" s="2">
        <f t="shared" si="64"/>
        <v>0.61893203883495151</v>
      </c>
      <c r="U258" s="2">
        <f t="shared" si="65"/>
        <v>5.1067961165048525E-2</v>
      </c>
      <c r="V258" s="2"/>
    </row>
    <row r="259" spans="1:25" x14ac:dyDescent="0.3">
      <c r="A259" s="30">
        <v>295</v>
      </c>
      <c r="B259" s="31">
        <v>43627</v>
      </c>
      <c r="C259" s="30" t="s">
        <v>48</v>
      </c>
      <c r="D259" s="30" t="s">
        <v>49</v>
      </c>
      <c r="E259" s="30">
        <v>0.47</v>
      </c>
      <c r="F259" s="30" t="s">
        <v>196</v>
      </c>
      <c r="G259" s="30" t="s">
        <v>53</v>
      </c>
      <c r="H259" s="30">
        <v>0.53</v>
      </c>
      <c r="J259" s="4">
        <v>2.4</v>
      </c>
      <c r="K259" s="4">
        <v>1.62</v>
      </c>
      <c r="L259" s="4"/>
      <c r="M259" s="4"/>
      <c r="N259" s="4"/>
      <c r="O259" s="4"/>
      <c r="P259" s="4"/>
      <c r="Q259" s="4"/>
      <c r="S259" s="2">
        <f t="shared" si="63"/>
        <v>0.40298507462686556</v>
      </c>
      <c r="T259" s="2">
        <f t="shared" si="64"/>
        <v>0.59701492537313428</v>
      </c>
      <c r="U259" s="2">
        <f t="shared" si="65"/>
        <v>-6.7014925373134249E-2</v>
      </c>
      <c r="V259" s="2"/>
    </row>
    <row r="260" spans="1:25" x14ac:dyDescent="0.3">
      <c r="A260" s="30">
        <v>296</v>
      </c>
      <c r="B260" s="31">
        <v>43627</v>
      </c>
      <c r="C260" s="30" t="s">
        <v>72</v>
      </c>
      <c r="D260" s="30" t="s">
        <v>16</v>
      </c>
      <c r="E260" s="30">
        <v>0.47</v>
      </c>
      <c r="F260" s="30" t="s">
        <v>93</v>
      </c>
      <c r="G260" s="30" t="s">
        <v>21</v>
      </c>
      <c r="H260" s="30">
        <v>0.53</v>
      </c>
      <c r="J260" s="4">
        <v>2.2000000000000002</v>
      </c>
      <c r="K260" s="4">
        <v>1.71</v>
      </c>
      <c r="L260" s="4"/>
      <c r="M260" s="4"/>
      <c r="N260" s="4"/>
      <c r="O260" s="4"/>
      <c r="P260" s="4"/>
      <c r="Q260" s="4"/>
      <c r="S260" s="2">
        <f t="shared" si="63"/>
        <v>0.4373401534526854</v>
      </c>
      <c r="T260" s="2">
        <f t="shared" si="64"/>
        <v>0.5626598465473146</v>
      </c>
      <c r="U260" s="2">
        <f t="shared" si="65"/>
        <v>-3.2659846547314575E-2</v>
      </c>
      <c r="V260" s="2"/>
    </row>
    <row r="261" spans="1:25" x14ac:dyDescent="0.3">
      <c r="A261" s="30">
        <v>297</v>
      </c>
      <c r="B261" s="31">
        <v>43627</v>
      </c>
      <c r="C261" s="30" t="s">
        <v>203</v>
      </c>
      <c r="D261" s="30" t="s">
        <v>41</v>
      </c>
      <c r="E261" s="30">
        <v>0.44</v>
      </c>
      <c r="F261" s="30" t="s">
        <v>64</v>
      </c>
      <c r="G261" s="30" t="s">
        <v>65</v>
      </c>
      <c r="H261" s="30">
        <v>0.56000000000000005</v>
      </c>
      <c r="J261" s="4">
        <v>2.65</v>
      </c>
      <c r="K261" s="4">
        <v>1.54</v>
      </c>
      <c r="L261" s="4"/>
      <c r="M261" s="4"/>
      <c r="N261" s="4"/>
      <c r="O261" s="4"/>
      <c r="P261" s="4"/>
      <c r="Q261" s="4"/>
      <c r="S261" s="2">
        <f t="shared" si="63"/>
        <v>0.36754176610978517</v>
      </c>
      <c r="T261" s="2">
        <f t="shared" si="64"/>
        <v>0.63245823389021472</v>
      </c>
      <c r="U261" s="2">
        <f t="shared" si="65"/>
        <v>-7.2458233890214663E-2</v>
      </c>
      <c r="V261" s="2"/>
    </row>
    <row r="262" spans="1:25" x14ac:dyDescent="0.3">
      <c r="A262" s="30">
        <v>298</v>
      </c>
      <c r="B262" s="31">
        <v>43627</v>
      </c>
      <c r="C262" s="30" t="s">
        <v>174</v>
      </c>
      <c r="D262" s="30" t="s">
        <v>47</v>
      </c>
      <c r="E262" s="30">
        <v>0.63</v>
      </c>
      <c r="F262" s="30" t="s">
        <v>167</v>
      </c>
      <c r="G262" s="30" t="s">
        <v>62</v>
      </c>
      <c r="H262" s="30">
        <v>0.37</v>
      </c>
      <c r="J262" s="4">
        <v>1.47</v>
      </c>
      <c r="K262" s="4">
        <v>2.75</v>
      </c>
      <c r="L262" s="4"/>
      <c r="M262" s="4"/>
      <c r="N262" s="4"/>
      <c r="O262" s="4"/>
      <c r="P262" s="4"/>
      <c r="Q262" s="4"/>
      <c r="S262" s="2">
        <f t="shared" si="63"/>
        <v>0.65165876777251186</v>
      </c>
      <c r="T262" s="2">
        <f t="shared" si="64"/>
        <v>0.34834123222748814</v>
      </c>
      <c r="U262" s="2">
        <f t="shared" si="65"/>
        <v>2.1658767772511855E-2</v>
      </c>
      <c r="V262" s="2"/>
    </row>
    <row r="263" spans="1:25" x14ac:dyDescent="0.3">
      <c r="A263" s="30">
        <v>299</v>
      </c>
      <c r="B263" s="31">
        <v>43627</v>
      </c>
      <c r="C263" s="30" t="s">
        <v>262</v>
      </c>
      <c r="D263" s="30" t="s">
        <v>55</v>
      </c>
      <c r="E263" s="30">
        <v>0.45</v>
      </c>
      <c r="F263" s="30" t="s">
        <v>86</v>
      </c>
      <c r="G263" s="30" t="s">
        <v>34</v>
      </c>
      <c r="H263" s="30">
        <v>0.55000000000000004</v>
      </c>
      <c r="J263" s="4">
        <v>2</v>
      </c>
      <c r="K263" s="4">
        <v>1.83</v>
      </c>
      <c r="L263" s="4"/>
      <c r="M263" s="4"/>
      <c r="N263" s="4"/>
      <c r="O263" s="4"/>
      <c r="P263" s="4"/>
      <c r="Q263" s="4"/>
      <c r="S263" s="2">
        <f t="shared" si="63"/>
        <v>0.4778067885117494</v>
      </c>
      <c r="T263" s="2">
        <f t="shared" si="64"/>
        <v>0.52219321148825071</v>
      </c>
      <c r="U263" s="2">
        <f t="shared" si="65"/>
        <v>2.7806788511749336E-2</v>
      </c>
      <c r="V263" s="2"/>
    </row>
    <row r="264" spans="1:25" x14ac:dyDescent="0.3">
      <c r="A264" s="30">
        <v>300</v>
      </c>
      <c r="B264" s="31">
        <v>43627</v>
      </c>
      <c r="C264" s="30" t="s">
        <v>108</v>
      </c>
      <c r="D264" s="30" t="s">
        <v>28</v>
      </c>
      <c r="E264" s="30">
        <v>0.51</v>
      </c>
      <c r="F264" s="30" t="s">
        <v>156</v>
      </c>
      <c r="G264" s="30" t="s">
        <v>67</v>
      </c>
      <c r="H264" s="30">
        <v>0.49</v>
      </c>
      <c r="J264" s="4">
        <v>2.1</v>
      </c>
      <c r="K264" s="4">
        <v>1.76</v>
      </c>
      <c r="L264" s="4"/>
      <c r="M264" s="4"/>
      <c r="N264" s="4"/>
      <c r="O264" s="4"/>
      <c r="P264" s="4"/>
      <c r="Q264" s="4"/>
      <c r="S264" s="2">
        <f t="shared" si="63"/>
        <v>0.45595854922279799</v>
      </c>
      <c r="T264" s="2">
        <f t="shared" si="64"/>
        <v>0.54404145077720212</v>
      </c>
      <c r="U264" s="2">
        <f t="shared" si="65"/>
        <v>-5.4041450777202127E-2</v>
      </c>
      <c r="V264" s="2"/>
    </row>
    <row r="265" spans="1:25" x14ac:dyDescent="0.3">
      <c r="A265" s="30">
        <v>301</v>
      </c>
      <c r="B265" s="31">
        <v>43627</v>
      </c>
      <c r="C265" s="30" t="s">
        <v>103</v>
      </c>
      <c r="D265" s="30" t="s">
        <v>19</v>
      </c>
      <c r="E265" s="30">
        <v>0.51</v>
      </c>
      <c r="F265" s="30" t="s">
        <v>252</v>
      </c>
      <c r="G265" s="30" t="s">
        <v>59</v>
      </c>
      <c r="H265" s="30">
        <v>0.49</v>
      </c>
      <c r="J265" s="4">
        <v>1.74</v>
      </c>
      <c r="K265" s="4">
        <v>2.15</v>
      </c>
      <c r="L265" s="4"/>
      <c r="M265" s="4"/>
      <c r="N265" s="4"/>
      <c r="O265" s="4"/>
      <c r="P265" s="4"/>
      <c r="Q265" s="4"/>
      <c r="S265" s="2">
        <f t="shared" si="63"/>
        <v>0.55269922879177369</v>
      </c>
      <c r="T265" s="2">
        <f t="shared" si="64"/>
        <v>0.4473007712082262</v>
      </c>
      <c r="U265" s="2">
        <f t="shared" si="65"/>
        <v>4.2699228791773791E-2</v>
      </c>
      <c r="V265" s="2"/>
    </row>
    <row r="266" spans="1:25" x14ac:dyDescent="0.3">
      <c r="A266" s="30">
        <v>0</v>
      </c>
      <c r="B266" s="31">
        <v>43627</v>
      </c>
      <c r="C266" s="30" t="s">
        <v>195</v>
      </c>
      <c r="D266" s="30" t="s">
        <v>45</v>
      </c>
      <c r="E266" s="30">
        <v>0.6</v>
      </c>
      <c r="F266" s="30" t="s">
        <v>234</v>
      </c>
      <c r="G266" s="30" t="s">
        <v>75</v>
      </c>
      <c r="H266" s="30">
        <v>0.4</v>
      </c>
      <c r="J266" s="4">
        <v>1.58</v>
      </c>
      <c r="K266" s="4">
        <v>2.5</v>
      </c>
      <c r="L266" s="4"/>
      <c r="M266" s="4"/>
      <c r="N266" s="4"/>
      <c r="O266" s="4"/>
      <c r="P266" s="4"/>
      <c r="Q266" s="4"/>
      <c r="S266" s="2">
        <f t="shared" si="63"/>
        <v>0.61274509803921573</v>
      </c>
      <c r="T266" s="2">
        <f t="shared" si="64"/>
        <v>0.38725490196078427</v>
      </c>
      <c r="U266" s="2">
        <f t="shared" si="65"/>
        <v>1.2745098039215752E-2</v>
      </c>
      <c r="V266" s="2"/>
    </row>
    <row r="267" spans="1:25" s="26" customFormat="1" x14ac:dyDescent="0.3">
      <c r="A267" s="30">
        <v>0</v>
      </c>
      <c r="B267" s="31">
        <v>43627</v>
      </c>
      <c r="C267" s="30" t="s">
        <v>197</v>
      </c>
      <c r="D267" s="30" t="s">
        <v>17</v>
      </c>
      <c r="E267" s="30">
        <v>0.52</v>
      </c>
      <c r="F267" s="30" t="s">
        <v>251</v>
      </c>
      <c r="G267" s="30" t="s">
        <v>38</v>
      </c>
      <c r="H267" s="30">
        <v>0.48</v>
      </c>
      <c r="J267" s="27">
        <v>1.62</v>
      </c>
      <c r="K267" s="27">
        <v>2.4</v>
      </c>
      <c r="L267" s="27"/>
      <c r="M267" s="27"/>
      <c r="N267" s="27"/>
      <c r="O267" s="27"/>
      <c r="P267" s="27"/>
      <c r="Q267" s="27"/>
      <c r="S267" s="28">
        <f t="shared" si="63"/>
        <v>0.59701492537313428</v>
      </c>
      <c r="T267" s="28">
        <f t="shared" si="64"/>
        <v>0.40298507462686556</v>
      </c>
      <c r="U267" s="28">
        <f t="shared" si="65"/>
        <v>7.7014925373134424E-2</v>
      </c>
      <c r="V267" s="28"/>
      <c r="Y267" s="29"/>
    </row>
    <row r="268" spans="1:25" x14ac:dyDescent="0.3">
      <c r="A268" s="32">
        <v>304</v>
      </c>
      <c r="B268" s="33">
        <v>43628</v>
      </c>
      <c r="C268" s="32" t="s">
        <v>204</v>
      </c>
      <c r="D268" s="32" t="s">
        <v>49</v>
      </c>
      <c r="E268" s="32">
        <v>0.49</v>
      </c>
      <c r="F268" s="32" t="s">
        <v>127</v>
      </c>
      <c r="G268" s="32" t="s">
        <v>53</v>
      </c>
      <c r="H268" s="32">
        <v>0.51</v>
      </c>
      <c r="J268" s="4"/>
      <c r="K268" s="4"/>
      <c r="L268" s="4"/>
      <c r="M268" s="4"/>
      <c r="N268" s="4"/>
      <c r="O268" s="4"/>
      <c r="P268" s="4"/>
      <c r="Q268" s="4"/>
      <c r="S268" s="28" t="str">
        <f t="shared" ref="S268:S272" si="66">IFERROR((100-(J268/(SUM(J268:K268))*100))/100,"")</f>
        <v/>
      </c>
      <c r="T268" s="28" t="str">
        <f t="shared" ref="T268:T272" si="67">IFERROR((100-(K268/(SUM(J268:K268))*100))/100,"")</f>
        <v/>
      </c>
      <c r="U268" s="28"/>
      <c r="V268" s="28"/>
    </row>
    <row r="269" spans="1:25" x14ac:dyDescent="0.3">
      <c r="A269" s="32">
        <v>305</v>
      </c>
      <c r="B269" s="33">
        <v>43628</v>
      </c>
      <c r="C269" s="32" t="s">
        <v>216</v>
      </c>
      <c r="D269" s="32" t="s">
        <v>23</v>
      </c>
      <c r="E269" s="32">
        <v>0.49</v>
      </c>
      <c r="F269" s="32" t="s">
        <v>246</v>
      </c>
      <c r="G269" s="32" t="s">
        <v>32</v>
      </c>
      <c r="H269" s="32">
        <v>0.51</v>
      </c>
      <c r="J269" s="4">
        <v>2.25</v>
      </c>
      <c r="K269" s="4">
        <v>1.68</v>
      </c>
      <c r="L269" s="4"/>
      <c r="M269" s="4"/>
      <c r="N269" s="4"/>
      <c r="O269" s="4"/>
      <c r="P269" s="4"/>
      <c r="Q269" s="4"/>
      <c r="S269" s="28">
        <f t="shared" si="66"/>
        <v>0.42748091603053434</v>
      </c>
      <c r="T269" s="28">
        <f t="shared" si="67"/>
        <v>0.57251908396946571</v>
      </c>
      <c r="U269" s="28">
        <f t="shared" ref="U269:U272" si="68">H269-T269</f>
        <v>-6.2519083969465705E-2</v>
      </c>
      <c r="V269" s="28"/>
    </row>
    <row r="270" spans="1:25" x14ac:dyDescent="0.3">
      <c r="A270" s="32">
        <v>306</v>
      </c>
      <c r="B270" s="33">
        <v>43628</v>
      </c>
      <c r="C270" s="32" t="s">
        <v>129</v>
      </c>
      <c r="D270" s="32" t="s">
        <v>19</v>
      </c>
      <c r="E270" s="32">
        <v>0.5</v>
      </c>
      <c r="F270" s="32" t="s">
        <v>58</v>
      </c>
      <c r="G270" s="32" t="s">
        <v>59</v>
      </c>
      <c r="H270" s="32">
        <v>0.5</v>
      </c>
      <c r="J270" s="4">
        <v>1.64</v>
      </c>
      <c r="K270" s="4">
        <v>2.35</v>
      </c>
      <c r="L270" s="4"/>
      <c r="M270" s="4"/>
      <c r="N270" s="4"/>
      <c r="O270" s="4"/>
      <c r="P270" s="4"/>
      <c r="Q270" s="4"/>
      <c r="S270" s="28">
        <f t="shared" si="66"/>
        <v>0.58897243107769426</v>
      </c>
      <c r="T270" s="28">
        <f t="shared" si="67"/>
        <v>0.41102756892230574</v>
      </c>
      <c r="U270" s="28">
        <f t="shared" si="68"/>
        <v>8.8972431077694258E-2</v>
      </c>
      <c r="V270" s="28"/>
    </row>
    <row r="271" spans="1:25" x14ac:dyDescent="0.3">
      <c r="A271" s="32">
        <v>307</v>
      </c>
      <c r="B271" s="33">
        <v>43628</v>
      </c>
      <c r="C271" s="32" t="s">
        <v>112</v>
      </c>
      <c r="D271" s="32" t="s">
        <v>39</v>
      </c>
      <c r="E271" s="32">
        <v>0.44</v>
      </c>
      <c r="F271" s="32" t="s">
        <v>29</v>
      </c>
      <c r="G271" s="32" t="s">
        <v>30</v>
      </c>
      <c r="H271" s="32">
        <v>0.56000000000000005</v>
      </c>
      <c r="J271" s="4">
        <v>2.2999999999999998</v>
      </c>
      <c r="K271" s="4">
        <v>1.66</v>
      </c>
      <c r="L271" s="4"/>
      <c r="M271" s="4"/>
      <c r="N271" s="4"/>
      <c r="O271" s="4"/>
      <c r="P271" s="4"/>
      <c r="Q271" s="4"/>
      <c r="S271" s="28">
        <f t="shared" si="66"/>
        <v>0.41919191919191923</v>
      </c>
      <c r="T271" s="28">
        <f t="shared" si="67"/>
        <v>0.58080808080808088</v>
      </c>
      <c r="U271" s="28">
        <f t="shared" si="68"/>
        <v>-2.0808080808080831E-2</v>
      </c>
      <c r="V271" s="28"/>
    </row>
    <row r="272" spans="1:25" x14ac:dyDescent="0.3">
      <c r="A272" s="32">
        <v>308</v>
      </c>
      <c r="B272" s="33">
        <v>43628</v>
      </c>
      <c r="C272" s="32" t="s">
        <v>170</v>
      </c>
      <c r="D272" s="32" t="s">
        <v>51</v>
      </c>
      <c r="E272" s="32">
        <v>0.56999999999999995</v>
      </c>
      <c r="F272" s="32" t="s">
        <v>101</v>
      </c>
      <c r="G272" s="32" t="s">
        <v>63</v>
      </c>
      <c r="H272" s="32">
        <v>0.43</v>
      </c>
      <c r="J272" s="4">
        <v>1.83</v>
      </c>
      <c r="K272" s="4">
        <v>2</v>
      </c>
      <c r="L272" s="4"/>
      <c r="M272" s="4"/>
      <c r="N272" s="4"/>
      <c r="O272" s="4"/>
      <c r="P272" s="4"/>
      <c r="Q272" s="4"/>
      <c r="S272" s="28">
        <f t="shared" si="66"/>
        <v>0.52219321148825071</v>
      </c>
      <c r="T272" s="28">
        <f t="shared" si="67"/>
        <v>0.4778067885117494</v>
      </c>
      <c r="U272" s="28">
        <f t="shared" si="68"/>
        <v>-4.780678851174941E-2</v>
      </c>
      <c r="V272" s="28"/>
    </row>
    <row r="273" spans="1:22" x14ac:dyDescent="0.3">
      <c r="A273" s="32">
        <v>309</v>
      </c>
      <c r="B273" s="33">
        <v>43628</v>
      </c>
      <c r="C273" s="32" t="s">
        <v>123</v>
      </c>
      <c r="D273" s="32" t="s">
        <v>15</v>
      </c>
      <c r="E273" s="32">
        <v>0.5</v>
      </c>
      <c r="F273" s="32" t="s">
        <v>102</v>
      </c>
      <c r="G273" s="32" t="s">
        <v>27</v>
      </c>
      <c r="H273" s="32">
        <v>0.5</v>
      </c>
      <c r="J273" s="4"/>
      <c r="K273" s="4"/>
      <c r="L273" s="4"/>
      <c r="M273" s="4"/>
      <c r="N273" s="4"/>
      <c r="O273" s="4"/>
      <c r="P273" s="4"/>
      <c r="Q273" s="4"/>
      <c r="S273" s="28" t="str">
        <f t="shared" ref="S273:S293" si="69">IFERROR((100-(J273/(SUM(J273:K273))*100))/100,"")</f>
        <v/>
      </c>
      <c r="T273" s="28" t="str">
        <f t="shared" ref="T273:T293" si="70">IFERROR((100-(K273/(SUM(J273:K273))*100))/100,"")</f>
        <v/>
      </c>
      <c r="U273" s="28" t="e">
        <f t="shared" ref="U273:U293" si="71">H273-T273</f>
        <v>#VALUE!</v>
      </c>
      <c r="V273" s="28"/>
    </row>
    <row r="274" spans="1:22" x14ac:dyDescent="0.3">
      <c r="A274" s="32">
        <v>310</v>
      </c>
      <c r="B274" s="33">
        <v>43628</v>
      </c>
      <c r="C274" s="32" t="s">
        <v>68</v>
      </c>
      <c r="D274" s="32" t="s">
        <v>69</v>
      </c>
      <c r="E274" s="32">
        <v>0.59</v>
      </c>
      <c r="F274" s="32" t="s">
        <v>263</v>
      </c>
      <c r="G274" s="32" t="s">
        <v>25</v>
      </c>
      <c r="H274" s="32">
        <v>0.41</v>
      </c>
      <c r="J274" s="4"/>
      <c r="K274" s="4"/>
      <c r="L274" s="4"/>
      <c r="M274" s="4"/>
      <c r="N274" s="4"/>
      <c r="O274" s="4"/>
      <c r="P274" s="4"/>
      <c r="Q274" s="4"/>
      <c r="S274" s="28" t="str">
        <f t="shared" si="69"/>
        <v/>
      </c>
      <c r="T274" s="28" t="str">
        <f t="shared" si="70"/>
        <v/>
      </c>
      <c r="U274" s="28" t="e">
        <f t="shared" si="71"/>
        <v>#VALUE!</v>
      </c>
      <c r="V274" s="28"/>
    </row>
    <row r="275" spans="1:22" x14ac:dyDescent="0.3">
      <c r="A275" s="32">
        <v>311</v>
      </c>
      <c r="B275" s="33">
        <v>43628</v>
      </c>
      <c r="C275" s="32" t="s">
        <v>264</v>
      </c>
      <c r="D275" s="32" t="s">
        <v>16</v>
      </c>
      <c r="E275" s="32">
        <v>0.36</v>
      </c>
      <c r="F275" s="32" t="s">
        <v>178</v>
      </c>
      <c r="G275" s="32" t="s">
        <v>21</v>
      </c>
      <c r="H275" s="32">
        <v>0.64</v>
      </c>
      <c r="J275" s="4"/>
      <c r="K275" s="4"/>
      <c r="L275" s="4"/>
      <c r="M275" s="4"/>
      <c r="N275" s="4"/>
      <c r="O275" s="4"/>
      <c r="P275" s="4"/>
      <c r="Q275" s="4"/>
      <c r="S275" s="28" t="str">
        <f t="shared" si="69"/>
        <v/>
      </c>
      <c r="T275" s="28" t="str">
        <f t="shared" si="70"/>
        <v/>
      </c>
      <c r="U275" s="28" t="e">
        <f t="shared" si="71"/>
        <v>#VALUE!</v>
      </c>
      <c r="V275" s="28"/>
    </row>
    <row r="276" spans="1:22" x14ac:dyDescent="0.3">
      <c r="A276" s="32">
        <v>312</v>
      </c>
      <c r="B276" s="33">
        <v>43628</v>
      </c>
      <c r="C276" s="32" t="s">
        <v>111</v>
      </c>
      <c r="D276" s="32" t="s">
        <v>41</v>
      </c>
      <c r="E276" s="32">
        <v>0.39</v>
      </c>
      <c r="F276" s="32" t="s">
        <v>77</v>
      </c>
      <c r="G276" s="32" t="s">
        <v>65</v>
      </c>
      <c r="H276" s="32">
        <v>0.61</v>
      </c>
      <c r="J276" s="4"/>
      <c r="K276" s="4"/>
      <c r="L276" s="4"/>
      <c r="M276" s="4"/>
      <c r="N276" s="4"/>
      <c r="O276" s="4"/>
      <c r="P276" s="4"/>
      <c r="Q276" s="4"/>
      <c r="S276" s="28" t="str">
        <f t="shared" si="69"/>
        <v/>
      </c>
      <c r="T276" s="28" t="str">
        <f t="shared" si="70"/>
        <v/>
      </c>
      <c r="U276" s="28" t="e">
        <f t="shared" si="71"/>
        <v>#VALUE!</v>
      </c>
      <c r="V276" s="28"/>
    </row>
    <row r="277" spans="1:22" x14ac:dyDescent="0.3">
      <c r="A277" s="32">
        <v>313</v>
      </c>
      <c r="B277" s="33">
        <v>43628</v>
      </c>
      <c r="C277" s="32" t="s">
        <v>199</v>
      </c>
      <c r="D277" s="32" t="s">
        <v>55</v>
      </c>
      <c r="E277" s="32">
        <v>0.45</v>
      </c>
      <c r="F277" s="32" t="s">
        <v>114</v>
      </c>
      <c r="G277" s="32" t="s">
        <v>34</v>
      </c>
      <c r="H277" s="32">
        <v>0.55000000000000004</v>
      </c>
      <c r="J277" s="4">
        <v>2.0499999999999998</v>
      </c>
      <c r="K277" s="4">
        <v>1.8</v>
      </c>
      <c r="L277" s="4"/>
      <c r="M277" s="4"/>
      <c r="N277" s="4"/>
      <c r="O277" s="4"/>
      <c r="P277" s="4"/>
      <c r="Q277" s="4"/>
      <c r="S277" s="28">
        <f t="shared" si="69"/>
        <v>0.46753246753246758</v>
      </c>
      <c r="T277" s="28">
        <f t="shared" si="70"/>
        <v>0.53246753246753242</v>
      </c>
      <c r="U277" s="28">
        <f t="shared" si="71"/>
        <v>1.7532467532467622E-2</v>
      </c>
      <c r="V277" s="28"/>
    </row>
    <row r="278" spans="1:22" x14ac:dyDescent="0.3">
      <c r="A278" s="32">
        <v>314</v>
      </c>
      <c r="B278" s="33">
        <v>43628</v>
      </c>
      <c r="C278" s="32" t="s">
        <v>61</v>
      </c>
      <c r="D278" s="32" t="s">
        <v>28</v>
      </c>
      <c r="E278" s="32">
        <v>0.44</v>
      </c>
      <c r="F278" s="32" t="s">
        <v>200</v>
      </c>
      <c r="G278" s="32" t="s">
        <v>67</v>
      </c>
      <c r="H278" s="32">
        <v>0.56000000000000005</v>
      </c>
      <c r="J278" s="4">
        <v>2.25</v>
      </c>
      <c r="K278" s="4">
        <v>1.68</v>
      </c>
      <c r="L278" s="4"/>
      <c r="M278" s="4"/>
      <c r="N278" s="4"/>
      <c r="O278" s="4"/>
      <c r="P278" s="4"/>
      <c r="Q278" s="4"/>
      <c r="S278" s="28">
        <f t="shared" si="69"/>
        <v>0.42748091603053434</v>
      </c>
      <c r="T278" s="28">
        <f t="shared" si="70"/>
        <v>0.57251908396946571</v>
      </c>
      <c r="U278" s="28">
        <f t="shared" si="71"/>
        <v>-1.2519083969465661E-2</v>
      </c>
      <c r="V278" s="28"/>
    </row>
    <row r="279" spans="1:22" x14ac:dyDescent="0.3">
      <c r="A279" s="32">
        <v>0</v>
      </c>
      <c r="B279" s="33">
        <v>43628</v>
      </c>
      <c r="C279" s="32" t="s">
        <v>149</v>
      </c>
      <c r="D279" s="32" t="s">
        <v>45</v>
      </c>
      <c r="E279" s="32">
        <v>0.57999999999999996</v>
      </c>
      <c r="F279" s="32" t="s">
        <v>117</v>
      </c>
      <c r="G279" s="32" t="s">
        <v>75</v>
      </c>
      <c r="H279" s="32">
        <v>0.42</v>
      </c>
      <c r="J279" s="4">
        <v>1.71</v>
      </c>
      <c r="K279" s="4">
        <v>2.2000000000000002</v>
      </c>
      <c r="L279" s="4"/>
      <c r="M279" s="4"/>
      <c r="N279" s="4"/>
      <c r="O279" s="4"/>
      <c r="P279" s="4"/>
      <c r="Q279" s="4"/>
      <c r="S279" s="28">
        <f t="shared" si="69"/>
        <v>0.5626598465473146</v>
      </c>
      <c r="T279" s="28">
        <f t="shared" si="70"/>
        <v>0.4373401534526854</v>
      </c>
      <c r="U279" s="28">
        <f t="shared" si="71"/>
        <v>-1.7340153452685414E-2</v>
      </c>
      <c r="V279" s="28"/>
    </row>
    <row r="280" spans="1:22" x14ac:dyDescent="0.3">
      <c r="A280" s="32">
        <v>316</v>
      </c>
      <c r="B280" s="33">
        <v>43630</v>
      </c>
      <c r="C280" s="32" t="s">
        <v>70</v>
      </c>
      <c r="D280" s="32" t="s">
        <v>15</v>
      </c>
      <c r="E280" s="32">
        <v>0.44</v>
      </c>
      <c r="F280" s="32" t="s">
        <v>46</v>
      </c>
      <c r="G280" s="32" t="s">
        <v>47</v>
      </c>
      <c r="H280" s="32">
        <v>0.56000000000000005</v>
      </c>
      <c r="J280" s="4">
        <v>2.7</v>
      </c>
      <c r="K280" s="4">
        <v>1.5</v>
      </c>
      <c r="L280" s="4"/>
      <c r="M280" s="4"/>
      <c r="N280" s="4"/>
      <c r="O280" s="4"/>
      <c r="P280" s="4"/>
      <c r="Q280" s="4"/>
      <c r="S280" s="28">
        <f t="shared" si="69"/>
        <v>0.3571428571428571</v>
      </c>
      <c r="T280" s="28">
        <f t="shared" si="70"/>
        <v>0.64285714285714279</v>
      </c>
      <c r="U280" s="28">
        <f t="shared" si="71"/>
        <v>-8.285714285714274E-2</v>
      </c>
      <c r="V280" s="28"/>
    </row>
    <row r="281" spans="1:22" x14ac:dyDescent="0.3">
      <c r="A281" s="32">
        <v>317</v>
      </c>
      <c r="B281" s="33">
        <v>43630</v>
      </c>
      <c r="C281" s="32" t="s">
        <v>104</v>
      </c>
      <c r="D281" s="32" t="s">
        <v>30</v>
      </c>
      <c r="E281" s="32">
        <v>0.65</v>
      </c>
      <c r="F281" s="32" t="s">
        <v>265</v>
      </c>
      <c r="G281" s="32" t="s">
        <v>63</v>
      </c>
      <c r="H281" s="32">
        <v>0.35</v>
      </c>
      <c r="J281" s="4">
        <v>1.37</v>
      </c>
      <c r="K281" s="4">
        <v>3.2</v>
      </c>
      <c r="L281" s="4"/>
      <c r="M281" s="4"/>
      <c r="N281" s="4"/>
      <c r="O281" s="4"/>
      <c r="P281" s="4"/>
      <c r="Q281" s="4"/>
      <c r="S281" s="28">
        <f t="shared" si="69"/>
        <v>0.70021881838074396</v>
      </c>
      <c r="T281" s="28">
        <f t="shared" si="70"/>
        <v>0.2997811816192561</v>
      </c>
      <c r="U281" s="28">
        <f t="shared" si="71"/>
        <v>5.0218818380743879E-2</v>
      </c>
      <c r="V281" s="28"/>
    </row>
    <row r="282" spans="1:22" x14ac:dyDescent="0.3">
      <c r="A282" s="32">
        <v>318</v>
      </c>
      <c r="B282" s="33">
        <v>43630</v>
      </c>
      <c r="C282" s="32" t="s">
        <v>206</v>
      </c>
      <c r="D282" s="32" t="s">
        <v>38</v>
      </c>
      <c r="E282" s="32">
        <v>0.43</v>
      </c>
      <c r="F282" s="32" t="s">
        <v>152</v>
      </c>
      <c r="G282" s="32" t="s">
        <v>53</v>
      </c>
      <c r="H282" s="32">
        <v>0.56999999999999995</v>
      </c>
      <c r="J282" s="4">
        <v>2.5</v>
      </c>
      <c r="K282" s="4">
        <v>1.58</v>
      </c>
      <c r="L282" s="4"/>
      <c r="M282" s="4"/>
      <c r="N282" s="4"/>
      <c r="O282" s="4"/>
      <c r="P282" s="4"/>
      <c r="Q282" s="4"/>
      <c r="S282" s="28">
        <f t="shared" si="69"/>
        <v>0.38725490196078427</v>
      </c>
      <c r="T282" s="28">
        <f t="shared" si="70"/>
        <v>0.61274509803921573</v>
      </c>
      <c r="U282" s="28">
        <f t="shared" si="71"/>
        <v>-4.2745098039215779E-2</v>
      </c>
      <c r="V282" s="28"/>
    </row>
    <row r="283" spans="1:22" x14ac:dyDescent="0.3">
      <c r="A283" s="32">
        <v>319</v>
      </c>
      <c r="B283" s="33">
        <v>43630</v>
      </c>
      <c r="C283" s="32" t="s">
        <v>266</v>
      </c>
      <c r="D283" s="32" t="s">
        <v>39</v>
      </c>
      <c r="E283" s="32">
        <v>0.45</v>
      </c>
      <c r="F283" s="32" t="s">
        <v>78</v>
      </c>
      <c r="G283" s="32" t="s">
        <v>23</v>
      </c>
      <c r="H283" s="32">
        <v>0.55000000000000004</v>
      </c>
      <c r="J283" s="4">
        <v>2.5</v>
      </c>
      <c r="K283" s="4">
        <v>1.58</v>
      </c>
      <c r="L283" s="4"/>
      <c r="M283" s="4"/>
      <c r="N283" s="4"/>
      <c r="O283" s="4"/>
      <c r="P283" s="4"/>
      <c r="Q283" s="4"/>
      <c r="S283" s="28">
        <f t="shared" si="69"/>
        <v>0.38725490196078427</v>
      </c>
      <c r="T283" s="28">
        <f t="shared" si="70"/>
        <v>0.61274509803921573</v>
      </c>
      <c r="U283" s="28">
        <f t="shared" si="71"/>
        <v>-6.2745098039215685E-2</v>
      </c>
      <c r="V283" s="28"/>
    </row>
    <row r="284" spans="1:22" x14ac:dyDescent="0.3">
      <c r="A284" s="32">
        <v>320</v>
      </c>
      <c r="B284" s="33">
        <v>43630</v>
      </c>
      <c r="C284" s="32" t="s">
        <v>141</v>
      </c>
      <c r="D284" s="32" t="s">
        <v>32</v>
      </c>
      <c r="E284" s="32">
        <v>0.6</v>
      </c>
      <c r="F284" s="32" t="s">
        <v>90</v>
      </c>
      <c r="G284" s="32" t="s">
        <v>28</v>
      </c>
      <c r="H284" s="32">
        <v>0.4</v>
      </c>
      <c r="J284" s="4">
        <v>1.6</v>
      </c>
      <c r="K284" s="4">
        <v>2.25</v>
      </c>
      <c r="L284" s="4"/>
      <c r="M284" s="4"/>
      <c r="N284" s="4"/>
      <c r="O284" s="4"/>
      <c r="P284" s="4"/>
      <c r="Q284" s="4"/>
      <c r="S284" s="28">
        <f t="shared" si="69"/>
        <v>0.58441558441558439</v>
      </c>
      <c r="T284" s="28">
        <f t="shared" si="70"/>
        <v>0.41558441558441556</v>
      </c>
      <c r="U284" s="28">
        <f t="shared" si="71"/>
        <v>-1.5584415584415534E-2</v>
      </c>
      <c r="V284" s="28"/>
    </row>
    <row r="285" spans="1:22" x14ac:dyDescent="0.3">
      <c r="A285" s="32">
        <v>321</v>
      </c>
      <c r="B285" s="33">
        <v>43630</v>
      </c>
      <c r="C285" s="32" t="s">
        <v>146</v>
      </c>
      <c r="D285" s="32" t="s">
        <v>16</v>
      </c>
      <c r="E285" s="32">
        <v>0.49</v>
      </c>
      <c r="F285" s="32" t="s">
        <v>87</v>
      </c>
      <c r="G285" s="32" t="s">
        <v>25</v>
      </c>
      <c r="H285" s="32">
        <v>0.51</v>
      </c>
      <c r="J285" s="4">
        <v>2.1</v>
      </c>
      <c r="K285" s="4">
        <v>1.76</v>
      </c>
      <c r="L285" s="4"/>
      <c r="M285" s="4"/>
      <c r="N285" s="4"/>
      <c r="O285" s="4"/>
      <c r="P285" s="4"/>
      <c r="Q285" s="4"/>
      <c r="S285" s="28">
        <f t="shared" si="69"/>
        <v>0.45595854922279799</v>
      </c>
      <c r="T285" s="28">
        <f t="shared" si="70"/>
        <v>0.54404145077720212</v>
      </c>
      <c r="U285" s="28">
        <f t="shared" si="71"/>
        <v>-3.4041450777202109E-2</v>
      </c>
      <c r="V285" s="28"/>
    </row>
    <row r="286" spans="1:22" x14ac:dyDescent="0.3">
      <c r="A286" s="32">
        <v>322</v>
      </c>
      <c r="B286" s="33">
        <v>43630</v>
      </c>
      <c r="C286" s="32" t="s">
        <v>212</v>
      </c>
      <c r="D286" s="32" t="s">
        <v>27</v>
      </c>
      <c r="E286" s="32">
        <v>0.47</v>
      </c>
      <c r="F286" s="32" t="s">
        <v>60</v>
      </c>
      <c r="G286" s="32" t="s">
        <v>21</v>
      </c>
      <c r="H286" s="32">
        <v>0.53</v>
      </c>
      <c r="J286" s="4">
        <v>2.15</v>
      </c>
      <c r="K286" s="4">
        <v>1.74</v>
      </c>
      <c r="L286" s="4"/>
      <c r="M286" s="4"/>
      <c r="N286" s="4"/>
      <c r="O286" s="4"/>
      <c r="P286" s="4"/>
      <c r="Q286" s="4"/>
      <c r="S286" s="28">
        <f t="shared" si="69"/>
        <v>0.4473007712082262</v>
      </c>
      <c r="T286" s="28">
        <f t="shared" si="70"/>
        <v>0.55269922879177369</v>
      </c>
      <c r="U286" s="28">
        <f t="shared" si="71"/>
        <v>-2.2699228791773662E-2</v>
      </c>
      <c r="V286" s="28"/>
    </row>
    <row r="287" spans="1:22" x14ac:dyDescent="0.3">
      <c r="A287" s="32">
        <v>323</v>
      </c>
      <c r="B287" s="33">
        <v>43630</v>
      </c>
      <c r="C287" s="32" t="s">
        <v>213</v>
      </c>
      <c r="D287" s="32" t="s">
        <v>67</v>
      </c>
      <c r="E287" s="32">
        <v>0.46</v>
      </c>
      <c r="F287" s="32" t="s">
        <v>168</v>
      </c>
      <c r="G287" s="32" t="s">
        <v>65</v>
      </c>
      <c r="H287" s="32">
        <v>0.54</v>
      </c>
      <c r="J287" s="4">
        <v>2.95</v>
      </c>
      <c r="K287" s="4">
        <v>1.42</v>
      </c>
      <c r="L287" s="4"/>
      <c r="M287" s="4"/>
      <c r="N287" s="4"/>
      <c r="O287" s="4"/>
      <c r="P287" s="4"/>
      <c r="Q287" s="4"/>
      <c r="S287" s="28">
        <f t="shared" si="69"/>
        <v>0.32494279176201374</v>
      </c>
      <c r="T287" s="28">
        <f t="shared" si="70"/>
        <v>0.67505720823798643</v>
      </c>
      <c r="U287" s="28">
        <f t="shared" si="71"/>
        <v>-0.13505720823798639</v>
      </c>
      <c r="V287" s="28"/>
    </row>
    <row r="288" spans="1:22" x14ac:dyDescent="0.3">
      <c r="A288" s="32">
        <v>324</v>
      </c>
      <c r="B288" s="33">
        <v>43630</v>
      </c>
      <c r="C288" s="32" t="s">
        <v>125</v>
      </c>
      <c r="D288" s="32" t="s">
        <v>36</v>
      </c>
      <c r="E288" s="32">
        <v>0.5</v>
      </c>
      <c r="F288" s="32" t="s">
        <v>142</v>
      </c>
      <c r="G288" s="32" t="s">
        <v>62</v>
      </c>
      <c r="H288" s="32">
        <v>0.5</v>
      </c>
      <c r="J288" s="4">
        <v>1.95</v>
      </c>
      <c r="K288" s="4">
        <v>1.86</v>
      </c>
      <c r="L288" s="4"/>
      <c r="M288" s="4"/>
      <c r="N288" s="4"/>
      <c r="O288" s="4"/>
      <c r="P288" s="4"/>
      <c r="Q288" s="4"/>
      <c r="S288" s="28">
        <f t="shared" si="69"/>
        <v>0.48818897637795272</v>
      </c>
      <c r="T288" s="28">
        <f t="shared" si="70"/>
        <v>0.51181102362204722</v>
      </c>
      <c r="U288" s="28">
        <f t="shared" si="71"/>
        <v>-1.1811023622047223E-2</v>
      </c>
      <c r="V288" s="28"/>
    </row>
    <row r="289" spans="1:22" x14ac:dyDescent="0.3">
      <c r="A289" s="32">
        <v>325</v>
      </c>
      <c r="B289" s="33">
        <v>43630</v>
      </c>
      <c r="C289" s="32" t="s">
        <v>80</v>
      </c>
      <c r="D289" s="32" t="s">
        <v>51</v>
      </c>
      <c r="E289" s="32">
        <v>0.36</v>
      </c>
      <c r="F289" s="32" t="s">
        <v>33</v>
      </c>
      <c r="G289" s="32" t="s">
        <v>34</v>
      </c>
      <c r="H289" s="32">
        <v>0.64</v>
      </c>
      <c r="J289" s="4">
        <v>3.4</v>
      </c>
      <c r="K289" s="4">
        <v>1.33</v>
      </c>
      <c r="L289" s="4"/>
      <c r="M289" s="4"/>
      <c r="N289" s="4"/>
      <c r="O289" s="4"/>
      <c r="P289" s="4"/>
      <c r="Q289" s="4"/>
      <c r="S289" s="28">
        <f t="shared" si="69"/>
        <v>0.28118393234672312</v>
      </c>
      <c r="T289" s="28">
        <f t="shared" si="70"/>
        <v>0.71881606765327699</v>
      </c>
      <c r="U289" s="28">
        <f t="shared" si="71"/>
        <v>-7.8816067653276978E-2</v>
      </c>
      <c r="V289" s="28"/>
    </row>
    <row r="290" spans="1:22" x14ac:dyDescent="0.3">
      <c r="A290" s="32">
        <v>326</v>
      </c>
      <c r="B290" s="33">
        <v>43630</v>
      </c>
      <c r="C290" s="32" t="s">
        <v>169</v>
      </c>
      <c r="D290" s="32" t="s">
        <v>45</v>
      </c>
      <c r="E290" s="32">
        <v>0.56000000000000005</v>
      </c>
      <c r="F290" s="32" t="s">
        <v>158</v>
      </c>
      <c r="G290" s="32" t="s">
        <v>59</v>
      </c>
      <c r="H290" s="32">
        <v>0.44</v>
      </c>
      <c r="J290" s="4">
        <v>1.95</v>
      </c>
      <c r="K290" s="4">
        <v>1.86</v>
      </c>
      <c r="L290" s="4"/>
      <c r="M290" s="4"/>
      <c r="N290" s="4"/>
      <c r="O290" s="4"/>
      <c r="P290" s="4"/>
      <c r="Q290" s="4"/>
      <c r="S290" s="28">
        <f t="shared" si="69"/>
        <v>0.48818897637795272</v>
      </c>
      <c r="T290" s="28">
        <f t="shared" si="70"/>
        <v>0.51181102362204722</v>
      </c>
      <c r="U290" s="28">
        <f t="shared" si="71"/>
        <v>-7.1811023622047221E-2</v>
      </c>
      <c r="V290" s="28"/>
    </row>
    <row r="291" spans="1:22" x14ac:dyDescent="0.3">
      <c r="A291" s="32">
        <v>327</v>
      </c>
      <c r="B291" s="33">
        <v>43630</v>
      </c>
      <c r="C291" s="32" t="s">
        <v>40</v>
      </c>
      <c r="D291" s="32" t="s">
        <v>41</v>
      </c>
      <c r="E291" s="32">
        <v>0.45</v>
      </c>
      <c r="F291" s="32" t="s">
        <v>98</v>
      </c>
      <c r="G291" s="32" t="s">
        <v>49</v>
      </c>
      <c r="H291" s="32">
        <v>0.55000000000000004</v>
      </c>
      <c r="J291" s="4">
        <v>2.65</v>
      </c>
      <c r="K291" s="4">
        <v>1.54</v>
      </c>
      <c r="L291" s="4"/>
      <c r="M291" s="4"/>
      <c r="N291" s="4"/>
      <c r="O291" s="4"/>
      <c r="P291" s="4"/>
      <c r="Q291" s="4"/>
      <c r="S291" s="28">
        <f t="shared" si="69"/>
        <v>0.36754176610978517</v>
      </c>
      <c r="T291" s="28">
        <f t="shared" si="70"/>
        <v>0.63245823389021472</v>
      </c>
      <c r="U291" s="28">
        <f t="shared" si="71"/>
        <v>-8.2458233890214672E-2</v>
      </c>
      <c r="V291" s="28"/>
    </row>
    <row r="292" spans="1:22" x14ac:dyDescent="0.3">
      <c r="A292" s="32">
        <v>328</v>
      </c>
      <c r="B292" s="33">
        <v>43630</v>
      </c>
      <c r="C292" s="32" t="s">
        <v>220</v>
      </c>
      <c r="D292" s="32" t="s">
        <v>19</v>
      </c>
      <c r="E292" s="32">
        <v>0.47</v>
      </c>
      <c r="F292" s="32" t="s">
        <v>126</v>
      </c>
      <c r="G292" s="32" t="s">
        <v>17</v>
      </c>
      <c r="H292" s="32">
        <v>0.53</v>
      </c>
      <c r="J292" s="4">
        <v>2.2999999999999998</v>
      </c>
      <c r="K292" s="4">
        <v>1.66</v>
      </c>
      <c r="L292" s="4"/>
      <c r="M292" s="4"/>
      <c r="N292" s="4"/>
      <c r="O292" s="4"/>
      <c r="P292" s="4"/>
      <c r="Q292" s="4"/>
      <c r="S292" s="28">
        <f t="shared" si="69"/>
        <v>0.41919191919191923</v>
      </c>
      <c r="T292" s="28">
        <f t="shared" si="70"/>
        <v>0.58080808080808088</v>
      </c>
      <c r="U292" s="28">
        <f t="shared" si="71"/>
        <v>-5.0808080808080858E-2</v>
      </c>
      <c r="V292" s="28"/>
    </row>
    <row r="293" spans="1:22" x14ac:dyDescent="0.3">
      <c r="A293" s="32">
        <v>0</v>
      </c>
      <c r="B293" s="33">
        <v>43630</v>
      </c>
      <c r="C293" s="32" t="s">
        <v>121</v>
      </c>
      <c r="D293" s="32" t="s">
        <v>55</v>
      </c>
      <c r="E293" s="32">
        <v>0.66</v>
      </c>
      <c r="F293" s="32" t="s">
        <v>163</v>
      </c>
      <c r="G293" s="32" t="s">
        <v>75</v>
      </c>
      <c r="H293" s="32">
        <v>0.34</v>
      </c>
      <c r="J293" s="4">
        <v>1.71</v>
      </c>
      <c r="K293" s="4">
        <v>2.2000000000000002</v>
      </c>
      <c r="L293" s="4"/>
      <c r="M293" s="4"/>
      <c r="N293" s="4"/>
      <c r="O293" s="4"/>
      <c r="P293" s="4"/>
      <c r="Q293" s="4"/>
      <c r="S293" s="28">
        <f t="shared" si="69"/>
        <v>0.5626598465473146</v>
      </c>
      <c r="T293" s="28">
        <f t="shared" si="70"/>
        <v>0.4373401534526854</v>
      </c>
      <c r="U293" s="28">
        <f t="shared" si="71"/>
        <v>-9.7340153452685374E-2</v>
      </c>
      <c r="V293" s="28"/>
    </row>
    <row r="294" spans="1:22" x14ac:dyDescent="0.3">
      <c r="A294" s="32">
        <v>330</v>
      </c>
      <c r="B294" s="33">
        <v>43631</v>
      </c>
      <c r="C294" s="32" t="s">
        <v>247</v>
      </c>
      <c r="D294" s="32" t="s">
        <v>38</v>
      </c>
      <c r="E294" s="32">
        <v>0.44</v>
      </c>
      <c r="F294" s="32" t="s">
        <v>52</v>
      </c>
      <c r="G294" s="32" t="s">
        <v>53</v>
      </c>
      <c r="H294" s="32">
        <v>0.56000000000000005</v>
      </c>
      <c r="J294" s="4"/>
      <c r="K294" s="4"/>
      <c r="L294" s="4"/>
      <c r="M294" s="4"/>
      <c r="N294" s="4"/>
      <c r="O294" s="4"/>
      <c r="P294" s="4"/>
      <c r="Q294" s="4"/>
      <c r="S294" s="28" t="str">
        <f t="shared" ref="S294:S308" si="72">IFERROR((100-(J294/(SUM(J294:K294))*100))/100,"")</f>
        <v/>
      </c>
      <c r="T294" s="28" t="str">
        <f t="shared" ref="T294:T308" si="73">IFERROR((100-(K294/(SUM(J294:K294))*100))/100,"")</f>
        <v/>
      </c>
      <c r="U294" s="28" t="e">
        <f t="shared" ref="U294:U308" si="74">H294-T294</f>
        <v>#VALUE!</v>
      </c>
      <c r="V294" s="28"/>
    </row>
    <row r="295" spans="1:22" x14ac:dyDescent="0.3">
      <c r="A295" s="32">
        <v>331</v>
      </c>
      <c r="B295" s="33">
        <v>43631</v>
      </c>
      <c r="C295" s="32" t="s">
        <v>153</v>
      </c>
      <c r="D295" s="32" t="s">
        <v>30</v>
      </c>
      <c r="E295" s="32">
        <v>0.7</v>
      </c>
      <c r="F295" s="32" t="s">
        <v>135</v>
      </c>
      <c r="G295" s="32" t="s">
        <v>63</v>
      </c>
      <c r="H295" s="32">
        <v>0.3</v>
      </c>
      <c r="J295" s="4"/>
      <c r="K295" s="4"/>
      <c r="L295" s="4"/>
      <c r="M295" s="4"/>
      <c r="N295" s="4"/>
      <c r="O295" s="4"/>
      <c r="P295" s="4"/>
      <c r="Q295" s="4"/>
      <c r="S295" s="28" t="str">
        <f t="shared" si="72"/>
        <v/>
      </c>
      <c r="T295" s="28" t="str">
        <f t="shared" si="73"/>
        <v/>
      </c>
      <c r="U295" s="28" t="e">
        <f t="shared" si="74"/>
        <v>#VALUE!</v>
      </c>
      <c r="V295" s="28"/>
    </row>
    <row r="296" spans="1:22" x14ac:dyDescent="0.3">
      <c r="A296" s="32">
        <v>332</v>
      </c>
      <c r="B296" s="33">
        <v>43631</v>
      </c>
      <c r="C296" s="32" t="s">
        <v>250</v>
      </c>
      <c r="D296" s="32" t="s">
        <v>55</v>
      </c>
      <c r="E296" s="32">
        <v>0.56000000000000005</v>
      </c>
      <c r="F296" s="32" t="s">
        <v>74</v>
      </c>
      <c r="G296" s="32" t="s">
        <v>75</v>
      </c>
      <c r="H296" s="32">
        <v>0.44</v>
      </c>
      <c r="J296" s="4">
        <v>1.95</v>
      </c>
      <c r="K296" s="4">
        <v>1.86</v>
      </c>
      <c r="L296" s="4"/>
      <c r="M296" s="4"/>
      <c r="N296" s="4"/>
      <c r="O296" s="4"/>
      <c r="P296" s="4"/>
      <c r="Q296" s="4"/>
      <c r="S296" s="28">
        <f t="shared" si="72"/>
        <v>0.48818897637795272</v>
      </c>
      <c r="T296" s="28">
        <f t="shared" si="73"/>
        <v>0.51181102362204722</v>
      </c>
      <c r="U296" s="28">
        <f t="shared" si="74"/>
        <v>-7.1811023622047221E-2</v>
      </c>
      <c r="V296" s="28"/>
    </row>
    <row r="297" spans="1:22" x14ac:dyDescent="0.3">
      <c r="A297" s="32">
        <v>333</v>
      </c>
      <c r="B297" s="33">
        <v>43631</v>
      </c>
      <c r="C297" s="32" t="s">
        <v>171</v>
      </c>
      <c r="D297" s="32" t="s">
        <v>15</v>
      </c>
      <c r="E297" s="32">
        <v>0.49</v>
      </c>
      <c r="F297" s="32" t="s">
        <v>84</v>
      </c>
      <c r="G297" s="32" t="s">
        <v>47</v>
      </c>
      <c r="H297" s="32">
        <v>0.51</v>
      </c>
      <c r="J297" s="4">
        <v>2.7</v>
      </c>
      <c r="K297" s="4">
        <v>1.5</v>
      </c>
      <c r="L297" s="4"/>
      <c r="M297" s="4"/>
      <c r="N297" s="4"/>
      <c r="O297" s="4"/>
      <c r="P297" s="4"/>
      <c r="Q297" s="4"/>
      <c r="S297" s="28">
        <f t="shared" si="72"/>
        <v>0.3571428571428571</v>
      </c>
      <c r="T297" s="28">
        <f t="shared" si="73"/>
        <v>0.64285714285714279</v>
      </c>
      <c r="U297" s="28">
        <f t="shared" si="74"/>
        <v>-0.13285714285714278</v>
      </c>
      <c r="V297" s="28"/>
    </row>
    <row r="298" spans="1:22" x14ac:dyDescent="0.3">
      <c r="A298" s="32">
        <v>334</v>
      </c>
      <c r="B298" s="33">
        <v>43631</v>
      </c>
      <c r="C298" s="32" t="s">
        <v>137</v>
      </c>
      <c r="D298" s="32" t="s">
        <v>51</v>
      </c>
      <c r="E298" s="32">
        <v>0.32</v>
      </c>
      <c r="F298" s="32" t="s">
        <v>267</v>
      </c>
      <c r="G298" s="32" t="s">
        <v>34</v>
      </c>
      <c r="H298" s="32">
        <v>0.68</v>
      </c>
      <c r="J298" s="4">
        <v>3.6</v>
      </c>
      <c r="K298" s="4">
        <v>1.28</v>
      </c>
      <c r="L298" s="4"/>
      <c r="M298" s="4"/>
      <c r="N298" s="4"/>
      <c r="O298" s="4"/>
      <c r="P298" s="4"/>
      <c r="Q298" s="4"/>
      <c r="S298" s="28">
        <f t="shared" si="72"/>
        <v>0.26229508196721313</v>
      </c>
      <c r="T298" s="28">
        <f t="shared" si="73"/>
        <v>0.73770491803278693</v>
      </c>
      <c r="U298" s="28">
        <f t="shared" si="74"/>
        <v>-5.7704918032786878E-2</v>
      </c>
      <c r="V298" s="28"/>
    </row>
    <row r="299" spans="1:22" x14ac:dyDescent="0.3">
      <c r="A299" s="32">
        <v>335</v>
      </c>
      <c r="B299" s="33">
        <v>43631</v>
      </c>
      <c r="C299" s="32" t="s">
        <v>85</v>
      </c>
      <c r="D299" s="32" t="s">
        <v>32</v>
      </c>
      <c r="E299" s="32">
        <v>0.56000000000000005</v>
      </c>
      <c r="F299" s="32" t="s">
        <v>151</v>
      </c>
      <c r="G299" s="32" t="s">
        <v>28</v>
      </c>
      <c r="H299" s="32">
        <v>0.44</v>
      </c>
      <c r="J299" s="4">
        <v>1.4</v>
      </c>
      <c r="K299" s="4">
        <v>3.05</v>
      </c>
      <c r="L299" s="4"/>
      <c r="M299" s="4"/>
      <c r="N299" s="4"/>
      <c r="O299" s="4"/>
      <c r="P299" s="4"/>
      <c r="Q299" s="4"/>
      <c r="S299" s="28">
        <f t="shared" si="72"/>
        <v>0.6853932584269663</v>
      </c>
      <c r="T299" s="28">
        <f t="shared" si="73"/>
        <v>0.31460674157303359</v>
      </c>
      <c r="U299" s="28">
        <f t="shared" si="74"/>
        <v>0.12539325842696641</v>
      </c>
      <c r="V299" s="28"/>
    </row>
    <row r="300" spans="1:22" x14ac:dyDescent="0.3">
      <c r="A300" s="32">
        <v>336</v>
      </c>
      <c r="B300" s="33">
        <v>43631</v>
      </c>
      <c r="C300" s="32" t="s">
        <v>268</v>
      </c>
      <c r="D300" s="32" t="s">
        <v>16</v>
      </c>
      <c r="E300" s="32">
        <v>0.55000000000000004</v>
      </c>
      <c r="F300" s="32" t="s">
        <v>147</v>
      </c>
      <c r="G300" s="32" t="s">
        <v>25</v>
      </c>
      <c r="H300" s="32">
        <v>0.45</v>
      </c>
      <c r="J300" s="4">
        <v>2</v>
      </c>
      <c r="K300" s="4">
        <v>1.83</v>
      </c>
      <c r="L300" s="4"/>
      <c r="M300" s="4"/>
      <c r="N300" s="4"/>
      <c r="O300" s="4"/>
      <c r="P300" s="4"/>
      <c r="Q300" s="4"/>
      <c r="S300" s="28">
        <f t="shared" si="72"/>
        <v>0.4778067885117494</v>
      </c>
      <c r="T300" s="28">
        <f t="shared" si="73"/>
        <v>0.52219321148825071</v>
      </c>
      <c r="U300" s="28">
        <f t="shared" si="74"/>
        <v>-7.2193211488250697E-2</v>
      </c>
      <c r="V300" s="28"/>
    </row>
    <row r="301" spans="1:22" x14ac:dyDescent="0.3">
      <c r="A301" s="32">
        <v>337</v>
      </c>
      <c r="B301" s="33">
        <v>43631</v>
      </c>
      <c r="C301" s="32" t="s">
        <v>95</v>
      </c>
      <c r="D301" s="32" t="s">
        <v>39</v>
      </c>
      <c r="E301" s="32">
        <v>0.46</v>
      </c>
      <c r="F301" s="32" t="s">
        <v>201</v>
      </c>
      <c r="G301" s="32" t="s">
        <v>23</v>
      </c>
      <c r="H301" s="32">
        <v>0.54</v>
      </c>
      <c r="J301" s="4">
        <v>1.9</v>
      </c>
      <c r="K301" s="4">
        <v>1.9</v>
      </c>
      <c r="L301" s="4"/>
      <c r="M301" s="4"/>
      <c r="N301" s="4"/>
      <c r="O301" s="4"/>
      <c r="P301" s="4"/>
      <c r="Q301" s="4"/>
      <c r="S301" s="28">
        <f t="shared" si="72"/>
        <v>0.5</v>
      </c>
      <c r="T301" s="28">
        <f t="shared" si="73"/>
        <v>0.5</v>
      </c>
      <c r="U301" s="28">
        <f t="shared" si="74"/>
        <v>4.0000000000000036E-2</v>
      </c>
      <c r="V301" s="28"/>
    </row>
    <row r="302" spans="1:22" x14ac:dyDescent="0.3">
      <c r="A302" s="32">
        <v>338</v>
      </c>
      <c r="B302" s="33">
        <v>43631</v>
      </c>
      <c r="C302" s="32" t="s">
        <v>221</v>
      </c>
      <c r="D302" s="32" t="s">
        <v>67</v>
      </c>
      <c r="E302" s="32">
        <v>0.38</v>
      </c>
      <c r="F302" s="32" t="s">
        <v>198</v>
      </c>
      <c r="G302" s="32" t="s">
        <v>65</v>
      </c>
      <c r="H302" s="32">
        <v>0.62</v>
      </c>
      <c r="J302" s="4">
        <v>3.15</v>
      </c>
      <c r="K302" s="4">
        <v>1.38</v>
      </c>
      <c r="L302" s="4"/>
      <c r="M302" s="4"/>
      <c r="N302" s="4"/>
      <c r="O302" s="4"/>
      <c r="P302" s="4"/>
      <c r="Q302" s="4"/>
      <c r="S302" s="28">
        <f t="shared" si="72"/>
        <v>0.30463576158940386</v>
      </c>
      <c r="T302" s="28">
        <f t="shared" si="73"/>
        <v>0.69536423841059603</v>
      </c>
      <c r="U302" s="28">
        <f t="shared" si="74"/>
        <v>-7.5364238410596029E-2</v>
      </c>
      <c r="V302" s="28"/>
    </row>
    <row r="303" spans="1:22" x14ac:dyDescent="0.3">
      <c r="A303" s="32">
        <v>339</v>
      </c>
      <c r="B303" s="33">
        <v>43631</v>
      </c>
      <c r="C303" s="32" t="s">
        <v>155</v>
      </c>
      <c r="D303" s="32" t="s">
        <v>36</v>
      </c>
      <c r="E303" s="32">
        <v>0.62</v>
      </c>
      <c r="F303" s="32" t="s">
        <v>91</v>
      </c>
      <c r="G303" s="32" t="s">
        <v>62</v>
      </c>
      <c r="H303" s="32">
        <v>0.38</v>
      </c>
      <c r="J303" s="4">
        <v>1.57</v>
      </c>
      <c r="K303" s="4">
        <v>2.5499999999999998</v>
      </c>
      <c r="L303" s="4"/>
      <c r="M303" s="4"/>
      <c r="N303" s="4"/>
      <c r="O303" s="4"/>
      <c r="P303" s="4"/>
      <c r="Q303" s="4"/>
      <c r="S303" s="28">
        <f t="shared" si="72"/>
        <v>0.61893203883495151</v>
      </c>
      <c r="T303" s="28">
        <f t="shared" si="73"/>
        <v>0.3810679611650486</v>
      </c>
      <c r="U303" s="28">
        <f t="shared" si="74"/>
        <v>-1.0679611650485921E-3</v>
      </c>
      <c r="V303" s="28"/>
    </row>
    <row r="304" spans="1:22" x14ac:dyDescent="0.3">
      <c r="A304" s="32">
        <v>340</v>
      </c>
      <c r="B304" s="33">
        <v>43631</v>
      </c>
      <c r="C304" s="32" t="s">
        <v>116</v>
      </c>
      <c r="D304" s="32" t="s">
        <v>69</v>
      </c>
      <c r="E304" s="32">
        <v>0.42</v>
      </c>
      <c r="F304" s="32" t="s">
        <v>89</v>
      </c>
      <c r="G304" s="32" t="s">
        <v>57</v>
      </c>
      <c r="H304" s="32">
        <v>0.57999999999999996</v>
      </c>
      <c r="J304" s="4">
        <v>2.2999999999999998</v>
      </c>
      <c r="K304" s="4">
        <v>1.66</v>
      </c>
      <c r="L304" s="4"/>
      <c r="M304" s="4"/>
      <c r="N304" s="4"/>
      <c r="O304" s="4"/>
      <c r="P304" s="4"/>
      <c r="Q304" s="4"/>
      <c r="S304" s="28">
        <f t="shared" si="72"/>
        <v>0.41919191919191923</v>
      </c>
      <c r="T304" s="28">
        <f t="shared" si="73"/>
        <v>0.58080808080808088</v>
      </c>
      <c r="U304" s="28">
        <f t="shared" si="74"/>
        <v>-8.0808080808092431E-4</v>
      </c>
      <c r="V304" s="28"/>
    </row>
    <row r="305" spans="1:22" x14ac:dyDescent="0.3">
      <c r="A305" s="32">
        <v>341</v>
      </c>
      <c r="B305" s="33">
        <v>43631</v>
      </c>
      <c r="C305" s="32" t="s">
        <v>26</v>
      </c>
      <c r="D305" s="32" t="s">
        <v>27</v>
      </c>
      <c r="E305" s="32">
        <v>0.51</v>
      </c>
      <c r="F305" s="32" t="s">
        <v>269</v>
      </c>
      <c r="G305" s="32" t="s">
        <v>21</v>
      </c>
      <c r="H305" s="32">
        <v>0.49</v>
      </c>
      <c r="J305" s="4">
        <v>1.9</v>
      </c>
      <c r="K305" s="4">
        <v>1.9</v>
      </c>
      <c r="L305" s="4"/>
      <c r="M305" s="4"/>
      <c r="N305" s="4"/>
      <c r="O305" s="4"/>
      <c r="P305" s="4"/>
      <c r="Q305" s="4"/>
      <c r="S305" s="28">
        <f t="shared" si="72"/>
        <v>0.5</v>
      </c>
      <c r="T305" s="28">
        <f t="shared" si="73"/>
        <v>0.5</v>
      </c>
      <c r="U305" s="28">
        <f t="shared" si="74"/>
        <v>-1.0000000000000009E-2</v>
      </c>
      <c r="V305" s="28"/>
    </row>
    <row r="306" spans="1:22" x14ac:dyDescent="0.3">
      <c r="A306" s="32">
        <v>342</v>
      </c>
      <c r="B306" s="33">
        <v>43631</v>
      </c>
      <c r="C306" s="32" t="s">
        <v>83</v>
      </c>
      <c r="D306" s="32" t="s">
        <v>45</v>
      </c>
      <c r="E306" s="32">
        <v>0.42</v>
      </c>
      <c r="F306" s="32" t="s">
        <v>99</v>
      </c>
      <c r="G306" s="32" t="s">
        <v>59</v>
      </c>
      <c r="H306" s="32">
        <v>0.57999999999999996</v>
      </c>
      <c r="J306" s="4">
        <v>2.5499999999999998</v>
      </c>
      <c r="K306" s="4">
        <v>1.57</v>
      </c>
      <c r="L306" s="4"/>
      <c r="M306" s="4"/>
      <c r="N306" s="4"/>
      <c r="O306" s="4"/>
      <c r="P306" s="4"/>
      <c r="Q306" s="4"/>
      <c r="S306" s="28">
        <f t="shared" si="72"/>
        <v>0.3810679611650486</v>
      </c>
      <c r="T306" s="28">
        <f t="shared" si="73"/>
        <v>0.61893203883495151</v>
      </c>
      <c r="U306" s="28">
        <f t="shared" si="74"/>
        <v>-3.8932038834951554E-2</v>
      </c>
      <c r="V306" s="28"/>
    </row>
    <row r="307" spans="1:22" x14ac:dyDescent="0.3">
      <c r="A307" s="32">
        <v>343</v>
      </c>
      <c r="B307" s="33">
        <v>43631</v>
      </c>
      <c r="C307" s="32" t="s">
        <v>161</v>
      </c>
      <c r="D307" s="32" t="s">
        <v>41</v>
      </c>
      <c r="E307" s="32">
        <v>0.45</v>
      </c>
      <c r="F307" s="32" t="s">
        <v>119</v>
      </c>
      <c r="G307" s="32" t="s">
        <v>49</v>
      </c>
      <c r="H307" s="32">
        <v>0.55000000000000004</v>
      </c>
      <c r="J307" s="4">
        <v>2.8</v>
      </c>
      <c r="K307" s="4">
        <v>1.45</v>
      </c>
      <c r="L307" s="4"/>
      <c r="M307" s="4"/>
      <c r="N307" s="4"/>
      <c r="O307" s="4"/>
      <c r="P307" s="4"/>
      <c r="Q307" s="4"/>
      <c r="S307" s="28">
        <f t="shared" si="72"/>
        <v>0.34117647058823536</v>
      </c>
      <c r="T307" s="28">
        <f t="shared" si="73"/>
        <v>0.65882352941176459</v>
      </c>
      <c r="U307" s="28">
        <f t="shared" si="74"/>
        <v>-0.10882352941176454</v>
      </c>
      <c r="V307" s="28"/>
    </row>
    <row r="308" spans="1:22" x14ac:dyDescent="0.3">
      <c r="A308" s="32">
        <v>0</v>
      </c>
      <c r="B308" s="33">
        <v>43631</v>
      </c>
      <c r="C308" s="32" t="s">
        <v>94</v>
      </c>
      <c r="D308" s="32" t="s">
        <v>19</v>
      </c>
      <c r="E308" s="32">
        <v>0.38</v>
      </c>
      <c r="F308" s="32" t="s">
        <v>145</v>
      </c>
      <c r="G308" s="32" t="s">
        <v>17</v>
      </c>
      <c r="H308" s="32">
        <v>0.62</v>
      </c>
      <c r="J308" s="4">
        <v>2.7</v>
      </c>
      <c r="K308" s="4">
        <v>1.5</v>
      </c>
      <c r="L308" s="4"/>
      <c r="M308" s="4"/>
      <c r="N308" s="4"/>
      <c r="O308" s="4"/>
      <c r="P308" s="4"/>
      <c r="Q308" s="4"/>
      <c r="S308" s="28">
        <f t="shared" si="72"/>
        <v>0.3571428571428571</v>
      </c>
      <c r="T308" s="28">
        <f t="shared" si="73"/>
        <v>0.64285714285714279</v>
      </c>
      <c r="U308" s="28">
        <f t="shared" si="74"/>
        <v>-2.2857142857142798E-2</v>
      </c>
      <c r="V308" s="28"/>
    </row>
    <row r="309" spans="1:22" x14ac:dyDescent="0.3">
      <c r="A309" s="32">
        <v>345</v>
      </c>
      <c r="B309" s="33">
        <v>43634</v>
      </c>
      <c r="C309" s="32" t="s">
        <v>88</v>
      </c>
      <c r="D309" s="32" t="s">
        <v>27</v>
      </c>
      <c r="E309" s="32">
        <v>0.5</v>
      </c>
      <c r="F309" s="32" t="s">
        <v>174</v>
      </c>
      <c r="G309" s="32" t="s">
        <v>47</v>
      </c>
      <c r="H309" s="32">
        <v>0.5</v>
      </c>
      <c r="J309" s="4"/>
      <c r="K309" s="4"/>
      <c r="L309" s="4"/>
      <c r="M309" s="4"/>
      <c r="N309" s="4"/>
      <c r="O309" s="4"/>
      <c r="P309" s="4"/>
      <c r="Q309" s="4"/>
      <c r="S309" s="28" t="str">
        <f t="shared" ref="S309:S324" si="75">IFERROR((100-(J309/(SUM(J309:K309))*100))/100,"")</f>
        <v/>
      </c>
      <c r="T309" s="28" t="str">
        <f t="shared" ref="T309:T324" si="76">IFERROR((100-(K309/(SUM(J309:K309))*100))/100,"")</f>
        <v/>
      </c>
      <c r="U309" s="28"/>
      <c r="V309" s="28"/>
    </row>
    <row r="310" spans="1:22" x14ac:dyDescent="0.3">
      <c r="A310" s="32">
        <v>346</v>
      </c>
      <c r="B310" s="33">
        <v>43634</v>
      </c>
      <c r="C310" s="32" t="s">
        <v>140</v>
      </c>
      <c r="D310" s="32" t="s">
        <v>53</v>
      </c>
      <c r="E310" s="32">
        <v>0.49</v>
      </c>
      <c r="F310" s="32" t="s">
        <v>82</v>
      </c>
      <c r="G310" s="32" t="s">
        <v>36</v>
      </c>
      <c r="H310" s="32">
        <v>0.51</v>
      </c>
      <c r="J310" s="4"/>
      <c r="K310" s="4"/>
      <c r="L310" s="4"/>
      <c r="M310" s="4"/>
      <c r="N310" s="4"/>
      <c r="O310" s="4"/>
      <c r="P310" s="4"/>
      <c r="Q310" s="4"/>
      <c r="S310" s="28" t="str">
        <f t="shared" si="75"/>
        <v/>
      </c>
      <c r="T310" s="28" t="str">
        <f t="shared" si="76"/>
        <v/>
      </c>
      <c r="U310" s="28"/>
      <c r="V310" s="28"/>
    </row>
    <row r="311" spans="1:22" x14ac:dyDescent="0.3">
      <c r="A311" s="32">
        <v>347</v>
      </c>
      <c r="B311" s="33">
        <v>43634</v>
      </c>
      <c r="C311" s="32" t="s">
        <v>61</v>
      </c>
      <c r="D311" s="32" t="s">
        <v>28</v>
      </c>
      <c r="E311" s="32">
        <v>0.47</v>
      </c>
      <c r="F311" s="32" t="s">
        <v>264</v>
      </c>
      <c r="G311" s="32" t="s">
        <v>16</v>
      </c>
      <c r="H311" s="32">
        <v>0.53</v>
      </c>
      <c r="J311" s="4">
        <v>2.25</v>
      </c>
      <c r="K311" s="4">
        <v>1.68</v>
      </c>
      <c r="L311" s="4"/>
      <c r="M311" s="4"/>
      <c r="N311" s="4"/>
      <c r="O311" s="4"/>
      <c r="P311" s="4"/>
      <c r="Q311" s="4"/>
      <c r="S311" s="28">
        <f t="shared" si="75"/>
        <v>0.42748091603053434</v>
      </c>
      <c r="T311" s="28">
        <f t="shared" si="76"/>
        <v>0.57251908396946571</v>
      </c>
      <c r="U311" s="28">
        <f t="shared" ref="U311:U324" si="77">H311-T311</f>
        <v>-4.2519083969465687E-2</v>
      </c>
      <c r="V311" s="28"/>
    </row>
    <row r="312" spans="1:22" x14ac:dyDescent="0.3">
      <c r="A312" s="32">
        <v>348</v>
      </c>
      <c r="B312" s="33">
        <v>43634</v>
      </c>
      <c r="C312" s="32" t="s">
        <v>66</v>
      </c>
      <c r="D312" s="32" t="s">
        <v>38</v>
      </c>
      <c r="E312" s="32">
        <v>0.57999999999999996</v>
      </c>
      <c r="F312" s="32" t="s">
        <v>50</v>
      </c>
      <c r="G312" s="32" t="s">
        <v>51</v>
      </c>
      <c r="H312" s="32">
        <v>0.42</v>
      </c>
      <c r="J312" s="4">
        <v>1.76</v>
      </c>
      <c r="K312" s="4">
        <v>2.1</v>
      </c>
      <c r="L312" s="4"/>
      <c r="M312" s="4"/>
      <c r="N312" s="4"/>
      <c r="O312" s="4"/>
      <c r="P312" s="4"/>
      <c r="Q312" s="4"/>
      <c r="S312" s="28">
        <f t="shared" si="75"/>
        <v>0.54404145077720212</v>
      </c>
      <c r="T312" s="28">
        <f t="shared" si="76"/>
        <v>0.45595854922279799</v>
      </c>
      <c r="U312" s="28">
        <f t="shared" si="77"/>
        <v>-3.5958549222798009E-2</v>
      </c>
      <c r="V312" s="28"/>
    </row>
    <row r="313" spans="1:22" x14ac:dyDescent="0.3">
      <c r="A313" s="32">
        <v>349</v>
      </c>
      <c r="B313" s="33">
        <v>43634</v>
      </c>
      <c r="C313" s="32" t="s">
        <v>114</v>
      </c>
      <c r="D313" s="32" t="s">
        <v>34</v>
      </c>
      <c r="E313" s="32">
        <v>0.51</v>
      </c>
      <c r="F313" s="32" t="s">
        <v>216</v>
      </c>
      <c r="G313" s="32" t="s">
        <v>23</v>
      </c>
      <c r="H313" s="32">
        <v>0.49</v>
      </c>
      <c r="J313" s="4">
        <v>1.57</v>
      </c>
      <c r="K313" s="4">
        <v>2.5499999999999998</v>
      </c>
      <c r="L313" s="4"/>
      <c r="M313" s="4"/>
      <c r="N313" s="4"/>
      <c r="O313" s="4"/>
      <c r="P313" s="4"/>
      <c r="Q313" s="4"/>
      <c r="S313" s="28">
        <f t="shared" si="75"/>
        <v>0.61893203883495151</v>
      </c>
      <c r="T313" s="28">
        <f t="shared" si="76"/>
        <v>0.3810679611650486</v>
      </c>
      <c r="U313" s="28">
        <f t="shared" si="77"/>
        <v>0.10893203883495139</v>
      </c>
      <c r="V313" s="28"/>
    </row>
    <row r="314" spans="1:22" x14ac:dyDescent="0.3">
      <c r="A314" s="32">
        <v>350</v>
      </c>
      <c r="B314" s="33">
        <v>43634</v>
      </c>
      <c r="C314" s="32" t="s">
        <v>56</v>
      </c>
      <c r="D314" s="32" t="s">
        <v>57</v>
      </c>
      <c r="E314" s="32">
        <v>0.49</v>
      </c>
      <c r="F314" s="32" t="s">
        <v>20</v>
      </c>
      <c r="G314" s="32" t="s">
        <v>21</v>
      </c>
      <c r="H314" s="32">
        <v>0.51</v>
      </c>
      <c r="J314" s="4">
        <v>1.8</v>
      </c>
      <c r="K314" s="4">
        <v>2.0499999999999998</v>
      </c>
      <c r="L314" s="4"/>
      <c r="M314" s="4"/>
      <c r="N314" s="4"/>
      <c r="O314" s="4"/>
      <c r="P314" s="4"/>
      <c r="Q314" s="4"/>
      <c r="S314" s="28">
        <f t="shared" si="75"/>
        <v>0.53246753246753242</v>
      </c>
      <c r="T314" s="28">
        <f t="shared" si="76"/>
        <v>0.46753246753246758</v>
      </c>
      <c r="U314" s="28">
        <f t="shared" si="77"/>
        <v>4.2467532467532432E-2</v>
      </c>
      <c r="V314" s="28"/>
    </row>
    <row r="315" spans="1:22" x14ac:dyDescent="0.3">
      <c r="A315" s="32">
        <v>351</v>
      </c>
      <c r="B315" s="33">
        <v>43634</v>
      </c>
      <c r="C315" s="32" t="s">
        <v>130</v>
      </c>
      <c r="D315" s="32" t="s">
        <v>62</v>
      </c>
      <c r="E315" s="32">
        <v>0.45</v>
      </c>
      <c r="F315" s="32" t="s">
        <v>129</v>
      </c>
      <c r="G315" s="32" t="s">
        <v>19</v>
      </c>
      <c r="H315" s="32">
        <v>0.55000000000000004</v>
      </c>
      <c r="J315" s="4">
        <v>2.9</v>
      </c>
      <c r="K315" s="4">
        <v>1.43</v>
      </c>
      <c r="L315" s="4"/>
      <c r="M315" s="4"/>
      <c r="N315" s="4"/>
      <c r="O315" s="4"/>
      <c r="P315" s="4"/>
      <c r="Q315" s="4"/>
      <c r="S315" s="28">
        <f t="shared" si="75"/>
        <v>0.33025404157043881</v>
      </c>
      <c r="T315" s="28">
        <f t="shared" si="76"/>
        <v>0.66974595842956119</v>
      </c>
      <c r="U315" s="28">
        <f t="shared" si="77"/>
        <v>-0.11974595842956115</v>
      </c>
      <c r="V315" s="28"/>
    </row>
    <row r="316" spans="1:22" x14ac:dyDescent="0.3">
      <c r="A316" s="32">
        <v>352</v>
      </c>
      <c r="B316" s="33">
        <v>43634</v>
      </c>
      <c r="C316" s="32" t="s">
        <v>246</v>
      </c>
      <c r="D316" s="32" t="s">
        <v>32</v>
      </c>
      <c r="E316" s="32">
        <v>0.59</v>
      </c>
      <c r="F316" s="32" t="s">
        <v>122</v>
      </c>
      <c r="G316" s="32" t="s">
        <v>39</v>
      </c>
      <c r="H316" s="32">
        <v>0.41</v>
      </c>
      <c r="J316" s="4">
        <v>1.71</v>
      </c>
      <c r="K316" s="4">
        <v>2.2000000000000002</v>
      </c>
      <c r="L316" s="4"/>
      <c r="M316" s="4"/>
      <c r="N316" s="4"/>
      <c r="O316" s="4"/>
      <c r="P316" s="4"/>
      <c r="Q316" s="4"/>
      <c r="S316" s="28">
        <f t="shared" si="75"/>
        <v>0.5626598465473146</v>
      </c>
      <c r="T316" s="28">
        <f t="shared" si="76"/>
        <v>0.4373401534526854</v>
      </c>
      <c r="U316" s="28">
        <f t="shared" si="77"/>
        <v>-2.7340153452685423E-2</v>
      </c>
      <c r="V316" s="28"/>
    </row>
    <row r="317" spans="1:22" x14ac:dyDescent="0.3">
      <c r="A317" s="32">
        <v>353</v>
      </c>
      <c r="B317" s="33">
        <v>43634</v>
      </c>
      <c r="C317" s="32" t="s">
        <v>81</v>
      </c>
      <c r="D317" s="32" t="s">
        <v>30</v>
      </c>
      <c r="E317" s="32">
        <v>0.47</v>
      </c>
      <c r="F317" s="32" t="s">
        <v>118</v>
      </c>
      <c r="G317" s="32" t="s">
        <v>65</v>
      </c>
      <c r="H317" s="32">
        <v>0.53</v>
      </c>
      <c r="J317" s="4">
        <v>1.8</v>
      </c>
      <c r="K317" s="4">
        <v>2.0499999999999998</v>
      </c>
      <c r="L317" s="4"/>
      <c r="M317" s="4"/>
      <c r="N317" s="4"/>
      <c r="O317" s="4"/>
      <c r="P317" s="4"/>
      <c r="Q317" s="4"/>
      <c r="S317" s="28">
        <f t="shared" si="75"/>
        <v>0.53246753246753242</v>
      </c>
      <c r="T317" s="28">
        <f t="shared" si="76"/>
        <v>0.46753246753246758</v>
      </c>
      <c r="U317" s="28">
        <f t="shared" si="77"/>
        <v>6.2467532467532449E-2</v>
      </c>
      <c r="V317" s="28"/>
    </row>
    <row r="318" spans="1:22" x14ac:dyDescent="0.3">
      <c r="A318" s="32">
        <v>354</v>
      </c>
      <c r="B318" s="33">
        <v>43634</v>
      </c>
      <c r="C318" s="32" t="s">
        <v>263</v>
      </c>
      <c r="D318" s="32" t="s">
        <v>25</v>
      </c>
      <c r="E318" s="32">
        <v>0.4</v>
      </c>
      <c r="F318" s="32" t="s">
        <v>207</v>
      </c>
      <c r="G318" s="32" t="s">
        <v>69</v>
      </c>
      <c r="H318" s="32">
        <v>0.6</v>
      </c>
      <c r="J318" s="4">
        <v>2.75</v>
      </c>
      <c r="K318" s="4">
        <v>1.45</v>
      </c>
      <c r="L318" s="4"/>
      <c r="M318" s="4"/>
      <c r="N318" s="4"/>
      <c r="O318" s="4"/>
      <c r="P318" s="4"/>
      <c r="Q318" s="4"/>
      <c r="S318" s="28">
        <f t="shared" si="75"/>
        <v>0.34523809523809518</v>
      </c>
      <c r="T318" s="28">
        <f t="shared" si="76"/>
        <v>0.65476190476190477</v>
      </c>
      <c r="U318" s="28">
        <f t="shared" si="77"/>
        <v>-5.4761904761904789E-2</v>
      </c>
      <c r="V318" s="28"/>
    </row>
    <row r="319" spans="1:22" x14ac:dyDescent="0.3">
      <c r="A319" s="32">
        <v>355</v>
      </c>
      <c r="B319" s="33">
        <v>43634</v>
      </c>
      <c r="C319" s="32" t="s">
        <v>58</v>
      </c>
      <c r="D319" s="32" t="s">
        <v>59</v>
      </c>
      <c r="E319" s="32">
        <v>0.56000000000000005</v>
      </c>
      <c r="F319" s="32" t="s">
        <v>123</v>
      </c>
      <c r="G319" s="32" t="s">
        <v>15</v>
      </c>
      <c r="H319" s="32">
        <v>0.44</v>
      </c>
      <c r="J319" s="4">
        <v>2.25</v>
      </c>
      <c r="K319" s="4">
        <v>1.68</v>
      </c>
      <c r="L319" s="4"/>
      <c r="M319" s="4"/>
      <c r="N319" s="4"/>
      <c r="O319" s="4"/>
      <c r="P319" s="4"/>
      <c r="Q319" s="4"/>
      <c r="S319" s="28">
        <f t="shared" si="75"/>
        <v>0.42748091603053434</v>
      </c>
      <c r="T319" s="28">
        <f t="shared" si="76"/>
        <v>0.57251908396946571</v>
      </c>
      <c r="U319" s="28">
        <f t="shared" si="77"/>
        <v>-0.13251908396946571</v>
      </c>
      <c r="V319" s="28"/>
    </row>
    <row r="320" spans="1:22" x14ac:dyDescent="0.3">
      <c r="A320" s="32">
        <v>356</v>
      </c>
      <c r="B320" s="33">
        <v>43634</v>
      </c>
      <c r="C320" s="32" t="s">
        <v>208</v>
      </c>
      <c r="D320" s="32" t="s">
        <v>63</v>
      </c>
      <c r="E320" s="32">
        <v>0.39</v>
      </c>
      <c r="F320" s="32" t="s">
        <v>204</v>
      </c>
      <c r="G320" s="32" t="s">
        <v>49</v>
      </c>
      <c r="H320" s="32">
        <v>0.61</v>
      </c>
      <c r="J320" s="4">
        <v>2.8</v>
      </c>
      <c r="K320" s="4">
        <v>1.45</v>
      </c>
      <c r="L320" s="4"/>
      <c r="M320" s="4"/>
      <c r="N320" s="4"/>
      <c r="O320" s="4"/>
      <c r="P320" s="4"/>
      <c r="Q320" s="4"/>
      <c r="S320" s="28">
        <f t="shared" si="75"/>
        <v>0.34117647058823536</v>
      </c>
      <c r="T320" s="28">
        <f t="shared" si="76"/>
        <v>0.65882352941176459</v>
      </c>
      <c r="U320" s="28">
        <f t="shared" si="77"/>
        <v>-4.8823529411764599E-2</v>
      </c>
      <c r="V320" s="28"/>
    </row>
    <row r="321" spans="1:22" x14ac:dyDescent="0.3">
      <c r="A321" s="32">
        <v>357</v>
      </c>
      <c r="B321" s="33">
        <v>43634</v>
      </c>
      <c r="C321" s="32" t="s">
        <v>117</v>
      </c>
      <c r="D321" s="32" t="s">
        <v>75</v>
      </c>
      <c r="E321" s="32">
        <v>0.42</v>
      </c>
      <c r="F321" s="32" t="s">
        <v>97</v>
      </c>
      <c r="G321" s="32" t="s">
        <v>17</v>
      </c>
      <c r="H321" s="32">
        <v>0.57999999999999996</v>
      </c>
      <c r="J321" s="4">
        <v>3.2</v>
      </c>
      <c r="K321" s="4">
        <v>1.37</v>
      </c>
      <c r="L321" s="4"/>
      <c r="M321" s="4"/>
      <c r="N321" s="4"/>
      <c r="O321" s="4"/>
      <c r="P321" s="4"/>
      <c r="Q321" s="4"/>
      <c r="S321" s="28">
        <f t="shared" si="75"/>
        <v>0.2997811816192561</v>
      </c>
      <c r="T321" s="28">
        <f t="shared" si="76"/>
        <v>0.70021881838074396</v>
      </c>
      <c r="U321" s="28">
        <f t="shared" si="77"/>
        <v>-0.120218818380744</v>
      </c>
      <c r="V321" s="28"/>
    </row>
    <row r="322" spans="1:22" x14ac:dyDescent="0.3">
      <c r="A322" s="32">
        <v>0</v>
      </c>
      <c r="B322" s="33">
        <v>43634</v>
      </c>
      <c r="C322" s="32" t="s">
        <v>115</v>
      </c>
      <c r="D322" s="32" t="s">
        <v>67</v>
      </c>
      <c r="E322" s="32">
        <v>0.5</v>
      </c>
      <c r="F322" s="32" t="s">
        <v>71</v>
      </c>
      <c r="G322" s="32" t="s">
        <v>41</v>
      </c>
      <c r="H322" s="32">
        <v>0.5</v>
      </c>
      <c r="J322" s="4">
        <v>2.1</v>
      </c>
      <c r="K322" s="4">
        <v>1.76</v>
      </c>
      <c r="L322" s="4"/>
      <c r="M322" s="4"/>
      <c r="N322" s="4"/>
      <c r="O322" s="4"/>
      <c r="P322" s="4"/>
      <c r="Q322" s="4"/>
      <c r="S322" s="28">
        <f t="shared" si="75"/>
        <v>0.45595854922279799</v>
      </c>
      <c r="T322" s="28">
        <f t="shared" si="76"/>
        <v>0.54404145077720212</v>
      </c>
      <c r="U322" s="28">
        <f t="shared" si="77"/>
        <v>-4.4041450777202118E-2</v>
      </c>
      <c r="V322" s="28"/>
    </row>
    <row r="323" spans="1:22" x14ac:dyDescent="0.3">
      <c r="A323" s="32">
        <v>359</v>
      </c>
      <c r="B323" s="33">
        <v>43635</v>
      </c>
      <c r="C323" s="32" t="s">
        <v>33</v>
      </c>
      <c r="D323" s="32" t="s">
        <v>34</v>
      </c>
      <c r="E323" s="32">
        <v>0.62</v>
      </c>
      <c r="F323" s="32" t="s">
        <v>78</v>
      </c>
      <c r="G323" s="32" t="s">
        <v>23</v>
      </c>
      <c r="H323" s="32">
        <v>0.38</v>
      </c>
      <c r="J323" s="4">
        <v>1.52</v>
      </c>
      <c r="K323" s="4">
        <v>2.67</v>
      </c>
      <c r="L323" s="4"/>
      <c r="M323" s="4"/>
      <c r="N323" s="4"/>
      <c r="O323" s="4"/>
      <c r="P323" s="4"/>
      <c r="Q323" s="4"/>
      <c r="S323" s="28">
        <f t="shared" si="75"/>
        <v>0.63723150357995229</v>
      </c>
      <c r="T323" s="28">
        <f t="shared" si="76"/>
        <v>0.36276849642004771</v>
      </c>
      <c r="U323" s="28">
        <f t="shared" si="77"/>
        <v>1.723150357995229E-2</v>
      </c>
      <c r="V323" s="28"/>
    </row>
    <row r="324" spans="1:22" x14ac:dyDescent="0.3">
      <c r="A324" s="32">
        <v>360</v>
      </c>
      <c r="B324" s="33">
        <v>43635</v>
      </c>
      <c r="C324" s="32" t="s">
        <v>152</v>
      </c>
      <c r="D324" s="32" t="s">
        <v>53</v>
      </c>
      <c r="E324" s="32">
        <v>0.56000000000000005</v>
      </c>
      <c r="F324" s="32" t="s">
        <v>125</v>
      </c>
      <c r="G324" s="32" t="s">
        <v>36</v>
      </c>
      <c r="H324" s="32">
        <v>0.44</v>
      </c>
      <c r="J324" s="4">
        <v>1.74</v>
      </c>
      <c r="K324" s="4">
        <v>2.15</v>
      </c>
      <c r="L324" s="4"/>
      <c r="M324" s="4"/>
      <c r="N324" s="4"/>
      <c r="O324" s="4"/>
      <c r="P324" s="4"/>
      <c r="Q324" s="4"/>
      <c r="S324" s="28">
        <f t="shared" si="75"/>
        <v>0.55269922879177369</v>
      </c>
      <c r="T324" s="28">
        <f t="shared" si="76"/>
        <v>0.4473007712082262</v>
      </c>
      <c r="U324" s="28">
        <f t="shared" si="77"/>
        <v>-7.3007712082261977E-3</v>
      </c>
      <c r="V324" s="28"/>
    </row>
    <row r="325" spans="1:22" x14ac:dyDescent="0.3">
      <c r="A325" s="32">
        <v>361</v>
      </c>
      <c r="B325" s="33">
        <v>43635</v>
      </c>
      <c r="C325" s="32" t="s">
        <v>102</v>
      </c>
      <c r="D325" s="32" t="s">
        <v>27</v>
      </c>
      <c r="E325" s="32">
        <v>0.45</v>
      </c>
      <c r="F325" s="32" t="s">
        <v>174</v>
      </c>
      <c r="G325" s="32" t="s">
        <v>47</v>
      </c>
      <c r="H325" s="32">
        <v>0.55000000000000004</v>
      </c>
      <c r="J325" s="4"/>
      <c r="K325" s="4"/>
      <c r="L325" s="4"/>
      <c r="M325" s="4"/>
      <c r="N325" s="4"/>
      <c r="O325" s="4"/>
      <c r="P325" s="4"/>
      <c r="Q325" s="4"/>
      <c r="S325" s="28" t="str">
        <f t="shared" ref="S325:S338" si="78">IFERROR((100-(J325/(SUM(J325:K325))*100))/100,"")</f>
        <v/>
      </c>
      <c r="T325" s="28" t="str">
        <f t="shared" ref="T325:T338" si="79">IFERROR((100-(K325/(SUM(J325:K325))*100))/100,"")</f>
        <v/>
      </c>
      <c r="U325" s="28" t="e">
        <f t="shared" ref="U325:U338" si="80">H325-T325</f>
        <v>#VALUE!</v>
      </c>
      <c r="V325" s="28"/>
    </row>
    <row r="326" spans="1:22" x14ac:dyDescent="0.3">
      <c r="A326" s="32">
        <v>362</v>
      </c>
      <c r="B326" s="33">
        <v>43635</v>
      </c>
      <c r="C326" s="32" t="s">
        <v>270</v>
      </c>
      <c r="D326" s="32" t="s">
        <v>63</v>
      </c>
      <c r="E326" s="32">
        <v>0.37</v>
      </c>
      <c r="F326" s="32" t="s">
        <v>98</v>
      </c>
      <c r="G326" s="32" t="s">
        <v>49</v>
      </c>
      <c r="H326" s="32">
        <v>0.63</v>
      </c>
      <c r="J326" s="4"/>
      <c r="K326" s="4"/>
      <c r="L326" s="4"/>
      <c r="M326" s="4"/>
      <c r="N326" s="4"/>
      <c r="O326" s="4"/>
      <c r="P326" s="4"/>
      <c r="Q326" s="4"/>
      <c r="S326" s="28" t="str">
        <f t="shared" si="78"/>
        <v/>
      </c>
      <c r="T326" s="28" t="str">
        <f t="shared" si="79"/>
        <v/>
      </c>
      <c r="U326" s="28" t="e">
        <f t="shared" si="80"/>
        <v>#VALUE!</v>
      </c>
      <c r="V326" s="28"/>
    </row>
    <row r="327" spans="1:22" x14ac:dyDescent="0.3">
      <c r="A327" s="32">
        <v>363</v>
      </c>
      <c r="B327" s="33">
        <v>43635</v>
      </c>
      <c r="C327" s="32" t="s">
        <v>121</v>
      </c>
      <c r="D327" s="32" t="s">
        <v>55</v>
      </c>
      <c r="E327" s="32">
        <v>0.53</v>
      </c>
      <c r="F327" s="32" t="s">
        <v>44</v>
      </c>
      <c r="G327" s="32" t="s">
        <v>45</v>
      </c>
      <c r="H327" s="32">
        <v>0.47</v>
      </c>
      <c r="J327" s="4">
        <v>1.86</v>
      </c>
      <c r="K327" s="4">
        <v>1.95</v>
      </c>
      <c r="L327" s="4"/>
      <c r="M327" s="4"/>
      <c r="N327" s="4"/>
      <c r="O327" s="4"/>
      <c r="P327" s="4"/>
      <c r="Q327" s="4"/>
      <c r="S327" s="28">
        <f t="shared" si="78"/>
        <v>0.51181102362204722</v>
      </c>
      <c r="T327" s="28">
        <f t="shared" si="79"/>
        <v>0.48818897637795272</v>
      </c>
      <c r="U327" s="28">
        <f t="shared" si="80"/>
        <v>-1.8188976377952748E-2</v>
      </c>
      <c r="V327" s="28"/>
    </row>
    <row r="328" spans="1:22" x14ac:dyDescent="0.3">
      <c r="A328" s="32">
        <v>364</v>
      </c>
      <c r="B328" s="33">
        <v>43635</v>
      </c>
      <c r="C328" s="32" t="s">
        <v>213</v>
      </c>
      <c r="D328" s="32" t="s">
        <v>67</v>
      </c>
      <c r="E328" s="32">
        <v>0.51</v>
      </c>
      <c r="F328" s="32" t="s">
        <v>40</v>
      </c>
      <c r="G328" s="32" t="s">
        <v>41</v>
      </c>
      <c r="H328" s="32">
        <v>0.49</v>
      </c>
      <c r="J328" s="4">
        <v>2.0499999999999998</v>
      </c>
      <c r="K328" s="4">
        <v>1.86</v>
      </c>
      <c r="L328" s="4"/>
      <c r="M328" s="4"/>
      <c r="N328" s="4"/>
      <c r="O328" s="4"/>
      <c r="P328" s="4"/>
      <c r="Q328" s="4"/>
      <c r="S328" s="28">
        <f t="shared" si="78"/>
        <v>0.47570332480818422</v>
      </c>
      <c r="T328" s="28">
        <f t="shared" si="79"/>
        <v>0.52429667519181589</v>
      </c>
      <c r="U328" s="28">
        <f t="shared" si="80"/>
        <v>-3.4296675191815895E-2</v>
      </c>
      <c r="V328" s="28"/>
    </row>
    <row r="329" spans="1:22" x14ac:dyDescent="0.3">
      <c r="A329" s="32">
        <v>365</v>
      </c>
      <c r="B329" s="33">
        <v>43635</v>
      </c>
      <c r="C329" s="32" t="s">
        <v>271</v>
      </c>
      <c r="D329" s="32" t="s">
        <v>28</v>
      </c>
      <c r="E329" s="32">
        <v>0.43</v>
      </c>
      <c r="F329" s="32" t="s">
        <v>272</v>
      </c>
      <c r="G329" s="32" t="s">
        <v>16</v>
      </c>
      <c r="H329" s="32">
        <v>0.56999999999999995</v>
      </c>
      <c r="J329" s="4"/>
      <c r="K329" s="4"/>
      <c r="L329" s="4"/>
      <c r="M329" s="4"/>
      <c r="N329" s="4"/>
      <c r="O329" s="4"/>
      <c r="P329" s="4"/>
      <c r="Q329" s="4"/>
      <c r="S329" s="28" t="str">
        <f t="shared" si="78"/>
        <v/>
      </c>
      <c r="T329" s="28" t="str">
        <f t="shared" si="79"/>
        <v/>
      </c>
      <c r="U329" s="28" t="e">
        <f t="shared" si="80"/>
        <v>#VALUE!</v>
      </c>
      <c r="V329" s="28"/>
    </row>
    <row r="330" spans="1:22" x14ac:dyDescent="0.3">
      <c r="A330" s="32">
        <v>366</v>
      </c>
      <c r="B330" s="33">
        <v>43635</v>
      </c>
      <c r="C330" s="32" t="s">
        <v>206</v>
      </c>
      <c r="D330" s="32" t="s">
        <v>38</v>
      </c>
      <c r="E330" s="32">
        <v>0.64</v>
      </c>
      <c r="F330" s="32" t="s">
        <v>80</v>
      </c>
      <c r="G330" s="32" t="s">
        <v>51</v>
      </c>
      <c r="H330" s="32">
        <v>0.36</v>
      </c>
      <c r="J330" s="4">
        <v>1.62</v>
      </c>
      <c r="K330" s="4">
        <v>2.4</v>
      </c>
      <c r="L330" s="4"/>
      <c r="M330" s="4"/>
      <c r="N330" s="4"/>
      <c r="O330" s="4"/>
      <c r="P330" s="4"/>
      <c r="Q330" s="4"/>
      <c r="S330" s="28">
        <f t="shared" si="78"/>
        <v>0.59701492537313428</v>
      </c>
      <c r="T330" s="28">
        <f t="shared" si="79"/>
        <v>0.40298507462686556</v>
      </c>
      <c r="U330" s="28">
        <f t="shared" si="80"/>
        <v>-4.2985074626865571E-2</v>
      </c>
      <c r="V330" s="28"/>
    </row>
    <row r="331" spans="1:22" x14ac:dyDescent="0.3">
      <c r="A331" s="32">
        <v>367</v>
      </c>
      <c r="B331" s="33">
        <v>43635</v>
      </c>
      <c r="C331" s="32" t="s">
        <v>133</v>
      </c>
      <c r="D331" s="32" t="s">
        <v>57</v>
      </c>
      <c r="E331" s="32">
        <v>0.49</v>
      </c>
      <c r="F331" s="32" t="s">
        <v>60</v>
      </c>
      <c r="G331" s="32" t="s">
        <v>21</v>
      </c>
      <c r="H331" s="32">
        <v>0.51</v>
      </c>
      <c r="J331" s="4">
        <v>2.2999999999999998</v>
      </c>
      <c r="K331" s="4">
        <v>1.66</v>
      </c>
      <c r="L331" s="4"/>
      <c r="M331" s="4"/>
      <c r="N331" s="4"/>
      <c r="O331" s="4"/>
      <c r="P331" s="4"/>
      <c r="Q331" s="4"/>
      <c r="S331" s="28">
        <f t="shared" si="78"/>
        <v>0.41919191919191923</v>
      </c>
      <c r="T331" s="28">
        <f t="shared" si="79"/>
        <v>0.58080808080808088</v>
      </c>
      <c r="U331" s="28">
        <f t="shared" si="80"/>
        <v>-7.0808080808080875E-2</v>
      </c>
      <c r="V331" s="28"/>
    </row>
    <row r="332" spans="1:22" x14ac:dyDescent="0.3">
      <c r="A332" s="32">
        <v>368</v>
      </c>
      <c r="B332" s="33">
        <v>43635</v>
      </c>
      <c r="C332" s="32" t="s">
        <v>141</v>
      </c>
      <c r="D332" s="32" t="s">
        <v>32</v>
      </c>
      <c r="E332" s="32">
        <v>0.54</v>
      </c>
      <c r="F332" s="32" t="s">
        <v>273</v>
      </c>
      <c r="G332" s="32" t="s">
        <v>39</v>
      </c>
      <c r="H332" s="32">
        <v>0.46</v>
      </c>
      <c r="J332" s="4"/>
      <c r="K332" s="4"/>
      <c r="L332" s="4"/>
      <c r="M332" s="4"/>
      <c r="N332" s="4"/>
      <c r="O332" s="4"/>
      <c r="P332" s="4"/>
      <c r="Q332" s="4"/>
      <c r="S332" s="28" t="str">
        <f t="shared" si="78"/>
        <v/>
      </c>
      <c r="T332" s="28" t="str">
        <f t="shared" si="79"/>
        <v/>
      </c>
      <c r="U332" s="28" t="e">
        <f t="shared" si="80"/>
        <v>#VALUE!</v>
      </c>
      <c r="V332" s="28"/>
    </row>
    <row r="333" spans="1:22" x14ac:dyDescent="0.3">
      <c r="A333" s="32">
        <v>369</v>
      </c>
      <c r="B333" s="33">
        <v>43635</v>
      </c>
      <c r="C333" s="32" t="s">
        <v>142</v>
      </c>
      <c r="D333" s="32" t="s">
        <v>62</v>
      </c>
      <c r="E333" s="32">
        <v>0.52</v>
      </c>
      <c r="F333" s="32" t="s">
        <v>18</v>
      </c>
      <c r="G333" s="32" t="s">
        <v>19</v>
      </c>
      <c r="H333" s="32">
        <v>0.48</v>
      </c>
      <c r="J333" s="4">
        <v>2.25</v>
      </c>
      <c r="K333" s="4">
        <v>1.68</v>
      </c>
      <c r="L333" s="4"/>
      <c r="M333" s="4"/>
      <c r="N333" s="4"/>
      <c r="O333" s="4"/>
      <c r="P333" s="4"/>
      <c r="Q333" s="4"/>
      <c r="S333" s="28">
        <f t="shared" si="78"/>
        <v>0.42748091603053434</v>
      </c>
      <c r="T333" s="28">
        <f t="shared" si="79"/>
        <v>0.57251908396946571</v>
      </c>
      <c r="U333" s="28">
        <f t="shared" si="80"/>
        <v>-9.2519083969465732E-2</v>
      </c>
      <c r="V333" s="28"/>
    </row>
    <row r="334" spans="1:22" x14ac:dyDescent="0.3">
      <c r="A334" s="32">
        <v>0</v>
      </c>
      <c r="B334" s="33">
        <v>43635</v>
      </c>
      <c r="C334" s="32" t="s">
        <v>104</v>
      </c>
      <c r="D334" s="32" t="s">
        <v>30</v>
      </c>
      <c r="E334" s="32">
        <v>0.51</v>
      </c>
      <c r="F334" s="32" t="s">
        <v>168</v>
      </c>
      <c r="G334" s="32" t="s">
        <v>65</v>
      </c>
      <c r="H334" s="32">
        <v>0.49</v>
      </c>
      <c r="J334" s="4">
        <v>1.95</v>
      </c>
      <c r="K334" s="4">
        <v>1.86</v>
      </c>
      <c r="L334" s="4"/>
      <c r="M334" s="4"/>
      <c r="N334" s="4"/>
      <c r="O334" s="4"/>
      <c r="P334" s="4"/>
      <c r="Q334" s="4"/>
      <c r="S334" s="28">
        <f t="shared" si="78"/>
        <v>0.48818897637795272</v>
      </c>
      <c r="T334" s="28">
        <f t="shared" si="79"/>
        <v>0.51181102362204722</v>
      </c>
      <c r="U334" s="28">
        <f t="shared" si="80"/>
        <v>-2.1811023622047232E-2</v>
      </c>
      <c r="V334" s="28"/>
    </row>
    <row r="335" spans="1:22" x14ac:dyDescent="0.3">
      <c r="A335" s="32">
        <v>371</v>
      </c>
      <c r="B335" s="33">
        <v>43635</v>
      </c>
      <c r="C335" s="32" t="s">
        <v>92</v>
      </c>
      <c r="D335" s="32" t="s">
        <v>59</v>
      </c>
      <c r="E335" s="32">
        <v>0.46</v>
      </c>
      <c r="F335" s="32" t="s">
        <v>14</v>
      </c>
      <c r="G335" s="32" t="s">
        <v>15</v>
      </c>
      <c r="H335" s="32">
        <v>0.54</v>
      </c>
      <c r="J335" s="4">
        <v>2.2000000000000002</v>
      </c>
      <c r="K335" s="4">
        <v>1.71</v>
      </c>
      <c r="L335" s="4"/>
      <c r="M335" s="4"/>
      <c r="N335" s="4"/>
      <c r="O335" s="4"/>
      <c r="P335" s="4"/>
      <c r="Q335" s="4"/>
      <c r="S335" s="28">
        <f t="shared" si="78"/>
        <v>0.4373401534526854</v>
      </c>
      <c r="T335" s="28">
        <f t="shared" si="79"/>
        <v>0.5626598465473146</v>
      </c>
      <c r="U335" s="28">
        <f t="shared" si="80"/>
        <v>-2.2659846547314566E-2</v>
      </c>
      <c r="V335" s="28"/>
    </row>
    <row r="336" spans="1:22" x14ac:dyDescent="0.3">
      <c r="A336" s="32">
        <v>0</v>
      </c>
      <c r="B336" s="33">
        <v>43635</v>
      </c>
      <c r="C336" s="32" t="s">
        <v>163</v>
      </c>
      <c r="D336" s="32" t="s">
        <v>75</v>
      </c>
      <c r="E336" s="32">
        <v>0.35</v>
      </c>
      <c r="F336" s="32" t="s">
        <v>126</v>
      </c>
      <c r="G336" s="32" t="s">
        <v>17</v>
      </c>
      <c r="H336" s="32">
        <v>0.65</v>
      </c>
      <c r="J336" s="4">
        <v>3</v>
      </c>
      <c r="K336" s="4">
        <v>1.41</v>
      </c>
      <c r="L336" s="4"/>
      <c r="M336" s="4"/>
      <c r="N336" s="4"/>
      <c r="O336" s="4"/>
      <c r="P336" s="4"/>
      <c r="Q336" s="4"/>
      <c r="S336" s="28">
        <f t="shared" si="78"/>
        <v>0.31972789115646266</v>
      </c>
      <c r="T336" s="28">
        <f t="shared" si="79"/>
        <v>0.6802721088435375</v>
      </c>
      <c r="U336" s="28">
        <f t="shared" si="80"/>
        <v>-3.0272108843537482E-2</v>
      </c>
      <c r="V336" s="28"/>
    </row>
    <row r="337" spans="1:22" x14ac:dyDescent="0.3">
      <c r="A337" s="32">
        <v>373</v>
      </c>
      <c r="B337" s="33">
        <v>43636</v>
      </c>
      <c r="C337" s="32" t="s">
        <v>85</v>
      </c>
      <c r="D337" s="32" t="s">
        <v>32</v>
      </c>
      <c r="E337" s="32">
        <v>0.56999999999999995</v>
      </c>
      <c r="F337" s="32" t="s">
        <v>95</v>
      </c>
      <c r="G337" s="32" t="s">
        <v>39</v>
      </c>
      <c r="H337" s="32">
        <v>0.43</v>
      </c>
      <c r="J337" s="4">
        <v>1.74</v>
      </c>
      <c r="K337" s="4">
        <v>2.15</v>
      </c>
      <c r="L337" s="4"/>
      <c r="M337" s="4"/>
      <c r="N337" s="4"/>
      <c r="O337" s="4"/>
      <c r="P337" s="4"/>
      <c r="Q337" s="4"/>
      <c r="S337" s="28">
        <f t="shared" si="78"/>
        <v>0.55269922879177369</v>
      </c>
      <c r="T337" s="28">
        <f t="shared" si="79"/>
        <v>0.4473007712082262</v>
      </c>
      <c r="U337" s="28">
        <f t="shared" si="80"/>
        <v>-1.7300771208226207E-2</v>
      </c>
      <c r="V337" s="28"/>
    </row>
    <row r="338" spans="1:22" x14ac:dyDescent="0.3">
      <c r="A338" s="32">
        <v>374</v>
      </c>
      <c r="B338" s="33">
        <v>43636</v>
      </c>
      <c r="C338" s="32" t="s">
        <v>158</v>
      </c>
      <c r="D338" s="32" t="s">
        <v>59</v>
      </c>
      <c r="E338" s="32">
        <v>0.46</v>
      </c>
      <c r="F338" s="32" t="s">
        <v>70</v>
      </c>
      <c r="G338" s="32" t="s">
        <v>15</v>
      </c>
      <c r="H338" s="32">
        <v>0.54</v>
      </c>
      <c r="J338" s="4">
        <v>2.5</v>
      </c>
      <c r="K338" s="4">
        <v>1.58</v>
      </c>
      <c r="L338" s="4"/>
      <c r="M338" s="4"/>
      <c r="N338" s="4"/>
      <c r="O338" s="4"/>
      <c r="P338" s="4"/>
      <c r="Q338" s="4"/>
      <c r="S338" s="28">
        <f t="shared" si="78"/>
        <v>0.38725490196078427</v>
      </c>
      <c r="T338" s="28">
        <f t="shared" si="79"/>
        <v>0.61274509803921573</v>
      </c>
      <c r="U338" s="28">
        <f t="shared" si="80"/>
        <v>-7.2745098039215694E-2</v>
      </c>
      <c r="V338" s="28"/>
    </row>
    <row r="339" spans="1:22" x14ac:dyDescent="0.3">
      <c r="A339" s="32">
        <v>375</v>
      </c>
      <c r="B339" s="33">
        <v>43636</v>
      </c>
      <c r="C339" s="32" t="s">
        <v>212</v>
      </c>
      <c r="D339" s="32" t="s">
        <v>27</v>
      </c>
      <c r="E339" s="32">
        <v>0.49</v>
      </c>
      <c r="F339" s="32" t="s">
        <v>105</v>
      </c>
      <c r="G339" s="32" t="s">
        <v>47</v>
      </c>
      <c r="H339" s="32">
        <v>0.51</v>
      </c>
      <c r="J339" s="4"/>
      <c r="K339" s="4"/>
      <c r="L339" s="4"/>
      <c r="M339" s="4"/>
      <c r="N339" s="4"/>
      <c r="O339" s="4"/>
      <c r="P339" s="4"/>
      <c r="Q339" s="4"/>
      <c r="S339" s="28" t="str">
        <f t="shared" ref="S339:S347" si="81">IFERROR((100-(J339/(SUM(J339:K339))*100))/100,"")</f>
        <v/>
      </c>
      <c r="T339" s="28" t="str">
        <f t="shared" ref="T339:T347" si="82">IFERROR((100-(K339/(SUM(J339:K339))*100))/100,"")</f>
        <v/>
      </c>
      <c r="U339" s="28" t="e">
        <f t="shared" ref="U339:U347" si="83">H339-T339</f>
        <v>#VALUE!</v>
      </c>
      <c r="V339" s="28"/>
    </row>
    <row r="340" spans="1:22" x14ac:dyDescent="0.3">
      <c r="A340" s="32">
        <v>376</v>
      </c>
      <c r="B340" s="33">
        <v>43636</v>
      </c>
      <c r="C340" s="32" t="s">
        <v>267</v>
      </c>
      <c r="D340" s="32" t="s">
        <v>34</v>
      </c>
      <c r="E340" s="32">
        <v>0.53</v>
      </c>
      <c r="F340" s="32" t="s">
        <v>256</v>
      </c>
      <c r="G340" s="32" t="s">
        <v>36</v>
      </c>
      <c r="H340" s="32">
        <v>0.47</v>
      </c>
      <c r="J340" s="4"/>
      <c r="K340" s="4"/>
      <c r="L340" s="4"/>
      <c r="M340" s="4"/>
      <c r="N340" s="4"/>
      <c r="O340" s="4"/>
      <c r="P340" s="4"/>
      <c r="Q340" s="4"/>
      <c r="S340" s="28" t="str">
        <f t="shared" si="81"/>
        <v/>
      </c>
      <c r="T340" s="28" t="str">
        <f t="shared" si="82"/>
        <v/>
      </c>
      <c r="U340" s="28" t="e">
        <f t="shared" si="83"/>
        <v>#VALUE!</v>
      </c>
      <c r="V340" s="28"/>
    </row>
    <row r="341" spans="1:22" x14ac:dyDescent="0.3">
      <c r="A341" s="32">
        <v>377</v>
      </c>
      <c r="B341" s="33">
        <v>43636</v>
      </c>
      <c r="C341" s="32" t="s">
        <v>247</v>
      </c>
      <c r="D341" s="32" t="s">
        <v>38</v>
      </c>
      <c r="E341" s="32">
        <v>0.67</v>
      </c>
      <c r="F341" s="32" t="s">
        <v>137</v>
      </c>
      <c r="G341" s="32" t="s">
        <v>51</v>
      </c>
      <c r="H341" s="32">
        <v>0.33</v>
      </c>
      <c r="J341" s="4">
        <v>1.62</v>
      </c>
      <c r="K341" s="4">
        <v>2.4</v>
      </c>
      <c r="L341" s="4"/>
      <c r="M341" s="4"/>
      <c r="N341" s="4"/>
      <c r="O341" s="4"/>
      <c r="P341" s="4"/>
      <c r="Q341" s="4"/>
      <c r="S341" s="28">
        <f t="shared" si="81"/>
        <v>0.59701492537313428</v>
      </c>
      <c r="T341" s="28">
        <f t="shared" si="82"/>
        <v>0.40298507462686556</v>
      </c>
      <c r="U341" s="28">
        <f t="shared" si="83"/>
        <v>-7.2985074626865543E-2</v>
      </c>
      <c r="V341" s="28"/>
    </row>
    <row r="342" spans="1:22" x14ac:dyDescent="0.3">
      <c r="A342" s="32">
        <v>378</v>
      </c>
      <c r="B342" s="33">
        <v>43636</v>
      </c>
      <c r="C342" s="32" t="s">
        <v>201</v>
      </c>
      <c r="D342" s="32" t="s">
        <v>23</v>
      </c>
      <c r="E342" s="32">
        <v>0.48</v>
      </c>
      <c r="F342" s="32" t="s">
        <v>250</v>
      </c>
      <c r="G342" s="32" t="s">
        <v>55</v>
      </c>
      <c r="H342" s="32">
        <v>0.52</v>
      </c>
      <c r="J342" s="4">
        <v>2.25</v>
      </c>
      <c r="K342" s="4">
        <v>1.68</v>
      </c>
      <c r="L342" s="4"/>
      <c r="M342" s="4"/>
      <c r="N342" s="4"/>
      <c r="O342" s="4"/>
      <c r="P342" s="4"/>
      <c r="Q342" s="4"/>
      <c r="S342" s="28">
        <f t="shared" si="81"/>
        <v>0.42748091603053434</v>
      </c>
      <c r="T342" s="28">
        <f t="shared" si="82"/>
        <v>0.57251908396946571</v>
      </c>
      <c r="U342" s="28">
        <f t="shared" si="83"/>
        <v>-5.2519083969465696E-2</v>
      </c>
      <c r="V342" s="28"/>
    </row>
    <row r="343" spans="1:22" x14ac:dyDescent="0.3">
      <c r="A343" s="32">
        <v>379</v>
      </c>
      <c r="B343" s="33">
        <v>43636</v>
      </c>
      <c r="C343" s="32" t="s">
        <v>198</v>
      </c>
      <c r="D343" s="32" t="s">
        <v>65</v>
      </c>
      <c r="E343" s="32">
        <v>0.64</v>
      </c>
      <c r="F343" s="32" t="s">
        <v>221</v>
      </c>
      <c r="G343" s="32" t="s">
        <v>67</v>
      </c>
      <c r="H343" s="32">
        <v>0.36</v>
      </c>
      <c r="J343" s="4">
        <v>1.47</v>
      </c>
      <c r="K343" s="4">
        <v>2.75</v>
      </c>
      <c r="L343" s="4"/>
      <c r="M343" s="4"/>
      <c r="N343" s="4"/>
      <c r="O343" s="4"/>
      <c r="P343" s="4"/>
      <c r="Q343" s="4"/>
      <c r="S343" s="28">
        <f t="shared" si="81"/>
        <v>0.65165876777251186</v>
      </c>
      <c r="T343" s="28">
        <f t="shared" si="82"/>
        <v>0.34834123222748814</v>
      </c>
      <c r="U343" s="28">
        <f t="shared" si="83"/>
        <v>1.1658767772511847E-2</v>
      </c>
      <c r="V343" s="28"/>
    </row>
    <row r="344" spans="1:22" x14ac:dyDescent="0.3">
      <c r="A344" s="32">
        <v>380</v>
      </c>
      <c r="B344" s="33">
        <v>43636</v>
      </c>
      <c r="C344" s="32" t="s">
        <v>52</v>
      </c>
      <c r="D344" s="32" t="s">
        <v>53</v>
      </c>
      <c r="E344" s="32">
        <v>0.51</v>
      </c>
      <c r="F344" s="32" t="s">
        <v>119</v>
      </c>
      <c r="G344" s="32" t="s">
        <v>49</v>
      </c>
      <c r="H344" s="32">
        <v>0.49</v>
      </c>
      <c r="J344" s="4">
        <v>1.83</v>
      </c>
      <c r="K344" s="4">
        <v>2</v>
      </c>
      <c r="L344" s="4"/>
      <c r="M344" s="4"/>
      <c r="N344" s="4"/>
      <c r="O344" s="4"/>
      <c r="P344" s="4"/>
      <c r="Q344" s="4"/>
      <c r="S344" s="28">
        <f t="shared" si="81"/>
        <v>0.52219321148825071</v>
      </c>
      <c r="T344" s="28">
        <f t="shared" si="82"/>
        <v>0.4778067885117494</v>
      </c>
      <c r="U344" s="28">
        <f t="shared" si="83"/>
        <v>1.2193211488250588E-2</v>
      </c>
      <c r="V344" s="28"/>
    </row>
    <row r="345" spans="1:22" x14ac:dyDescent="0.3">
      <c r="A345" s="32">
        <v>381</v>
      </c>
      <c r="B345" s="33">
        <v>43636</v>
      </c>
      <c r="C345" s="32" t="s">
        <v>74</v>
      </c>
      <c r="D345" s="32" t="s">
        <v>75</v>
      </c>
      <c r="E345" s="32">
        <v>0.4</v>
      </c>
      <c r="F345" s="32" t="s">
        <v>274</v>
      </c>
      <c r="G345" s="32" t="s">
        <v>17</v>
      </c>
      <c r="H345" s="32">
        <v>0.6</v>
      </c>
      <c r="J345" s="4"/>
      <c r="K345" s="4"/>
      <c r="L345" s="4"/>
      <c r="M345" s="4"/>
      <c r="N345" s="4"/>
      <c r="O345" s="4"/>
      <c r="P345" s="4"/>
      <c r="Q345" s="4"/>
      <c r="S345" s="28" t="str">
        <f t="shared" si="81"/>
        <v/>
      </c>
      <c r="T345" s="28" t="str">
        <f t="shared" si="82"/>
        <v/>
      </c>
      <c r="U345" s="28" t="e">
        <f t="shared" si="83"/>
        <v>#VALUE!</v>
      </c>
      <c r="V345" s="28"/>
    </row>
    <row r="346" spans="1:22" x14ac:dyDescent="0.3">
      <c r="A346" s="32">
        <v>0</v>
      </c>
      <c r="B346" s="33">
        <v>43636</v>
      </c>
      <c r="C346" s="32" t="s">
        <v>135</v>
      </c>
      <c r="D346" s="32" t="s">
        <v>63</v>
      </c>
      <c r="E346" s="32">
        <v>0.39</v>
      </c>
      <c r="F346" s="32" t="s">
        <v>161</v>
      </c>
      <c r="G346" s="32" t="s">
        <v>41</v>
      </c>
      <c r="H346" s="32">
        <v>0.61</v>
      </c>
      <c r="J346" s="4"/>
      <c r="K346" s="4"/>
      <c r="L346" s="4"/>
      <c r="M346" s="4"/>
      <c r="N346" s="4"/>
      <c r="O346" s="4"/>
      <c r="P346" s="4"/>
      <c r="Q346" s="4"/>
      <c r="S346" s="28" t="str">
        <f t="shared" si="81"/>
        <v/>
      </c>
      <c r="T346" s="28" t="str">
        <f t="shared" si="82"/>
        <v/>
      </c>
      <c r="U346" s="28" t="e">
        <f t="shared" si="83"/>
        <v>#VALUE!</v>
      </c>
      <c r="V346" s="28"/>
    </row>
    <row r="347" spans="1:22" x14ac:dyDescent="0.3">
      <c r="A347" s="32">
        <v>0</v>
      </c>
      <c r="B347" s="33">
        <v>43636</v>
      </c>
      <c r="C347" s="32" t="s">
        <v>275</v>
      </c>
      <c r="D347" s="32" t="s">
        <v>57</v>
      </c>
      <c r="E347" s="32">
        <v>0.48</v>
      </c>
      <c r="F347" s="32" t="s">
        <v>276</v>
      </c>
      <c r="G347" s="32" t="s">
        <v>19</v>
      </c>
      <c r="H347" s="32">
        <v>0.52</v>
      </c>
      <c r="J347" s="4">
        <v>2.1</v>
      </c>
      <c r="K347" s="4">
        <v>1.76</v>
      </c>
      <c r="L347" s="4"/>
      <c r="M347" s="4"/>
      <c r="N347" s="4"/>
      <c r="O347" s="4"/>
      <c r="P347" s="4"/>
      <c r="Q347" s="4"/>
      <c r="S347" s="28">
        <f t="shared" si="81"/>
        <v>0.45595854922279799</v>
      </c>
      <c r="T347" s="28">
        <f t="shared" si="82"/>
        <v>0.54404145077720212</v>
      </c>
      <c r="U347" s="28">
        <f t="shared" si="83"/>
        <v>-2.40414507772021E-2</v>
      </c>
      <c r="V347" s="28"/>
    </row>
    <row r="348" spans="1:22" x14ac:dyDescent="0.3">
      <c r="A348" s="32">
        <v>384</v>
      </c>
      <c r="B348" s="33">
        <v>43638</v>
      </c>
      <c r="C348" s="32" t="s">
        <v>175</v>
      </c>
      <c r="D348" s="32" t="s">
        <v>57</v>
      </c>
      <c r="E348" s="32">
        <v>0.53</v>
      </c>
      <c r="F348" s="32" t="s">
        <v>94</v>
      </c>
      <c r="G348" s="32" t="s">
        <v>19</v>
      </c>
      <c r="H348" s="32">
        <v>0.47</v>
      </c>
      <c r="J348" s="4">
        <v>2.4500000000000002</v>
      </c>
      <c r="K348" s="4">
        <v>1.6</v>
      </c>
      <c r="L348" s="4"/>
      <c r="M348" s="4"/>
      <c r="N348" s="4"/>
      <c r="O348" s="4"/>
      <c r="P348" s="4"/>
      <c r="Q348" s="4"/>
      <c r="S348" s="28">
        <f t="shared" ref="S348:S362" si="84">IFERROR((100-(J348/(SUM(J348:K348))*100))/100,"")</f>
        <v>0.39506172839506187</v>
      </c>
      <c r="T348" s="28">
        <f t="shared" ref="T348:T362" si="85">IFERROR((100-(K348/(SUM(J348:K348))*100))/100,"")</f>
        <v>0.60493827160493829</v>
      </c>
      <c r="U348" s="28">
        <f t="shared" ref="U348:U362" si="86">H348-T348</f>
        <v>-0.13493827160493832</v>
      </c>
      <c r="V348" s="28"/>
    </row>
    <row r="349" spans="1:22" x14ac:dyDescent="0.3">
      <c r="A349" s="32">
        <v>385</v>
      </c>
      <c r="B349" s="33">
        <v>43638</v>
      </c>
      <c r="C349" s="32" t="s">
        <v>277</v>
      </c>
      <c r="D349" s="32" t="s">
        <v>21</v>
      </c>
      <c r="E349" s="32">
        <v>0.52</v>
      </c>
      <c r="F349" s="32" t="s">
        <v>84</v>
      </c>
      <c r="G349" s="32" t="s">
        <v>47</v>
      </c>
      <c r="H349" s="32">
        <v>0.48</v>
      </c>
      <c r="J349" s="4">
        <v>2.2999999999999998</v>
      </c>
      <c r="K349" s="4">
        <v>1.66</v>
      </c>
      <c r="L349" s="4"/>
      <c r="M349" s="4"/>
      <c r="N349" s="4"/>
      <c r="O349" s="4"/>
      <c r="P349" s="4"/>
      <c r="Q349" s="4"/>
      <c r="S349" s="28">
        <f t="shared" si="84"/>
        <v>0.41919191919191923</v>
      </c>
      <c r="T349" s="28">
        <f t="shared" si="85"/>
        <v>0.58080808080808088</v>
      </c>
      <c r="U349" s="28">
        <f t="shared" si="86"/>
        <v>-0.1008080808080809</v>
      </c>
      <c r="V349" s="28"/>
    </row>
    <row r="350" spans="1:22" x14ac:dyDescent="0.3">
      <c r="A350" s="32">
        <v>386</v>
      </c>
      <c r="B350" s="33">
        <v>43638</v>
      </c>
      <c r="C350" s="32" t="s">
        <v>86</v>
      </c>
      <c r="D350" s="32" t="s">
        <v>34</v>
      </c>
      <c r="E350" s="32">
        <v>0.48</v>
      </c>
      <c r="F350" s="32" t="s">
        <v>217</v>
      </c>
      <c r="G350" s="32" t="s">
        <v>36</v>
      </c>
      <c r="H350" s="32">
        <v>0.52</v>
      </c>
      <c r="J350" s="4">
        <v>2.4500000000000002</v>
      </c>
      <c r="K350" s="4">
        <v>1.6</v>
      </c>
      <c r="L350" s="4"/>
      <c r="M350" s="4"/>
      <c r="N350" s="4"/>
      <c r="O350" s="4"/>
      <c r="P350" s="4"/>
      <c r="Q350" s="4"/>
      <c r="S350" s="28">
        <f t="shared" si="84"/>
        <v>0.39506172839506187</v>
      </c>
      <c r="T350" s="28">
        <f t="shared" si="85"/>
        <v>0.60493827160493829</v>
      </c>
      <c r="U350" s="28">
        <f t="shared" si="86"/>
        <v>-8.4938271604938276E-2</v>
      </c>
      <c r="V350" s="28"/>
    </row>
    <row r="351" spans="1:22" x14ac:dyDescent="0.3">
      <c r="A351" s="32">
        <v>387</v>
      </c>
      <c r="B351" s="33">
        <v>43638</v>
      </c>
      <c r="C351" s="32" t="s">
        <v>173</v>
      </c>
      <c r="D351" s="32" t="s">
        <v>25</v>
      </c>
      <c r="E351" s="32">
        <v>0.42</v>
      </c>
      <c r="F351" s="32" t="s">
        <v>26</v>
      </c>
      <c r="G351" s="32" t="s">
        <v>27</v>
      </c>
      <c r="H351" s="32">
        <v>0.57999999999999996</v>
      </c>
      <c r="J351" s="4">
        <v>3.15</v>
      </c>
      <c r="K351" s="4">
        <v>1.38</v>
      </c>
      <c r="L351" s="4"/>
      <c r="M351" s="4"/>
      <c r="N351" s="4"/>
      <c r="O351" s="4"/>
      <c r="P351" s="4"/>
      <c r="Q351" s="4"/>
      <c r="S351" s="28">
        <f t="shared" si="84"/>
        <v>0.30463576158940386</v>
      </c>
      <c r="T351" s="28">
        <f t="shared" si="85"/>
        <v>0.69536423841059603</v>
      </c>
      <c r="U351" s="28">
        <f t="shared" si="86"/>
        <v>-0.11536423841059606</v>
      </c>
      <c r="V351" s="28"/>
    </row>
    <row r="352" spans="1:22" x14ac:dyDescent="0.3">
      <c r="A352" s="32">
        <v>388</v>
      </c>
      <c r="B352" s="33">
        <v>43638</v>
      </c>
      <c r="C352" s="32" t="s">
        <v>83</v>
      </c>
      <c r="D352" s="32" t="s">
        <v>45</v>
      </c>
      <c r="E352" s="32">
        <v>0.52</v>
      </c>
      <c r="F352" s="32" t="s">
        <v>96</v>
      </c>
      <c r="G352" s="32" t="s">
        <v>16</v>
      </c>
      <c r="H352" s="32">
        <v>0.48</v>
      </c>
      <c r="J352" s="4">
        <v>1.9</v>
      </c>
      <c r="K352" s="4">
        <v>1.9</v>
      </c>
      <c r="L352" s="4"/>
      <c r="M352" s="4"/>
      <c r="N352" s="4"/>
      <c r="O352" s="4"/>
      <c r="P352" s="4"/>
      <c r="Q352" s="4"/>
      <c r="S352" s="28">
        <f t="shared" si="84"/>
        <v>0.5</v>
      </c>
      <c r="T352" s="28">
        <f t="shared" si="85"/>
        <v>0.5</v>
      </c>
      <c r="U352" s="28">
        <f t="shared" si="86"/>
        <v>-2.0000000000000018E-2</v>
      </c>
      <c r="V352" s="28"/>
    </row>
    <row r="353" spans="1:22" x14ac:dyDescent="0.3">
      <c r="A353" s="32">
        <v>389</v>
      </c>
      <c r="B353" s="33">
        <v>43638</v>
      </c>
      <c r="C353" s="32" t="s">
        <v>150</v>
      </c>
      <c r="D353" s="32" t="s">
        <v>51</v>
      </c>
      <c r="E353" s="32">
        <v>0.34</v>
      </c>
      <c r="F353" s="32" t="s">
        <v>153</v>
      </c>
      <c r="G353" s="32" t="s">
        <v>30</v>
      </c>
      <c r="H353" s="32">
        <v>0.66</v>
      </c>
      <c r="J353" s="4">
        <v>3.6</v>
      </c>
      <c r="K353" s="4">
        <v>1.31</v>
      </c>
      <c r="L353" s="4"/>
      <c r="M353" s="4"/>
      <c r="N353" s="4"/>
      <c r="O353" s="4"/>
      <c r="P353" s="4"/>
      <c r="Q353" s="4"/>
      <c r="S353" s="28">
        <f t="shared" si="84"/>
        <v>0.26680244399185343</v>
      </c>
      <c r="T353" s="28">
        <f t="shared" si="85"/>
        <v>0.73319755600814662</v>
      </c>
      <c r="U353" s="28">
        <f t="shared" si="86"/>
        <v>-7.3197556008146591E-2</v>
      </c>
      <c r="V353" s="28"/>
    </row>
    <row r="354" spans="1:22" x14ac:dyDescent="0.3">
      <c r="A354" s="32">
        <v>390</v>
      </c>
      <c r="B354" s="33">
        <v>43638</v>
      </c>
      <c r="C354" s="32" t="s">
        <v>138</v>
      </c>
      <c r="D354" s="32" t="s">
        <v>28</v>
      </c>
      <c r="E354" s="32">
        <v>0.44</v>
      </c>
      <c r="F354" s="32" t="s">
        <v>31</v>
      </c>
      <c r="G354" s="32" t="s">
        <v>32</v>
      </c>
      <c r="H354" s="32">
        <v>0.56000000000000005</v>
      </c>
      <c r="J354" s="4">
        <v>2.7</v>
      </c>
      <c r="K354" s="4">
        <v>1.5</v>
      </c>
      <c r="L354" s="4"/>
      <c r="M354" s="4"/>
      <c r="N354" s="4"/>
      <c r="O354" s="4"/>
      <c r="P354" s="4"/>
      <c r="Q354" s="4"/>
      <c r="S354" s="28">
        <f t="shared" si="84"/>
        <v>0.3571428571428571</v>
      </c>
      <c r="T354" s="28">
        <f t="shared" si="85"/>
        <v>0.64285714285714279</v>
      </c>
      <c r="U354" s="28">
        <f t="shared" si="86"/>
        <v>-8.285714285714274E-2</v>
      </c>
      <c r="V354" s="28"/>
    </row>
    <row r="355" spans="1:22" x14ac:dyDescent="0.3">
      <c r="A355" s="32">
        <v>391</v>
      </c>
      <c r="B355" s="33">
        <v>43638</v>
      </c>
      <c r="C355" s="32" t="s">
        <v>91</v>
      </c>
      <c r="D355" s="32" t="s">
        <v>62</v>
      </c>
      <c r="E355" s="32">
        <v>0.51</v>
      </c>
      <c r="F355" s="32" t="s">
        <v>205</v>
      </c>
      <c r="G355" s="32" t="s">
        <v>39</v>
      </c>
      <c r="H355" s="32">
        <v>0.49</v>
      </c>
      <c r="J355" s="4">
        <v>2.2000000000000002</v>
      </c>
      <c r="K355" s="4">
        <v>1.71</v>
      </c>
      <c r="L355" s="4"/>
      <c r="M355" s="4"/>
      <c r="N355" s="4"/>
      <c r="O355" s="4"/>
      <c r="P355" s="4"/>
      <c r="Q355" s="4"/>
      <c r="S355" s="28">
        <f t="shared" si="84"/>
        <v>0.4373401534526854</v>
      </c>
      <c r="T355" s="28">
        <f t="shared" si="85"/>
        <v>0.5626598465473146</v>
      </c>
      <c r="U355" s="28">
        <f t="shared" si="86"/>
        <v>-7.265984654731461E-2</v>
      </c>
      <c r="V355" s="28"/>
    </row>
    <row r="356" spans="1:22" x14ac:dyDescent="0.3">
      <c r="A356" s="32">
        <v>392</v>
      </c>
      <c r="B356" s="33">
        <v>43638</v>
      </c>
      <c r="C356" s="32" t="s">
        <v>109</v>
      </c>
      <c r="D356" s="32" t="s">
        <v>23</v>
      </c>
      <c r="E356" s="32">
        <v>0.52</v>
      </c>
      <c r="F356" s="32" t="s">
        <v>54</v>
      </c>
      <c r="G356" s="32" t="s">
        <v>55</v>
      </c>
      <c r="H356" s="32">
        <v>0.48</v>
      </c>
      <c r="J356" s="4">
        <v>1.95</v>
      </c>
      <c r="K356" s="4">
        <v>1.86</v>
      </c>
      <c r="L356" s="4"/>
      <c r="M356" s="4"/>
      <c r="N356" s="4"/>
      <c r="O356" s="4"/>
      <c r="P356" s="4"/>
      <c r="Q356" s="4"/>
      <c r="S356" s="28">
        <f t="shared" si="84"/>
        <v>0.48818897637795272</v>
      </c>
      <c r="T356" s="28">
        <f t="shared" si="85"/>
        <v>0.51181102362204722</v>
      </c>
      <c r="U356" s="28">
        <f t="shared" si="86"/>
        <v>-3.1811023622047241E-2</v>
      </c>
      <c r="V356" s="28"/>
    </row>
    <row r="357" spans="1:22" x14ac:dyDescent="0.3">
      <c r="A357" s="32">
        <v>393</v>
      </c>
      <c r="B357" s="33">
        <v>43638</v>
      </c>
      <c r="C357" s="32" t="s">
        <v>64</v>
      </c>
      <c r="D357" s="32" t="s">
        <v>65</v>
      </c>
      <c r="E357" s="32">
        <v>0.59</v>
      </c>
      <c r="F357" s="32" t="s">
        <v>156</v>
      </c>
      <c r="G357" s="32" t="s">
        <v>67</v>
      </c>
      <c r="H357" s="32">
        <v>0.41</v>
      </c>
      <c r="J357" s="4">
        <v>1.66</v>
      </c>
      <c r="K357" s="4">
        <v>2.2999999999999998</v>
      </c>
      <c r="L357" s="4"/>
      <c r="M357" s="4"/>
      <c r="N357" s="4"/>
      <c r="O357" s="4"/>
      <c r="P357" s="4"/>
      <c r="Q357" s="4"/>
      <c r="S357" s="28">
        <f t="shared" si="84"/>
        <v>0.58080808080808088</v>
      </c>
      <c r="T357" s="28">
        <f t="shared" si="85"/>
        <v>0.41919191919191923</v>
      </c>
      <c r="U357" s="28">
        <f t="shared" si="86"/>
        <v>-9.1919191919192511E-3</v>
      </c>
      <c r="V357" s="28"/>
    </row>
    <row r="358" spans="1:22" x14ac:dyDescent="0.3">
      <c r="A358" s="32">
        <v>394</v>
      </c>
      <c r="B358" s="33">
        <v>43638</v>
      </c>
      <c r="C358" s="32" t="s">
        <v>160</v>
      </c>
      <c r="D358" s="32" t="s">
        <v>38</v>
      </c>
      <c r="E358" s="32">
        <v>0.56999999999999995</v>
      </c>
      <c r="F358" s="32" t="s">
        <v>116</v>
      </c>
      <c r="G358" s="32" t="s">
        <v>69</v>
      </c>
      <c r="H358" s="32">
        <v>0.43</v>
      </c>
      <c r="J358" s="4">
        <v>1.83</v>
      </c>
      <c r="K358" s="4">
        <v>2</v>
      </c>
      <c r="L358" s="4"/>
      <c r="M358" s="4"/>
      <c r="N358" s="4"/>
      <c r="O358" s="4"/>
      <c r="P358" s="4"/>
      <c r="Q358" s="4"/>
      <c r="S358" s="28">
        <f t="shared" si="84"/>
        <v>0.52219321148825071</v>
      </c>
      <c r="T358" s="28">
        <f t="shared" si="85"/>
        <v>0.4778067885117494</v>
      </c>
      <c r="U358" s="28">
        <f t="shared" si="86"/>
        <v>-4.780678851174941E-2</v>
      </c>
      <c r="V358" s="28"/>
    </row>
    <row r="359" spans="1:22" x14ac:dyDescent="0.3">
      <c r="A359" s="32">
        <v>395</v>
      </c>
      <c r="B359" s="33">
        <v>43638</v>
      </c>
      <c r="C359" s="32" t="s">
        <v>132</v>
      </c>
      <c r="D359" s="32" t="s">
        <v>75</v>
      </c>
      <c r="E359" s="32">
        <v>0.51</v>
      </c>
      <c r="F359" s="32" t="s">
        <v>171</v>
      </c>
      <c r="G359" s="32" t="s">
        <v>15</v>
      </c>
      <c r="H359" s="32">
        <v>0.49</v>
      </c>
      <c r="J359" s="4">
        <v>2.15</v>
      </c>
      <c r="K359" s="4">
        <v>1.74</v>
      </c>
      <c r="L359" s="4"/>
      <c r="M359" s="4"/>
      <c r="N359" s="4"/>
      <c r="O359" s="4"/>
      <c r="P359" s="4"/>
      <c r="Q359" s="4"/>
      <c r="S359" s="28">
        <f t="shared" si="84"/>
        <v>0.4473007712082262</v>
      </c>
      <c r="T359" s="28">
        <f t="shared" si="85"/>
        <v>0.55269922879177369</v>
      </c>
      <c r="U359" s="28">
        <f t="shared" si="86"/>
        <v>-6.2699228791773698E-2</v>
      </c>
      <c r="V359" s="28"/>
    </row>
    <row r="360" spans="1:22" x14ac:dyDescent="0.3">
      <c r="A360" s="32">
        <v>396</v>
      </c>
      <c r="B360" s="33">
        <v>43638</v>
      </c>
      <c r="C360" s="32" t="s">
        <v>196</v>
      </c>
      <c r="D360" s="32" t="s">
        <v>53</v>
      </c>
      <c r="E360" s="32">
        <v>0.54</v>
      </c>
      <c r="F360" s="32" t="s">
        <v>258</v>
      </c>
      <c r="G360" s="32" t="s">
        <v>49</v>
      </c>
      <c r="H360" s="32">
        <v>0.46</v>
      </c>
      <c r="J360" s="4">
        <v>1.9</v>
      </c>
      <c r="K360" s="4">
        <v>1.9</v>
      </c>
      <c r="L360" s="4"/>
      <c r="M360" s="4"/>
      <c r="N360" s="4"/>
      <c r="O360" s="4"/>
      <c r="P360" s="4"/>
      <c r="Q360" s="4"/>
      <c r="S360" s="28">
        <f t="shared" si="84"/>
        <v>0.5</v>
      </c>
      <c r="T360" s="28">
        <f t="shared" si="85"/>
        <v>0.5</v>
      </c>
      <c r="U360" s="28">
        <f t="shared" si="86"/>
        <v>-3.999999999999998E-2</v>
      </c>
      <c r="V360" s="28"/>
    </row>
    <row r="361" spans="1:22" x14ac:dyDescent="0.3">
      <c r="A361" s="32">
        <v>397</v>
      </c>
      <c r="B361" s="33">
        <v>43638</v>
      </c>
      <c r="C361" s="32" t="s">
        <v>99</v>
      </c>
      <c r="D361" s="32" t="s">
        <v>59</v>
      </c>
      <c r="E361" s="32">
        <v>0.45</v>
      </c>
      <c r="F361" s="32" t="s">
        <v>145</v>
      </c>
      <c r="G361" s="32" t="s">
        <v>17</v>
      </c>
      <c r="H361" s="32">
        <v>0.55000000000000004</v>
      </c>
      <c r="J361" s="4">
        <v>2.65</v>
      </c>
      <c r="K361" s="4">
        <v>1.54</v>
      </c>
      <c r="L361" s="4"/>
      <c r="M361" s="4"/>
      <c r="N361" s="4"/>
      <c r="O361" s="4"/>
      <c r="P361" s="4"/>
      <c r="Q361" s="4"/>
      <c r="S361" s="28">
        <f t="shared" si="84"/>
        <v>0.36754176610978517</v>
      </c>
      <c r="T361" s="28">
        <f t="shared" si="85"/>
        <v>0.63245823389021472</v>
      </c>
      <c r="U361" s="28">
        <f t="shared" si="86"/>
        <v>-8.2458233890214672E-2</v>
      </c>
      <c r="V361" s="28"/>
    </row>
    <row r="362" spans="1:22" x14ac:dyDescent="0.3">
      <c r="A362" s="32">
        <v>0</v>
      </c>
      <c r="B362" s="33">
        <v>43638</v>
      </c>
      <c r="C362" s="32" t="s">
        <v>278</v>
      </c>
      <c r="D362" s="32" t="s">
        <v>63</v>
      </c>
      <c r="E362" s="32">
        <v>0.43</v>
      </c>
      <c r="F362" s="32" t="s">
        <v>203</v>
      </c>
      <c r="G362" s="32" t="s">
        <v>41</v>
      </c>
      <c r="H362" s="32">
        <v>0.56999999999999995</v>
      </c>
      <c r="J362" s="4">
        <v>2.65</v>
      </c>
      <c r="K362" s="4">
        <v>1.54</v>
      </c>
      <c r="L362" s="4"/>
      <c r="M362" s="4"/>
      <c r="N362" s="4"/>
      <c r="O362" s="4"/>
      <c r="P362" s="4"/>
      <c r="Q362" s="4"/>
      <c r="S362" s="28">
        <f t="shared" si="84"/>
        <v>0.36754176610978517</v>
      </c>
      <c r="T362" s="28">
        <f t="shared" si="85"/>
        <v>0.63245823389021472</v>
      </c>
      <c r="U362" s="28">
        <f t="shared" si="86"/>
        <v>-6.2458233890214765E-2</v>
      </c>
      <c r="V362" s="28"/>
    </row>
    <row r="363" spans="1:22" x14ac:dyDescent="0.3">
      <c r="A363" s="32">
        <v>399</v>
      </c>
      <c r="B363" s="33">
        <v>43638</v>
      </c>
      <c r="C363" s="32" t="s">
        <v>77</v>
      </c>
      <c r="D363" s="32" t="s">
        <v>65</v>
      </c>
      <c r="E363" s="32">
        <v>0.6</v>
      </c>
      <c r="F363" s="32" t="s">
        <v>200</v>
      </c>
      <c r="G363" s="32" t="s">
        <v>67</v>
      </c>
      <c r="H363" s="32">
        <v>0.4</v>
      </c>
      <c r="J363" s="4"/>
      <c r="K363" s="4"/>
      <c r="L363" s="4"/>
      <c r="M363" s="4"/>
      <c r="N363" s="4"/>
      <c r="O363" s="4"/>
      <c r="P363" s="4"/>
      <c r="Q363" s="4"/>
      <c r="S363" s="28" t="str">
        <f t="shared" ref="S363:S377" si="87">IFERROR((100-(J363/(SUM(J363:K363))*100))/100,"")</f>
        <v/>
      </c>
      <c r="T363" s="28" t="str">
        <f t="shared" ref="T363:T377" si="88">IFERROR((100-(K363/(SUM(J363:K363))*100))/100,"")</f>
        <v/>
      </c>
      <c r="U363" s="28" t="e">
        <f t="shared" ref="U363:U377" si="89">H363-T363</f>
        <v>#VALUE!</v>
      </c>
      <c r="V363" s="28"/>
    </row>
    <row r="364" spans="1:22" x14ac:dyDescent="0.3">
      <c r="A364" s="32">
        <v>400</v>
      </c>
      <c r="B364" s="33">
        <v>43638</v>
      </c>
      <c r="C364" s="32" t="s">
        <v>251</v>
      </c>
      <c r="D364" s="32" t="s">
        <v>38</v>
      </c>
      <c r="E364" s="32">
        <v>0.5</v>
      </c>
      <c r="F364" s="32" t="s">
        <v>79</v>
      </c>
      <c r="G364" s="32" t="s">
        <v>69</v>
      </c>
      <c r="H364" s="32">
        <v>0.5</v>
      </c>
      <c r="J364" s="4"/>
      <c r="K364" s="4"/>
      <c r="L364" s="4"/>
      <c r="M364" s="4"/>
      <c r="N364" s="4"/>
      <c r="O364" s="4"/>
      <c r="P364" s="4"/>
      <c r="Q364" s="4"/>
      <c r="S364" s="28" t="str">
        <f t="shared" si="87"/>
        <v/>
      </c>
      <c r="T364" s="28" t="str">
        <f t="shared" si="88"/>
        <v/>
      </c>
      <c r="U364" s="28" t="e">
        <f t="shared" si="89"/>
        <v>#VALUE!</v>
      </c>
      <c r="V364" s="28"/>
    </row>
    <row r="365" spans="1:22" x14ac:dyDescent="0.3">
      <c r="A365" s="32">
        <v>401</v>
      </c>
      <c r="B365" s="33">
        <v>43638</v>
      </c>
      <c r="C365" s="32" t="s">
        <v>106</v>
      </c>
      <c r="D365" s="32" t="s">
        <v>57</v>
      </c>
      <c r="E365" s="32">
        <v>0.52</v>
      </c>
      <c r="F365" s="32" t="s">
        <v>103</v>
      </c>
      <c r="G365" s="32" t="s">
        <v>19</v>
      </c>
      <c r="H365" s="32">
        <v>0.48</v>
      </c>
      <c r="J365" s="4"/>
      <c r="K365" s="4"/>
      <c r="L365" s="4"/>
      <c r="M365" s="4"/>
      <c r="N365" s="4"/>
      <c r="O365" s="4"/>
      <c r="P365" s="4"/>
      <c r="Q365" s="4"/>
      <c r="S365" s="28" t="str">
        <f t="shared" si="87"/>
        <v/>
      </c>
      <c r="T365" s="28" t="str">
        <f t="shared" si="88"/>
        <v/>
      </c>
      <c r="U365" s="28" t="e">
        <f t="shared" si="89"/>
        <v>#VALUE!</v>
      </c>
      <c r="V365" s="28"/>
    </row>
    <row r="366" spans="1:22" x14ac:dyDescent="0.3">
      <c r="A366" s="32">
        <v>402</v>
      </c>
      <c r="B366" s="33">
        <v>43638</v>
      </c>
      <c r="C366" s="32" t="s">
        <v>209</v>
      </c>
      <c r="D366" s="32" t="s">
        <v>51</v>
      </c>
      <c r="E366" s="32">
        <v>0.3</v>
      </c>
      <c r="F366" s="32" t="s">
        <v>279</v>
      </c>
      <c r="G366" s="32" t="s">
        <v>30</v>
      </c>
      <c r="H366" s="32">
        <v>0.7</v>
      </c>
      <c r="J366" s="4"/>
      <c r="K366" s="4"/>
      <c r="L366" s="4"/>
      <c r="M366" s="4"/>
      <c r="N366" s="4"/>
      <c r="O366" s="4"/>
      <c r="P366" s="4"/>
      <c r="Q366" s="4"/>
      <c r="S366" s="28" t="str">
        <f t="shared" si="87"/>
        <v/>
      </c>
      <c r="T366" s="28" t="str">
        <f t="shared" si="88"/>
        <v/>
      </c>
      <c r="U366" s="28" t="e">
        <f t="shared" si="89"/>
        <v>#VALUE!</v>
      </c>
      <c r="V366" s="28"/>
    </row>
    <row r="367" spans="1:22" x14ac:dyDescent="0.3">
      <c r="A367" s="32">
        <v>403</v>
      </c>
      <c r="B367" s="33">
        <v>43638</v>
      </c>
      <c r="C367" s="32" t="s">
        <v>195</v>
      </c>
      <c r="D367" s="32" t="s">
        <v>45</v>
      </c>
      <c r="E367" s="32">
        <v>0.59</v>
      </c>
      <c r="F367" s="32" t="s">
        <v>72</v>
      </c>
      <c r="G367" s="32" t="s">
        <v>16</v>
      </c>
      <c r="H367" s="32">
        <v>0.41</v>
      </c>
      <c r="J367" s="4"/>
      <c r="K367" s="4"/>
      <c r="L367" s="4"/>
      <c r="M367" s="4"/>
      <c r="N367" s="4"/>
      <c r="O367" s="4"/>
      <c r="P367" s="4"/>
      <c r="Q367" s="4"/>
      <c r="S367" s="28" t="str">
        <f t="shared" si="87"/>
        <v/>
      </c>
      <c r="T367" s="28" t="str">
        <f t="shared" si="88"/>
        <v/>
      </c>
      <c r="U367" s="28" t="e">
        <f t="shared" si="89"/>
        <v>#VALUE!</v>
      </c>
      <c r="V367" s="28"/>
    </row>
    <row r="368" spans="1:22" x14ac:dyDescent="0.3">
      <c r="A368" s="32">
        <v>404</v>
      </c>
      <c r="B368" s="33">
        <v>43638</v>
      </c>
      <c r="C368" s="32" t="s">
        <v>260</v>
      </c>
      <c r="D368" s="32" t="s">
        <v>25</v>
      </c>
      <c r="E368" s="32">
        <v>0.44</v>
      </c>
      <c r="F368" s="32" t="s">
        <v>280</v>
      </c>
      <c r="G368" s="32" t="s">
        <v>27</v>
      </c>
      <c r="H368" s="32">
        <v>0.56000000000000005</v>
      </c>
      <c r="J368" s="4"/>
      <c r="K368" s="4"/>
      <c r="L368" s="4"/>
      <c r="M368" s="4"/>
      <c r="N368" s="4"/>
      <c r="O368" s="4"/>
      <c r="P368" s="4"/>
      <c r="Q368" s="4"/>
      <c r="S368" s="28" t="str">
        <f t="shared" si="87"/>
        <v/>
      </c>
      <c r="T368" s="28" t="str">
        <f t="shared" si="88"/>
        <v/>
      </c>
      <c r="U368" s="28" t="e">
        <f t="shared" si="89"/>
        <v>#VALUE!</v>
      </c>
      <c r="V368" s="28"/>
    </row>
    <row r="369" spans="1:22" x14ac:dyDescent="0.3">
      <c r="A369" s="32">
        <v>405</v>
      </c>
      <c r="B369" s="33">
        <v>43638</v>
      </c>
      <c r="C369" s="32" t="s">
        <v>127</v>
      </c>
      <c r="D369" s="32" t="s">
        <v>53</v>
      </c>
      <c r="E369" s="32">
        <v>0.54</v>
      </c>
      <c r="F369" s="32" t="s">
        <v>48</v>
      </c>
      <c r="G369" s="32" t="s">
        <v>49</v>
      </c>
      <c r="H369" s="32">
        <v>0.46</v>
      </c>
      <c r="J369" s="4"/>
      <c r="K369" s="4"/>
      <c r="L369" s="4"/>
      <c r="M369" s="4"/>
      <c r="N369" s="4"/>
      <c r="O369" s="4"/>
      <c r="P369" s="4"/>
      <c r="Q369" s="4"/>
      <c r="S369" s="28" t="str">
        <f t="shared" si="87"/>
        <v/>
      </c>
      <c r="T369" s="28" t="str">
        <f t="shared" si="88"/>
        <v/>
      </c>
      <c r="U369" s="28" t="e">
        <f t="shared" si="89"/>
        <v>#VALUE!</v>
      </c>
      <c r="V369" s="28"/>
    </row>
    <row r="370" spans="1:22" x14ac:dyDescent="0.3">
      <c r="A370" s="32">
        <v>406</v>
      </c>
      <c r="B370" s="33">
        <v>43638</v>
      </c>
      <c r="C370" s="32" t="s">
        <v>22</v>
      </c>
      <c r="D370" s="32" t="s">
        <v>23</v>
      </c>
      <c r="E370" s="32">
        <v>0.54</v>
      </c>
      <c r="F370" s="32" t="s">
        <v>176</v>
      </c>
      <c r="G370" s="32" t="s">
        <v>55</v>
      </c>
      <c r="H370" s="32">
        <v>0.46</v>
      </c>
      <c r="J370" s="4"/>
      <c r="K370" s="4"/>
      <c r="L370" s="4"/>
      <c r="M370" s="4"/>
      <c r="N370" s="4"/>
      <c r="O370" s="4"/>
      <c r="P370" s="4"/>
      <c r="Q370" s="4"/>
      <c r="S370" s="28" t="str">
        <f t="shared" si="87"/>
        <v/>
      </c>
      <c r="T370" s="28" t="str">
        <f t="shared" si="88"/>
        <v/>
      </c>
      <c r="U370" s="28" t="e">
        <f t="shared" si="89"/>
        <v>#VALUE!</v>
      </c>
      <c r="V370" s="28"/>
    </row>
    <row r="371" spans="1:22" x14ac:dyDescent="0.3">
      <c r="A371" s="32">
        <v>407</v>
      </c>
      <c r="B371" s="33">
        <v>43638</v>
      </c>
      <c r="C371" s="32" t="s">
        <v>179</v>
      </c>
      <c r="D371" s="32" t="s">
        <v>63</v>
      </c>
      <c r="E371" s="32">
        <v>0.45</v>
      </c>
      <c r="F371" s="32" t="s">
        <v>111</v>
      </c>
      <c r="G371" s="32" t="s">
        <v>41</v>
      </c>
      <c r="H371" s="32">
        <v>0.55000000000000004</v>
      </c>
      <c r="J371" s="4"/>
      <c r="K371" s="4"/>
      <c r="L371" s="4"/>
      <c r="M371" s="4"/>
      <c r="N371" s="4"/>
      <c r="O371" s="4"/>
      <c r="P371" s="4"/>
      <c r="Q371" s="4"/>
      <c r="S371" s="28" t="str">
        <f t="shared" si="87"/>
        <v/>
      </c>
      <c r="T371" s="28" t="str">
        <f t="shared" si="88"/>
        <v/>
      </c>
      <c r="U371" s="28" t="e">
        <f t="shared" si="89"/>
        <v>#VALUE!</v>
      </c>
      <c r="V371" s="28"/>
    </row>
    <row r="372" spans="1:22" x14ac:dyDescent="0.3">
      <c r="A372" s="32">
        <v>408</v>
      </c>
      <c r="B372" s="33">
        <v>43638</v>
      </c>
      <c r="C372" s="32" t="s">
        <v>154</v>
      </c>
      <c r="D372" s="32" t="s">
        <v>34</v>
      </c>
      <c r="E372" s="32">
        <v>0.47</v>
      </c>
      <c r="F372" s="32" t="s">
        <v>35</v>
      </c>
      <c r="G372" s="32" t="s">
        <v>36</v>
      </c>
      <c r="H372" s="32">
        <v>0.53</v>
      </c>
      <c r="J372" s="4">
        <v>2.5</v>
      </c>
      <c r="K372" s="4">
        <v>1.58</v>
      </c>
      <c r="L372" s="4"/>
      <c r="M372" s="4"/>
      <c r="N372" s="4"/>
      <c r="O372" s="4"/>
      <c r="P372" s="4"/>
      <c r="Q372" s="4"/>
      <c r="S372" s="28">
        <f t="shared" si="87"/>
        <v>0.38725490196078427</v>
      </c>
      <c r="T372" s="28">
        <f t="shared" si="88"/>
        <v>0.61274509803921573</v>
      </c>
      <c r="U372" s="28">
        <f t="shared" si="89"/>
        <v>-8.2745098039215703E-2</v>
      </c>
      <c r="V372" s="28"/>
    </row>
    <row r="373" spans="1:22" x14ac:dyDescent="0.3">
      <c r="A373" s="32">
        <v>409</v>
      </c>
      <c r="B373" s="33">
        <v>43638</v>
      </c>
      <c r="C373" s="32" t="s">
        <v>93</v>
      </c>
      <c r="D373" s="32" t="s">
        <v>21</v>
      </c>
      <c r="E373" s="32">
        <v>0.49</v>
      </c>
      <c r="F373" s="32" t="s">
        <v>219</v>
      </c>
      <c r="G373" s="32" t="s">
        <v>47</v>
      </c>
      <c r="H373" s="32">
        <v>0.51</v>
      </c>
      <c r="J373" s="4">
        <v>1.9</v>
      </c>
      <c r="K373" s="4">
        <v>1.9</v>
      </c>
      <c r="L373" s="4"/>
      <c r="M373" s="4"/>
      <c r="N373" s="4"/>
      <c r="O373" s="4"/>
      <c r="P373" s="4"/>
      <c r="Q373" s="4"/>
      <c r="S373" s="28">
        <f t="shared" si="87"/>
        <v>0.5</v>
      </c>
      <c r="T373" s="28">
        <f t="shared" si="88"/>
        <v>0.5</v>
      </c>
      <c r="U373" s="28">
        <f t="shared" si="89"/>
        <v>1.0000000000000009E-2</v>
      </c>
      <c r="V373" s="28"/>
    </row>
    <row r="374" spans="1:22" x14ac:dyDescent="0.3">
      <c r="A374" s="32">
        <v>410</v>
      </c>
      <c r="B374" s="33">
        <v>43638</v>
      </c>
      <c r="C374" s="32" t="s">
        <v>252</v>
      </c>
      <c r="D374" s="32" t="s">
        <v>59</v>
      </c>
      <c r="E374" s="32">
        <v>0.41</v>
      </c>
      <c r="F374" s="32" t="s">
        <v>73</v>
      </c>
      <c r="G374" s="32" t="s">
        <v>17</v>
      </c>
      <c r="H374" s="32">
        <v>0.59</v>
      </c>
      <c r="J374" s="4">
        <v>3.2</v>
      </c>
      <c r="K374" s="4">
        <v>1.37</v>
      </c>
      <c r="L374" s="4"/>
      <c r="M374" s="4"/>
      <c r="N374" s="4"/>
      <c r="O374" s="4"/>
      <c r="P374" s="4"/>
      <c r="Q374" s="4"/>
      <c r="S374" s="28">
        <f t="shared" si="87"/>
        <v>0.2997811816192561</v>
      </c>
      <c r="T374" s="28">
        <f t="shared" si="88"/>
        <v>0.70021881838074396</v>
      </c>
      <c r="U374" s="28">
        <f t="shared" si="89"/>
        <v>-0.11021881838074399</v>
      </c>
      <c r="V374" s="28"/>
    </row>
    <row r="375" spans="1:22" x14ac:dyDescent="0.3">
      <c r="A375" s="32">
        <v>411</v>
      </c>
      <c r="B375" s="33">
        <v>43638</v>
      </c>
      <c r="C375" s="32" t="s">
        <v>259</v>
      </c>
      <c r="D375" s="32" t="s">
        <v>62</v>
      </c>
      <c r="E375" s="32">
        <v>0.53</v>
      </c>
      <c r="F375" s="32" t="s">
        <v>112</v>
      </c>
      <c r="G375" s="32" t="s">
        <v>39</v>
      </c>
      <c r="H375" s="32">
        <v>0.47</v>
      </c>
      <c r="J375" s="4">
        <v>2.65</v>
      </c>
      <c r="K375" s="4">
        <v>1.54</v>
      </c>
      <c r="L375" s="4"/>
      <c r="M375" s="4"/>
      <c r="N375" s="4"/>
      <c r="O375" s="4"/>
      <c r="P375" s="4"/>
      <c r="Q375" s="4"/>
      <c r="S375" s="28">
        <f t="shared" si="87"/>
        <v>0.36754176610978517</v>
      </c>
      <c r="T375" s="28">
        <f t="shared" si="88"/>
        <v>0.63245823389021472</v>
      </c>
      <c r="U375" s="28">
        <f t="shared" si="89"/>
        <v>-0.16245823389021474</v>
      </c>
      <c r="V375" s="28"/>
    </row>
    <row r="376" spans="1:22" x14ac:dyDescent="0.3">
      <c r="A376" s="32">
        <v>0</v>
      </c>
      <c r="B376" s="33">
        <v>43638</v>
      </c>
      <c r="C376" s="32" t="s">
        <v>234</v>
      </c>
      <c r="D376" s="32" t="s">
        <v>75</v>
      </c>
      <c r="E376" s="32">
        <v>0.41</v>
      </c>
      <c r="F376" s="32" t="s">
        <v>281</v>
      </c>
      <c r="G376" s="32" t="s">
        <v>15</v>
      </c>
      <c r="H376" s="32">
        <v>0.59</v>
      </c>
      <c r="J376" s="4">
        <v>2.2000000000000002</v>
      </c>
      <c r="K376" s="4">
        <v>1.71</v>
      </c>
      <c r="L376" s="4"/>
      <c r="M376" s="4"/>
      <c r="N376" s="4"/>
      <c r="O376" s="4"/>
      <c r="P376" s="4"/>
      <c r="Q376" s="4"/>
      <c r="S376" s="28">
        <f t="shared" si="87"/>
        <v>0.4373401534526854</v>
      </c>
      <c r="T376" s="28">
        <f t="shared" si="88"/>
        <v>0.5626598465473146</v>
      </c>
      <c r="U376" s="28">
        <f t="shared" si="89"/>
        <v>2.7340153452685367E-2</v>
      </c>
      <c r="V376" s="28"/>
    </row>
    <row r="377" spans="1:22" x14ac:dyDescent="0.3">
      <c r="A377" s="32">
        <v>413</v>
      </c>
      <c r="B377" s="33">
        <v>43640</v>
      </c>
      <c r="C377" s="32" t="s">
        <v>80</v>
      </c>
      <c r="D377" s="32" t="s">
        <v>51</v>
      </c>
      <c r="E377" s="32">
        <v>0.4</v>
      </c>
      <c r="F377" s="32" t="s">
        <v>125</v>
      </c>
      <c r="G377" s="32" t="s">
        <v>36</v>
      </c>
      <c r="H377" s="32">
        <v>0.6</v>
      </c>
      <c r="J377" s="4">
        <v>3.15</v>
      </c>
      <c r="K377" s="4">
        <v>1.38</v>
      </c>
      <c r="L377" s="4"/>
      <c r="M377" s="4"/>
      <c r="N377" s="4"/>
      <c r="O377" s="4"/>
      <c r="P377" s="4"/>
      <c r="Q377" s="4"/>
      <c r="S377" s="28">
        <f t="shared" si="87"/>
        <v>0.30463576158940386</v>
      </c>
      <c r="T377" s="28">
        <f t="shared" si="88"/>
        <v>0.69536423841059603</v>
      </c>
      <c r="U377" s="28">
        <f t="shared" si="89"/>
        <v>-9.5364238410596047E-2</v>
      </c>
      <c r="V377" s="28"/>
    </row>
    <row r="378" spans="1:22" x14ac:dyDescent="0.3">
      <c r="A378" s="32">
        <v>414</v>
      </c>
      <c r="B378" s="33">
        <v>43640</v>
      </c>
      <c r="C378" s="32" t="s">
        <v>133</v>
      </c>
      <c r="D378" s="32" t="s">
        <v>57</v>
      </c>
      <c r="E378" s="32">
        <v>0.53</v>
      </c>
      <c r="F378" s="32" t="s">
        <v>102</v>
      </c>
      <c r="G378" s="32" t="s">
        <v>27</v>
      </c>
      <c r="H378" s="32">
        <v>0.47</v>
      </c>
      <c r="J378" s="4">
        <v>2.15</v>
      </c>
      <c r="K378" s="4">
        <v>1.74</v>
      </c>
      <c r="L378" s="4"/>
      <c r="M378" s="4"/>
      <c r="N378" s="4"/>
      <c r="O378" s="4"/>
      <c r="P378" s="4"/>
      <c r="Q378" s="4"/>
      <c r="S378" s="28">
        <f t="shared" ref="S378:S384" si="90">IFERROR((100-(J378/(SUM(J378:K378))*100))/100,"")</f>
        <v>0.4473007712082262</v>
      </c>
      <c r="T378" s="28">
        <f t="shared" ref="T378:T384" si="91">IFERROR((100-(K378/(SUM(J378:K378))*100))/100,"")</f>
        <v>0.55269922879177369</v>
      </c>
      <c r="U378" s="28">
        <f t="shared" ref="U378:U384" si="92">H378-T378</f>
        <v>-8.2699228791773716E-2</v>
      </c>
      <c r="V378" s="28"/>
    </row>
    <row r="379" spans="1:22" x14ac:dyDescent="0.3">
      <c r="A379" s="32">
        <v>415</v>
      </c>
      <c r="B379" s="33">
        <v>43640</v>
      </c>
      <c r="C379" s="32" t="s">
        <v>142</v>
      </c>
      <c r="D379" s="32" t="s">
        <v>62</v>
      </c>
      <c r="E379" s="32">
        <v>0.39</v>
      </c>
      <c r="F379" s="32" t="s">
        <v>104</v>
      </c>
      <c r="G379" s="32" t="s">
        <v>30</v>
      </c>
      <c r="H379" s="32">
        <v>0.61</v>
      </c>
      <c r="J379" s="4">
        <v>2.5499999999999998</v>
      </c>
      <c r="K379" s="4">
        <v>1.57</v>
      </c>
      <c r="L379" s="4"/>
      <c r="M379" s="4"/>
      <c r="N379" s="4"/>
      <c r="O379" s="4"/>
      <c r="P379" s="4"/>
      <c r="Q379" s="4"/>
      <c r="S379" s="28">
        <f t="shared" si="90"/>
        <v>0.3810679611650486</v>
      </c>
      <c r="T379" s="28">
        <f t="shared" si="91"/>
        <v>0.61893203883495151</v>
      </c>
      <c r="U379" s="28">
        <f t="shared" si="92"/>
        <v>-8.9320388349515278E-3</v>
      </c>
      <c r="V379" s="28"/>
    </row>
    <row r="380" spans="1:22" x14ac:dyDescent="0.3">
      <c r="A380" s="32">
        <v>416</v>
      </c>
      <c r="B380" s="33">
        <v>43640</v>
      </c>
      <c r="C380" s="32" t="s">
        <v>213</v>
      </c>
      <c r="D380" s="32" t="s">
        <v>67</v>
      </c>
      <c r="E380" s="32">
        <v>0.53</v>
      </c>
      <c r="F380" s="32" t="s">
        <v>141</v>
      </c>
      <c r="G380" s="32" t="s">
        <v>32</v>
      </c>
      <c r="H380" s="32">
        <v>0.47</v>
      </c>
      <c r="J380" s="4">
        <v>2.7</v>
      </c>
      <c r="K380" s="4">
        <v>1.5</v>
      </c>
      <c r="L380" s="4"/>
      <c r="M380" s="4"/>
      <c r="N380" s="4"/>
      <c r="O380" s="4"/>
      <c r="P380" s="4"/>
      <c r="Q380" s="4"/>
      <c r="S380" s="28">
        <f t="shared" si="90"/>
        <v>0.3571428571428571</v>
      </c>
      <c r="T380" s="28">
        <f t="shared" si="91"/>
        <v>0.64285714285714279</v>
      </c>
      <c r="U380" s="28">
        <f t="shared" si="92"/>
        <v>-0.17285714285714282</v>
      </c>
      <c r="V380" s="28"/>
    </row>
    <row r="381" spans="1:22" x14ac:dyDescent="0.3">
      <c r="A381" s="32">
        <v>417</v>
      </c>
      <c r="B381" s="33">
        <v>43640</v>
      </c>
      <c r="C381" s="32" t="s">
        <v>20</v>
      </c>
      <c r="D381" s="32" t="s">
        <v>21</v>
      </c>
      <c r="E381" s="32">
        <v>0.53</v>
      </c>
      <c r="F381" s="32" t="s">
        <v>18</v>
      </c>
      <c r="G381" s="32" t="s">
        <v>19</v>
      </c>
      <c r="H381" s="32">
        <v>0.47</v>
      </c>
      <c r="J381" s="4">
        <v>2.15</v>
      </c>
      <c r="K381" s="4">
        <v>1.74</v>
      </c>
      <c r="L381" s="4"/>
      <c r="M381" s="4"/>
      <c r="N381" s="4"/>
      <c r="O381" s="4"/>
      <c r="P381" s="4"/>
      <c r="Q381" s="4"/>
      <c r="S381" s="28">
        <f t="shared" si="90"/>
        <v>0.4473007712082262</v>
      </c>
      <c r="T381" s="28">
        <f t="shared" si="91"/>
        <v>0.55269922879177369</v>
      </c>
      <c r="U381" s="28">
        <f t="shared" si="92"/>
        <v>-8.2699228791773716E-2</v>
      </c>
      <c r="V381" s="28"/>
    </row>
    <row r="382" spans="1:22" x14ac:dyDescent="0.3">
      <c r="A382" s="32">
        <v>418</v>
      </c>
      <c r="B382" s="33">
        <v>43640</v>
      </c>
      <c r="C382" s="32" t="s">
        <v>97</v>
      </c>
      <c r="D382" s="32" t="s">
        <v>17</v>
      </c>
      <c r="E382" s="32">
        <v>0.55000000000000004</v>
      </c>
      <c r="F382" s="32" t="s">
        <v>14</v>
      </c>
      <c r="G382" s="32" t="s">
        <v>15</v>
      </c>
      <c r="H382" s="32">
        <v>0.45</v>
      </c>
      <c r="J382" s="4">
        <v>1.76</v>
      </c>
      <c r="K382" s="4">
        <v>2</v>
      </c>
      <c r="L382" s="4"/>
      <c r="M382" s="4"/>
      <c r="N382" s="4"/>
      <c r="O382" s="4"/>
      <c r="P382" s="4"/>
      <c r="Q382" s="4"/>
      <c r="S382" s="28">
        <f t="shared" si="90"/>
        <v>0.53191489361702127</v>
      </c>
      <c r="T382" s="28">
        <f t="shared" si="91"/>
        <v>0.46808510638297873</v>
      </c>
      <c r="U382" s="28">
        <f t="shared" si="92"/>
        <v>-1.8085106382978722E-2</v>
      </c>
      <c r="V382" s="28"/>
    </row>
    <row r="383" spans="1:22" x14ac:dyDescent="0.3">
      <c r="A383" s="32">
        <v>0</v>
      </c>
      <c r="B383" s="33">
        <v>43640</v>
      </c>
      <c r="C383" s="32" t="s">
        <v>92</v>
      </c>
      <c r="D383" s="32" t="s">
        <v>59</v>
      </c>
      <c r="E383" s="32">
        <v>0.63</v>
      </c>
      <c r="F383" s="32" t="s">
        <v>163</v>
      </c>
      <c r="G383" s="32" t="s">
        <v>75</v>
      </c>
      <c r="H383" s="32">
        <v>0.37</v>
      </c>
      <c r="J383" s="4">
        <v>1.83</v>
      </c>
      <c r="K383" s="4">
        <v>2</v>
      </c>
      <c r="L383" s="4"/>
      <c r="M383" s="4"/>
      <c r="N383" s="4"/>
      <c r="O383" s="4"/>
      <c r="P383" s="4"/>
      <c r="Q383" s="4"/>
      <c r="S383" s="28">
        <f t="shared" si="90"/>
        <v>0.52219321148825071</v>
      </c>
      <c r="T383" s="28">
        <f t="shared" si="91"/>
        <v>0.4778067885117494</v>
      </c>
      <c r="U383" s="28">
        <f t="shared" si="92"/>
        <v>-0.10780678851174941</v>
      </c>
      <c r="V383" s="28"/>
    </row>
    <row r="384" spans="1:22" x14ac:dyDescent="0.3">
      <c r="A384" s="32">
        <v>420</v>
      </c>
      <c r="B384" s="33">
        <v>43670</v>
      </c>
      <c r="C384" s="32" t="s">
        <v>81</v>
      </c>
      <c r="D384" s="32" t="s">
        <v>30</v>
      </c>
      <c r="E384" s="32">
        <v>0.54</v>
      </c>
      <c r="F384" s="32" t="s">
        <v>52</v>
      </c>
      <c r="G384" s="32" t="s">
        <v>53</v>
      </c>
      <c r="H384" s="32">
        <v>0.46</v>
      </c>
      <c r="J384" s="4">
        <v>1.95</v>
      </c>
      <c r="K384" s="4">
        <v>1.86</v>
      </c>
      <c r="L384" s="4">
        <f>VLOOKUP(D384,'fielding lookup'!A:C,3,FALSE)</f>
        <v>0.9</v>
      </c>
      <c r="M384" s="4">
        <f>VLOOKUP(G384,'fielding lookup'!A:C,3,FALSE)</f>
        <v>10.199999999999999</v>
      </c>
      <c r="N384" s="35">
        <f>((L384-M384)/7)/100</f>
        <v>-1.3285714285714284E-2</v>
      </c>
      <c r="O384" s="35">
        <f>(M384-L384)/7/100</f>
        <v>1.3285714285714284E-2</v>
      </c>
      <c r="P384" s="10">
        <f>E384+N384</f>
        <v>0.5267142857142858</v>
      </c>
      <c r="Q384" s="10">
        <f>H384+O384</f>
        <v>0.47328571428571431</v>
      </c>
      <c r="S384" s="28">
        <f t="shared" si="90"/>
        <v>0.48818897637795272</v>
      </c>
      <c r="T384" s="28">
        <f t="shared" si="91"/>
        <v>0.51181102362204722</v>
      </c>
      <c r="U384" s="28">
        <f t="shared" si="92"/>
        <v>-5.1811023622047203E-2</v>
      </c>
      <c r="V384" s="28">
        <f>Q384-T384</f>
        <v>-3.8525309336332914E-2</v>
      </c>
    </row>
    <row r="385" spans="1:25" x14ac:dyDescent="0.3">
      <c r="A385" s="32">
        <v>421</v>
      </c>
      <c r="B385" s="33">
        <v>43670</v>
      </c>
      <c r="C385" s="32" t="s">
        <v>92</v>
      </c>
      <c r="D385" s="32" t="s">
        <v>59</v>
      </c>
      <c r="E385" s="32">
        <v>0.48</v>
      </c>
      <c r="F385" s="32" t="s">
        <v>105</v>
      </c>
      <c r="G385" s="32" t="s">
        <v>47</v>
      </c>
      <c r="H385" s="32">
        <v>0.52</v>
      </c>
      <c r="J385" s="4"/>
      <c r="K385" s="4"/>
      <c r="L385" s="4">
        <f>VLOOKUP(D385,'fielding lookup'!A:C,3,FALSE)</f>
        <v>-8.6999999999999993</v>
      </c>
      <c r="M385" s="4">
        <f>VLOOKUP(G385,'fielding lookup'!A:C,3,FALSE)</f>
        <v>-10.1</v>
      </c>
      <c r="N385" s="35">
        <f t="shared" ref="N385:N399" si="93">((L385-M385)/7)/100</f>
        <v>2.0000000000000005E-3</v>
      </c>
      <c r="O385" s="35">
        <f t="shared" ref="O385:O399" si="94">(M385-L385)/7/100</f>
        <v>-2.0000000000000005E-3</v>
      </c>
      <c r="P385" s="10">
        <f t="shared" ref="P385:P399" si="95">E385+N385</f>
        <v>0.48199999999999998</v>
      </c>
      <c r="Q385" s="10">
        <f t="shared" ref="Q385:Q399" si="96">H385+O385</f>
        <v>0.51800000000000002</v>
      </c>
      <c r="S385" s="28" t="str">
        <f t="shared" ref="S385:S405" si="97">IFERROR((100-(J385/(SUM(J385:K385))*100))/100,"")</f>
        <v/>
      </c>
      <c r="T385" s="28" t="str">
        <f t="shared" ref="T385:T405" si="98">IFERROR((100-(K385/(SUM(J385:K385))*100))/100,"")</f>
        <v/>
      </c>
      <c r="U385" s="28"/>
      <c r="V385" s="28"/>
    </row>
    <row r="386" spans="1:25" x14ac:dyDescent="0.3">
      <c r="A386" s="32">
        <v>422</v>
      </c>
      <c r="B386" s="33">
        <v>43670</v>
      </c>
      <c r="C386" s="32" t="s">
        <v>280</v>
      </c>
      <c r="D386" s="32" t="s">
        <v>27</v>
      </c>
      <c r="E386" s="32">
        <v>0.56000000000000005</v>
      </c>
      <c r="F386" s="32" t="s">
        <v>271</v>
      </c>
      <c r="G386" s="32" t="s">
        <v>28</v>
      </c>
      <c r="H386" s="32">
        <v>0.44</v>
      </c>
      <c r="J386" s="4">
        <v>1.62</v>
      </c>
      <c r="K386" s="4">
        <v>2.4</v>
      </c>
      <c r="L386" s="4">
        <f>VLOOKUP(D386,'fielding lookup'!A:C,3,FALSE)</f>
        <v>12</v>
      </c>
      <c r="M386" s="4">
        <f>VLOOKUP(G386,'fielding lookup'!A:C,3,FALSE)</f>
        <v>-17.3</v>
      </c>
      <c r="N386" s="35">
        <f t="shared" si="93"/>
        <v>4.1857142857142857E-2</v>
      </c>
      <c r="O386" s="35">
        <f t="shared" si="94"/>
        <v>-4.1857142857142857E-2</v>
      </c>
      <c r="P386" s="10">
        <f t="shared" si="95"/>
        <v>0.60185714285714287</v>
      </c>
      <c r="Q386" s="10">
        <f t="shared" si="96"/>
        <v>0.39814285714285713</v>
      </c>
      <c r="S386" s="28">
        <f t="shared" si="97"/>
        <v>0.59701492537313428</v>
      </c>
      <c r="T386" s="28">
        <f t="shared" si="98"/>
        <v>0.40298507462686556</v>
      </c>
      <c r="U386" s="28">
        <f t="shared" ref="U386:U392" si="99">H386-T386</f>
        <v>3.7014925373134444E-2</v>
      </c>
      <c r="V386" s="28">
        <f t="shared" ref="V386:V423" si="100">Q386-T386</f>
        <v>-4.8422174840084264E-3</v>
      </c>
    </row>
    <row r="387" spans="1:25" x14ac:dyDescent="0.3">
      <c r="A387" s="32">
        <v>423</v>
      </c>
      <c r="B387" s="33">
        <v>43670</v>
      </c>
      <c r="C387" s="32" t="s">
        <v>210</v>
      </c>
      <c r="D387" s="32" t="s">
        <v>23</v>
      </c>
      <c r="E387" s="32">
        <v>0.48</v>
      </c>
      <c r="F387" s="32" t="s">
        <v>176</v>
      </c>
      <c r="G387" s="32" t="s">
        <v>55</v>
      </c>
      <c r="H387" s="32">
        <v>0.52</v>
      </c>
      <c r="J387" s="4">
        <v>2.25</v>
      </c>
      <c r="K387" s="4">
        <v>1.68</v>
      </c>
      <c r="L387" s="4">
        <f>VLOOKUP(D387,'fielding lookup'!A:C,3,FALSE)</f>
        <v>4.0999999999999996</v>
      </c>
      <c r="M387" s="4">
        <f>VLOOKUP(G387,'fielding lookup'!A:C,3,FALSE)</f>
        <v>2</v>
      </c>
      <c r="N387" s="35">
        <f t="shared" si="93"/>
        <v>2.9999999999999992E-3</v>
      </c>
      <c r="O387" s="35">
        <f t="shared" si="94"/>
        <v>-2.9999999999999992E-3</v>
      </c>
      <c r="P387" s="10">
        <f t="shared" si="95"/>
        <v>0.48299999999999998</v>
      </c>
      <c r="Q387" s="10">
        <f t="shared" si="96"/>
        <v>0.51700000000000002</v>
      </c>
      <c r="S387" s="28">
        <f t="shared" si="97"/>
        <v>0.42748091603053434</v>
      </c>
      <c r="T387" s="28">
        <f t="shared" si="98"/>
        <v>0.57251908396946571</v>
      </c>
      <c r="U387" s="28">
        <f t="shared" si="99"/>
        <v>-5.2519083969465696E-2</v>
      </c>
      <c r="V387" s="28">
        <f t="shared" si="100"/>
        <v>-5.5519083969465699E-2</v>
      </c>
    </row>
    <row r="388" spans="1:25" x14ac:dyDescent="0.3">
      <c r="A388" s="32">
        <v>424</v>
      </c>
      <c r="B388" s="33">
        <v>43670</v>
      </c>
      <c r="C388" s="32" t="s">
        <v>98</v>
      </c>
      <c r="D388" s="32" t="s">
        <v>49</v>
      </c>
      <c r="E388" s="32">
        <v>0.47</v>
      </c>
      <c r="F388" s="32" t="s">
        <v>114</v>
      </c>
      <c r="G388" s="32" t="s">
        <v>34</v>
      </c>
      <c r="H388" s="32">
        <v>0.53</v>
      </c>
      <c r="J388" s="4">
        <v>2.8</v>
      </c>
      <c r="K388" s="4">
        <v>1.45</v>
      </c>
      <c r="L388" s="4">
        <f>VLOOKUP(D388,'fielding lookup'!A:C,3,FALSE)</f>
        <v>16.8</v>
      </c>
      <c r="M388" s="4">
        <f>VLOOKUP(G388,'fielding lookup'!A:C,3,FALSE)</f>
        <v>4.7</v>
      </c>
      <c r="N388" s="35">
        <f t="shared" si="93"/>
        <v>1.728571428571429E-2</v>
      </c>
      <c r="O388" s="35">
        <f t="shared" si="94"/>
        <v>-1.728571428571429E-2</v>
      </c>
      <c r="P388" s="10">
        <f t="shared" si="95"/>
        <v>0.48728571428571427</v>
      </c>
      <c r="Q388" s="10">
        <f t="shared" si="96"/>
        <v>0.51271428571428579</v>
      </c>
      <c r="S388" s="28">
        <f t="shared" si="97"/>
        <v>0.34117647058823536</v>
      </c>
      <c r="T388" s="28">
        <f t="shared" si="98"/>
        <v>0.65882352941176459</v>
      </c>
      <c r="U388" s="28">
        <f t="shared" si="99"/>
        <v>-0.12882352941176456</v>
      </c>
      <c r="V388" s="28">
        <f t="shared" si="100"/>
        <v>-0.1461092436974788</v>
      </c>
      <c r="X388">
        <v>50</v>
      </c>
      <c r="Y388" s="3">
        <v>0</v>
      </c>
    </row>
    <row r="389" spans="1:25" x14ac:dyDescent="0.3">
      <c r="A389" s="32">
        <v>425</v>
      </c>
      <c r="B389" s="33">
        <v>43670</v>
      </c>
      <c r="C389" s="32" t="s">
        <v>95</v>
      </c>
      <c r="D389" s="32" t="s">
        <v>39</v>
      </c>
      <c r="E389" s="32">
        <v>0.54</v>
      </c>
      <c r="F389" s="32" t="s">
        <v>203</v>
      </c>
      <c r="G389" s="32" t="s">
        <v>41</v>
      </c>
      <c r="H389" s="32">
        <v>0.46</v>
      </c>
      <c r="J389" s="4">
        <v>1.66</v>
      </c>
      <c r="K389" s="4">
        <v>2.2999999999999998</v>
      </c>
      <c r="L389" s="4">
        <f>VLOOKUP(D389,'fielding lookup'!A:C,3,FALSE)</f>
        <v>3.1</v>
      </c>
      <c r="M389" s="4">
        <f>VLOOKUP(G389,'fielding lookup'!A:C,3,FALSE)</f>
        <v>-32.6</v>
      </c>
      <c r="N389" s="35">
        <f t="shared" si="93"/>
        <v>5.1000000000000004E-2</v>
      </c>
      <c r="O389" s="35">
        <f t="shared" si="94"/>
        <v>-5.1000000000000004E-2</v>
      </c>
      <c r="P389" s="10">
        <f t="shared" si="95"/>
        <v>0.59100000000000008</v>
      </c>
      <c r="Q389" s="10">
        <f t="shared" si="96"/>
        <v>0.40900000000000003</v>
      </c>
      <c r="S389" s="28">
        <f t="shared" si="97"/>
        <v>0.58080808080808088</v>
      </c>
      <c r="T389" s="28">
        <f t="shared" si="98"/>
        <v>0.41919191919191923</v>
      </c>
      <c r="U389" s="28">
        <f t="shared" si="99"/>
        <v>4.0808080808080793E-2</v>
      </c>
      <c r="V389" s="28">
        <f t="shared" si="100"/>
        <v>-1.0191919191919196E-2</v>
      </c>
    </row>
    <row r="390" spans="1:25" x14ac:dyDescent="0.3">
      <c r="A390" s="32">
        <v>426</v>
      </c>
      <c r="B390" s="33">
        <v>43670</v>
      </c>
      <c r="C390" s="32" t="s">
        <v>157</v>
      </c>
      <c r="D390" s="32" t="s">
        <v>63</v>
      </c>
      <c r="E390" s="32">
        <v>0.53</v>
      </c>
      <c r="F390" s="32" t="s">
        <v>171</v>
      </c>
      <c r="G390" s="32" t="s">
        <v>15</v>
      </c>
      <c r="H390" s="32">
        <v>0.47</v>
      </c>
      <c r="J390" s="4">
        <v>2.15</v>
      </c>
      <c r="K390" s="4">
        <v>1.74</v>
      </c>
      <c r="L390" s="4">
        <f>VLOOKUP(D390,'fielding lookup'!A:C,3,FALSE)</f>
        <v>-29.1</v>
      </c>
      <c r="M390" s="4">
        <f>VLOOKUP(G390,'fielding lookup'!A:C,3,FALSE)</f>
        <v>18.5</v>
      </c>
      <c r="N390" s="35">
        <f t="shared" si="93"/>
        <v>-6.8000000000000005E-2</v>
      </c>
      <c r="O390" s="35">
        <f t="shared" si="94"/>
        <v>6.8000000000000005E-2</v>
      </c>
      <c r="P390" s="10">
        <f t="shared" si="95"/>
        <v>0.46200000000000002</v>
      </c>
      <c r="Q390" s="10">
        <f t="shared" si="96"/>
        <v>0.53800000000000003</v>
      </c>
      <c r="S390" s="28">
        <f t="shared" si="97"/>
        <v>0.4473007712082262</v>
      </c>
      <c r="T390" s="28">
        <f t="shared" si="98"/>
        <v>0.55269922879177369</v>
      </c>
      <c r="U390" s="28">
        <f t="shared" si="99"/>
        <v>-8.2699228791773716E-2</v>
      </c>
      <c r="V390" s="28">
        <f t="shared" si="100"/>
        <v>-1.4699228791773655E-2</v>
      </c>
    </row>
    <row r="391" spans="1:25" x14ac:dyDescent="0.3">
      <c r="A391" s="32">
        <v>427</v>
      </c>
      <c r="B391" s="33">
        <v>43670</v>
      </c>
      <c r="C391" s="32" t="s">
        <v>18</v>
      </c>
      <c r="D391" s="32" t="s">
        <v>19</v>
      </c>
      <c r="E391" s="32">
        <v>0.52</v>
      </c>
      <c r="F391" s="32" t="s">
        <v>234</v>
      </c>
      <c r="G391" s="32" t="s">
        <v>75</v>
      </c>
      <c r="H391" s="32">
        <v>0.48</v>
      </c>
      <c r="J391" s="4">
        <v>1.66</v>
      </c>
      <c r="K391" s="4">
        <v>2.2999999999999998</v>
      </c>
      <c r="L391" s="4">
        <f>VLOOKUP(D391,'fielding lookup'!A:C,3,FALSE)</f>
        <v>14.3</v>
      </c>
      <c r="M391" s="4">
        <f>VLOOKUP(G391,'fielding lookup'!A:C,3,FALSE)</f>
        <v>6.1</v>
      </c>
      <c r="N391" s="35">
        <f t="shared" si="93"/>
        <v>1.1714285714285715E-2</v>
      </c>
      <c r="O391" s="35">
        <f t="shared" si="94"/>
        <v>-1.1714285714285715E-2</v>
      </c>
      <c r="P391" s="10">
        <f t="shared" si="95"/>
        <v>0.53171428571428569</v>
      </c>
      <c r="Q391" s="10">
        <f t="shared" si="96"/>
        <v>0.46828571428571425</v>
      </c>
      <c r="S391" s="28">
        <f t="shared" si="97"/>
        <v>0.58080808080808088</v>
      </c>
      <c r="T391" s="28">
        <f t="shared" si="98"/>
        <v>0.41919191919191923</v>
      </c>
      <c r="U391" s="28">
        <f t="shared" si="99"/>
        <v>6.0808080808080756E-2</v>
      </c>
      <c r="V391" s="28">
        <f t="shared" si="100"/>
        <v>4.9093795093795023E-2</v>
      </c>
    </row>
    <row r="392" spans="1:25" x14ac:dyDescent="0.3">
      <c r="A392" s="32">
        <v>428</v>
      </c>
      <c r="B392" s="33">
        <v>43670</v>
      </c>
      <c r="C392" s="32" t="s">
        <v>211</v>
      </c>
      <c r="D392" s="32" t="s">
        <v>69</v>
      </c>
      <c r="E392" s="32">
        <v>0.49</v>
      </c>
      <c r="F392" s="32" t="s">
        <v>134</v>
      </c>
      <c r="G392" s="32" t="s">
        <v>16</v>
      </c>
      <c r="H392" s="32">
        <v>0.51</v>
      </c>
      <c r="J392" s="4">
        <v>1.86</v>
      </c>
      <c r="K392" s="4">
        <v>1.95</v>
      </c>
      <c r="L392" s="4">
        <f>VLOOKUP(D392,'fielding lookup'!A:C,3,FALSE)</f>
        <v>10.5</v>
      </c>
      <c r="M392" s="4">
        <f>VLOOKUP(G392,'fielding lookup'!A:C,3,FALSE)</f>
        <v>-18</v>
      </c>
      <c r="N392" s="35">
        <f t="shared" si="93"/>
        <v>4.071428571428571E-2</v>
      </c>
      <c r="O392" s="35">
        <f t="shared" si="94"/>
        <v>-4.071428571428571E-2</v>
      </c>
      <c r="P392" s="10">
        <f t="shared" si="95"/>
        <v>0.53071428571428569</v>
      </c>
      <c r="Q392" s="10">
        <f t="shared" si="96"/>
        <v>0.46928571428571431</v>
      </c>
      <c r="S392" s="28">
        <f t="shared" si="97"/>
        <v>0.51181102362204722</v>
      </c>
      <c r="T392" s="28">
        <f t="shared" si="98"/>
        <v>0.48818897637795272</v>
      </c>
      <c r="U392" s="28">
        <f t="shared" si="99"/>
        <v>2.1811023622047288E-2</v>
      </c>
      <c r="V392" s="28">
        <f t="shared" si="100"/>
        <v>-1.8903262092238415E-2</v>
      </c>
    </row>
    <row r="393" spans="1:25" x14ac:dyDescent="0.3">
      <c r="A393" s="32">
        <v>429</v>
      </c>
      <c r="B393" s="33">
        <v>43670</v>
      </c>
      <c r="C393" s="32" t="s">
        <v>92</v>
      </c>
      <c r="D393" s="32" t="s">
        <v>59</v>
      </c>
      <c r="E393" s="32">
        <v>0.48</v>
      </c>
      <c r="F393" s="32" t="s">
        <v>105</v>
      </c>
      <c r="G393" s="32" t="s">
        <v>47</v>
      </c>
      <c r="H393" s="32">
        <v>0.52</v>
      </c>
      <c r="J393" s="4"/>
      <c r="K393" s="4"/>
      <c r="L393" s="4">
        <f>VLOOKUP(D393,'fielding lookup'!A:C,3,FALSE)</f>
        <v>-8.6999999999999993</v>
      </c>
      <c r="M393" s="4">
        <f>VLOOKUP(G393,'fielding lookup'!A:C,3,FALSE)</f>
        <v>-10.1</v>
      </c>
      <c r="N393" s="35">
        <f t="shared" si="93"/>
        <v>2.0000000000000005E-3</v>
      </c>
      <c r="O393" s="35">
        <f t="shared" si="94"/>
        <v>-2.0000000000000005E-3</v>
      </c>
      <c r="P393" s="10">
        <f t="shared" si="95"/>
        <v>0.48199999999999998</v>
      </c>
      <c r="Q393" s="10">
        <f t="shared" si="96"/>
        <v>0.51800000000000002</v>
      </c>
      <c r="S393" s="28" t="str">
        <f t="shared" si="97"/>
        <v/>
      </c>
      <c r="T393" s="28" t="str">
        <f t="shared" si="98"/>
        <v/>
      </c>
      <c r="U393" s="28"/>
      <c r="V393" s="28"/>
    </row>
    <row r="394" spans="1:25" x14ac:dyDescent="0.3">
      <c r="A394" s="32">
        <v>430</v>
      </c>
      <c r="B394" s="33">
        <v>43670</v>
      </c>
      <c r="C394" s="32" t="s">
        <v>85</v>
      </c>
      <c r="D394" s="32" t="s">
        <v>32</v>
      </c>
      <c r="E394" s="32">
        <v>0.52</v>
      </c>
      <c r="F394" s="32" t="s">
        <v>50</v>
      </c>
      <c r="G394" s="32" t="s">
        <v>51</v>
      </c>
      <c r="H394" s="32">
        <v>0.48</v>
      </c>
      <c r="J394" s="4">
        <v>1.68</v>
      </c>
      <c r="K394" s="4">
        <v>2.25</v>
      </c>
      <c r="L394" s="4">
        <f>VLOOKUP(D394,'fielding lookup'!A:C,3,FALSE)</f>
        <v>4.7</v>
      </c>
      <c r="M394" s="4">
        <f>VLOOKUP(G394,'fielding lookup'!A:C,3,FALSE)</f>
        <v>-18.600000000000001</v>
      </c>
      <c r="N394" s="35">
        <f t="shared" si="93"/>
        <v>3.3285714285714287E-2</v>
      </c>
      <c r="O394" s="35">
        <f t="shared" si="94"/>
        <v>-3.3285714285714287E-2</v>
      </c>
      <c r="P394" s="10">
        <f t="shared" si="95"/>
        <v>0.55328571428571427</v>
      </c>
      <c r="Q394" s="10">
        <f t="shared" si="96"/>
        <v>0.44671428571428567</v>
      </c>
      <c r="R394" s="36"/>
      <c r="S394" s="28">
        <f t="shared" si="97"/>
        <v>0.57251908396946571</v>
      </c>
      <c r="T394" s="28">
        <f t="shared" si="98"/>
        <v>0.42748091603053434</v>
      </c>
      <c r="U394" s="28">
        <f t="shared" ref="U394:U405" si="101">H394-T394</f>
        <v>5.2519083969465641E-2</v>
      </c>
      <c r="V394" s="28">
        <f t="shared" si="100"/>
        <v>1.9233369683751333E-2</v>
      </c>
    </row>
    <row r="395" spans="1:25" x14ac:dyDescent="0.3">
      <c r="A395" s="32">
        <v>431</v>
      </c>
      <c r="B395" s="33">
        <v>43670</v>
      </c>
      <c r="C395" s="32" t="s">
        <v>314</v>
      </c>
      <c r="D395" s="32" t="s">
        <v>45</v>
      </c>
      <c r="E395" s="32">
        <v>0.47</v>
      </c>
      <c r="F395" s="32" t="s">
        <v>89</v>
      </c>
      <c r="G395" s="32" t="s">
        <v>57</v>
      </c>
      <c r="H395" s="32">
        <v>0.53</v>
      </c>
      <c r="J395" s="4">
        <v>2.35</v>
      </c>
      <c r="K395" s="4">
        <v>1.64</v>
      </c>
      <c r="L395" s="4">
        <f>VLOOKUP(D395,'fielding lookup'!A:C,3,FALSE)</f>
        <v>8</v>
      </c>
      <c r="M395" s="4">
        <f>VLOOKUP(G395,'fielding lookup'!A:C,3,FALSE)</f>
        <v>-23.5</v>
      </c>
      <c r="N395" s="35">
        <f t="shared" si="93"/>
        <v>4.4999999999999998E-2</v>
      </c>
      <c r="O395" s="35">
        <f t="shared" si="94"/>
        <v>-4.4999999999999998E-2</v>
      </c>
      <c r="P395" s="10">
        <f t="shared" si="95"/>
        <v>0.51500000000000001</v>
      </c>
      <c r="Q395" s="10">
        <f t="shared" si="96"/>
        <v>0.48500000000000004</v>
      </c>
      <c r="R395" s="36"/>
      <c r="S395" s="28">
        <f t="shared" si="97"/>
        <v>0.41102756892230574</v>
      </c>
      <c r="T395" s="28">
        <f t="shared" si="98"/>
        <v>0.58897243107769426</v>
      </c>
      <c r="U395" s="28">
        <f t="shared" si="101"/>
        <v>-5.8972431077694232E-2</v>
      </c>
      <c r="V395" s="28">
        <f t="shared" si="100"/>
        <v>-0.10397243107769422</v>
      </c>
      <c r="X395">
        <v>50</v>
      </c>
      <c r="Y395" s="3">
        <f>X395*J395</f>
        <v>117.5</v>
      </c>
    </row>
    <row r="396" spans="1:25" x14ac:dyDescent="0.3">
      <c r="A396" s="32">
        <v>432</v>
      </c>
      <c r="B396" s="33">
        <v>43670</v>
      </c>
      <c r="C396" s="32" t="s">
        <v>213</v>
      </c>
      <c r="D396" s="32" t="s">
        <v>67</v>
      </c>
      <c r="E396" s="32">
        <v>0.47</v>
      </c>
      <c r="F396" s="32" t="s">
        <v>20</v>
      </c>
      <c r="G396" s="32" t="s">
        <v>21</v>
      </c>
      <c r="H396" s="32">
        <v>0.53</v>
      </c>
      <c r="J396" s="4">
        <v>2.67</v>
      </c>
      <c r="K396" s="4">
        <v>1.52</v>
      </c>
      <c r="L396" s="4">
        <f>VLOOKUP(D396,'fielding lookup'!A:C,3,FALSE)</f>
        <v>21.2</v>
      </c>
      <c r="M396" s="4">
        <f>VLOOKUP(G396,'fielding lookup'!A:C,3,FALSE)</f>
        <v>-7.9</v>
      </c>
      <c r="N396" s="35">
        <f t="shared" si="93"/>
        <v>4.1571428571428572E-2</v>
      </c>
      <c r="O396" s="35">
        <f t="shared" si="94"/>
        <v>-4.1571428571428572E-2</v>
      </c>
      <c r="P396" s="10">
        <f t="shared" si="95"/>
        <v>0.51157142857142857</v>
      </c>
      <c r="Q396" s="10">
        <f t="shared" si="96"/>
        <v>0.48842857142857143</v>
      </c>
      <c r="R396" s="36"/>
      <c r="S396" s="28">
        <f t="shared" si="97"/>
        <v>0.36276849642004771</v>
      </c>
      <c r="T396" s="28">
        <f t="shared" si="98"/>
        <v>0.63723150357995229</v>
      </c>
      <c r="U396" s="28">
        <f t="shared" si="101"/>
        <v>-0.10723150357995226</v>
      </c>
      <c r="V396" s="28">
        <f t="shared" si="100"/>
        <v>-0.14880293215138085</v>
      </c>
    </row>
    <row r="397" spans="1:25" x14ac:dyDescent="0.3">
      <c r="A397" s="32">
        <v>433</v>
      </c>
      <c r="B397" s="33">
        <v>43670</v>
      </c>
      <c r="C397" s="32" t="s">
        <v>315</v>
      </c>
      <c r="D397" s="32" t="s">
        <v>25</v>
      </c>
      <c r="E397" s="32">
        <v>0.48</v>
      </c>
      <c r="F397" s="32" t="s">
        <v>91</v>
      </c>
      <c r="G397" s="32" t="s">
        <v>62</v>
      </c>
      <c r="H397" s="32">
        <v>0.52</v>
      </c>
      <c r="J397" s="4">
        <v>1.95</v>
      </c>
      <c r="K397" s="4">
        <v>1.86</v>
      </c>
      <c r="L397" s="4">
        <f>VLOOKUP(D397,'fielding lookup'!A:C,3,FALSE)</f>
        <v>2.4</v>
      </c>
      <c r="M397" s="4">
        <f>VLOOKUP(G397,'fielding lookup'!A:C,3,FALSE)</f>
        <v>-8.8000000000000007</v>
      </c>
      <c r="N397" s="35">
        <f t="shared" si="93"/>
        <v>1.6E-2</v>
      </c>
      <c r="O397" s="35">
        <f t="shared" si="94"/>
        <v>-1.6E-2</v>
      </c>
      <c r="P397" s="10">
        <f t="shared" si="95"/>
        <v>0.496</v>
      </c>
      <c r="Q397" s="10">
        <f t="shared" si="96"/>
        <v>0.504</v>
      </c>
      <c r="R397" s="36"/>
      <c r="S397" s="28">
        <f t="shared" si="97"/>
        <v>0.48818897637795272</v>
      </c>
      <c r="T397" s="28">
        <f t="shared" si="98"/>
        <v>0.51181102362204722</v>
      </c>
      <c r="U397" s="28">
        <f t="shared" si="101"/>
        <v>8.1889763779527946E-3</v>
      </c>
      <c r="V397" s="28">
        <f t="shared" si="100"/>
        <v>-7.8110236220472196E-3</v>
      </c>
    </row>
    <row r="398" spans="1:25" x14ac:dyDescent="0.3">
      <c r="A398" s="32">
        <v>434</v>
      </c>
      <c r="B398" s="33">
        <v>43670</v>
      </c>
      <c r="C398" s="32" t="s">
        <v>82</v>
      </c>
      <c r="D398" s="32" t="s">
        <v>36</v>
      </c>
      <c r="E398" s="32">
        <v>0.46</v>
      </c>
      <c r="F398" s="32" t="s">
        <v>198</v>
      </c>
      <c r="G398" s="32" t="s">
        <v>65</v>
      </c>
      <c r="H398" s="32">
        <v>0.54</v>
      </c>
      <c r="J398" s="4">
        <v>1.86</v>
      </c>
      <c r="K398" s="4">
        <v>1.95</v>
      </c>
      <c r="L398" s="4">
        <f>VLOOKUP(D398,'fielding lookup'!A:C,3,FALSE)</f>
        <v>-8.3000000000000007</v>
      </c>
      <c r="M398" s="4">
        <f>VLOOKUP(G398,'fielding lookup'!A:C,3,FALSE)</f>
        <v>19.7</v>
      </c>
      <c r="N398" s="35">
        <f t="shared" si="93"/>
        <v>-0.04</v>
      </c>
      <c r="O398" s="35">
        <f t="shared" si="94"/>
        <v>0.04</v>
      </c>
      <c r="P398" s="10">
        <f t="shared" si="95"/>
        <v>0.42000000000000004</v>
      </c>
      <c r="Q398" s="10">
        <f t="shared" si="96"/>
        <v>0.58000000000000007</v>
      </c>
      <c r="R398" s="36"/>
      <c r="S398" s="28">
        <f t="shared" si="97"/>
        <v>0.51181102362204722</v>
      </c>
      <c r="T398" s="28">
        <f t="shared" si="98"/>
        <v>0.48818897637795272</v>
      </c>
      <c r="U398" s="28">
        <f t="shared" si="101"/>
        <v>5.1811023622047314E-2</v>
      </c>
      <c r="V398" s="28">
        <f t="shared" si="100"/>
        <v>9.181102362204735E-2</v>
      </c>
    </row>
    <row r="399" spans="1:25" x14ac:dyDescent="0.3">
      <c r="A399" s="32">
        <v>0</v>
      </c>
      <c r="B399" s="33">
        <v>43670</v>
      </c>
      <c r="C399" s="32" t="s">
        <v>316</v>
      </c>
      <c r="D399" s="32" t="s">
        <v>38</v>
      </c>
      <c r="E399" s="32">
        <v>0.46</v>
      </c>
      <c r="F399" s="32" t="s">
        <v>317</v>
      </c>
      <c r="G399" s="32" t="s">
        <v>17</v>
      </c>
      <c r="H399" s="32">
        <v>0.54</v>
      </c>
      <c r="J399" s="4">
        <v>2.67</v>
      </c>
      <c r="K399" s="4">
        <v>1.52</v>
      </c>
      <c r="L399" s="4">
        <f>VLOOKUP(D399,'fielding lookup'!A:C,3,FALSE)</f>
        <v>15.4</v>
      </c>
      <c r="M399" s="4">
        <f>VLOOKUP(G399,'fielding lookup'!A:C,3,FALSE)</f>
        <v>9.1</v>
      </c>
      <c r="N399" s="35">
        <f t="shared" si="93"/>
        <v>9.0000000000000011E-3</v>
      </c>
      <c r="O399" s="35">
        <f t="shared" si="94"/>
        <v>-9.0000000000000011E-3</v>
      </c>
      <c r="P399" s="10">
        <f t="shared" si="95"/>
        <v>0.46900000000000003</v>
      </c>
      <c r="Q399" s="10">
        <f t="shared" si="96"/>
        <v>0.53100000000000003</v>
      </c>
      <c r="R399" s="36"/>
      <c r="S399" s="28">
        <f t="shared" si="97"/>
        <v>0.36276849642004771</v>
      </c>
      <c r="T399" s="28">
        <f t="shared" si="98"/>
        <v>0.63723150357995229</v>
      </c>
      <c r="U399" s="28">
        <f t="shared" si="101"/>
        <v>-9.723150357995225E-2</v>
      </c>
      <c r="V399" s="28">
        <f t="shared" si="100"/>
        <v>-0.10623150357995226</v>
      </c>
      <c r="X399">
        <v>50</v>
      </c>
      <c r="Y399" s="3">
        <f t="shared" ref="Y399" si="102">X399*J399</f>
        <v>133.5</v>
      </c>
    </row>
    <row r="400" spans="1:25" x14ac:dyDescent="0.3">
      <c r="A400" s="32">
        <v>437</v>
      </c>
      <c r="B400" s="33">
        <v>43671</v>
      </c>
      <c r="C400" s="32" t="s">
        <v>83</v>
      </c>
      <c r="D400" s="32" t="s">
        <v>45</v>
      </c>
      <c r="E400" s="32">
        <v>0.47</v>
      </c>
      <c r="F400" s="32" t="s">
        <v>56</v>
      </c>
      <c r="G400" s="32" t="s">
        <v>57</v>
      </c>
      <c r="H400" s="32">
        <v>0.53</v>
      </c>
      <c r="J400" s="4">
        <v>2.75</v>
      </c>
      <c r="K400" s="4">
        <v>1.47</v>
      </c>
      <c r="L400" s="4">
        <f>VLOOKUP(D400,'fielding lookup'!A:C,3,FALSE)</f>
        <v>8</v>
      </c>
      <c r="M400" s="4">
        <f>VLOOKUP(G400,'fielding lookup'!A:C,3,FALSE)</f>
        <v>-23.5</v>
      </c>
      <c r="N400" s="35">
        <f t="shared" ref="N400:N408" si="103">((L400-M400)/7)/100</f>
        <v>4.4999999999999998E-2</v>
      </c>
      <c r="O400" s="35">
        <f t="shared" ref="O400:O408" si="104">(M400-L400)/7/100</f>
        <v>-4.4999999999999998E-2</v>
      </c>
      <c r="P400" s="10">
        <f t="shared" ref="P400:P408" si="105">E400+N400</f>
        <v>0.51500000000000001</v>
      </c>
      <c r="Q400" s="10">
        <f t="shared" ref="Q400:Q408" si="106">H400+O400</f>
        <v>0.48500000000000004</v>
      </c>
      <c r="R400" s="36"/>
      <c r="S400" s="28">
        <f t="shared" si="97"/>
        <v>0.34834123222748814</v>
      </c>
      <c r="T400" s="28">
        <f t="shared" si="98"/>
        <v>0.65165876777251186</v>
      </c>
      <c r="U400" s="28">
        <f t="shared" si="101"/>
        <v>-0.12165876777251183</v>
      </c>
      <c r="V400" s="28">
        <f t="shared" si="100"/>
        <v>-0.16665876777251182</v>
      </c>
      <c r="X400">
        <v>50</v>
      </c>
    </row>
    <row r="401" spans="1:22" x14ac:dyDescent="0.3">
      <c r="A401" s="32">
        <v>438</v>
      </c>
      <c r="B401" s="33">
        <v>43671</v>
      </c>
      <c r="C401" s="32" t="s">
        <v>68</v>
      </c>
      <c r="D401" s="32" t="s">
        <v>69</v>
      </c>
      <c r="E401" s="32">
        <v>0.49</v>
      </c>
      <c r="F401" s="32" t="s">
        <v>96</v>
      </c>
      <c r="G401" s="32" t="s">
        <v>16</v>
      </c>
      <c r="H401" s="32">
        <v>0.51</v>
      </c>
      <c r="J401" s="4">
        <v>1.95</v>
      </c>
      <c r="K401" s="4">
        <v>1.86</v>
      </c>
      <c r="L401" s="4">
        <f>VLOOKUP(D401,'fielding lookup'!A:C,3,FALSE)</f>
        <v>10.5</v>
      </c>
      <c r="M401" s="4">
        <f>VLOOKUP(G401,'fielding lookup'!A:C,3,FALSE)</f>
        <v>-18</v>
      </c>
      <c r="N401" s="35">
        <f t="shared" si="103"/>
        <v>4.071428571428571E-2</v>
      </c>
      <c r="O401" s="35">
        <f t="shared" si="104"/>
        <v>-4.071428571428571E-2</v>
      </c>
      <c r="P401" s="10">
        <f t="shared" si="105"/>
        <v>0.53071428571428569</v>
      </c>
      <c r="Q401" s="10">
        <f t="shared" si="106"/>
        <v>0.46928571428571431</v>
      </c>
      <c r="R401" s="36"/>
      <c r="S401" s="28">
        <f t="shared" si="97"/>
        <v>0.48818897637795272</v>
      </c>
      <c r="T401" s="28">
        <f t="shared" si="98"/>
        <v>0.51181102362204722</v>
      </c>
      <c r="U401" s="28">
        <f t="shared" si="101"/>
        <v>-1.8110236220472142E-3</v>
      </c>
      <c r="V401" s="28">
        <f t="shared" si="100"/>
        <v>-4.2525309336332917E-2</v>
      </c>
    </row>
    <row r="402" spans="1:22" x14ac:dyDescent="0.3">
      <c r="A402" s="32">
        <v>439</v>
      </c>
      <c r="B402" s="33">
        <v>43671</v>
      </c>
      <c r="C402" s="32" t="s">
        <v>158</v>
      </c>
      <c r="D402" s="32" t="s">
        <v>59</v>
      </c>
      <c r="E402" s="32">
        <v>0.37</v>
      </c>
      <c r="F402" s="32" t="s">
        <v>46</v>
      </c>
      <c r="G402" s="32" t="s">
        <v>47</v>
      </c>
      <c r="H402" s="32">
        <v>0.63</v>
      </c>
      <c r="J402" s="4">
        <v>3.35</v>
      </c>
      <c r="K402" s="4">
        <v>1.34</v>
      </c>
      <c r="L402" s="4">
        <f>VLOOKUP(D402,'fielding lookup'!A:C,3,FALSE)</f>
        <v>-8.6999999999999993</v>
      </c>
      <c r="M402" s="4">
        <f>VLOOKUP(G402,'fielding lookup'!A:C,3,FALSE)</f>
        <v>-10.1</v>
      </c>
      <c r="N402" s="35">
        <f t="shared" si="103"/>
        <v>2.0000000000000005E-3</v>
      </c>
      <c r="O402" s="35">
        <f t="shared" si="104"/>
        <v>-2.0000000000000005E-3</v>
      </c>
      <c r="P402" s="10">
        <f t="shared" si="105"/>
        <v>0.372</v>
      </c>
      <c r="Q402" s="10">
        <f t="shared" si="106"/>
        <v>0.628</v>
      </c>
      <c r="S402" s="28">
        <f t="shared" si="97"/>
        <v>0.28571428571428581</v>
      </c>
      <c r="T402" s="28">
        <f t="shared" si="98"/>
        <v>0.7142857142857143</v>
      </c>
      <c r="U402" s="28">
        <f t="shared" si="101"/>
        <v>-8.4285714285714297E-2</v>
      </c>
      <c r="V402" s="28">
        <f t="shared" si="100"/>
        <v>-8.6285714285714299E-2</v>
      </c>
    </row>
    <row r="403" spans="1:22" x14ac:dyDescent="0.3">
      <c r="A403" s="32">
        <v>440</v>
      </c>
      <c r="B403" s="33">
        <v>43671</v>
      </c>
      <c r="C403" s="32" t="s">
        <v>35</v>
      </c>
      <c r="D403" s="32" t="s">
        <v>36</v>
      </c>
      <c r="E403" s="32">
        <v>0.55000000000000004</v>
      </c>
      <c r="F403" s="32" t="s">
        <v>29</v>
      </c>
      <c r="G403" s="32" t="s">
        <v>30</v>
      </c>
      <c r="H403" s="32">
        <v>0.45</v>
      </c>
      <c r="J403" s="4">
        <v>1.8</v>
      </c>
      <c r="K403" s="4">
        <v>2.0499999999999998</v>
      </c>
      <c r="L403" s="4">
        <f>VLOOKUP(D403,'fielding lookup'!A:C,3,FALSE)</f>
        <v>-8.3000000000000007</v>
      </c>
      <c r="M403" s="4">
        <f>VLOOKUP(G403,'fielding lookup'!A:C,3,FALSE)</f>
        <v>0.9</v>
      </c>
      <c r="N403" s="35">
        <f t="shared" si="103"/>
        <v>-1.3142857142857145E-2</v>
      </c>
      <c r="O403" s="35">
        <f t="shared" si="104"/>
        <v>1.3142857142857145E-2</v>
      </c>
      <c r="P403" s="10">
        <f t="shared" si="105"/>
        <v>0.53685714285714292</v>
      </c>
      <c r="Q403" s="10">
        <f t="shared" si="106"/>
        <v>0.46314285714285713</v>
      </c>
      <c r="S403" s="28">
        <f t="shared" si="97"/>
        <v>0.53246753246753242</v>
      </c>
      <c r="T403" s="28">
        <f t="shared" si="98"/>
        <v>0.46753246753246758</v>
      </c>
      <c r="U403" s="28">
        <f t="shared" si="101"/>
        <v>-1.7532467532467566E-2</v>
      </c>
      <c r="V403" s="28">
        <f t="shared" si="100"/>
        <v>-4.3896103896104433E-3</v>
      </c>
    </row>
    <row r="404" spans="1:22" x14ac:dyDescent="0.3">
      <c r="A404" s="32">
        <v>441</v>
      </c>
      <c r="B404" s="33">
        <v>43671</v>
      </c>
      <c r="C404" s="32" t="s">
        <v>77</v>
      </c>
      <c r="D404" s="32" t="s">
        <v>65</v>
      </c>
      <c r="E404" s="32">
        <v>0.59</v>
      </c>
      <c r="F404" s="32" t="s">
        <v>142</v>
      </c>
      <c r="G404" s="32" t="s">
        <v>62</v>
      </c>
      <c r="H404" s="32">
        <v>0.41</v>
      </c>
      <c r="J404" s="4">
        <v>1.64</v>
      </c>
      <c r="K404" s="4">
        <v>2.35</v>
      </c>
      <c r="L404" s="4">
        <f>VLOOKUP(D404,'fielding lookup'!A:C,3,FALSE)</f>
        <v>19.7</v>
      </c>
      <c r="M404" s="4">
        <f>VLOOKUP(G404,'fielding lookup'!A:C,3,FALSE)</f>
        <v>-8.8000000000000007</v>
      </c>
      <c r="N404" s="35">
        <f t="shared" si="103"/>
        <v>4.071428571428571E-2</v>
      </c>
      <c r="O404" s="35">
        <f t="shared" si="104"/>
        <v>-4.071428571428571E-2</v>
      </c>
      <c r="P404" s="10">
        <f t="shared" si="105"/>
        <v>0.63071428571428567</v>
      </c>
      <c r="Q404" s="10">
        <f t="shared" si="106"/>
        <v>0.36928571428571427</v>
      </c>
      <c r="S404" s="28">
        <f t="shared" si="97"/>
        <v>0.58897243107769426</v>
      </c>
      <c r="T404" s="28">
        <f t="shared" si="98"/>
        <v>0.41102756892230574</v>
      </c>
      <c r="U404" s="28">
        <f t="shared" si="101"/>
        <v>-1.027568922305766E-3</v>
      </c>
      <c r="V404" s="28">
        <f t="shared" si="100"/>
        <v>-4.1741854636591469E-2</v>
      </c>
    </row>
    <row r="405" spans="1:22" x14ac:dyDescent="0.3">
      <c r="A405" s="32">
        <v>442</v>
      </c>
      <c r="B405" s="33">
        <v>43671</v>
      </c>
      <c r="C405" s="32" t="s">
        <v>141</v>
      </c>
      <c r="D405" s="32" t="s">
        <v>32</v>
      </c>
      <c r="E405" s="32">
        <v>0.55000000000000004</v>
      </c>
      <c r="F405" s="32" t="s">
        <v>326</v>
      </c>
      <c r="G405" s="32" t="s">
        <v>67</v>
      </c>
      <c r="H405" s="32">
        <v>0.45</v>
      </c>
      <c r="J405" s="4">
        <v>1.68</v>
      </c>
      <c r="K405" s="4">
        <v>2.25</v>
      </c>
      <c r="L405" s="4">
        <f>VLOOKUP(D405,'fielding lookup'!A:C,3,FALSE)</f>
        <v>4.7</v>
      </c>
      <c r="M405" s="4">
        <f>VLOOKUP(G405,'fielding lookup'!A:C,3,FALSE)</f>
        <v>21.2</v>
      </c>
      <c r="N405" s="35">
        <f t="shared" si="103"/>
        <v>-2.3571428571428573E-2</v>
      </c>
      <c r="O405" s="35">
        <f t="shared" si="104"/>
        <v>2.3571428571428573E-2</v>
      </c>
      <c r="P405" s="10">
        <f t="shared" si="105"/>
        <v>0.52642857142857147</v>
      </c>
      <c r="Q405" s="10">
        <f t="shared" si="106"/>
        <v>0.47357142857142859</v>
      </c>
      <c r="S405" s="28">
        <f t="shared" si="97"/>
        <v>0.57251908396946571</v>
      </c>
      <c r="T405" s="28">
        <f t="shared" si="98"/>
        <v>0.42748091603053434</v>
      </c>
      <c r="U405" s="28">
        <f t="shared" si="101"/>
        <v>2.251908396946567E-2</v>
      </c>
      <c r="V405" s="28">
        <f t="shared" si="100"/>
        <v>4.6090512540894246E-2</v>
      </c>
    </row>
    <row r="406" spans="1:22" x14ac:dyDescent="0.3">
      <c r="A406" s="32">
        <v>443</v>
      </c>
      <c r="B406" s="33">
        <v>43671</v>
      </c>
      <c r="C406" s="32" t="s">
        <v>327</v>
      </c>
      <c r="D406" s="32" t="s">
        <v>63</v>
      </c>
      <c r="E406" s="32">
        <v>0.47</v>
      </c>
      <c r="F406" s="32" t="s">
        <v>247</v>
      </c>
      <c r="G406" s="32" t="s">
        <v>38</v>
      </c>
      <c r="H406" s="32">
        <v>0.53</v>
      </c>
      <c r="J406" s="4"/>
      <c r="K406" s="4"/>
      <c r="L406" s="4">
        <f>VLOOKUP(D406,'fielding lookup'!A:C,3,FALSE)</f>
        <v>-29.1</v>
      </c>
      <c r="M406" s="4">
        <f>VLOOKUP(G406,'fielding lookup'!A:C,3,FALSE)</f>
        <v>15.4</v>
      </c>
      <c r="N406" s="35">
        <f t="shared" si="103"/>
        <v>-6.357142857142857E-2</v>
      </c>
      <c r="O406" s="35">
        <f t="shared" si="104"/>
        <v>6.357142857142857E-2</v>
      </c>
      <c r="P406" s="10">
        <f t="shared" si="105"/>
        <v>0.40642857142857142</v>
      </c>
      <c r="Q406" s="10">
        <f t="shared" si="106"/>
        <v>0.59357142857142864</v>
      </c>
      <c r="S406" s="28" t="str">
        <f t="shared" ref="S406:S407" si="107">IFERROR((100-(J406/(SUM(J406:K406))*100))/100,"")</f>
        <v/>
      </c>
      <c r="T406" s="28" t="str">
        <f t="shared" ref="T406:T407" si="108">IFERROR((100-(K406/(SUM(J406:K406))*100))/100,"")</f>
        <v/>
      </c>
      <c r="U406" s="28" t="e">
        <f t="shared" ref="U406:U407" si="109">H406-T406</f>
        <v>#VALUE!</v>
      </c>
      <c r="V406" s="28" t="e">
        <f t="shared" si="100"/>
        <v>#VALUE!</v>
      </c>
    </row>
    <row r="407" spans="1:22" x14ac:dyDescent="0.3">
      <c r="A407" s="32">
        <v>444</v>
      </c>
      <c r="B407" s="33">
        <v>43671</v>
      </c>
      <c r="C407" s="32" t="s">
        <v>205</v>
      </c>
      <c r="D407" s="32" t="s">
        <v>39</v>
      </c>
      <c r="E407" s="32">
        <v>0.38</v>
      </c>
      <c r="F407" s="32" t="s">
        <v>204</v>
      </c>
      <c r="G407" s="32" t="s">
        <v>49</v>
      </c>
      <c r="H407" s="32">
        <v>0.62</v>
      </c>
      <c r="J407" s="4">
        <v>2.5</v>
      </c>
      <c r="K407" s="4">
        <v>1.58</v>
      </c>
      <c r="L407" s="4">
        <f>VLOOKUP(D407,'fielding lookup'!A:C,3,FALSE)</f>
        <v>3.1</v>
      </c>
      <c r="M407" s="4">
        <f>VLOOKUP(G407,'fielding lookup'!A:C,3,FALSE)</f>
        <v>16.8</v>
      </c>
      <c r="N407" s="35">
        <f t="shared" si="103"/>
        <v>-1.9571428571428573E-2</v>
      </c>
      <c r="O407" s="35">
        <f t="shared" si="104"/>
        <v>1.9571428571428573E-2</v>
      </c>
      <c r="P407" s="10">
        <f t="shared" si="105"/>
        <v>0.36042857142857143</v>
      </c>
      <c r="Q407" s="10">
        <f t="shared" si="106"/>
        <v>0.63957142857142857</v>
      </c>
      <c r="S407" s="28">
        <f t="shared" si="107"/>
        <v>0.38725490196078427</v>
      </c>
      <c r="T407" s="28">
        <f t="shared" si="108"/>
        <v>0.61274509803921573</v>
      </c>
      <c r="U407" s="28">
        <f t="shared" si="109"/>
        <v>7.2549019607842657E-3</v>
      </c>
      <c r="V407" s="28">
        <f t="shared" si="100"/>
        <v>2.6826330532212839E-2</v>
      </c>
    </row>
    <row r="408" spans="1:22" x14ac:dyDescent="0.3">
      <c r="A408" s="32">
        <v>0</v>
      </c>
      <c r="B408" s="33">
        <v>43671</v>
      </c>
      <c r="C408" s="32" t="s">
        <v>328</v>
      </c>
      <c r="D408" s="32" t="s">
        <v>28</v>
      </c>
      <c r="E408" s="32">
        <v>0.5</v>
      </c>
      <c r="F408" s="32" t="s">
        <v>161</v>
      </c>
      <c r="G408" s="32" t="s">
        <v>41</v>
      </c>
      <c r="H408" s="32">
        <v>0.5</v>
      </c>
      <c r="J408" s="4"/>
      <c r="K408" s="4"/>
      <c r="L408" s="4">
        <f>VLOOKUP(D408,'fielding lookup'!A:C,3,FALSE)</f>
        <v>-17.3</v>
      </c>
      <c r="M408" s="4">
        <f>VLOOKUP(G408,'fielding lookup'!A:C,3,FALSE)</f>
        <v>-32.6</v>
      </c>
      <c r="N408" s="35">
        <f t="shared" si="103"/>
        <v>2.185714285714286E-2</v>
      </c>
      <c r="O408" s="35">
        <f t="shared" si="104"/>
        <v>-2.185714285714286E-2</v>
      </c>
      <c r="P408" s="10">
        <f t="shared" si="105"/>
        <v>0.52185714285714291</v>
      </c>
      <c r="Q408" s="10">
        <f t="shared" si="106"/>
        <v>0.47814285714285715</v>
      </c>
      <c r="S408" s="28" t="str">
        <f t="shared" ref="S408:S423" si="110">IFERROR((100-(J408/(SUM(J408:K408))*100))/100,"")</f>
        <v/>
      </c>
      <c r="T408" s="28" t="str">
        <f t="shared" ref="T408:T423" si="111">IFERROR((100-(K408/(SUM(J408:K408))*100))/100,"")</f>
        <v/>
      </c>
      <c r="U408" s="28" t="e">
        <f t="shared" ref="U408:U423" si="112">H408-T408</f>
        <v>#VALUE!</v>
      </c>
      <c r="V408" s="28" t="e">
        <f t="shared" si="100"/>
        <v>#VALUE!</v>
      </c>
    </row>
    <row r="409" spans="1:22" x14ac:dyDescent="0.3">
      <c r="A409" s="32">
        <v>445</v>
      </c>
      <c r="B409" s="33">
        <v>43672</v>
      </c>
      <c r="C409" s="32" t="s">
        <v>99</v>
      </c>
      <c r="D409" s="32" t="s">
        <v>59</v>
      </c>
      <c r="E409" s="32">
        <v>0.45</v>
      </c>
      <c r="F409" s="32" t="s">
        <v>22</v>
      </c>
      <c r="G409" s="32" t="s">
        <v>23</v>
      </c>
      <c r="H409" s="32">
        <v>0.55000000000000004</v>
      </c>
      <c r="J409" s="4">
        <v>2.2000000000000002</v>
      </c>
      <c r="K409" s="4">
        <v>1.71</v>
      </c>
      <c r="L409" s="4">
        <f>VLOOKUP(D409,'fielding lookup'!A:C,3,FALSE)</f>
        <v>-8.6999999999999993</v>
      </c>
      <c r="M409" s="4">
        <f>VLOOKUP(G409,'fielding lookup'!A:C,3,FALSE)</f>
        <v>4.0999999999999996</v>
      </c>
      <c r="N409" s="35">
        <f t="shared" ref="N409:N421" si="113">((L409-M409)/7)/100</f>
        <v>-1.8285714285714284E-2</v>
      </c>
      <c r="O409" s="35">
        <f t="shared" ref="O409:O421" si="114">(M409-L409)/7/100</f>
        <v>1.8285714285714284E-2</v>
      </c>
      <c r="P409" s="10">
        <f t="shared" ref="P409:P421" si="115">E409+N409</f>
        <v>0.43171428571428572</v>
      </c>
      <c r="Q409" s="10">
        <f t="shared" ref="Q409:Q421" si="116">H409+O409</f>
        <v>0.56828571428571428</v>
      </c>
      <c r="S409" s="28">
        <f t="shared" si="110"/>
        <v>0.4373401534526854</v>
      </c>
      <c r="T409" s="28">
        <f t="shared" si="111"/>
        <v>0.5626598465473146</v>
      </c>
      <c r="U409" s="28">
        <f t="shared" si="112"/>
        <v>-1.2659846547314557E-2</v>
      </c>
      <c r="V409" s="28">
        <f t="shared" si="100"/>
        <v>5.6258677383996814E-3</v>
      </c>
    </row>
    <row r="410" spans="1:22" x14ac:dyDescent="0.3">
      <c r="A410" s="32">
        <v>446</v>
      </c>
      <c r="B410" s="33">
        <v>43672</v>
      </c>
      <c r="C410" s="32" t="s">
        <v>178</v>
      </c>
      <c r="D410" s="32" t="s">
        <v>21</v>
      </c>
      <c r="E410" s="32">
        <v>0.64</v>
      </c>
      <c r="F410" s="32" t="s">
        <v>88</v>
      </c>
      <c r="G410" s="32" t="s">
        <v>27</v>
      </c>
      <c r="H410" s="32">
        <v>0.36</v>
      </c>
      <c r="J410" s="4">
        <v>1.71</v>
      </c>
      <c r="K410" s="4">
        <v>2.2000000000000002</v>
      </c>
      <c r="L410" s="4">
        <f>VLOOKUP(D410,'fielding lookup'!A:C,3,FALSE)</f>
        <v>-7.9</v>
      </c>
      <c r="M410" s="4">
        <f>VLOOKUP(G410,'fielding lookup'!A:C,3,FALSE)</f>
        <v>12</v>
      </c>
      <c r="N410" s="35">
        <f t="shared" si="113"/>
        <v>-2.8428571428571425E-2</v>
      </c>
      <c r="O410" s="35">
        <f t="shared" si="114"/>
        <v>2.8428571428571425E-2</v>
      </c>
      <c r="P410" s="10">
        <f t="shared" si="115"/>
        <v>0.61157142857142854</v>
      </c>
      <c r="Q410" s="10">
        <f t="shared" si="116"/>
        <v>0.3884285714285714</v>
      </c>
      <c r="S410" s="28">
        <f t="shared" si="110"/>
        <v>0.5626598465473146</v>
      </c>
      <c r="T410" s="28">
        <f t="shared" si="111"/>
        <v>0.4373401534526854</v>
      </c>
      <c r="U410" s="28">
        <f t="shared" si="112"/>
        <v>-7.7340153452685412E-2</v>
      </c>
      <c r="V410" s="28">
        <f t="shared" si="100"/>
        <v>-4.8911582024113998E-2</v>
      </c>
    </row>
    <row r="411" spans="1:22" x14ac:dyDescent="0.3">
      <c r="A411" s="32">
        <v>447</v>
      </c>
      <c r="B411" s="33">
        <v>43672</v>
      </c>
      <c r="C411" s="32" t="s">
        <v>73</v>
      </c>
      <c r="D411" s="32" t="s">
        <v>17</v>
      </c>
      <c r="E411" s="32">
        <v>0.56000000000000005</v>
      </c>
      <c r="F411" s="32" t="s">
        <v>219</v>
      </c>
      <c r="G411" s="32" t="s">
        <v>47</v>
      </c>
      <c r="H411" s="32">
        <v>0.44</v>
      </c>
      <c r="J411" s="4">
        <v>1.6</v>
      </c>
      <c r="K411" s="4">
        <v>2.4500000000000002</v>
      </c>
      <c r="L411" s="4">
        <f>VLOOKUP(D411,'fielding lookup'!A:C,3,FALSE)</f>
        <v>9.1</v>
      </c>
      <c r="M411" s="4">
        <f>VLOOKUP(G411,'fielding lookup'!A:C,3,FALSE)</f>
        <v>-10.1</v>
      </c>
      <c r="N411" s="35">
        <f t="shared" si="113"/>
        <v>2.7428571428571427E-2</v>
      </c>
      <c r="O411" s="35">
        <f t="shared" si="114"/>
        <v>-2.7428571428571427E-2</v>
      </c>
      <c r="P411" s="10">
        <f t="shared" si="115"/>
        <v>0.58742857142857152</v>
      </c>
      <c r="Q411" s="10">
        <f t="shared" si="116"/>
        <v>0.41257142857142859</v>
      </c>
      <c r="S411" s="28">
        <f t="shared" si="110"/>
        <v>0.60493827160493829</v>
      </c>
      <c r="T411" s="28">
        <f t="shared" si="111"/>
        <v>0.39506172839506187</v>
      </c>
      <c r="U411" s="28">
        <f t="shared" si="112"/>
        <v>4.4938271604938129E-2</v>
      </c>
      <c r="V411" s="28">
        <f t="shared" si="100"/>
        <v>1.7509700176366716E-2</v>
      </c>
    </row>
    <row r="412" spans="1:22" x14ac:dyDescent="0.3">
      <c r="A412" s="32">
        <v>448</v>
      </c>
      <c r="B412" s="33">
        <v>43672</v>
      </c>
      <c r="C412" s="32" t="s">
        <v>140</v>
      </c>
      <c r="D412" s="32" t="s">
        <v>53</v>
      </c>
      <c r="E412" s="32">
        <v>0.55000000000000004</v>
      </c>
      <c r="F412" s="32" t="s">
        <v>329</v>
      </c>
      <c r="G412" s="32" t="s">
        <v>51</v>
      </c>
      <c r="H412" s="32">
        <v>0.45</v>
      </c>
      <c r="J412" s="4">
        <v>1.68</v>
      </c>
      <c r="K412" s="4">
        <v>2.25</v>
      </c>
      <c r="L412" s="4">
        <f>VLOOKUP(D412,'fielding lookup'!A:C,3,FALSE)</f>
        <v>10.199999999999999</v>
      </c>
      <c r="M412" s="4">
        <f>VLOOKUP(G412,'fielding lookup'!A:C,3,FALSE)</f>
        <v>-18.600000000000001</v>
      </c>
      <c r="N412" s="35">
        <f t="shared" si="113"/>
        <v>4.1142857142857148E-2</v>
      </c>
      <c r="O412" s="35">
        <f t="shared" si="114"/>
        <v>-4.1142857142857148E-2</v>
      </c>
      <c r="P412" s="10">
        <f t="shared" si="115"/>
        <v>0.59114285714285719</v>
      </c>
      <c r="Q412" s="10">
        <f t="shared" si="116"/>
        <v>0.40885714285714286</v>
      </c>
      <c r="S412" s="28">
        <f t="shared" si="110"/>
        <v>0.57251908396946571</v>
      </c>
      <c r="T412" s="28">
        <f t="shared" si="111"/>
        <v>0.42748091603053434</v>
      </c>
      <c r="U412" s="28">
        <f t="shared" si="112"/>
        <v>2.251908396946567E-2</v>
      </c>
      <c r="V412" s="28">
        <f t="shared" si="100"/>
        <v>-1.8623773173391478E-2</v>
      </c>
    </row>
    <row r="413" spans="1:22" x14ac:dyDescent="0.3">
      <c r="A413" s="32">
        <v>449</v>
      </c>
      <c r="B413" s="33">
        <v>43672</v>
      </c>
      <c r="C413" s="32" t="s">
        <v>268</v>
      </c>
      <c r="D413" s="32" t="s">
        <v>16</v>
      </c>
      <c r="E413" s="32">
        <v>0.44</v>
      </c>
      <c r="F413" s="32" t="s">
        <v>106</v>
      </c>
      <c r="G413" s="32" t="s">
        <v>57</v>
      </c>
      <c r="H413" s="32">
        <v>0.56000000000000005</v>
      </c>
      <c r="J413" s="4">
        <v>2.5499999999999998</v>
      </c>
      <c r="K413" s="4">
        <v>1.57</v>
      </c>
      <c r="L413" s="4">
        <f>VLOOKUP(D413,'fielding lookup'!A:C,3,FALSE)</f>
        <v>-18</v>
      </c>
      <c r="M413" s="4">
        <f>VLOOKUP(G413,'fielding lookup'!A:C,3,FALSE)</f>
        <v>-23.5</v>
      </c>
      <c r="N413" s="35">
        <f t="shared" si="113"/>
        <v>7.8571428571428577E-3</v>
      </c>
      <c r="O413" s="35">
        <f t="shared" si="114"/>
        <v>-7.8571428571428577E-3</v>
      </c>
      <c r="P413" s="10">
        <f t="shared" si="115"/>
        <v>0.44785714285714284</v>
      </c>
      <c r="Q413" s="10">
        <f t="shared" si="116"/>
        <v>0.55214285714285716</v>
      </c>
      <c r="S413" s="28">
        <f t="shared" si="110"/>
        <v>0.3810679611650486</v>
      </c>
      <c r="T413" s="28">
        <f t="shared" si="111"/>
        <v>0.61893203883495151</v>
      </c>
      <c r="U413" s="28">
        <f t="shared" si="112"/>
        <v>-5.8932038834951461E-2</v>
      </c>
      <c r="V413" s="28">
        <f t="shared" si="100"/>
        <v>-6.6789181692094357E-2</v>
      </c>
    </row>
    <row r="414" spans="1:22" x14ac:dyDescent="0.3">
      <c r="A414" s="32">
        <v>450</v>
      </c>
      <c r="B414" s="33">
        <v>43672</v>
      </c>
      <c r="C414" s="32" t="s">
        <v>14</v>
      </c>
      <c r="D414" s="32" t="s">
        <v>15</v>
      </c>
      <c r="E414" s="32">
        <v>0.64</v>
      </c>
      <c r="F414" s="32" t="s">
        <v>173</v>
      </c>
      <c r="G414" s="32" t="s">
        <v>25</v>
      </c>
      <c r="H414" s="32">
        <v>0.36</v>
      </c>
      <c r="J414" s="4">
        <v>1.55</v>
      </c>
      <c r="K414" s="4">
        <v>2.6</v>
      </c>
      <c r="L414" s="4">
        <f>VLOOKUP(D414,'fielding lookup'!A:C,3,FALSE)</f>
        <v>18.5</v>
      </c>
      <c r="M414" s="4">
        <f>VLOOKUP(G414,'fielding lookup'!A:C,3,FALSE)</f>
        <v>2.4</v>
      </c>
      <c r="N414" s="35">
        <f t="shared" si="113"/>
        <v>2.3000000000000003E-2</v>
      </c>
      <c r="O414" s="35">
        <f t="shared" si="114"/>
        <v>-2.3000000000000003E-2</v>
      </c>
      <c r="P414" s="10">
        <f t="shared" si="115"/>
        <v>0.66300000000000003</v>
      </c>
      <c r="Q414" s="10">
        <f t="shared" si="116"/>
        <v>0.33699999999999997</v>
      </c>
      <c r="S414" s="28">
        <f t="shared" si="110"/>
        <v>0.62650602409638556</v>
      </c>
      <c r="T414" s="28">
        <f t="shared" si="111"/>
        <v>0.37349397590361444</v>
      </c>
      <c r="U414" s="28">
        <f t="shared" si="112"/>
        <v>-1.3493975903614452E-2</v>
      </c>
      <c r="V414" s="28">
        <f t="shared" si="100"/>
        <v>-3.6493975903614473E-2</v>
      </c>
    </row>
    <row r="415" spans="1:22" x14ac:dyDescent="0.3">
      <c r="A415" s="32">
        <v>451</v>
      </c>
      <c r="B415" s="33">
        <v>43672</v>
      </c>
      <c r="C415" s="32" t="s">
        <v>217</v>
      </c>
      <c r="D415" s="32" t="s">
        <v>36</v>
      </c>
      <c r="E415" s="32">
        <v>0.5</v>
      </c>
      <c r="F415" s="32" t="s">
        <v>179</v>
      </c>
      <c r="G415" s="32" t="s">
        <v>30</v>
      </c>
      <c r="H415" s="32">
        <v>0.5</v>
      </c>
      <c r="J415" s="4">
        <v>1.8</v>
      </c>
      <c r="K415" s="4">
        <v>2.0499999999999998</v>
      </c>
      <c r="L415" s="4">
        <f>VLOOKUP(D415,'fielding lookup'!A:C,3,FALSE)</f>
        <v>-8.3000000000000007</v>
      </c>
      <c r="M415" s="4">
        <f>VLOOKUP(G415,'fielding lookup'!A:C,3,FALSE)</f>
        <v>0.9</v>
      </c>
      <c r="N415" s="35">
        <f t="shared" si="113"/>
        <v>-1.3142857142857145E-2</v>
      </c>
      <c r="O415" s="35">
        <f t="shared" si="114"/>
        <v>1.3142857142857145E-2</v>
      </c>
      <c r="P415" s="10">
        <f t="shared" si="115"/>
        <v>0.48685714285714288</v>
      </c>
      <c r="Q415" s="10">
        <f t="shared" si="116"/>
        <v>0.51314285714285712</v>
      </c>
      <c r="S415" s="28">
        <f t="shared" si="110"/>
        <v>0.53246753246753242</v>
      </c>
      <c r="T415" s="28">
        <f t="shared" si="111"/>
        <v>0.46753246753246758</v>
      </c>
      <c r="U415" s="28">
        <f t="shared" si="112"/>
        <v>3.2467532467532423E-2</v>
      </c>
      <c r="V415" s="28">
        <f t="shared" si="100"/>
        <v>4.5610389610389546E-2</v>
      </c>
    </row>
    <row r="416" spans="1:22" x14ac:dyDescent="0.3">
      <c r="A416" s="32">
        <v>452</v>
      </c>
      <c r="B416" s="33">
        <v>43672</v>
      </c>
      <c r="C416" s="32" t="s">
        <v>220</v>
      </c>
      <c r="D416" s="32" t="s">
        <v>19</v>
      </c>
      <c r="E416" s="32">
        <v>0.51</v>
      </c>
      <c r="F416" s="32" t="s">
        <v>110</v>
      </c>
      <c r="G416" s="32" t="s">
        <v>55</v>
      </c>
      <c r="H416" s="32">
        <v>0.49</v>
      </c>
      <c r="J416" s="4">
        <v>1.9</v>
      </c>
      <c r="K416" s="4">
        <v>1.9</v>
      </c>
      <c r="L416" s="4">
        <f>VLOOKUP(D416,'fielding lookup'!A:C,3,FALSE)</f>
        <v>14.3</v>
      </c>
      <c r="M416" s="4">
        <f>VLOOKUP(G416,'fielding lookup'!A:C,3,FALSE)</f>
        <v>2</v>
      </c>
      <c r="N416" s="35">
        <f t="shared" si="113"/>
        <v>1.7571428571428575E-2</v>
      </c>
      <c r="O416" s="35">
        <f t="shared" si="114"/>
        <v>-1.7571428571428575E-2</v>
      </c>
      <c r="P416" s="10">
        <f t="shared" si="115"/>
        <v>0.52757142857142858</v>
      </c>
      <c r="Q416" s="10">
        <f t="shared" si="116"/>
        <v>0.47242857142857142</v>
      </c>
      <c r="S416" s="28">
        <f t="shared" si="110"/>
        <v>0.5</v>
      </c>
      <c r="T416" s="28">
        <f t="shared" si="111"/>
        <v>0.5</v>
      </c>
      <c r="U416" s="28">
        <f t="shared" si="112"/>
        <v>-1.0000000000000009E-2</v>
      </c>
      <c r="V416" s="28">
        <f t="shared" si="100"/>
        <v>-2.757142857142858E-2</v>
      </c>
    </row>
    <row r="417" spans="1:22" x14ac:dyDescent="0.3">
      <c r="A417" s="32">
        <v>453</v>
      </c>
      <c r="B417" s="33">
        <v>43672</v>
      </c>
      <c r="C417" s="32" t="s">
        <v>118</v>
      </c>
      <c r="D417" s="32" t="s">
        <v>65</v>
      </c>
      <c r="E417" s="32">
        <v>0.56000000000000005</v>
      </c>
      <c r="F417" s="32" t="s">
        <v>330</v>
      </c>
      <c r="G417" s="32" t="s">
        <v>62</v>
      </c>
      <c r="H417" s="32">
        <v>0.44</v>
      </c>
      <c r="J417" s="4">
        <v>1.57</v>
      </c>
      <c r="K417" s="4">
        <v>2.5499999999999998</v>
      </c>
      <c r="L417" s="4">
        <f>VLOOKUP(D417,'fielding lookup'!A:C,3,FALSE)</f>
        <v>19.7</v>
      </c>
      <c r="M417" s="4">
        <f>VLOOKUP(G417,'fielding lookup'!A:C,3,FALSE)</f>
        <v>-8.8000000000000007</v>
      </c>
      <c r="N417" s="35">
        <f t="shared" si="113"/>
        <v>4.071428571428571E-2</v>
      </c>
      <c r="O417" s="35">
        <f t="shared" si="114"/>
        <v>-4.071428571428571E-2</v>
      </c>
      <c r="P417" s="10">
        <f t="shared" si="115"/>
        <v>0.60071428571428576</v>
      </c>
      <c r="Q417" s="10">
        <f t="shared" si="116"/>
        <v>0.3992857142857143</v>
      </c>
      <c r="S417" s="28">
        <f t="shared" si="110"/>
        <v>0.61893203883495151</v>
      </c>
      <c r="T417" s="28">
        <f t="shared" si="111"/>
        <v>0.3810679611650486</v>
      </c>
      <c r="U417" s="28">
        <f t="shared" si="112"/>
        <v>5.8932038834951406E-2</v>
      </c>
      <c r="V417" s="28">
        <f t="shared" si="100"/>
        <v>1.8217753120665703E-2</v>
      </c>
    </row>
    <row r="418" spans="1:22" x14ac:dyDescent="0.3">
      <c r="A418" s="32">
        <v>454</v>
      </c>
      <c r="B418" s="33">
        <v>43672</v>
      </c>
      <c r="C418" s="32" t="s">
        <v>246</v>
      </c>
      <c r="D418" s="32" t="s">
        <v>32</v>
      </c>
      <c r="E418" s="32">
        <v>0.57999999999999996</v>
      </c>
      <c r="F418" s="32" t="s">
        <v>156</v>
      </c>
      <c r="G418" s="32" t="s">
        <v>67</v>
      </c>
      <c r="H418" s="32">
        <v>0.42</v>
      </c>
      <c r="J418" s="4">
        <v>1.8</v>
      </c>
      <c r="K418" s="4">
        <v>2.0499999999999998</v>
      </c>
      <c r="L418" s="4">
        <f>VLOOKUP(D418,'fielding lookup'!A:C,3,FALSE)</f>
        <v>4.7</v>
      </c>
      <c r="M418" s="4">
        <f>VLOOKUP(G418,'fielding lookup'!A:C,3,FALSE)</f>
        <v>21.2</v>
      </c>
      <c r="N418" s="35">
        <f t="shared" si="113"/>
        <v>-2.3571428571428573E-2</v>
      </c>
      <c r="O418" s="35">
        <f t="shared" si="114"/>
        <v>2.3571428571428573E-2</v>
      </c>
      <c r="P418" s="10">
        <f t="shared" si="115"/>
        <v>0.55642857142857138</v>
      </c>
      <c r="Q418" s="10">
        <f t="shared" si="116"/>
        <v>0.44357142857142856</v>
      </c>
      <c r="S418" s="28">
        <f t="shared" si="110"/>
        <v>0.53246753246753242</v>
      </c>
      <c r="T418" s="28">
        <f t="shared" si="111"/>
        <v>0.46753246753246758</v>
      </c>
      <c r="U418" s="28">
        <f t="shared" si="112"/>
        <v>-4.7532467532467593E-2</v>
      </c>
      <c r="V418" s="28">
        <f t="shared" si="100"/>
        <v>-2.3961038961039016E-2</v>
      </c>
    </row>
    <row r="419" spans="1:22" x14ac:dyDescent="0.3">
      <c r="A419" s="32">
        <v>455</v>
      </c>
      <c r="B419" s="33">
        <v>43672</v>
      </c>
      <c r="C419" s="32" t="s">
        <v>331</v>
      </c>
      <c r="D419" s="32" t="s">
        <v>34</v>
      </c>
      <c r="E419" s="32">
        <v>0.56999999999999995</v>
      </c>
      <c r="F419" s="32" t="s">
        <v>207</v>
      </c>
      <c r="G419" s="32" t="s">
        <v>69</v>
      </c>
      <c r="H419" s="32">
        <v>0.43</v>
      </c>
      <c r="J419" s="4">
        <v>1.9</v>
      </c>
      <c r="K419" s="4">
        <v>1.9</v>
      </c>
      <c r="L419" s="4">
        <f>VLOOKUP(D419,'fielding lookup'!A:C,3,FALSE)</f>
        <v>4.7</v>
      </c>
      <c r="M419" s="4">
        <f>VLOOKUP(G419,'fielding lookup'!A:C,3,FALSE)</f>
        <v>10.5</v>
      </c>
      <c r="N419" s="35">
        <f t="shared" si="113"/>
        <v>-8.2857142857142851E-3</v>
      </c>
      <c r="O419" s="35">
        <f t="shared" si="114"/>
        <v>8.2857142857142851E-3</v>
      </c>
      <c r="P419" s="10">
        <f t="shared" si="115"/>
        <v>0.56171428571428561</v>
      </c>
      <c r="Q419" s="10">
        <f t="shared" si="116"/>
        <v>0.43828571428571428</v>
      </c>
      <c r="S419" s="28">
        <f t="shared" si="110"/>
        <v>0.5</v>
      </c>
      <c r="T419" s="28">
        <f t="shared" si="111"/>
        <v>0.5</v>
      </c>
      <c r="U419" s="28">
        <f t="shared" si="112"/>
        <v>-7.0000000000000007E-2</v>
      </c>
      <c r="V419" s="28">
        <f t="shared" si="100"/>
        <v>-6.1714285714285722E-2</v>
      </c>
    </row>
    <row r="420" spans="1:22" x14ac:dyDescent="0.3">
      <c r="A420" s="32">
        <v>456</v>
      </c>
      <c r="B420" s="33">
        <v>43672</v>
      </c>
      <c r="C420" s="32" t="s">
        <v>112</v>
      </c>
      <c r="D420" s="32" t="s">
        <v>39</v>
      </c>
      <c r="E420" s="32">
        <v>0.41</v>
      </c>
      <c r="F420" s="32" t="s">
        <v>162</v>
      </c>
      <c r="G420" s="32" t="s">
        <v>49</v>
      </c>
      <c r="H420" s="32">
        <v>0.59</v>
      </c>
      <c r="J420" s="4">
        <v>2</v>
      </c>
      <c r="K420" s="4">
        <v>1.83</v>
      </c>
      <c r="L420" s="4">
        <f>VLOOKUP(D420,'fielding lookup'!A:C,3,FALSE)</f>
        <v>3.1</v>
      </c>
      <c r="M420" s="4">
        <f>VLOOKUP(G420,'fielding lookup'!A:C,3,FALSE)</f>
        <v>16.8</v>
      </c>
      <c r="N420" s="35">
        <f t="shared" si="113"/>
        <v>-1.9571428571428573E-2</v>
      </c>
      <c r="O420" s="35">
        <f t="shared" si="114"/>
        <v>1.9571428571428573E-2</v>
      </c>
      <c r="P420" s="10">
        <f t="shared" si="115"/>
        <v>0.3904285714285714</v>
      </c>
      <c r="Q420" s="10">
        <f t="shared" si="116"/>
        <v>0.60957142857142854</v>
      </c>
      <c r="S420" s="28">
        <f t="shared" si="110"/>
        <v>0.4778067885117494</v>
      </c>
      <c r="T420" s="28">
        <f t="shared" si="111"/>
        <v>0.52219321148825071</v>
      </c>
      <c r="U420" s="28">
        <f t="shared" si="112"/>
        <v>6.7806788511749261E-2</v>
      </c>
      <c r="V420" s="28">
        <f t="shared" si="100"/>
        <v>8.7378217083177834E-2</v>
      </c>
    </row>
    <row r="421" spans="1:22" x14ac:dyDescent="0.3">
      <c r="A421" s="32">
        <v>457</v>
      </c>
      <c r="B421" s="33">
        <v>43672</v>
      </c>
      <c r="C421" s="32" t="s">
        <v>332</v>
      </c>
      <c r="D421" s="32" t="s">
        <v>63</v>
      </c>
      <c r="E421" s="32">
        <v>0.47</v>
      </c>
      <c r="F421" s="32" t="s">
        <v>214</v>
      </c>
      <c r="G421" s="32" t="s">
        <v>38</v>
      </c>
      <c r="H421" s="32">
        <v>0.53</v>
      </c>
      <c r="J421" s="4"/>
      <c r="K421" s="4"/>
      <c r="L421" s="4">
        <f>VLOOKUP(D421,'fielding lookup'!A:C,3,FALSE)</f>
        <v>-29.1</v>
      </c>
      <c r="M421" s="4">
        <f>VLOOKUP(G421,'fielding lookup'!A:C,3,FALSE)</f>
        <v>15.4</v>
      </c>
      <c r="N421" s="35">
        <f t="shared" si="113"/>
        <v>-6.357142857142857E-2</v>
      </c>
      <c r="O421" s="35">
        <f t="shared" si="114"/>
        <v>6.357142857142857E-2</v>
      </c>
      <c r="P421" s="10">
        <f t="shared" si="115"/>
        <v>0.40642857142857142</v>
      </c>
      <c r="Q421" s="10">
        <f t="shared" si="116"/>
        <v>0.59357142857142864</v>
      </c>
      <c r="S421" s="28" t="str">
        <f t="shared" si="110"/>
        <v/>
      </c>
      <c r="T421" s="28" t="str">
        <f t="shared" si="111"/>
        <v/>
      </c>
      <c r="U421" s="28" t="e">
        <f t="shared" si="112"/>
        <v>#VALUE!</v>
      </c>
      <c r="V421" s="28" t="e">
        <f t="shared" si="100"/>
        <v>#VALUE!</v>
      </c>
    </row>
    <row r="422" spans="1:22" x14ac:dyDescent="0.3">
      <c r="A422" s="32">
        <v>458</v>
      </c>
      <c r="B422" s="33">
        <v>43672</v>
      </c>
      <c r="C422" s="32" t="s">
        <v>61</v>
      </c>
      <c r="D422" s="32" t="s">
        <v>28</v>
      </c>
      <c r="E422" s="32">
        <v>0.53</v>
      </c>
      <c r="F422" s="32" t="s">
        <v>71</v>
      </c>
      <c r="G422" s="32" t="s">
        <v>41</v>
      </c>
      <c r="H422" s="32">
        <v>0.47</v>
      </c>
      <c r="J422" s="4">
        <v>2.2000000000000002</v>
      </c>
      <c r="K422" s="4">
        <v>1.71</v>
      </c>
      <c r="L422" s="4">
        <f>VLOOKUP(D422,'fielding lookup'!A:C,3,FALSE)</f>
        <v>-17.3</v>
      </c>
      <c r="M422" s="4">
        <f>VLOOKUP(G422,'fielding lookup'!A:C,3,FALSE)</f>
        <v>-32.6</v>
      </c>
      <c r="N422" s="35">
        <f t="shared" ref="N422:N423" si="117">((L422-M422)/7)/100</f>
        <v>2.185714285714286E-2</v>
      </c>
      <c r="O422" s="35">
        <f t="shared" ref="O422:O423" si="118">(M422-L422)/7/100</f>
        <v>-2.185714285714286E-2</v>
      </c>
      <c r="P422" s="10">
        <f t="shared" ref="P422:P423" si="119">E422+N422</f>
        <v>0.55185714285714293</v>
      </c>
      <c r="Q422" s="10">
        <f t="shared" ref="Q422:Q423" si="120">H422+O422</f>
        <v>0.44814285714285712</v>
      </c>
      <c r="S422" s="28">
        <f t="shared" si="110"/>
        <v>0.4373401534526854</v>
      </c>
      <c r="T422" s="28">
        <f t="shared" si="111"/>
        <v>0.5626598465473146</v>
      </c>
      <c r="U422" s="28">
        <f t="shared" si="112"/>
        <v>-9.2659846547314628E-2</v>
      </c>
      <c r="V422" s="28">
        <f t="shared" si="100"/>
        <v>-0.11451698940445748</v>
      </c>
    </row>
    <row r="423" spans="1:22" x14ac:dyDescent="0.3">
      <c r="A423" s="32">
        <v>0</v>
      </c>
      <c r="B423" s="33">
        <v>43672</v>
      </c>
      <c r="C423" s="32" t="s">
        <v>132</v>
      </c>
      <c r="D423" s="32" t="s">
        <v>75</v>
      </c>
      <c r="E423" s="32">
        <v>0.46</v>
      </c>
      <c r="F423" s="32" t="s">
        <v>149</v>
      </c>
      <c r="G423" s="32" t="s">
        <v>45</v>
      </c>
      <c r="H423" s="32">
        <v>0.54</v>
      </c>
      <c r="J423" s="4">
        <v>2.15</v>
      </c>
      <c r="K423" s="4">
        <v>1.74</v>
      </c>
      <c r="L423" s="4">
        <f>VLOOKUP(D423,'fielding lookup'!A:C,3,FALSE)</f>
        <v>6.1</v>
      </c>
      <c r="M423" s="4">
        <f>VLOOKUP(G423,'fielding lookup'!A:C,3,FALSE)</f>
        <v>8</v>
      </c>
      <c r="N423" s="35">
        <f t="shared" si="117"/>
        <v>-2.7142857142857147E-3</v>
      </c>
      <c r="O423" s="35">
        <f t="shared" si="118"/>
        <v>2.7142857142857147E-3</v>
      </c>
      <c r="P423" s="10">
        <f t="shared" si="119"/>
        <v>0.4572857142857143</v>
      </c>
      <c r="Q423" s="10">
        <f t="shared" si="120"/>
        <v>0.5427142857142857</v>
      </c>
      <c r="S423" s="28">
        <f t="shared" si="110"/>
        <v>0.4473007712082262</v>
      </c>
      <c r="T423" s="28">
        <f t="shared" si="111"/>
        <v>0.55269922879177369</v>
      </c>
      <c r="U423" s="28">
        <f t="shared" si="112"/>
        <v>-1.2699228791773653E-2</v>
      </c>
      <c r="V423" s="28">
        <f t="shared" si="100"/>
        <v>-9.9849430774879844E-3</v>
      </c>
    </row>
    <row r="424" spans="1:22" x14ac:dyDescent="0.3">
      <c r="A424" s="32">
        <v>460</v>
      </c>
      <c r="B424" s="33">
        <v>43673</v>
      </c>
      <c r="C424" s="32" t="s">
        <v>196</v>
      </c>
      <c r="D424" s="32" t="s">
        <v>53</v>
      </c>
      <c r="E424" s="32">
        <v>0.49</v>
      </c>
      <c r="F424" s="32" t="s">
        <v>333</v>
      </c>
      <c r="G424" s="32" t="s">
        <v>51</v>
      </c>
      <c r="H424" s="32">
        <v>0.51</v>
      </c>
      <c r="J424" s="4"/>
      <c r="K424" s="4"/>
      <c r="L424" s="4">
        <f>VLOOKUP(D424,'fielding lookup'!A:C,3,FALSE)</f>
        <v>10.199999999999999</v>
      </c>
      <c r="M424" s="4">
        <f>VLOOKUP(G424,'fielding lookup'!A:C,3,FALSE)</f>
        <v>-18.600000000000001</v>
      </c>
      <c r="N424" s="35">
        <f t="shared" ref="N424:N437" si="121">((L424-M424)/7)/100</f>
        <v>4.1142857142857148E-2</v>
      </c>
      <c r="O424" s="35">
        <f t="shared" ref="O424:O437" si="122">(M424-L424)/7/100</f>
        <v>-4.1142857142857148E-2</v>
      </c>
      <c r="P424" s="10">
        <f t="shared" ref="P424:P437" si="123">E424+N424</f>
        <v>0.53114285714285714</v>
      </c>
      <c r="Q424" s="10">
        <f t="shared" ref="Q424:Q437" si="124">H424+O424</f>
        <v>0.46885714285714286</v>
      </c>
      <c r="S424" s="28" t="str">
        <f t="shared" ref="S424:S439" si="125">IFERROR((100-(J424/(SUM(J424:K424))*100))/100,"")</f>
        <v/>
      </c>
      <c r="T424" s="28" t="str">
        <f t="shared" ref="T424:T439" si="126">IFERROR((100-(K424/(SUM(J424:K424))*100))/100,"")</f>
        <v/>
      </c>
      <c r="U424" s="28" t="e">
        <f t="shared" ref="U424:U439" si="127">H424-T424</f>
        <v>#VALUE!</v>
      </c>
      <c r="V424" s="28" t="e">
        <f t="shared" ref="V424:V439" si="128">Q424-T424</f>
        <v>#VALUE!</v>
      </c>
    </row>
    <row r="425" spans="1:22" x14ac:dyDescent="0.3">
      <c r="A425" s="32">
        <v>461</v>
      </c>
      <c r="B425" s="33">
        <v>43673</v>
      </c>
      <c r="C425" s="32" t="s">
        <v>125</v>
      </c>
      <c r="D425" s="32" t="s">
        <v>36</v>
      </c>
      <c r="E425" s="32">
        <v>0.48</v>
      </c>
      <c r="F425" s="32" t="s">
        <v>104</v>
      </c>
      <c r="G425" s="32" t="s">
        <v>30</v>
      </c>
      <c r="H425" s="32">
        <v>0.52</v>
      </c>
      <c r="J425" s="4">
        <v>2.2000000000000002</v>
      </c>
      <c r="K425" s="4">
        <v>1.71</v>
      </c>
      <c r="L425" s="4">
        <f>VLOOKUP(D425,'fielding lookup'!A:C,3,FALSE)</f>
        <v>-8.3000000000000007</v>
      </c>
      <c r="M425" s="4">
        <f>VLOOKUP(G425,'fielding lookup'!A:C,3,FALSE)</f>
        <v>0.9</v>
      </c>
      <c r="N425" s="35">
        <f t="shared" si="121"/>
        <v>-1.3142857142857145E-2</v>
      </c>
      <c r="O425" s="35">
        <f t="shared" si="122"/>
        <v>1.3142857142857145E-2</v>
      </c>
      <c r="P425" s="10">
        <f t="shared" si="123"/>
        <v>0.46685714285714286</v>
      </c>
      <c r="Q425" s="10">
        <f t="shared" si="124"/>
        <v>0.53314285714285714</v>
      </c>
      <c r="S425" s="28">
        <f t="shared" si="125"/>
        <v>0.4373401534526854</v>
      </c>
      <c r="T425" s="28">
        <f t="shared" si="126"/>
        <v>0.5626598465473146</v>
      </c>
      <c r="U425" s="28">
        <f t="shared" si="127"/>
        <v>-4.2659846547314584E-2</v>
      </c>
      <c r="V425" s="28">
        <f t="shared" si="128"/>
        <v>-2.9516989404457461E-2</v>
      </c>
    </row>
    <row r="426" spans="1:22" x14ac:dyDescent="0.3">
      <c r="A426" s="32">
        <v>462</v>
      </c>
      <c r="B426" s="33">
        <v>43673</v>
      </c>
      <c r="C426" s="32" t="s">
        <v>97</v>
      </c>
      <c r="D426" s="32" t="s">
        <v>17</v>
      </c>
      <c r="E426" s="32">
        <v>0.61</v>
      </c>
      <c r="F426" s="32" t="s">
        <v>334</v>
      </c>
      <c r="G426" s="32" t="s">
        <v>47</v>
      </c>
      <c r="H426" s="32">
        <v>0.39</v>
      </c>
      <c r="J426" s="4">
        <v>1.52</v>
      </c>
      <c r="K426" s="4">
        <v>2.67</v>
      </c>
      <c r="L426" s="4">
        <f>VLOOKUP(D426,'fielding lookup'!A:C,3,FALSE)</f>
        <v>9.1</v>
      </c>
      <c r="M426" s="4">
        <f>VLOOKUP(G426,'fielding lookup'!A:C,3,FALSE)</f>
        <v>-10.1</v>
      </c>
      <c r="N426" s="35">
        <f t="shared" si="121"/>
        <v>2.7428571428571427E-2</v>
      </c>
      <c r="O426" s="35">
        <f t="shared" si="122"/>
        <v>-2.7428571428571427E-2</v>
      </c>
      <c r="P426" s="10">
        <f t="shared" si="123"/>
        <v>0.63742857142857146</v>
      </c>
      <c r="Q426" s="10">
        <f t="shared" si="124"/>
        <v>0.3625714285714286</v>
      </c>
      <c r="S426" s="28">
        <f t="shared" si="125"/>
        <v>0.63723150357995229</v>
      </c>
      <c r="T426" s="28">
        <f t="shared" si="126"/>
        <v>0.36276849642004771</v>
      </c>
      <c r="U426" s="28">
        <f t="shared" si="127"/>
        <v>2.7231503579952299E-2</v>
      </c>
      <c r="V426" s="28">
        <f t="shared" si="128"/>
        <v>-1.9706784861911464E-4</v>
      </c>
    </row>
    <row r="427" spans="1:22" x14ac:dyDescent="0.3">
      <c r="A427" s="32">
        <v>463</v>
      </c>
      <c r="B427" s="33">
        <v>43673</v>
      </c>
      <c r="C427" s="32" t="s">
        <v>335</v>
      </c>
      <c r="D427" s="32" t="s">
        <v>28</v>
      </c>
      <c r="E427" s="32">
        <v>0.47</v>
      </c>
      <c r="F427" s="32" t="s">
        <v>40</v>
      </c>
      <c r="G427" s="32" t="s">
        <v>41</v>
      </c>
      <c r="H427" s="32">
        <v>0.53</v>
      </c>
      <c r="J427" s="4">
        <v>2.25</v>
      </c>
      <c r="K427" s="4">
        <v>1.68</v>
      </c>
      <c r="L427" s="4">
        <f>VLOOKUP(D427,'fielding lookup'!A:C,3,FALSE)</f>
        <v>-17.3</v>
      </c>
      <c r="M427" s="4">
        <f>VLOOKUP(G427,'fielding lookup'!A:C,3,FALSE)</f>
        <v>-32.6</v>
      </c>
      <c r="N427" s="35">
        <f t="shared" si="121"/>
        <v>2.185714285714286E-2</v>
      </c>
      <c r="O427" s="35">
        <f t="shared" si="122"/>
        <v>-2.185714285714286E-2</v>
      </c>
      <c r="P427" s="10">
        <f t="shared" si="123"/>
        <v>0.49185714285714283</v>
      </c>
      <c r="Q427" s="10">
        <f t="shared" si="124"/>
        <v>0.50814285714285712</v>
      </c>
      <c r="S427" s="28">
        <f t="shared" si="125"/>
        <v>0.42748091603053434</v>
      </c>
      <c r="T427" s="28">
        <f t="shared" si="126"/>
        <v>0.57251908396946571</v>
      </c>
      <c r="U427" s="28">
        <f t="shared" si="127"/>
        <v>-4.2519083969465687E-2</v>
      </c>
      <c r="V427" s="28">
        <f t="shared" si="128"/>
        <v>-6.4376226826608596E-2</v>
      </c>
    </row>
    <row r="428" spans="1:22" x14ac:dyDescent="0.3">
      <c r="A428" s="32">
        <v>464</v>
      </c>
      <c r="B428" s="33">
        <v>43673</v>
      </c>
      <c r="C428" s="32" t="s">
        <v>336</v>
      </c>
      <c r="D428" s="32" t="s">
        <v>15</v>
      </c>
      <c r="E428" s="32">
        <v>0.49</v>
      </c>
      <c r="F428" s="32" t="s">
        <v>263</v>
      </c>
      <c r="G428" s="32" t="s">
        <v>25</v>
      </c>
      <c r="H428" s="32">
        <v>0.51</v>
      </c>
      <c r="J428" s="4">
        <v>1.76</v>
      </c>
      <c r="K428" s="4">
        <v>2.1</v>
      </c>
      <c r="L428" s="4">
        <f>VLOOKUP(D428,'fielding lookup'!A:C,3,FALSE)</f>
        <v>18.5</v>
      </c>
      <c r="M428" s="4">
        <f>VLOOKUP(G428,'fielding lookup'!A:C,3,FALSE)</f>
        <v>2.4</v>
      </c>
      <c r="N428" s="35">
        <f t="shared" si="121"/>
        <v>2.3000000000000003E-2</v>
      </c>
      <c r="O428" s="35">
        <f t="shared" si="122"/>
        <v>-2.3000000000000003E-2</v>
      </c>
      <c r="P428" s="10">
        <f t="shared" si="123"/>
        <v>0.51300000000000001</v>
      </c>
      <c r="Q428" s="10">
        <f t="shared" si="124"/>
        <v>0.48699999999999999</v>
      </c>
      <c r="S428" s="28">
        <f t="shared" si="125"/>
        <v>0.54404145077720212</v>
      </c>
      <c r="T428" s="28">
        <f t="shared" si="126"/>
        <v>0.45595854922279799</v>
      </c>
      <c r="U428" s="28">
        <f t="shared" si="127"/>
        <v>5.4041450777202016E-2</v>
      </c>
      <c r="V428" s="28">
        <f t="shared" si="128"/>
        <v>3.1041450777201995E-2</v>
      </c>
    </row>
    <row r="429" spans="1:22" x14ac:dyDescent="0.3">
      <c r="A429" s="32">
        <v>465</v>
      </c>
      <c r="B429" s="33">
        <v>43673</v>
      </c>
      <c r="C429" s="32" t="s">
        <v>60</v>
      </c>
      <c r="D429" s="32" t="s">
        <v>21</v>
      </c>
      <c r="E429" s="32">
        <v>0.55000000000000004</v>
      </c>
      <c r="F429" s="32" t="s">
        <v>102</v>
      </c>
      <c r="G429" s="32" t="s">
        <v>27</v>
      </c>
      <c r="H429" s="32">
        <v>0.45</v>
      </c>
      <c r="J429" s="4">
        <v>1.76</v>
      </c>
      <c r="K429" s="4">
        <v>2.1</v>
      </c>
      <c r="L429" s="4">
        <f>VLOOKUP(D429,'fielding lookup'!A:C,3,FALSE)</f>
        <v>-7.9</v>
      </c>
      <c r="M429" s="4">
        <f>VLOOKUP(G429,'fielding lookup'!A:C,3,FALSE)</f>
        <v>12</v>
      </c>
      <c r="N429" s="35">
        <f t="shared" si="121"/>
        <v>-2.8428571428571425E-2</v>
      </c>
      <c r="O429" s="35">
        <f t="shared" si="122"/>
        <v>2.8428571428571425E-2</v>
      </c>
      <c r="P429" s="10">
        <f t="shared" si="123"/>
        <v>0.52157142857142857</v>
      </c>
      <c r="Q429" s="10">
        <f t="shared" si="124"/>
        <v>0.47842857142857143</v>
      </c>
      <c r="S429" s="28">
        <f t="shared" si="125"/>
        <v>0.54404145077720212</v>
      </c>
      <c r="T429" s="28">
        <f t="shared" si="126"/>
        <v>0.45595854922279799</v>
      </c>
      <c r="U429" s="28">
        <f t="shared" si="127"/>
        <v>-5.9585492227979819E-3</v>
      </c>
      <c r="V429" s="28">
        <f t="shared" si="128"/>
        <v>2.2470022205773432E-2</v>
      </c>
    </row>
    <row r="430" spans="1:22" x14ac:dyDescent="0.3">
      <c r="A430" s="32">
        <v>466</v>
      </c>
      <c r="B430" s="33">
        <v>43673</v>
      </c>
      <c r="C430" s="32" t="s">
        <v>64</v>
      </c>
      <c r="D430" s="32" t="s">
        <v>65</v>
      </c>
      <c r="E430" s="32">
        <v>0.61</v>
      </c>
      <c r="F430" s="32" t="s">
        <v>130</v>
      </c>
      <c r="G430" s="32" t="s">
        <v>62</v>
      </c>
      <c r="H430" s="32">
        <v>0.39</v>
      </c>
      <c r="J430" s="4">
        <v>1.52</v>
      </c>
      <c r="K430" s="4">
        <v>2.67</v>
      </c>
      <c r="L430" s="4">
        <f>VLOOKUP(D430,'fielding lookup'!A:C,3,FALSE)</f>
        <v>19.7</v>
      </c>
      <c r="M430" s="4">
        <f>VLOOKUP(G430,'fielding lookup'!A:C,3,FALSE)</f>
        <v>-8.8000000000000007</v>
      </c>
      <c r="N430" s="35">
        <f t="shared" si="121"/>
        <v>4.071428571428571E-2</v>
      </c>
      <c r="O430" s="35">
        <f t="shared" si="122"/>
        <v>-4.071428571428571E-2</v>
      </c>
      <c r="P430" s="10">
        <f t="shared" si="123"/>
        <v>0.65071428571428569</v>
      </c>
      <c r="Q430" s="10">
        <f t="shared" si="124"/>
        <v>0.34928571428571431</v>
      </c>
      <c r="S430" s="28">
        <f t="shared" si="125"/>
        <v>0.63723150357995229</v>
      </c>
      <c r="T430" s="28">
        <f t="shared" si="126"/>
        <v>0.36276849642004771</v>
      </c>
      <c r="U430" s="28">
        <f t="shared" si="127"/>
        <v>2.7231503579952299E-2</v>
      </c>
      <c r="V430" s="28">
        <f t="shared" si="128"/>
        <v>-1.3482782134333404E-2</v>
      </c>
    </row>
    <row r="431" spans="1:22" x14ac:dyDescent="0.3">
      <c r="A431" s="32">
        <v>467</v>
      </c>
      <c r="B431" s="33">
        <v>43673</v>
      </c>
      <c r="C431" s="32" t="s">
        <v>18</v>
      </c>
      <c r="D431" s="32" t="s">
        <v>19</v>
      </c>
      <c r="E431" s="32">
        <v>0.47</v>
      </c>
      <c r="F431" s="32" t="s">
        <v>54</v>
      </c>
      <c r="G431" s="32" t="s">
        <v>55</v>
      </c>
      <c r="H431" s="32">
        <v>0.53</v>
      </c>
      <c r="J431" s="4">
        <v>1.95</v>
      </c>
      <c r="K431" s="4">
        <v>1.86</v>
      </c>
      <c r="L431" s="4">
        <f>VLOOKUP(D431,'fielding lookup'!A:C,3,FALSE)</f>
        <v>14.3</v>
      </c>
      <c r="M431" s="4">
        <f>VLOOKUP(G431,'fielding lookup'!A:C,3,FALSE)</f>
        <v>2</v>
      </c>
      <c r="N431" s="35">
        <f t="shared" si="121"/>
        <v>1.7571428571428575E-2</v>
      </c>
      <c r="O431" s="35">
        <f t="shared" si="122"/>
        <v>-1.7571428571428575E-2</v>
      </c>
      <c r="P431" s="10">
        <f t="shared" si="123"/>
        <v>0.48757142857142854</v>
      </c>
      <c r="Q431" s="10">
        <f t="shared" si="124"/>
        <v>0.51242857142857146</v>
      </c>
      <c r="S431" s="28">
        <f t="shared" si="125"/>
        <v>0.48818897637795272</v>
      </c>
      <c r="T431" s="28">
        <f t="shared" si="126"/>
        <v>0.51181102362204722</v>
      </c>
      <c r="U431" s="28">
        <f t="shared" si="127"/>
        <v>1.8188976377952804E-2</v>
      </c>
      <c r="V431" s="28">
        <f t="shared" si="128"/>
        <v>6.1754780652423236E-4</v>
      </c>
    </row>
    <row r="432" spans="1:22" x14ac:dyDescent="0.3">
      <c r="A432" s="32">
        <v>468</v>
      </c>
      <c r="B432" s="33">
        <v>43673</v>
      </c>
      <c r="C432" s="32" t="s">
        <v>337</v>
      </c>
      <c r="D432" s="32" t="s">
        <v>59</v>
      </c>
      <c r="E432" s="32">
        <v>0.49</v>
      </c>
      <c r="F432" s="32" t="s">
        <v>216</v>
      </c>
      <c r="G432" s="32" t="s">
        <v>23</v>
      </c>
      <c r="H432" s="32">
        <v>0.51</v>
      </c>
      <c r="J432" s="4"/>
      <c r="K432" s="4"/>
      <c r="L432" s="4">
        <f>VLOOKUP(D432,'fielding lookup'!A:C,3,FALSE)</f>
        <v>-8.6999999999999993</v>
      </c>
      <c r="M432" s="4">
        <f>VLOOKUP(G432,'fielding lookup'!A:C,3,FALSE)</f>
        <v>4.0999999999999996</v>
      </c>
      <c r="N432" s="35">
        <f t="shared" si="121"/>
        <v>-1.8285714285714284E-2</v>
      </c>
      <c r="O432" s="35">
        <f t="shared" si="122"/>
        <v>1.8285714285714284E-2</v>
      </c>
      <c r="P432" s="10">
        <f t="shared" si="123"/>
        <v>0.4717142857142857</v>
      </c>
      <c r="Q432" s="10">
        <f t="shared" si="124"/>
        <v>0.52828571428571425</v>
      </c>
      <c r="S432" s="28" t="str">
        <f t="shared" si="125"/>
        <v/>
      </c>
      <c r="T432" s="28" t="str">
        <f t="shared" si="126"/>
        <v/>
      </c>
      <c r="U432" s="28" t="e">
        <f t="shared" si="127"/>
        <v>#VALUE!</v>
      </c>
      <c r="V432" s="28" t="e">
        <f t="shared" si="128"/>
        <v>#VALUE!</v>
      </c>
    </row>
    <row r="433" spans="1:22" x14ac:dyDescent="0.3">
      <c r="A433" s="32">
        <v>469</v>
      </c>
      <c r="B433" s="33">
        <v>43673</v>
      </c>
      <c r="C433" s="32" t="s">
        <v>272</v>
      </c>
      <c r="D433" s="32" t="s">
        <v>16</v>
      </c>
      <c r="E433" s="32">
        <v>0.5</v>
      </c>
      <c r="F433" s="32" t="s">
        <v>133</v>
      </c>
      <c r="G433" s="32" t="s">
        <v>57</v>
      </c>
      <c r="H433" s="32">
        <v>0.5</v>
      </c>
      <c r="J433" s="4">
        <v>2.1</v>
      </c>
      <c r="K433" s="4">
        <v>1.76</v>
      </c>
      <c r="L433" s="4">
        <f>VLOOKUP(D433,'fielding lookup'!A:C,3,FALSE)</f>
        <v>-18</v>
      </c>
      <c r="M433" s="4">
        <f>VLOOKUP(G433,'fielding lookup'!A:C,3,FALSE)</f>
        <v>-23.5</v>
      </c>
      <c r="N433" s="35">
        <f t="shared" si="121"/>
        <v>7.8571428571428577E-3</v>
      </c>
      <c r="O433" s="35">
        <f t="shared" si="122"/>
        <v>-7.8571428571428577E-3</v>
      </c>
      <c r="P433" s="10">
        <f t="shared" si="123"/>
        <v>0.5078571428571429</v>
      </c>
      <c r="Q433" s="10">
        <f t="shared" si="124"/>
        <v>0.49214285714285716</v>
      </c>
      <c r="S433" s="28">
        <f t="shared" si="125"/>
        <v>0.45595854922279799</v>
      </c>
      <c r="T433" s="28">
        <f t="shared" si="126"/>
        <v>0.54404145077720212</v>
      </c>
      <c r="U433" s="28">
        <f t="shared" si="127"/>
        <v>-4.4041450777202118E-2</v>
      </c>
      <c r="V433" s="28">
        <f t="shared" si="128"/>
        <v>-5.1898593634344958E-2</v>
      </c>
    </row>
    <row r="434" spans="1:22" x14ac:dyDescent="0.3">
      <c r="A434" s="32">
        <v>470</v>
      </c>
      <c r="B434" s="33">
        <v>43673</v>
      </c>
      <c r="C434" s="32" t="s">
        <v>338</v>
      </c>
      <c r="D434" s="32" t="s">
        <v>32</v>
      </c>
      <c r="E434" s="32">
        <v>0.61</v>
      </c>
      <c r="F434" s="32" t="s">
        <v>221</v>
      </c>
      <c r="G434" s="32" t="s">
        <v>67</v>
      </c>
      <c r="H434" s="32">
        <v>0.39</v>
      </c>
      <c r="J434" s="4">
        <v>1.44</v>
      </c>
      <c r="K434" s="4">
        <v>2.85</v>
      </c>
      <c r="L434" s="4">
        <f>VLOOKUP(D434,'fielding lookup'!A:C,3,FALSE)</f>
        <v>4.7</v>
      </c>
      <c r="M434" s="4">
        <f>VLOOKUP(G434,'fielding lookup'!A:C,3,FALSE)</f>
        <v>21.2</v>
      </c>
      <c r="N434" s="35">
        <f t="shared" si="121"/>
        <v>-2.3571428571428573E-2</v>
      </c>
      <c r="O434" s="35">
        <f t="shared" si="122"/>
        <v>2.3571428571428573E-2</v>
      </c>
      <c r="P434" s="10">
        <f t="shared" si="123"/>
        <v>0.58642857142857141</v>
      </c>
      <c r="Q434" s="10">
        <f t="shared" si="124"/>
        <v>0.41357142857142859</v>
      </c>
      <c r="S434" s="28">
        <f t="shared" si="125"/>
        <v>0.66433566433566438</v>
      </c>
      <c r="T434" s="28">
        <f t="shared" si="126"/>
        <v>0.33566433566433562</v>
      </c>
      <c r="U434" s="28">
        <f t="shared" si="127"/>
        <v>5.4335664335664391E-2</v>
      </c>
      <c r="V434" s="28">
        <f t="shared" si="128"/>
        <v>7.7907092907092967E-2</v>
      </c>
    </row>
    <row r="435" spans="1:22" x14ac:dyDescent="0.3">
      <c r="A435" s="32">
        <v>471</v>
      </c>
      <c r="B435" s="33">
        <v>43673</v>
      </c>
      <c r="C435" s="32" t="s">
        <v>117</v>
      </c>
      <c r="D435" s="32" t="s">
        <v>75</v>
      </c>
      <c r="E435" s="32">
        <v>0.43</v>
      </c>
      <c r="F435" s="32" t="s">
        <v>169</v>
      </c>
      <c r="G435" s="32" t="s">
        <v>45</v>
      </c>
      <c r="H435" s="32">
        <v>0.56999999999999995</v>
      </c>
      <c r="J435" s="4"/>
      <c r="K435" s="4"/>
      <c r="L435" s="4">
        <f>VLOOKUP(D435,'fielding lookup'!A:C,3,FALSE)</f>
        <v>6.1</v>
      </c>
      <c r="M435" s="4">
        <f>VLOOKUP(G435,'fielding lookup'!A:C,3,FALSE)</f>
        <v>8</v>
      </c>
      <c r="N435" s="35">
        <f t="shared" si="121"/>
        <v>-2.7142857142857147E-3</v>
      </c>
      <c r="O435" s="35">
        <f t="shared" si="122"/>
        <v>2.7142857142857147E-3</v>
      </c>
      <c r="P435" s="10">
        <f t="shared" si="123"/>
        <v>0.42728571428571427</v>
      </c>
      <c r="Q435" s="10">
        <f t="shared" si="124"/>
        <v>0.57271428571428562</v>
      </c>
      <c r="S435" s="28" t="str">
        <f t="shared" si="125"/>
        <v/>
      </c>
      <c r="T435" s="28" t="str">
        <f t="shared" si="126"/>
        <v/>
      </c>
      <c r="U435" s="28" t="e">
        <f t="shared" si="127"/>
        <v>#VALUE!</v>
      </c>
      <c r="V435" s="28" t="e">
        <f t="shared" si="128"/>
        <v>#VALUE!</v>
      </c>
    </row>
    <row r="436" spans="1:22" x14ac:dyDescent="0.3">
      <c r="A436" s="32">
        <v>472</v>
      </c>
      <c r="B436" s="33">
        <v>43673</v>
      </c>
      <c r="C436" s="32" t="s">
        <v>339</v>
      </c>
      <c r="D436" s="32" t="s">
        <v>63</v>
      </c>
      <c r="E436" s="32">
        <v>0.42</v>
      </c>
      <c r="F436" s="32" t="s">
        <v>37</v>
      </c>
      <c r="G436" s="32" t="s">
        <v>38</v>
      </c>
      <c r="H436" s="32">
        <v>0.57999999999999996</v>
      </c>
      <c r="J436" s="4"/>
      <c r="K436" s="4"/>
      <c r="L436" s="4">
        <f>VLOOKUP(D436,'fielding lookup'!A:C,3,FALSE)</f>
        <v>-29.1</v>
      </c>
      <c r="M436" s="4">
        <f>VLOOKUP(G436,'fielding lookup'!A:C,3,FALSE)</f>
        <v>15.4</v>
      </c>
      <c r="N436" s="35">
        <f t="shared" si="121"/>
        <v>-6.357142857142857E-2</v>
      </c>
      <c r="O436" s="35">
        <f t="shared" si="122"/>
        <v>6.357142857142857E-2</v>
      </c>
      <c r="P436" s="10">
        <f t="shared" si="123"/>
        <v>0.35642857142857143</v>
      </c>
      <c r="Q436" s="10">
        <f t="shared" si="124"/>
        <v>0.64357142857142857</v>
      </c>
      <c r="S436" s="28" t="str">
        <f t="shared" si="125"/>
        <v/>
      </c>
      <c r="T436" s="28" t="str">
        <f t="shared" si="126"/>
        <v/>
      </c>
      <c r="U436" s="28" t="e">
        <f t="shared" si="127"/>
        <v>#VALUE!</v>
      </c>
      <c r="V436" s="28" t="e">
        <f t="shared" si="128"/>
        <v>#VALUE!</v>
      </c>
    </row>
    <row r="437" spans="1:22" x14ac:dyDescent="0.3">
      <c r="A437" s="32">
        <v>0</v>
      </c>
      <c r="B437" s="33">
        <v>43673</v>
      </c>
      <c r="C437" s="32" t="s">
        <v>122</v>
      </c>
      <c r="D437" s="32" t="s">
        <v>39</v>
      </c>
      <c r="E437" s="32">
        <v>0.39</v>
      </c>
      <c r="F437" s="32" t="s">
        <v>115</v>
      </c>
      <c r="G437" s="32" t="s">
        <v>49</v>
      </c>
      <c r="H437" s="32">
        <v>0.61</v>
      </c>
      <c r="J437" s="4">
        <v>2.4500000000000002</v>
      </c>
      <c r="K437" s="4">
        <v>1.6</v>
      </c>
      <c r="L437" s="4">
        <f>VLOOKUP(D437,'fielding lookup'!A:C,3,FALSE)</f>
        <v>3.1</v>
      </c>
      <c r="M437" s="4">
        <f>VLOOKUP(G437,'fielding lookup'!A:C,3,FALSE)</f>
        <v>16.8</v>
      </c>
      <c r="N437" s="35">
        <f t="shared" si="121"/>
        <v>-1.9571428571428573E-2</v>
      </c>
      <c r="O437" s="35">
        <f t="shared" si="122"/>
        <v>1.9571428571428573E-2</v>
      </c>
      <c r="P437" s="10">
        <f t="shared" si="123"/>
        <v>0.37042857142857144</v>
      </c>
      <c r="Q437" s="10">
        <f t="shared" si="124"/>
        <v>0.62957142857142856</v>
      </c>
      <c r="S437" s="28">
        <f t="shared" si="125"/>
        <v>0.39506172839506187</v>
      </c>
      <c r="T437" s="28">
        <f t="shared" si="126"/>
        <v>0.60493827160493829</v>
      </c>
      <c r="U437" s="28">
        <f t="shared" si="127"/>
        <v>5.0617283950616931E-3</v>
      </c>
      <c r="V437" s="28">
        <f t="shared" si="128"/>
        <v>2.4633156966490266E-2</v>
      </c>
    </row>
    <row r="438" spans="1:22" x14ac:dyDescent="0.3">
      <c r="A438" s="32">
        <v>480</v>
      </c>
      <c r="B438" s="33">
        <v>43675</v>
      </c>
      <c r="C438" s="32" t="s">
        <v>277</v>
      </c>
      <c r="D438" s="32" t="s">
        <v>21</v>
      </c>
      <c r="E438" s="32">
        <v>0.47</v>
      </c>
      <c r="F438" s="32" t="s">
        <v>174</v>
      </c>
      <c r="G438" s="32" t="s">
        <v>47</v>
      </c>
      <c r="H438" s="32">
        <v>0.53</v>
      </c>
      <c r="J438" s="4">
        <v>2.2999999999999998</v>
      </c>
      <c r="K438" s="4">
        <v>1.66</v>
      </c>
      <c r="P438" s="10">
        <f t="shared" ref="P438:P443" si="129">E438+N438</f>
        <v>0.47</v>
      </c>
      <c r="Q438" s="10">
        <f t="shared" ref="Q438:Q443" si="130">H438+O438</f>
        <v>0.53</v>
      </c>
      <c r="S438" s="28">
        <f t="shared" si="125"/>
        <v>0.41919191919191923</v>
      </c>
      <c r="T438" s="28">
        <f t="shared" si="126"/>
        <v>0.58080808080808088</v>
      </c>
      <c r="U438" s="28">
        <f t="shared" si="127"/>
        <v>-5.0808080808080858E-2</v>
      </c>
      <c r="V438" s="28">
        <f t="shared" si="128"/>
        <v>-5.0808080808080858E-2</v>
      </c>
    </row>
    <row r="439" spans="1:22" x14ac:dyDescent="0.3">
      <c r="A439" s="32">
        <v>481</v>
      </c>
      <c r="B439" s="33">
        <v>43675</v>
      </c>
      <c r="C439" s="32" t="s">
        <v>134</v>
      </c>
      <c r="D439" s="32" t="s">
        <v>16</v>
      </c>
      <c r="E439" s="32">
        <v>0.46</v>
      </c>
      <c r="F439" s="32" t="s">
        <v>109</v>
      </c>
      <c r="G439" s="32" t="s">
        <v>23</v>
      </c>
      <c r="H439" s="32">
        <v>0.54</v>
      </c>
      <c r="J439" s="4">
        <v>2.6</v>
      </c>
      <c r="K439" s="4">
        <v>1.55</v>
      </c>
      <c r="P439" s="10">
        <f t="shared" si="129"/>
        <v>0.46</v>
      </c>
      <c r="Q439" s="10">
        <f t="shared" si="130"/>
        <v>0.54</v>
      </c>
      <c r="S439" s="28">
        <f t="shared" si="125"/>
        <v>0.37349397590361444</v>
      </c>
      <c r="T439" s="28">
        <f t="shared" si="126"/>
        <v>0.62650602409638556</v>
      </c>
      <c r="U439" s="28">
        <f t="shared" si="127"/>
        <v>-8.6506024096385525E-2</v>
      </c>
      <c r="V439" s="28">
        <f t="shared" si="128"/>
        <v>-8.6506024096385525E-2</v>
      </c>
    </row>
    <row r="440" spans="1:22" x14ac:dyDescent="0.3">
      <c r="A440" s="32">
        <v>482</v>
      </c>
      <c r="B440" s="33">
        <v>43675</v>
      </c>
      <c r="C440" s="32" t="s">
        <v>123</v>
      </c>
      <c r="D440" s="32" t="s">
        <v>15</v>
      </c>
      <c r="E440" s="32">
        <v>0.54</v>
      </c>
      <c r="F440" s="32" t="s">
        <v>24</v>
      </c>
      <c r="G440" s="32" t="s">
        <v>25</v>
      </c>
      <c r="H440" s="32">
        <v>0.46</v>
      </c>
      <c r="J440" s="4">
        <v>1.86</v>
      </c>
      <c r="K440" s="4">
        <v>1.95</v>
      </c>
      <c r="P440" s="10">
        <f t="shared" si="129"/>
        <v>0.54</v>
      </c>
      <c r="Q440" s="10">
        <f t="shared" si="130"/>
        <v>0.46</v>
      </c>
      <c r="S440" s="28">
        <f t="shared" ref="S440:S443" si="131">IFERROR((100-(J440/(SUM(J440:K440))*100))/100,"")</f>
        <v>0.51181102362204722</v>
      </c>
      <c r="T440" s="28">
        <f t="shared" ref="T440:T443" si="132">IFERROR((100-(K440/(SUM(J440:K440))*100))/100,"")</f>
        <v>0.48818897637795272</v>
      </c>
      <c r="U440" s="28">
        <f t="shared" ref="U440:U443" si="133">H440-T440</f>
        <v>-2.8188976377952701E-2</v>
      </c>
      <c r="V440" s="28">
        <f t="shared" ref="V440:V443" si="134">Q440-T440</f>
        <v>-2.8188976377952701E-2</v>
      </c>
    </row>
    <row r="441" spans="1:22" x14ac:dyDescent="0.3">
      <c r="A441" s="32">
        <v>483</v>
      </c>
      <c r="B441" s="33">
        <v>43675</v>
      </c>
      <c r="C441" s="32" t="s">
        <v>340</v>
      </c>
      <c r="D441" s="32" t="s">
        <v>51</v>
      </c>
      <c r="E441" s="32">
        <v>0.51</v>
      </c>
      <c r="F441" s="32" t="s">
        <v>213</v>
      </c>
      <c r="G441" s="32" t="s">
        <v>67</v>
      </c>
      <c r="H441" s="32">
        <v>0.49</v>
      </c>
      <c r="J441" s="4">
        <v>1.95</v>
      </c>
      <c r="K441" s="4">
        <v>1.86</v>
      </c>
      <c r="P441" s="10">
        <f t="shared" si="129"/>
        <v>0.51</v>
      </c>
      <c r="Q441" s="10">
        <f t="shared" si="130"/>
        <v>0.49</v>
      </c>
      <c r="S441" s="28">
        <f t="shared" si="131"/>
        <v>0.48818897637795272</v>
      </c>
      <c r="T441" s="28">
        <f t="shared" si="132"/>
        <v>0.51181102362204722</v>
      </c>
      <c r="U441" s="28">
        <f t="shared" si="133"/>
        <v>-2.1811023622047232E-2</v>
      </c>
      <c r="V441" s="28">
        <f t="shared" si="134"/>
        <v>-2.1811023622047232E-2</v>
      </c>
    </row>
    <row r="442" spans="1:22" x14ac:dyDescent="0.3">
      <c r="A442" s="32">
        <v>484</v>
      </c>
      <c r="B442" s="33">
        <v>43675</v>
      </c>
      <c r="C442" s="32" t="s">
        <v>197</v>
      </c>
      <c r="D442" s="32" t="s">
        <v>17</v>
      </c>
      <c r="E442" s="32">
        <v>0.57999999999999996</v>
      </c>
      <c r="F442" s="32" t="s">
        <v>92</v>
      </c>
      <c r="G442" s="32" t="s">
        <v>59</v>
      </c>
      <c r="H442" s="32">
        <v>0.42</v>
      </c>
      <c r="J442" s="4">
        <v>1.68</v>
      </c>
      <c r="K442" s="4">
        <v>2.25</v>
      </c>
      <c r="P442" s="10">
        <f t="shared" si="129"/>
        <v>0.57999999999999996</v>
      </c>
      <c r="Q442" s="10">
        <f t="shared" si="130"/>
        <v>0.42</v>
      </c>
      <c r="S442" s="28">
        <f t="shared" si="131"/>
        <v>0.57251908396946571</v>
      </c>
      <c r="T442" s="28">
        <f t="shared" si="132"/>
        <v>0.42748091603053434</v>
      </c>
      <c r="U442" s="28">
        <f t="shared" si="133"/>
        <v>-7.4809160305343569E-3</v>
      </c>
      <c r="V442" s="28">
        <f t="shared" si="134"/>
        <v>-7.4809160305343569E-3</v>
      </c>
    </row>
    <row r="443" spans="1:22" x14ac:dyDescent="0.3">
      <c r="A443" s="32">
        <v>0</v>
      </c>
      <c r="B443" s="33">
        <v>43675</v>
      </c>
      <c r="C443" s="32" t="s">
        <v>327</v>
      </c>
      <c r="D443" s="32" t="s">
        <v>63</v>
      </c>
      <c r="E443" s="32">
        <v>0.38</v>
      </c>
      <c r="F443" s="32" t="s">
        <v>195</v>
      </c>
      <c r="G443" s="32" t="s">
        <v>45</v>
      </c>
      <c r="H443" s="32">
        <v>0.62</v>
      </c>
      <c r="J443" s="4">
        <v>2.9</v>
      </c>
      <c r="K443" s="4">
        <v>1.43</v>
      </c>
      <c r="P443" s="10">
        <f t="shared" si="129"/>
        <v>0.38</v>
      </c>
      <c r="Q443" s="10">
        <f t="shared" si="130"/>
        <v>0.62</v>
      </c>
      <c r="S443" s="28">
        <f t="shared" si="131"/>
        <v>0.33025404157043881</v>
      </c>
      <c r="T443" s="28">
        <f t="shared" si="132"/>
        <v>0.66974595842956119</v>
      </c>
      <c r="U443" s="28">
        <f t="shared" si="133"/>
        <v>-4.9745958429561199E-2</v>
      </c>
      <c r="V443" s="28">
        <f t="shared" si="134"/>
        <v>-4.9745958429561199E-2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DC8C7-E1B6-426A-9D51-691DEC93F1BD}">
  <dimension ref="A1:P30"/>
  <sheetViews>
    <sheetView workbookViewId="0">
      <selection activeCell="P23" sqref="P23"/>
    </sheetView>
  </sheetViews>
  <sheetFormatPr defaultRowHeight="14.4" x14ac:dyDescent="0.3"/>
  <cols>
    <col min="1" max="1" width="4" style="5" bestFit="1" customWidth="1"/>
    <col min="2" max="2" width="10.5546875" style="5" bestFit="1" customWidth="1"/>
    <col min="3" max="3" width="7.21875" style="5" bestFit="1" customWidth="1"/>
    <col min="4" max="4" width="8.88671875" style="5"/>
    <col min="5" max="5" width="15.6640625" style="5" bestFit="1" customWidth="1"/>
    <col min="6" max="6" width="17.77734375" style="5" customWidth="1"/>
    <col min="8" max="8" width="8.88671875" style="5"/>
    <col min="9" max="9" width="10.5546875" bestFit="1" customWidth="1"/>
    <col min="14" max="14" width="10.5546875" bestFit="1" customWidth="1"/>
  </cols>
  <sheetData>
    <row r="1" spans="1:16" x14ac:dyDescent="0.3">
      <c r="B1" s="5" t="s">
        <v>0</v>
      </c>
      <c r="C1" s="5" t="s">
        <v>241</v>
      </c>
      <c r="D1" s="5" t="s">
        <v>242</v>
      </c>
      <c r="E1" s="5" t="s">
        <v>243</v>
      </c>
      <c r="F1" s="11" t="s">
        <v>244</v>
      </c>
    </row>
    <row r="2" spans="1:16" x14ac:dyDescent="0.3">
      <c r="A2" s="5">
        <v>81</v>
      </c>
      <c r="B2" s="6">
        <v>43606</v>
      </c>
      <c r="C2" s="9">
        <v>50</v>
      </c>
      <c r="D2" s="5">
        <v>110</v>
      </c>
      <c r="E2" s="5">
        <f>SUM(C$2:C2)</f>
        <v>50</v>
      </c>
      <c r="F2" s="5">
        <f>SUM(D$2:D2)</f>
        <v>110</v>
      </c>
      <c r="G2" s="9">
        <f>F2-E2</f>
        <v>60</v>
      </c>
      <c r="H2" s="9"/>
      <c r="I2" s="6">
        <v>43606</v>
      </c>
      <c r="J2">
        <f>G2*12</f>
        <v>720</v>
      </c>
      <c r="K2">
        <f>G2*4</f>
        <v>240</v>
      </c>
    </row>
    <row r="3" spans="1:16" x14ac:dyDescent="0.3">
      <c r="A3" s="5">
        <v>89</v>
      </c>
      <c r="B3" s="6">
        <v>43606</v>
      </c>
      <c r="C3" s="9">
        <v>50</v>
      </c>
      <c r="D3" s="5">
        <v>112.5</v>
      </c>
      <c r="E3" s="5">
        <f>SUM(C$2:C3)</f>
        <v>100</v>
      </c>
      <c r="F3" s="5">
        <f>SUM(D$2:D3)</f>
        <v>222.5</v>
      </c>
      <c r="G3" s="9">
        <f t="shared" ref="G3:G18" si="0">F3-E3</f>
        <v>122.5</v>
      </c>
      <c r="H3" s="9"/>
      <c r="I3" s="6">
        <v>43606</v>
      </c>
      <c r="J3" s="5">
        <f t="shared" ref="J3:J18" si="1">G3*12</f>
        <v>1470</v>
      </c>
      <c r="K3" s="5">
        <f t="shared" ref="K3:K18" si="2">G3*4</f>
        <v>490</v>
      </c>
    </row>
    <row r="4" spans="1:16" x14ac:dyDescent="0.3">
      <c r="A4" s="5">
        <v>91</v>
      </c>
      <c r="B4" s="6">
        <v>43606</v>
      </c>
      <c r="C4" s="9">
        <v>50</v>
      </c>
      <c r="D4" s="5">
        <v>0</v>
      </c>
      <c r="E4" s="5">
        <f>SUM(C$2:C4)</f>
        <v>150</v>
      </c>
      <c r="F4" s="5">
        <f>SUM(D$2:D4)</f>
        <v>222.5</v>
      </c>
      <c r="G4" s="9">
        <f t="shared" si="0"/>
        <v>72.5</v>
      </c>
      <c r="H4" s="9"/>
      <c r="I4" s="6">
        <v>43606</v>
      </c>
      <c r="J4" s="5">
        <f t="shared" si="1"/>
        <v>870</v>
      </c>
      <c r="K4" s="5">
        <f t="shared" si="2"/>
        <v>290</v>
      </c>
      <c r="N4" s="6">
        <v>43606</v>
      </c>
      <c r="O4">
        <v>870</v>
      </c>
      <c r="P4">
        <v>290</v>
      </c>
    </row>
    <row r="5" spans="1:16" x14ac:dyDescent="0.3">
      <c r="A5" s="5">
        <v>88</v>
      </c>
      <c r="B5" s="6">
        <v>43607</v>
      </c>
      <c r="C5" s="9">
        <v>50</v>
      </c>
      <c r="D5" s="5">
        <v>0</v>
      </c>
      <c r="E5" s="5">
        <f>SUM(C$2:C5)</f>
        <v>200</v>
      </c>
      <c r="F5" s="5">
        <f>SUM(D$2:D5)</f>
        <v>222.5</v>
      </c>
      <c r="G5" s="9">
        <f t="shared" si="0"/>
        <v>22.5</v>
      </c>
      <c r="H5" s="9"/>
      <c r="I5" s="6">
        <v>43607</v>
      </c>
      <c r="J5" s="5">
        <f t="shared" si="1"/>
        <v>270</v>
      </c>
      <c r="K5" s="5">
        <f t="shared" si="2"/>
        <v>90</v>
      </c>
      <c r="N5" s="6">
        <v>43607</v>
      </c>
      <c r="O5">
        <v>270</v>
      </c>
      <c r="P5">
        <v>90</v>
      </c>
    </row>
    <row r="6" spans="1:16" x14ac:dyDescent="0.3">
      <c r="A6" s="5">
        <v>97</v>
      </c>
      <c r="B6" s="6">
        <v>43608</v>
      </c>
      <c r="C6" s="9">
        <v>50</v>
      </c>
      <c r="D6" s="5">
        <v>120</v>
      </c>
      <c r="E6" s="5">
        <f>SUM(C$2:C6)</f>
        <v>250</v>
      </c>
      <c r="F6" s="5">
        <f>SUM(D$2:D6)</f>
        <v>342.5</v>
      </c>
      <c r="G6" s="9">
        <f t="shared" si="0"/>
        <v>92.5</v>
      </c>
      <c r="H6" s="9"/>
      <c r="I6" s="6">
        <v>43608</v>
      </c>
      <c r="J6" s="5">
        <f t="shared" si="1"/>
        <v>1110</v>
      </c>
      <c r="K6" s="5">
        <f t="shared" si="2"/>
        <v>370</v>
      </c>
      <c r="N6" s="6">
        <v>43608</v>
      </c>
      <c r="O6">
        <v>1110</v>
      </c>
      <c r="P6">
        <v>370</v>
      </c>
    </row>
    <row r="7" spans="1:16" x14ac:dyDescent="0.3">
      <c r="A7" s="5">
        <v>78</v>
      </c>
      <c r="B7" s="6">
        <v>43609</v>
      </c>
      <c r="C7" s="9">
        <v>50</v>
      </c>
      <c r="D7" s="5">
        <v>167.5</v>
      </c>
      <c r="E7" s="5">
        <f>SUM(C$2:C7)</f>
        <v>300</v>
      </c>
      <c r="F7" s="5">
        <f>SUM(D$2:D7)</f>
        <v>510</v>
      </c>
      <c r="G7" s="9">
        <f t="shared" si="0"/>
        <v>210</v>
      </c>
      <c r="H7" s="9"/>
      <c r="I7" s="6">
        <v>43609</v>
      </c>
      <c r="J7" s="5">
        <f t="shared" si="1"/>
        <v>2520</v>
      </c>
      <c r="K7" s="5">
        <f t="shared" si="2"/>
        <v>840</v>
      </c>
      <c r="N7" s="6">
        <v>43609</v>
      </c>
      <c r="O7">
        <v>2670</v>
      </c>
      <c r="P7">
        <v>890</v>
      </c>
    </row>
    <row r="8" spans="1:16" x14ac:dyDescent="0.3">
      <c r="A8" s="5">
        <v>82</v>
      </c>
      <c r="B8" s="6">
        <v>43609</v>
      </c>
      <c r="C8" s="9">
        <v>50</v>
      </c>
      <c r="D8" s="5">
        <v>112.5</v>
      </c>
      <c r="E8" s="5">
        <f>SUM(C$2:C8)</f>
        <v>350</v>
      </c>
      <c r="F8" s="5">
        <f>SUM(D$2:D8)</f>
        <v>622.5</v>
      </c>
      <c r="G8" s="9">
        <f>F8-E8</f>
        <v>272.5</v>
      </c>
      <c r="H8" s="9"/>
      <c r="I8" s="6">
        <v>43609</v>
      </c>
      <c r="J8" s="5">
        <f t="shared" si="1"/>
        <v>3270</v>
      </c>
      <c r="K8" s="5">
        <f t="shared" si="2"/>
        <v>1090</v>
      </c>
      <c r="N8" s="6">
        <v>43610</v>
      </c>
      <c r="O8">
        <v>2070</v>
      </c>
      <c r="P8">
        <v>690</v>
      </c>
    </row>
    <row r="9" spans="1:16" x14ac:dyDescent="0.3">
      <c r="A9" s="5">
        <v>88</v>
      </c>
      <c r="B9" s="6">
        <v>43609</v>
      </c>
      <c r="C9" s="9">
        <v>50</v>
      </c>
      <c r="D9" s="5">
        <v>0</v>
      </c>
      <c r="E9" s="5">
        <f>SUM(C$2:C9)</f>
        <v>400</v>
      </c>
      <c r="F9" s="5">
        <f>SUM(D$2:D9)</f>
        <v>622.5</v>
      </c>
      <c r="G9" s="9">
        <f t="shared" si="0"/>
        <v>222.5</v>
      </c>
      <c r="H9" s="9"/>
      <c r="I9" s="6">
        <v>43609</v>
      </c>
      <c r="J9" s="5">
        <f t="shared" si="1"/>
        <v>2670</v>
      </c>
      <c r="K9" s="5">
        <f t="shared" si="2"/>
        <v>890</v>
      </c>
      <c r="N9" s="6">
        <v>43611</v>
      </c>
      <c r="O9">
        <v>3840</v>
      </c>
      <c r="P9">
        <v>1280</v>
      </c>
    </row>
    <row r="10" spans="1:16" x14ac:dyDescent="0.3">
      <c r="A10" s="5">
        <v>92</v>
      </c>
      <c r="B10" s="6">
        <v>43610</v>
      </c>
      <c r="C10" s="9">
        <v>50</v>
      </c>
      <c r="D10" s="5">
        <v>0</v>
      </c>
      <c r="E10" s="5">
        <f>SUM(C$2:C10)</f>
        <v>450</v>
      </c>
      <c r="F10" s="5">
        <f>SUM(D$2:D10)</f>
        <v>622.5</v>
      </c>
      <c r="G10" s="9">
        <f t="shared" si="0"/>
        <v>172.5</v>
      </c>
      <c r="H10" s="9"/>
      <c r="I10" s="6">
        <v>43610</v>
      </c>
      <c r="J10" s="5">
        <f t="shared" si="1"/>
        <v>2070</v>
      </c>
      <c r="K10" s="5">
        <f t="shared" si="2"/>
        <v>690</v>
      </c>
      <c r="N10" s="6">
        <v>43612</v>
      </c>
      <c r="O10">
        <v>5220</v>
      </c>
      <c r="P10">
        <v>1740</v>
      </c>
    </row>
    <row r="11" spans="1:16" x14ac:dyDescent="0.3">
      <c r="A11" s="5">
        <v>113</v>
      </c>
      <c r="B11" s="6">
        <v>43611</v>
      </c>
      <c r="C11" s="9">
        <v>50</v>
      </c>
      <c r="D11" s="5">
        <v>127.5</v>
      </c>
      <c r="E11" s="5">
        <f>SUM(C$2:C11)</f>
        <v>500</v>
      </c>
      <c r="F11" s="5">
        <f>SUM(D$2:D11)</f>
        <v>750</v>
      </c>
      <c r="G11" s="9">
        <f>F11-E11</f>
        <v>250</v>
      </c>
      <c r="H11" s="9"/>
      <c r="I11" s="6">
        <v>43611</v>
      </c>
      <c r="J11" s="5">
        <f t="shared" si="1"/>
        <v>3000</v>
      </c>
      <c r="K11" s="5">
        <f t="shared" si="2"/>
        <v>1000</v>
      </c>
      <c r="N11" s="6">
        <v>43613</v>
      </c>
      <c r="O11">
        <v>6030</v>
      </c>
      <c r="P11">
        <v>2010</v>
      </c>
    </row>
    <row r="12" spans="1:16" x14ac:dyDescent="0.3">
      <c r="A12" s="5">
        <v>115</v>
      </c>
      <c r="B12" s="6">
        <v>43611</v>
      </c>
      <c r="C12" s="9">
        <v>50</v>
      </c>
      <c r="D12" s="5">
        <v>120</v>
      </c>
      <c r="E12" s="5">
        <f>SUM(C$2:C12)</f>
        <v>550</v>
      </c>
      <c r="F12" s="5">
        <f>SUM(D$2:D12)</f>
        <v>870</v>
      </c>
      <c r="G12" s="9">
        <f t="shared" si="0"/>
        <v>320</v>
      </c>
      <c r="H12" s="9"/>
      <c r="I12" s="6">
        <v>43611</v>
      </c>
      <c r="J12" s="5">
        <f t="shared" si="1"/>
        <v>3840</v>
      </c>
      <c r="K12" s="5">
        <f t="shared" si="2"/>
        <v>1280</v>
      </c>
      <c r="N12" s="6">
        <v>43614</v>
      </c>
      <c r="O12">
        <v>6900</v>
      </c>
      <c r="P12">
        <v>2300</v>
      </c>
    </row>
    <row r="13" spans="1:16" x14ac:dyDescent="0.3">
      <c r="A13" s="5">
        <v>123</v>
      </c>
      <c r="B13" s="6">
        <v>43612</v>
      </c>
      <c r="C13" s="9">
        <v>50</v>
      </c>
      <c r="D13" s="5">
        <v>165</v>
      </c>
      <c r="E13" s="5">
        <f>SUM(C$2:C13)</f>
        <v>600</v>
      </c>
      <c r="F13" s="5">
        <f>SUM(D$2:D13)</f>
        <v>1035</v>
      </c>
      <c r="G13" s="9">
        <f t="shared" si="0"/>
        <v>435</v>
      </c>
      <c r="H13" s="9"/>
      <c r="I13" s="6">
        <v>43612</v>
      </c>
      <c r="J13" s="5">
        <f t="shared" si="1"/>
        <v>5220</v>
      </c>
      <c r="K13" s="5">
        <f t="shared" si="2"/>
        <v>1740</v>
      </c>
    </row>
    <row r="14" spans="1:16" x14ac:dyDescent="0.3">
      <c r="A14" s="5">
        <v>134</v>
      </c>
      <c r="B14" s="6">
        <v>43613</v>
      </c>
      <c r="C14" s="9">
        <v>50</v>
      </c>
      <c r="D14" s="5">
        <v>135</v>
      </c>
      <c r="E14" s="5">
        <f>SUM(C$2:C14)</f>
        <v>650</v>
      </c>
      <c r="F14" s="5">
        <f>SUM(D$2:D14)</f>
        <v>1170</v>
      </c>
      <c r="G14" s="9">
        <f t="shared" si="0"/>
        <v>520</v>
      </c>
      <c r="H14" s="9"/>
      <c r="I14" s="6">
        <v>43613</v>
      </c>
      <c r="J14" s="5">
        <f t="shared" si="1"/>
        <v>6240</v>
      </c>
      <c r="K14" s="5">
        <f t="shared" si="2"/>
        <v>2080</v>
      </c>
    </row>
    <row r="15" spans="1:16" x14ac:dyDescent="0.3">
      <c r="A15" s="5">
        <v>139</v>
      </c>
      <c r="B15" s="6">
        <v>43613</v>
      </c>
      <c r="C15" s="9">
        <v>50</v>
      </c>
      <c r="D15" s="5">
        <v>0</v>
      </c>
      <c r="E15" s="5">
        <f>SUM(C$2:C15)</f>
        <v>700</v>
      </c>
      <c r="F15" s="5">
        <f>SUM(D$2:D15)</f>
        <v>1170</v>
      </c>
      <c r="G15" s="9">
        <f>F15-E15</f>
        <v>470</v>
      </c>
      <c r="H15" s="9"/>
      <c r="I15" s="6">
        <v>43613</v>
      </c>
      <c r="J15" s="5">
        <f t="shared" si="1"/>
        <v>5640</v>
      </c>
      <c r="K15" s="5">
        <f t="shared" si="2"/>
        <v>1880</v>
      </c>
    </row>
    <row r="16" spans="1:16" x14ac:dyDescent="0.3">
      <c r="A16" s="5">
        <v>144</v>
      </c>
      <c r="B16" s="6">
        <v>43613</v>
      </c>
      <c r="C16" s="9">
        <v>50</v>
      </c>
      <c r="D16" s="5">
        <v>0</v>
      </c>
      <c r="E16" s="5">
        <f>SUM(C$2:C16)</f>
        <v>750</v>
      </c>
      <c r="F16" s="5">
        <f>SUM(D$2:D16)</f>
        <v>1170</v>
      </c>
      <c r="G16" s="9">
        <f t="shared" si="0"/>
        <v>420</v>
      </c>
      <c r="H16" s="9"/>
      <c r="I16" s="6">
        <v>43613</v>
      </c>
      <c r="J16" s="5">
        <f t="shared" si="1"/>
        <v>5040</v>
      </c>
      <c r="K16" s="5">
        <f t="shared" si="2"/>
        <v>1680</v>
      </c>
    </row>
    <row r="17" spans="1:13" x14ac:dyDescent="0.3">
      <c r="A17" s="5">
        <v>146</v>
      </c>
      <c r="B17" s="6">
        <v>43613</v>
      </c>
      <c r="C17" s="9">
        <v>50</v>
      </c>
      <c r="D17" s="5">
        <v>132.5</v>
      </c>
      <c r="E17" s="5">
        <f>SUM(C$2:C17)</f>
        <v>800</v>
      </c>
      <c r="F17" s="5">
        <f>SUM(D$2:D17)</f>
        <v>1302.5</v>
      </c>
      <c r="G17" s="9">
        <f t="shared" si="0"/>
        <v>502.5</v>
      </c>
      <c r="H17" s="9"/>
      <c r="I17" s="6">
        <v>43613</v>
      </c>
      <c r="J17" s="5">
        <f t="shared" si="1"/>
        <v>6030</v>
      </c>
      <c r="K17" s="5">
        <f t="shared" si="2"/>
        <v>2010</v>
      </c>
    </row>
    <row r="18" spans="1:13" x14ac:dyDescent="0.3">
      <c r="A18" s="5">
        <v>158</v>
      </c>
      <c r="B18" s="6">
        <v>43614</v>
      </c>
      <c r="C18" s="9">
        <v>50</v>
      </c>
      <c r="D18" s="5">
        <v>122.5</v>
      </c>
      <c r="E18" s="5">
        <f>SUM(C$2:C18)</f>
        <v>850</v>
      </c>
      <c r="F18" s="5">
        <f>SUM(D$2:D18)</f>
        <v>1425</v>
      </c>
      <c r="G18" s="9">
        <f t="shared" si="0"/>
        <v>575</v>
      </c>
      <c r="H18" s="9"/>
      <c r="I18" s="6">
        <v>43614</v>
      </c>
      <c r="J18" s="5">
        <f t="shared" si="1"/>
        <v>6900</v>
      </c>
      <c r="K18" s="5">
        <f t="shared" si="2"/>
        <v>2300</v>
      </c>
    </row>
    <row r="19" spans="1:13" x14ac:dyDescent="0.3">
      <c r="B19" s="6"/>
      <c r="C19" s="6"/>
      <c r="F19" s="11"/>
    </row>
    <row r="20" spans="1:13" x14ac:dyDescent="0.3">
      <c r="B20" s="6"/>
      <c r="C20" s="6"/>
    </row>
    <row r="21" spans="1:13" x14ac:dyDescent="0.3">
      <c r="B21" s="6"/>
      <c r="C21" s="6"/>
    </row>
    <row r="22" spans="1:13" x14ac:dyDescent="0.3">
      <c r="B22" s="6"/>
      <c r="C22" s="6"/>
      <c r="D22" s="2"/>
      <c r="E22" s="2"/>
      <c r="F22" s="2"/>
      <c r="J22">
        <f>11/17</f>
        <v>0.6470588235294118</v>
      </c>
      <c r="M22">
        <f>200*70</f>
        <v>14000</v>
      </c>
    </row>
    <row r="23" spans="1:13" x14ac:dyDescent="0.3">
      <c r="B23" s="6"/>
      <c r="C23" s="6"/>
    </row>
    <row r="24" spans="1:13" x14ac:dyDescent="0.3">
      <c r="B24" s="6"/>
      <c r="C24" s="6"/>
    </row>
    <row r="25" spans="1:13" x14ac:dyDescent="0.3">
      <c r="B25" s="6"/>
      <c r="C25" s="6"/>
    </row>
    <row r="26" spans="1:13" x14ac:dyDescent="0.3">
      <c r="B26" s="6"/>
      <c r="C26" s="6"/>
      <c r="D26" s="9"/>
      <c r="E26" s="9"/>
      <c r="F26" s="9"/>
    </row>
    <row r="27" spans="1:13" x14ac:dyDescent="0.3">
      <c r="B27" s="6"/>
      <c r="C27" s="6"/>
      <c r="D27" s="9"/>
      <c r="E27" s="9"/>
      <c r="F27" s="9"/>
    </row>
    <row r="28" spans="1:13" x14ac:dyDescent="0.3">
      <c r="B28" s="6"/>
      <c r="C28" s="6"/>
      <c r="D28" s="9"/>
      <c r="E28" s="9"/>
      <c r="F28" s="9"/>
    </row>
    <row r="29" spans="1:13" x14ac:dyDescent="0.3">
      <c r="B29" s="6"/>
      <c r="C29" s="6"/>
    </row>
    <row r="30" spans="1:13" x14ac:dyDescent="0.3">
      <c r="D30" s="2"/>
      <c r="E30" s="2"/>
      <c r="F30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31BB7-E058-43D5-A23F-EAAE4CF74D01}">
  <dimension ref="A1:Z55"/>
  <sheetViews>
    <sheetView topLeftCell="A4" workbookViewId="0">
      <selection activeCell="G18" sqref="G18"/>
    </sheetView>
  </sheetViews>
  <sheetFormatPr defaultRowHeight="14.4" x14ac:dyDescent="0.3"/>
  <cols>
    <col min="1" max="1" width="10.5546875" style="12" customWidth="1"/>
    <col min="2" max="2" width="5.33203125" style="12" customWidth="1"/>
    <col min="3" max="19" width="8.88671875" style="12"/>
    <col min="20" max="20" width="12.21875" style="12" bestFit="1" customWidth="1"/>
    <col min="21" max="21" width="12.21875" style="12" customWidth="1"/>
    <col min="22" max="23" width="8.88671875" style="12"/>
    <col min="24" max="24" width="12" style="12" bestFit="1" customWidth="1"/>
    <col min="25" max="16384" width="8.88671875" style="12"/>
  </cols>
  <sheetData>
    <row r="1" spans="1:8" x14ac:dyDescent="0.3">
      <c r="A1" s="12" t="s">
        <v>232</v>
      </c>
    </row>
    <row r="3" spans="1:8" x14ac:dyDescent="0.3">
      <c r="C3" s="14" t="s">
        <v>224</v>
      </c>
      <c r="D3" s="15">
        <v>0.09</v>
      </c>
      <c r="E3" s="15">
        <v>0.08</v>
      </c>
      <c r="F3" s="15">
        <v>7.0000000000000007E-2</v>
      </c>
      <c r="G3" s="15">
        <v>0.06</v>
      </c>
      <c r="H3" s="15">
        <v>0.05</v>
      </c>
    </row>
    <row r="4" spans="1:8" x14ac:dyDescent="0.3">
      <c r="C4" s="17"/>
      <c r="D4" s="18"/>
      <c r="E4" s="18"/>
      <c r="F4" s="18"/>
      <c r="G4" s="18"/>
      <c r="H4" s="18"/>
    </row>
    <row r="5" spans="1:8" x14ac:dyDescent="0.3">
      <c r="A5" s="12" t="s">
        <v>231</v>
      </c>
      <c r="C5" s="12">
        <v>550</v>
      </c>
      <c r="D5" s="12">
        <v>250</v>
      </c>
      <c r="E5" s="12">
        <v>150</v>
      </c>
      <c r="F5" s="12">
        <v>500</v>
      </c>
      <c r="G5" s="12">
        <v>400</v>
      </c>
      <c r="H5" s="12">
        <v>400</v>
      </c>
    </row>
    <row r="6" spans="1:8" x14ac:dyDescent="0.3">
      <c r="A6" s="12" t="s">
        <v>230</v>
      </c>
      <c r="C6" s="12">
        <v>1055</v>
      </c>
      <c r="D6" s="12">
        <v>370</v>
      </c>
      <c r="E6" s="12">
        <v>182.5</v>
      </c>
      <c r="F6" s="12">
        <v>372.5</v>
      </c>
      <c r="G6" s="12">
        <v>215</v>
      </c>
      <c r="H6" s="12">
        <v>264</v>
      </c>
    </row>
    <row r="7" spans="1:8" x14ac:dyDescent="0.3">
      <c r="A7" s="12" t="s">
        <v>233</v>
      </c>
      <c r="C7" s="19">
        <f>C6-C5</f>
        <v>505</v>
      </c>
      <c r="D7" s="19">
        <f t="shared" ref="D7:H7" si="0">D6-D5</f>
        <v>120</v>
      </c>
      <c r="E7" s="19">
        <f t="shared" si="0"/>
        <v>32.5</v>
      </c>
      <c r="F7" s="19">
        <f t="shared" si="0"/>
        <v>-127.5</v>
      </c>
      <c r="G7" s="19">
        <f t="shared" si="0"/>
        <v>-185</v>
      </c>
      <c r="H7" s="19">
        <f t="shared" si="0"/>
        <v>-136</v>
      </c>
    </row>
    <row r="8" spans="1:8" x14ac:dyDescent="0.3">
      <c r="C8" s="16"/>
      <c r="D8" s="16"/>
      <c r="E8" s="16"/>
      <c r="F8" s="16"/>
      <c r="G8" s="16"/>
      <c r="H8" s="16"/>
    </row>
    <row r="9" spans="1:8" x14ac:dyDescent="0.3">
      <c r="A9" s="12" t="s">
        <v>229</v>
      </c>
      <c r="C9" s="12">
        <v>11</v>
      </c>
      <c r="D9" s="12">
        <v>5</v>
      </c>
      <c r="E9" s="12">
        <v>3</v>
      </c>
      <c r="F9" s="12">
        <v>10</v>
      </c>
      <c r="G9" s="12">
        <v>8</v>
      </c>
      <c r="H9" s="12">
        <v>8</v>
      </c>
    </row>
    <row r="11" spans="1:8" x14ac:dyDescent="0.3">
      <c r="A11" s="12" t="s">
        <v>227</v>
      </c>
      <c r="C11" s="13">
        <f>C6/C5</f>
        <v>1.9181818181818182</v>
      </c>
      <c r="D11" s="13">
        <f t="shared" ref="D11:H11" si="1">D6/D5</f>
        <v>1.48</v>
      </c>
      <c r="E11" s="13">
        <f t="shared" si="1"/>
        <v>1.2166666666666666</v>
      </c>
      <c r="F11" s="13">
        <f t="shared" si="1"/>
        <v>0.745</v>
      </c>
      <c r="G11" s="13">
        <f t="shared" si="1"/>
        <v>0.53749999999999998</v>
      </c>
      <c r="H11" s="13">
        <f t="shared" si="1"/>
        <v>0.66</v>
      </c>
    </row>
    <row r="13" spans="1:8" ht="13.8" customHeight="1" x14ac:dyDescent="0.3"/>
    <row r="14" spans="1:8" ht="13.8" customHeight="1" x14ac:dyDescent="0.3"/>
    <row r="15" spans="1:8" ht="13.8" customHeight="1" x14ac:dyDescent="0.3"/>
    <row r="16" spans="1:8" ht="13.8" customHeight="1" x14ac:dyDescent="0.3"/>
    <row r="17" ht="13.8" customHeight="1" x14ac:dyDescent="0.3"/>
    <row r="18" ht="13.8" customHeight="1" x14ac:dyDescent="0.3"/>
    <row r="19" ht="13.8" customHeight="1" x14ac:dyDescent="0.3"/>
    <row r="20" ht="13.8" customHeight="1" x14ac:dyDescent="0.3"/>
    <row r="21" ht="13.8" customHeight="1" x14ac:dyDescent="0.3"/>
    <row r="22" ht="13.8" customHeight="1" x14ac:dyDescent="0.3"/>
    <row r="23" ht="13.8" customHeight="1" x14ac:dyDescent="0.3"/>
    <row r="24" ht="13.8" customHeight="1" x14ac:dyDescent="0.3"/>
    <row r="25" ht="13.8" customHeight="1" x14ac:dyDescent="0.3"/>
    <row r="26" ht="13.8" customHeight="1" x14ac:dyDescent="0.3"/>
    <row r="27" ht="13.8" customHeight="1" x14ac:dyDescent="0.3"/>
    <row r="28" ht="13.8" customHeight="1" x14ac:dyDescent="0.3"/>
    <row r="29" ht="13.8" customHeight="1" x14ac:dyDescent="0.3"/>
    <row r="30" ht="13.8" customHeight="1" x14ac:dyDescent="0.3"/>
    <row r="31" ht="13.8" customHeight="1" x14ac:dyDescent="0.3"/>
    <row r="32" ht="13.8" customHeight="1" x14ac:dyDescent="0.3"/>
    <row r="33" spans="1:26" ht="13.8" customHeight="1" x14ac:dyDescent="0.3"/>
    <row r="36" spans="1:26" x14ac:dyDescent="0.3">
      <c r="R36" s="12">
        <f>4000/70</f>
        <v>57.142857142857146</v>
      </c>
    </row>
    <row r="37" spans="1:26" x14ac:dyDescent="0.3">
      <c r="A37" s="12" t="s">
        <v>232</v>
      </c>
    </row>
    <row r="39" spans="1:26" x14ac:dyDescent="0.3">
      <c r="C39" s="14" t="s">
        <v>224</v>
      </c>
      <c r="D39" s="15">
        <v>0.09</v>
      </c>
      <c r="E39" s="15">
        <v>0.08</v>
      </c>
      <c r="F39" s="15">
        <v>7.0000000000000007E-2</v>
      </c>
      <c r="G39" s="15">
        <v>0.06</v>
      </c>
      <c r="H39" s="15">
        <v>0.05</v>
      </c>
      <c r="R39" s="12">
        <f>6000/70</f>
        <v>85.714285714285708</v>
      </c>
    </row>
    <row r="40" spans="1:26" x14ac:dyDescent="0.3">
      <c r="C40" s="17"/>
      <c r="D40" s="18"/>
      <c r="E40" s="18"/>
      <c r="F40" s="18"/>
      <c r="G40" s="18"/>
      <c r="H40" s="18"/>
    </row>
    <row r="41" spans="1:26" x14ac:dyDescent="0.3">
      <c r="A41" s="12" t="s">
        <v>231</v>
      </c>
      <c r="C41" s="12">
        <f>C5*$K$41</f>
        <v>2200</v>
      </c>
      <c r="D41" s="12">
        <f>D5*$K$41</f>
        <v>1000</v>
      </c>
      <c r="E41" s="12">
        <v>150</v>
      </c>
      <c r="F41" s="12">
        <v>500</v>
      </c>
      <c r="G41" s="12">
        <v>400</v>
      </c>
      <c r="H41" s="12">
        <v>400</v>
      </c>
      <c r="K41" s="12">
        <v>4</v>
      </c>
    </row>
    <row r="42" spans="1:26" x14ac:dyDescent="0.3">
      <c r="A42" s="12" t="s">
        <v>230</v>
      </c>
      <c r="C42" s="12">
        <f>C6*$K$42</f>
        <v>4220</v>
      </c>
      <c r="D42" s="12">
        <f>D6*$K$42</f>
        <v>1480</v>
      </c>
      <c r="E42" s="12">
        <v>182.5</v>
      </c>
      <c r="F42" s="12">
        <v>372.5</v>
      </c>
      <c r="G42" s="12">
        <v>215</v>
      </c>
      <c r="H42" s="12">
        <v>264</v>
      </c>
      <c r="K42" s="12">
        <v>4</v>
      </c>
    </row>
    <row r="43" spans="1:26" x14ac:dyDescent="0.3">
      <c r="A43" s="12" t="s">
        <v>233</v>
      </c>
      <c r="C43" s="19">
        <f>C42-C41</f>
        <v>2020</v>
      </c>
      <c r="D43" s="19">
        <f t="shared" ref="D43" si="2">D42-D41</f>
        <v>480</v>
      </c>
      <c r="E43" s="19">
        <f t="shared" ref="E43" si="3">E42-E41</f>
        <v>32.5</v>
      </c>
      <c r="F43" s="19">
        <f t="shared" ref="F43" si="4">F42-F41</f>
        <v>-127.5</v>
      </c>
      <c r="G43" s="19">
        <f t="shared" ref="G43" si="5">G42-G41</f>
        <v>-185</v>
      </c>
      <c r="H43" s="19">
        <f t="shared" ref="H43" si="6">H42-H41</f>
        <v>-136</v>
      </c>
    </row>
    <row r="44" spans="1:26" x14ac:dyDescent="0.3">
      <c r="C44" s="16"/>
      <c r="D44" s="16"/>
      <c r="E44" s="16"/>
      <c r="F44" s="16"/>
      <c r="G44" s="16"/>
      <c r="H44" s="16"/>
    </row>
    <row r="45" spans="1:26" x14ac:dyDescent="0.3">
      <c r="A45" s="12" t="s">
        <v>229</v>
      </c>
      <c r="C45" s="12">
        <v>11</v>
      </c>
      <c r="D45" s="12">
        <v>5</v>
      </c>
      <c r="E45" s="12">
        <v>3</v>
      </c>
      <c r="F45" s="12">
        <v>10</v>
      </c>
      <c r="G45" s="12">
        <v>8</v>
      </c>
      <c r="H45" s="12">
        <v>8</v>
      </c>
      <c r="P45" s="12" t="s">
        <v>235</v>
      </c>
      <c r="R45" s="12" t="s">
        <v>236</v>
      </c>
      <c r="T45" s="12" t="s">
        <v>238</v>
      </c>
      <c r="V45" s="12" t="s">
        <v>237</v>
      </c>
      <c r="X45" s="12" t="s">
        <v>239</v>
      </c>
      <c r="Z45" s="12" t="s">
        <v>240</v>
      </c>
    </row>
    <row r="46" spans="1:26" x14ac:dyDescent="0.3">
      <c r="N46" s="12">
        <v>1.2</v>
      </c>
      <c r="P46" s="12">
        <v>600</v>
      </c>
      <c r="R46" s="12">
        <f>P46*N46</f>
        <v>720</v>
      </c>
      <c r="T46" s="12">
        <f>P46*N49</f>
        <v>1020</v>
      </c>
      <c r="V46" s="12">
        <f>R46*N49</f>
        <v>1224</v>
      </c>
      <c r="X46" s="12">
        <f>V46-R46</f>
        <v>504</v>
      </c>
      <c r="Z46" s="12">
        <f>X46*7</f>
        <v>3528</v>
      </c>
    </row>
    <row r="47" spans="1:26" x14ac:dyDescent="0.3">
      <c r="A47" s="12" t="s">
        <v>227</v>
      </c>
      <c r="C47" s="13">
        <f>C42/C41</f>
        <v>1.9181818181818182</v>
      </c>
      <c r="D47" s="13">
        <f t="shared" ref="D47:H47" si="7">D42/D41</f>
        <v>1.48</v>
      </c>
      <c r="E47" s="13">
        <f t="shared" si="7"/>
        <v>1.2166666666666666</v>
      </c>
      <c r="F47" s="13">
        <f t="shared" si="7"/>
        <v>0.745</v>
      </c>
      <c r="G47" s="13">
        <f t="shared" si="7"/>
        <v>0.53749999999999998</v>
      </c>
      <c r="H47" s="13">
        <f t="shared" si="7"/>
        <v>0.66</v>
      </c>
    </row>
    <row r="49" spans="3:26" x14ac:dyDescent="0.3">
      <c r="N49" s="12">
        <v>1.7</v>
      </c>
      <c r="Z49" s="12">
        <f>Z46*26</f>
        <v>91728</v>
      </c>
    </row>
    <row r="51" spans="3:26" x14ac:dyDescent="0.3">
      <c r="C51" s="12">
        <v>3200</v>
      </c>
    </row>
    <row r="53" spans="3:26" x14ac:dyDescent="0.3">
      <c r="C53" s="12">
        <v>5700</v>
      </c>
    </row>
    <row r="54" spans="3:26" x14ac:dyDescent="0.3">
      <c r="P54" s="12">
        <f>600*70</f>
        <v>42000</v>
      </c>
    </row>
    <row r="55" spans="3:26" x14ac:dyDescent="0.3">
      <c r="C55" s="13">
        <f>C53/C51</f>
        <v>1.78125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59A87-0742-443F-86EC-75AD49D2810F}">
  <dimension ref="A1"/>
  <sheetViews>
    <sheetView workbookViewId="0">
      <selection activeCell="G14" sqref="G14"/>
    </sheetView>
  </sheetViews>
  <sheetFormatPr defaultRowHeight="14.4" x14ac:dyDescent="0.3"/>
  <cols>
    <col min="1" max="1" width="12.5546875" bestFit="1" customWidth="1"/>
    <col min="2" max="2" width="11" bestFit="1" customWidth="1"/>
    <col min="3" max="3" width="12.77734375" bestFit="1" customWidth="1"/>
    <col min="4" max="15" width="16.77734375" bestFit="1" customWidth="1"/>
    <col min="16" max="16" width="15.77734375" bestFit="1" customWidth="1"/>
    <col min="17" max="17" width="17.6640625" bestFit="1" customWidth="1"/>
    <col min="18" max="18" width="21.6640625" bestFit="1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866ED-D705-42DE-B42C-9ECCB4D67C6F}">
  <dimension ref="A1:V40"/>
  <sheetViews>
    <sheetView zoomScale="85" zoomScaleNormal="85" workbookViewId="0">
      <selection activeCell="F34" sqref="F34"/>
    </sheetView>
  </sheetViews>
  <sheetFormatPr defaultRowHeight="14.4" x14ac:dyDescent="0.3"/>
  <cols>
    <col min="1" max="1" width="10.5546875" style="5" bestFit="1" customWidth="1"/>
    <col min="4" max="4" width="9.77734375" bestFit="1" customWidth="1"/>
    <col min="5" max="5" width="15.5546875" style="5" bestFit="1" customWidth="1"/>
    <col min="7" max="7" width="13.109375" bestFit="1" customWidth="1"/>
    <col min="8" max="8" width="11.109375" bestFit="1" customWidth="1"/>
    <col min="9" max="9" width="14.88671875" bestFit="1" customWidth="1"/>
    <col min="10" max="10" width="12.5546875" bestFit="1" customWidth="1"/>
    <col min="14" max="14" width="10.5546875" bestFit="1" customWidth="1"/>
    <col min="16" max="16" width="12.44140625" bestFit="1" customWidth="1"/>
    <col min="20" max="20" width="15.44140625" bestFit="1" customWidth="1"/>
  </cols>
  <sheetData>
    <row r="1" spans="1:22" s="5" customFormat="1" ht="30" customHeight="1" x14ac:dyDescent="0.3">
      <c r="A1" s="5" t="s">
        <v>0</v>
      </c>
      <c r="B1" s="5" t="s">
        <v>185</v>
      </c>
      <c r="C1" s="5" t="s">
        <v>186</v>
      </c>
      <c r="D1" s="5" t="s">
        <v>182</v>
      </c>
      <c r="E1" s="5" t="s">
        <v>187</v>
      </c>
      <c r="F1" s="5" t="s">
        <v>188</v>
      </c>
      <c r="G1" s="5" t="s">
        <v>189</v>
      </c>
      <c r="H1" s="5" t="s">
        <v>190</v>
      </c>
      <c r="I1" s="5" t="s">
        <v>191</v>
      </c>
      <c r="J1" s="5" t="s">
        <v>192</v>
      </c>
      <c r="N1" s="5" t="s">
        <v>0</v>
      </c>
      <c r="O1" s="5" t="s">
        <v>185</v>
      </c>
      <c r="P1" s="5" t="s">
        <v>194</v>
      </c>
      <c r="Q1" s="5" t="s">
        <v>187</v>
      </c>
      <c r="R1" s="5" t="s">
        <v>188</v>
      </c>
      <c r="S1" s="5" t="s">
        <v>189</v>
      </c>
      <c r="T1" s="5" t="s">
        <v>190</v>
      </c>
      <c r="U1" s="5" t="s">
        <v>191</v>
      </c>
      <c r="V1" s="5" t="s">
        <v>193</v>
      </c>
    </row>
    <row r="2" spans="1:22" x14ac:dyDescent="0.3">
      <c r="A2" s="6">
        <v>43606</v>
      </c>
      <c r="B2">
        <v>50</v>
      </c>
      <c r="C2">
        <v>110.00000000000001</v>
      </c>
      <c r="D2">
        <v>110.00000000000001</v>
      </c>
      <c r="E2" s="5">
        <v>50</v>
      </c>
      <c r="F2" s="5">
        <v>110.00000000000001</v>
      </c>
      <c r="G2" s="5">
        <v>110.00000000000001</v>
      </c>
      <c r="H2" s="9">
        <f>F2-E2</f>
        <v>60.000000000000014</v>
      </c>
      <c r="I2" s="9">
        <f>G2-E2</f>
        <v>60.000000000000014</v>
      </c>
      <c r="J2">
        <f>I2/B2</f>
        <v>1.2000000000000002</v>
      </c>
      <c r="N2" s="6">
        <v>43605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</row>
    <row r="3" spans="1:22" x14ac:dyDescent="0.3">
      <c r="A3" s="6">
        <v>43606</v>
      </c>
      <c r="B3">
        <v>50</v>
      </c>
      <c r="C3">
        <v>90</v>
      </c>
      <c r="D3">
        <v>90</v>
      </c>
      <c r="E3" s="5">
        <f>SUM(B$2:B3)</f>
        <v>100</v>
      </c>
      <c r="F3" s="5">
        <f>SUM(C$2:C3)</f>
        <v>200</v>
      </c>
      <c r="G3" s="5">
        <f>SUM(D$2:D3)</f>
        <v>200</v>
      </c>
      <c r="H3" s="9">
        <f>F3-E3</f>
        <v>100</v>
      </c>
      <c r="I3" s="9">
        <f>G3-E3</f>
        <v>100</v>
      </c>
      <c r="J3" s="5">
        <f t="shared" ref="J3:J24" si="0">I3/B3</f>
        <v>2</v>
      </c>
      <c r="N3" s="6">
        <v>43606</v>
      </c>
      <c r="O3" s="5">
        <v>6</v>
      </c>
      <c r="P3" s="5">
        <v>2</v>
      </c>
      <c r="Q3" s="5">
        <v>200</v>
      </c>
      <c r="R3" s="9">
        <v>399.5</v>
      </c>
      <c r="S3" s="5">
        <v>399.5</v>
      </c>
      <c r="T3" s="9">
        <v>199.5</v>
      </c>
      <c r="U3" s="9">
        <v>199.5</v>
      </c>
    </row>
    <row r="4" spans="1:22" x14ac:dyDescent="0.3">
      <c r="A4" s="6">
        <v>43606</v>
      </c>
      <c r="B4">
        <v>50</v>
      </c>
      <c r="C4">
        <v>87</v>
      </c>
      <c r="D4">
        <v>87</v>
      </c>
      <c r="E4" s="5">
        <f>SUM(B$2:B4)</f>
        <v>150</v>
      </c>
      <c r="F4" s="9">
        <f>SUM(C$2:C4)</f>
        <v>287</v>
      </c>
      <c r="G4" s="5">
        <f>SUM(D$2:D4)</f>
        <v>287</v>
      </c>
      <c r="H4" s="9">
        <f t="shared" ref="H4:H24" si="1">F4-E4</f>
        <v>137</v>
      </c>
      <c r="I4" s="9">
        <f t="shared" ref="I4:I24" si="2">G4-E4</f>
        <v>137</v>
      </c>
      <c r="J4" s="5">
        <f t="shared" si="0"/>
        <v>2.74</v>
      </c>
      <c r="N4" s="6">
        <v>43607</v>
      </c>
      <c r="O4" s="5">
        <v>4</v>
      </c>
      <c r="P4" s="5">
        <v>1</v>
      </c>
      <c r="Q4" s="5">
        <v>500</v>
      </c>
      <c r="R4" s="9">
        <v>582</v>
      </c>
      <c r="S4" s="5">
        <v>582</v>
      </c>
      <c r="T4" s="9">
        <v>82</v>
      </c>
      <c r="U4" s="9">
        <v>82</v>
      </c>
    </row>
    <row r="5" spans="1:22" x14ac:dyDescent="0.3">
      <c r="A5" s="6">
        <v>43606</v>
      </c>
      <c r="B5">
        <v>50</v>
      </c>
      <c r="C5">
        <v>112.5</v>
      </c>
      <c r="D5">
        <v>112.5</v>
      </c>
      <c r="E5" s="5">
        <f>SUM(B$2:B5)</f>
        <v>200</v>
      </c>
      <c r="F5" s="9">
        <f>SUM(C$2:C5)</f>
        <v>399.5</v>
      </c>
      <c r="G5" s="5">
        <f>SUM(D$2:D5)</f>
        <v>399.5</v>
      </c>
      <c r="H5" s="9">
        <f t="shared" si="1"/>
        <v>199.5</v>
      </c>
      <c r="I5" s="9">
        <f t="shared" si="2"/>
        <v>199.5</v>
      </c>
      <c r="J5" s="5">
        <f t="shared" si="0"/>
        <v>3.99</v>
      </c>
      <c r="N5" s="6">
        <v>43608</v>
      </c>
      <c r="O5" s="5">
        <v>3</v>
      </c>
      <c r="P5" s="5">
        <v>3.5</v>
      </c>
      <c r="Q5" s="5">
        <v>650</v>
      </c>
      <c r="R5" s="9">
        <v>822</v>
      </c>
      <c r="S5" s="5">
        <v>822</v>
      </c>
      <c r="T5" s="9">
        <v>172</v>
      </c>
      <c r="U5" s="9">
        <v>172</v>
      </c>
    </row>
    <row r="6" spans="1:22" x14ac:dyDescent="0.3">
      <c r="A6" s="6">
        <v>43606</v>
      </c>
      <c r="B6">
        <v>50</v>
      </c>
      <c r="C6">
        <v>0</v>
      </c>
      <c r="D6">
        <v>0</v>
      </c>
      <c r="E6" s="5">
        <f>SUM(B$2:B6)</f>
        <v>250</v>
      </c>
      <c r="F6" s="9">
        <f>SUM(C$2:C6)</f>
        <v>399.5</v>
      </c>
      <c r="G6" s="5">
        <f>SUM(D$2:D6)</f>
        <v>399.5</v>
      </c>
      <c r="H6" s="9">
        <f t="shared" si="1"/>
        <v>149.5</v>
      </c>
      <c r="I6" s="9">
        <f t="shared" si="2"/>
        <v>149.5</v>
      </c>
      <c r="J6" s="5">
        <f t="shared" si="0"/>
        <v>2.99</v>
      </c>
      <c r="N6" s="6">
        <v>43609</v>
      </c>
      <c r="O6" s="5">
        <v>8</v>
      </c>
      <c r="P6" s="5">
        <v>10.6</v>
      </c>
      <c r="Q6" s="5">
        <v>1050</v>
      </c>
      <c r="R6" s="9">
        <v>1534</v>
      </c>
      <c r="S6" s="5">
        <v>1584</v>
      </c>
      <c r="T6" s="9">
        <v>484</v>
      </c>
      <c r="U6" s="9">
        <v>534</v>
      </c>
    </row>
    <row r="7" spans="1:22" x14ac:dyDescent="0.3">
      <c r="A7" s="6">
        <v>43606</v>
      </c>
      <c r="B7">
        <v>50</v>
      </c>
      <c r="C7">
        <v>0</v>
      </c>
      <c r="D7">
        <v>0</v>
      </c>
      <c r="E7" s="5">
        <f>SUM(B$2:B7)</f>
        <v>300</v>
      </c>
      <c r="F7" s="9">
        <f>SUM(C$2:C7)</f>
        <v>399.5</v>
      </c>
      <c r="G7" s="5">
        <f>SUM(D$2:D7)</f>
        <v>399.5</v>
      </c>
      <c r="H7" s="9">
        <f t="shared" si="1"/>
        <v>99.5</v>
      </c>
      <c r="I7" s="9">
        <f t="shared" si="2"/>
        <v>99.5</v>
      </c>
      <c r="J7" s="5">
        <f t="shared" si="0"/>
        <v>1.99</v>
      </c>
      <c r="N7" s="6">
        <v>43610</v>
      </c>
      <c r="O7">
        <v>4</v>
      </c>
      <c r="P7" s="5">
        <v>8.6</v>
      </c>
      <c r="Q7">
        <v>1250</v>
      </c>
      <c r="R7">
        <v>1631.5</v>
      </c>
      <c r="S7">
        <v>1684</v>
      </c>
      <c r="T7">
        <v>381.5</v>
      </c>
      <c r="U7">
        <v>434</v>
      </c>
    </row>
    <row r="8" spans="1:22" x14ac:dyDescent="0.3">
      <c r="A8" s="6">
        <v>43607</v>
      </c>
      <c r="B8">
        <v>50</v>
      </c>
      <c r="C8">
        <v>0</v>
      </c>
      <c r="D8">
        <v>0</v>
      </c>
      <c r="E8" s="5">
        <f>SUM(B$2:B8)</f>
        <v>350</v>
      </c>
      <c r="F8" s="9">
        <f>SUM(C$2:C8)</f>
        <v>399.5</v>
      </c>
      <c r="G8" s="5">
        <f>SUM(D$2:D8)</f>
        <v>399.5</v>
      </c>
      <c r="H8" s="9">
        <f t="shared" si="1"/>
        <v>49.5</v>
      </c>
      <c r="I8" s="9">
        <f t="shared" si="2"/>
        <v>49.5</v>
      </c>
      <c r="J8" s="5">
        <f t="shared" si="0"/>
        <v>0.99</v>
      </c>
      <c r="N8" s="6">
        <v>43611</v>
      </c>
      <c r="O8">
        <v>4</v>
      </c>
      <c r="P8" s="5">
        <v>9.6</v>
      </c>
      <c r="Q8">
        <v>1450</v>
      </c>
      <c r="R8">
        <v>1879</v>
      </c>
      <c r="S8" s="9">
        <v>1931.5</v>
      </c>
      <c r="T8" s="9">
        <f t="shared" ref="T8" si="3">R8-Q8</f>
        <v>429</v>
      </c>
      <c r="U8" s="9">
        <f t="shared" ref="U8" si="4">S8-Q8</f>
        <v>481.5</v>
      </c>
    </row>
    <row r="9" spans="1:22" x14ac:dyDescent="0.3">
      <c r="A9" s="6">
        <v>43607</v>
      </c>
      <c r="B9">
        <v>50</v>
      </c>
      <c r="C9">
        <v>0</v>
      </c>
      <c r="D9">
        <v>0</v>
      </c>
      <c r="E9" s="5">
        <f>SUM(B$2:B9)</f>
        <v>400</v>
      </c>
      <c r="F9" s="9">
        <f>SUM(C$2:C9)</f>
        <v>399.5</v>
      </c>
      <c r="G9" s="5">
        <f>SUM(D$2:D9)</f>
        <v>399.5</v>
      </c>
      <c r="H9" s="9">
        <f t="shared" si="1"/>
        <v>-0.5</v>
      </c>
      <c r="I9" s="9">
        <f t="shared" si="2"/>
        <v>-0.5</v>
      </c>
      <c r="J9" s="5">
        <f t="shared" si="0"/>
        <v>-0.01</v>
      </c>
      <c r="N9" s="6">
        <v>43612</v>
      </c>
      <c r="O9">
        <v>3</v>
      </c>
      <c r="P9">
        <v>9.9</v>
      </c>
      <c r="Q9">
        <v>1600</v>
      </c>
      <c r="R9" s="9">
        <v>2044</v>
      </c>
      <c r="S9" s="9">
        <v>2096.5</v>
      </c>
      <c r="T9" s="9">
        <v>444</v>
      </c>
      <c r="U9" s="9">
        <v>496.5</v>
      </c>
    </row>
    <row r="10" spans="1:22" x14ac:dyDescent="0.3">
      <c r="A10" s="6">
        <v>43607</v>
      </c>
      <c r="B10">
        <v>50</v>
      </c>
      <c r="C10">
        <v>0</v>
      </c>
      <c r="D10">
        <v>0</v>
      </c>
      <c r="E10" s="5">
        <f>SUM(B$2:B10)</f>
        <v>450</v>
      </c>
      <c r="F10" s="9">
        <f>SUM(C$2:C10)</f>
        <v>399.5</v>
      </c>
      <c r="G10" s="5">
        <f>SUM(D$2:D10)</f>
        <v>399.5</v>
      </c>
      <c r="H10" s="9">
        <f t="shared" si="1"/>
        <v>-50.5</v>
      </c>
      <c r="I10" s="9">
        <f t="shared" si="2"/>
        <v>-50.5</v>
      </c>
      <c r="J10" s="5">
        <f t="shared" si="0"/>
        <v>-1.01</v>
      </c>
      <c r="N10" s="6">
        <v>43613</v>
      </c>
      <c r="O10">
        <v>8</v>
      </c>
      <c r="P10">
        <v>8.43</v>
      </c>
      <c r="Q10">
        <v>1950</v>
      </c>
      <c r="R10" s="9">
        <v>2319</v>
      </c>
      <c r="S10">
        <v>2371</v>
      </c>
      <c r="T10" s="9">
        <v>369</v>
      </c>
      <c r="U10" s="9">
        <v>422</v>
      </c>
    </row>
    <row r="11" spans="1:22" x14ac:dyDescent="0.3">
      <c r="A11" s="6">
        <v>43607</v>
      </c>
      <c r="B11">
        <v>50</v>
      </c>
      <c r="C11">
        <v>182.5</v>
      </c>
      <c r="D11">
        <v>182.5</v>
      </c>
      <c r="E11" s="5">
        <f>SUM(B$2:B11)</f>
        <v>500</v>
      </c>
      <c r="F11" s="9">
        <f>SUM(C$2:C11)</f>
        <v>582</v>
      </c>
      <c r="G11" s="5">
        <f>SUM(D$2:D11)</f>
        <v>582</v>
      </c>
      <c r="H11" s="9">
        <f t="shared" si="1"/>
        <v>82</v>
      </c>
      <c r="I11" s="9">
        <f t="shared" si="2"/>
        <v>82</v>
      </c>
      <c r="J11" s="5">
        <f t="shared" si="0"/>
        <v>1.64</v>
      </c>
    </row>
    <row r="12" spans="1:22" x14ac:dyDescent="0.3">
      <c r="A12" s="6">
        <v>43608</v>
      </c>
      <c r="B12">
        <v>50</v>
      </c>
      <c r="C12">
        <v>120</v>
      </c>
      <c r="D12">
        <v>120</v>
      </c>
      <c r="E12" s="5">
        <f>SUM(B$2:B12)</f>
        <v>550</v>
      </c>
      <c r="F12" s="9">
        <f>SUM(C$2:C12)</f>
        <v>702</v>
      </c>
      <c r="G12" s="5">
        <f>SUM(D$2:D12)</f>
        <v>702</v>
      </c>
      <c r="H12" s="9">
        <f t="shared" si="1"/>
        <v>152</v>
      </c>
      <c r="I12" s="9">
        <f t="shared" si="2"/>
        <v>152</v>
      </c>
      <c r="J12" s="5">
        <f t="shared" si="0"/>
        <v>3.04</v>
      </c>
    </row>
    <row r="13" spans="1:22" x14ac:dyDescent="0.3">
      <c r="A13" s="6">
        <v>43608</v>
      </c>
      <c r="B13">
        <v>50</v>
      </c>
      <c r="C13">
        <v>0</v>
      </c>
      <c r="D13">
        <v>0</v>
      </c>
      <c r="E13" s="5">
        <f>SUM(B$2:B13)</f>
        <v>600</v>
      </c>
      <c r="F13" s="9">
        <f>SUM(C$2:C13)</f>
        <v>702</v>
      </c>
      <c r="G13" s="5">
        <f>SUM(D$2:D13)</f>
        <v>702</v>
      </c>
      <c r="H13" s="9">
        <f t="shared" si="1"/>
        <v>102</v>
      </c>
      <c r="I13" s="9">
        <f t="shared" si="2"/>
        <v>102</v>
      </c>
      <c r="J13" s="5">
        <f t="shared" si="0"/>
        <v>2.04</v>
      </c>
    </row>
    <row r="14" spans="1:22" x14ac:dyDescent="0.3">
      <c r="A14" s="6">
        <v>43608</v>
      </c>
      <c r="B14">
        <v>50</v>
      </c>
      <c r="C14">
        <v>120</v>
      </c>
      <c r="D14">
        <v>120</v>
      </c>
      <c r="E14" s="5">
        <f>SUM(B$2:B14)</f>
        <v>650</v>
      </c>
      <c r="F14" s="9">
        <f>SUM(C$2:C14)</f>
        <v>822</v>
      </c>
      <c r="G14" s="5">
        <f>SUM(D$2:D14)</f>
        <v>822</v>
      </c>
      <c r="H14" s="9">
        <f t="shared" si="1"/>
        <v>172</v>
      </c>
      <c r="I14" s="9">
        <f t="shared" si="2"/>
        <v>172</v>
      </c>
      <c r="J14" s="5">
        <f t="shared" si="0"/>
        <v>3.44</v>
      </c>
    </row>
    <row r="15" spans="1:22" x14ac:dyDescent="0.3">
      <c r="A15" s="6">
        <v>43609</v>
      </c>
      <c r="B15">
        <v>50</v>
      </c>
      <c r="C15">
        <v>114.99999999999999</v>
      </c>
      <c r="D15">
        <v>115</v>
      </c>
      <c r="E15" s="5">
        <f>SUM(B$2:B15)</f>
        <v>700</v>
      </c>
      <c r="F15" s="9">
        <f>SUM(C$2:C15)</f>
        <v>937</v>
      </c>
      <c r="G15" s="5">
        <f>SUM(D$2:D15)</f>
        <v>937</v>
      </c>
      <c r="H15" s="9">
        <f t="shared" si="1"/>
        <v>237</v>
      </c>
      <c r="I15" s="9">
        <f t="shared" si="2"/>
        <v>237</v>
      </c>
      <c r="J15" s="5">
        <f t="shared" si="0"/>
        <v>4.74</v>
      </c>
    </row>
    <row r="16" spans="1:22" x14ac:dyDescent="0.3">
      <c r="A16" s="6">
        <v>43609</v>
      </c>
      <c r="B16">
        <v>50</v>
      </c>
      <c r="C16">
        <v>167.5</v>
      </c>
      <c r="D16">
        <v>167.5</v>
      </c>
      <c r="E16" s="5">
        <f>SUM(B$2:B16)</f>
        <v>750</v>
      </c>
      <c r="F16" s="9">
        <f>SUM(C$2:C16)</f>
        <v>1104.5</v>
      </c>
      <c r="G16" s="5">
        <f>SUM(D$2:D16)</f>
        <v>1104.5</v>
      </c>
      <c r="H16" s="9">
        <f t="shared" si="1"/>
        <v>354.5</v>
      </c>
      <c r="I16" s="9">
        <f t="shared" si="2"/>
        <v>354.5</v>
      </c>
      <c r="J16" s="5">
        <f t="shared" si="0"/>
        <v>7.09</v>
      </c>
    </row>
    <row r="17" spans="1:10" x14ac:dyDescent="0.3">
      <c r="A17" s="6">
        <v>43609</v>
      </c>
      <c r="B17">
        <v>50</v>
      </c>
      <c r="C17">
        <v>0</v>
      </c>
      <c r="D17">
        <v>50</v>
      </c>
      <c r="E17" s="5">
        <f>SUM(B$2:B17)</f>
        <v>800</v>
      </c>
      <c r="F17" s="9">
        <f>SUM(C$2:C17)</f>
        <v>1104.5</v>
      </c>
      <c r="G17" s="5">
        <f>SUM(D$2:D17)</f>
        <v>1154.5</v>
      </c>
      <c r="H17" s="9">
        <f t="shared" si="1"/>
        <v>304.5</v>
      </c>
      <c r="I17" s="9">
        <f t="shared" si="2"/>
        <v>354.5</v>
      </c>
      <c r="J17" s="5">
        <f t="shared" si="0"/>
        <v>7.09</v>
      </c>
    </row>
    <row r="18" spans="1:10" x14ac:dyDescent="0.3">
      <c r="A18" s="6">
        <v>43609</v>
      </c>
      <c r="B18">
        <v>50</v>
      </c>
      <c r="C18">
        <v>112.5</v>
      </c>
      <c r="D18">
        <v>112.5</v>
      </c>
      <c r="E18" s="5">
        <f>SUM(B$2:B18)</f>
        <v>850</v>
      </c>
      <c r="F18" s="9">
        <f>SUM(C$2:C18)</f>
        <v>1217</v>
      </c>
      <c r="G18" s="5">
        <f>SUM(D$2:D18)</f>
        <v>1267</v>
      </c>
      <c r="H18" s="9">
        <f t="shared" si="1"/>
        <v>367</v>
      </c>
      <c r="I18" s="9">
        <f t="shared" si="2"/>
        <v>417</v>
      </c>
      <c r="J18" s="5">
        <f t="shared" si="0"/>
        <v>8.34</v>
      </c>
    </row>
    <row r="19" spans="1:10" x14ac:dyDescent="0.3">
      <c r="A19" s="6">
        <v>43609</v>
      </c>
      <c r="B19">
        <v>50</v>
      </c>
      <c r="C19">
        <v>112.5</v>
      </c>
      <c r="D19">
        <v>112.5</v>
      </c>
      <c r="E19" s="5">
        <f>SUM(B$2:B19)</f>
        <v>900</v>
      </c>
      <c r="F19" s="9">
        <f>SUM(C$2:C19)</f>
        <v>1329.5</v>
      </c>
      <c r="G19" s="5">
        <f>SUM(D$2:D19)</f>
        <v>1379.5</v>
      </c>
      <c r="H19" s="9">
        <f t="shared" si="1"/>
        <v>429.5</v>
      </c>
      <c r="I19" s="9">
        <f t="shared" si="2"/>
        <v>479.5</v>
      </c>
      <c r="J19" s="5">
        <f t="shared" si="0"/>
        <v>9.59</v>
      </c>
    </row>
    <row r="20" spans="1:10" x14ac:dyDescent="0.3">
      <c r="A20" s="6">
        <v>43609</v>
      </c>
      <c r="B20">
        <v>50</v>
      </c>
      <c r="C20">
        <v>117.5</v>
      </c>
      <c r="D20">
        <v>117.5</v>
      </c>
      <c r="E20" s="5">
        <f>SUM(B$2:B20)</f>
        <v>950</v>
      </c>
      <c r="F20" s="9">
        <f>SUM(C$2:C20)</f>
        <v>1447</v>
      </c>
      <c r="G20" s="5">
        <f>SUM(D$2:D20)</f>
        <v>1497</v>
      </c>
      <c r="H20" s="9">
        <f t="shared" si="1"/>
        <v>497</v>
      </c>
      <c r="I20" s="9">
        <f t="shared" si="2"/>
        <v>547</v>
      </c>
      <c r="J20" s="5">
        <f t="shared" si="0"/>
        <v>10.94</v>
      </c>
    </row>
    <row r="21" spans="1:10" x14ac:dyDescent="0.3">
      <c r="A21" s="6">
        <v>43609</v>
      </c>
      <c r="B21">
        <v>50</v>
      </c>
      <c r="C21">
        <v>0</v>
      </c>
      <c r="D21">
        <v>0</v>
      </c>
      <c r="E21" s="5">
        <f>SUM(B$2:B21)</f>
        <v>1000</v>
      </c>
      <c r="F21" s="9">
        <f>SUM(C$2:C21)</f>
        <v>1447</v>
      </c>
      <c r="G21" s="5">
        <f>SUM(D$2:D21)</f>
        <v>1497</v>
      </c>
      <c r="H21" s="9">
        <f t="shared" si="1"/>
        <v>447</v>
      </c>
      <c r="I21" s="9">
        <f t="shared" si="2"/>
        <v>497</v>
      </c>
      <c r="J21" s="5">
        <f t="shared" si="0"/>
        <v>9.94</v>
      </c>
    </row>
    <row r="22" spans="1:10" x14ac:dyDescent="0.3">
      <c r="A22" s="6">
        <v>43609</v>
      </c>
      <c r="B22">
        <v>50</v>
      </c>
      <c r="C22">
        <v>87</v>
      </c>
      <c r="D22">
        <v>87</v>
      </c>
      <c r="E22" s="5">
        <f>SUM(B$2:B22)</f>
        <v>1050</v>
      </c>
      <c r="F22" s="9">
        <f>SUM(C$2:C22)</f>
        <v>1534</v>
      </c>
      <c r="G22" s="5">
        <f>SUM(D$2:D22)</f>
        <v>1584</v>
      </c>
      <c r="H22" s="9">
        <f t="shared" si="1"/>
        <v>484</v>
      </c>
      <c r="I22" s="9">
        <f t="shared" si="2"/>
        <v>534</v>
      </c>
      <c r="J22" s="5">
        <f t="shared" si="0"/>
        <v>10.68</v>
      </c>
    </row>
    <row r="23" spans="1:10" x14ac:dyDescent="0.3">
      <c r="A23" s="6">
        <v>43610</v>
      </c>
      <c r="B23">
        <v>50</v>
      </c>
      <c r="C23">
        <v>0</v>
      </c>
      <c r="D23">
        <v>50</v>
      </c>
      <c r="E23" s="5">
        <f>SUM(B$2:B23)</f>
        <v>1100</v>
      </c>
      <c r="F23" s="9">
        <f>SUM(C$2:C23)</f>
        <v>1534</v>
      </c>
      <c r="G23" s="5">
        <f>SUM(D$2:D23)</f>
        <v>1634</v>
      </c>
      <c r="H23" s="9">
        <f t="shared" si="1"/>
        <v>434</v>
      </c>
      <c r="I23" s="9">
        <f t="shared" si="2"/>
        <v>534</v>
      </c>
      <c r="J23" s="5">
        <f t="shared" si="0"/>
        <v>10.68</v>
      </c>
    </row>
    <row r="24" spans="1:10" x14ac:dyDescent="0.3">
      <c r="A24" s="6">
        <v>43610</v>
      </c>
      <c r="B24">
        <v>50</v>
      </c>
      <c r="C24">
        <v>97.5</v>
      </c>
      <c r="D24">
        <v>50</v>
      </c>
      <c r="E24" s="5">
        <f>SUM(B$2:B24)</f>
        <v>1150</v>
      </c>
      <c r="F24" s="9">
        <f>SUM(C$2:C24)</f>
        <v>1631.5</v>
      </c>
      <c r="G24" s="5">
        <f>SUM(D$2:D24)</f>
        <v>1684</v>
      </c>
      <c r="H24" s="9">
        <f t="shared" si="1"/>
        <v>481.5</v>
      </c>
      <c r="I24" s="9">
        <f t="shared" si="2"/>
        <v>534</v>
      </c>
      <c r="J24" s="5">
        <f t="shared" si="0"/>
        <v>10.68</v>
      </c>
    </row>
    <row r="25" spans="1:10" x14ac:dyDescent="0.3">
      <c r="A25" s="6">
        <v>43610</v>
      </c>
      <c r="B25">
        <v>50</v>
      </c>
      <c r="C25">
        <v>0</v>
      </c>
      <c r="D25">
        <v>0</v>
      </c>
      <c r="E25" s="5">
        <f>SUM(B$2:B25)</f>
        <v>1200</v>
      </c>
      <c r="F25" s="9">
        <f>SUM(C$2:C25)</f>
        <v>1631.5</v>
      </c>
      <c r="G25" s="5">
        <f>SUM(D$2:D25)</f>
        <v>1684</v>
      </c>
      <c r="H25" s="9">
        <f t="shared" ref="H25:H26" si="5">F25-E25</f>
        <v>431.5</v>
      </c>
      <c r="I25" s="9">
        <f t="shared" ref="I25:I26" si="6">G25-E25</f>
        <v>484</v>
      </c>
      <c r="J25" s="5">
        <f t="shared" ref="J25:J26" si="7">I25/B25</f>
        <v>9.68</v>
      </c>
    </row>
    <row r="26" spans="1:10" x14ac:dyDescent="0.3">
      <c r="A26" s="6">
        <v>43610</v>
      </c>
      <c r="B26">
        <v>50</v>
      </c>
      <c r="C26">
        <v>0</v>
      </c>
      <c r="D26">
        <v>0</v>
      </c>
      <c r="E26" s="5">
        <f>SUM(B$2:B26)</f>
        <v>1250</v>
      </c>
      <c r="F26" s="9">
        <f>SUM(C$2:C26)</f>
        <v>1631.5</v>
      </c>
      <c r="G26" s="5">
        <f>SUM(D$2:D26)</f>
        <v>1684</v>
      </c>
      <c r="H26" s="9">
        <f t="shared" si="5"/>
        <v>381.5</v>
      </c>
      <c r="I26" s="9">
        <f t="shared" si="6"/>
        <v>434</v>
      </c>
      <c r="J26" s="5">
        <f t="shared" si="7"/>
        <v>8.68</v>
      </c>
    </row>
    <row r="27" spans="1:10" x14ac:dyDescent="0.3">
      <c r="A27" s="6">
        <v>43611</v>
      </c>
      <c r="B27" s="5">
        <v>50</v>
      </c>
      <c r="C27" s="5">
        <v>0</v>
      </c>
      <c r="D27">
        <v>0</v>
      </c>
      <c r="E27" s="5">
        <f>SUM(B$2:B27)</f>
        <v>1300</v>
      </c>
      <c r="F27" s="9">
        <f>SUM(C$2:C27)</f>
        <v>1631.5</v>
      </c>
      <c r="G27" s="5">
        <f>SUM(D$2:D27)</f>
        <v>1684</v>
      </c>
      <c r="H27" s="9">
        <f t="shared" ref="H27:H30" si="8">F27-E27</f>
        <v>331.5</v>
      </c>
      <c r="I27" s="9">
        <f t="shared" ref="I27:I30" si="9">G27-E27</f>
        <v>384</v>
      </c>
      <c r="J27" s="5">
        <f t="shared" ref="J27:J30" si="10">I27/B27</f>
        <v>7.68</v>
      </c>
    </row>
    <row r="28" spans="1:10" x14ac:dyDescent="0.3">
      <c r="A28" s="6">
        <v>43611</v>
      </c>
      <c r="B28" s="5">
        <v>50</v>
      </c>
      <c r="C28" s="5">
        <v>0</v>
      </c>
      <c r="D28">
        <v>0</v>
      </c>
      <c r="E28" s="5">
        <f>SUM(B$2:B28)</f>
        <v>1350</v>
      </c>
      <c r="F28" s="9">
        <f>SUM(C$2:C28)</f>
        <v>1631.5</v>
      </c>
      <c r="G28" s="5">
        <f>SUM(D$2:D28)</f>
        <v>1684</v>
      </c>
      <c r="H28" s="9">
        <f t="shared" si="8"/>
        <v>281.5</v>
      </c>
      <c r="I28" s="9">
        <f t="shared" si="9"/>
        <v>334</v>
      </c>
      <c r="J28" s="5">
        <f t="shared" si="10"/>
        <v>6.68</v>
      </c>
    </row>
    <row r="29" spans="1:10" x14ac:dyDescent="0.3">
      <c r="A29" s="6">
        <v>43611</v>
      </c>
      <c r="B29" s="5">
        <v>50</v>
      </c>
      <c r="C29" s="5">
        <v>127.49999999999999</v>
      </c>
      <c r="D29">
        <v>127.49999999999999</v>
      </c>
      <c r="E29" s="5">
        <f>SUM(B$2:B29)</f>
        <v>1400</v>
      </c>
      <c r="F29" s="9">
        <f>SUM(C$2:C29)</f>
        <v>1759</v>
      </c>
      <c r="G29" s="5">
        <f>SUM(D$2:D29)</f>
        <v>1811.5</v>
      </c>
      <c r="H29" s="9">
        <f t="shared" si="8"/>
        <v>359</v>
      </c>
      <c r="I29" s="9">
        <f t="shared" si="9"/>
        <v>411.5</v>
      </c>
      <c r="J29" s="5">
        <f t="shared" si="10"/>
        <v>8.23</v>
      </c>
    </row>
    <row r="30" spans="1:10" x14ac:dyDescent="0.3">
      <c r="A30" s="6">
        <v>43611</v>
      </c>
      <c r="B30" s="5">
        <v>50</v>
      </c>
      <c r="C30" s="5">
        <v>120</v>
      </c>
      <c r="D30">
        <v>120</v>
      </c>
      <c r="E30" s="5">
        <f>SUM(B$2:B30)</f>
        <v>1450</v>
      </c>
      <c r="F30" s="9">
        <f>SUM(C$2:C30)</f>
        <v>1879</v>
      </c>
      <c r="G30" s="5">
        <f>SUM(D$2:D30)</f>
        <v>1931.5</v>
      </c>
      <c r="H30" s="9">
        <f t="shared" si="8"/>
        <v>429</v>
      </c>
      <c r="I30" s="9">
        <f t="shared" si="9"/>
        <v>481.5</v>
      </c>
      <c r="J30" s="5">
        <f t="shared" si="10"/>
        <v>9.6300000000000008</v>
      </c>
    </row>
    <row r="31" spans="1:10" x14ac:dyDescent="0.3">
      <c r="A31" s="6">
        <v>43612</v>
      </c>
      <c r="B31">
        <v>50</v>
      </c>
      <c r="C31">
        <v>165</v>
      </c>
      <c r="D31">
        <v>165</v>
      </c>
      <c r="E31" s="5">
        <f>SUM(B$2:B31)</f>
        <v>1500</v>
      </c>
      <c r="F31" s="9">
        <f>SUM(C$2:C31)</f>
        <v>2044</v>
      </c>
      <c r="G31" s="5">
        <f>SUM(D$2:D31)</f>
        <v>2096.5</v>
      </c>
      <c r="H31" s="9">
        <f t="shared" ref="H31:H40" si="11">F31-E31</f>
        <v>544</v>
      </c>
      <c r="I31" s="9">
        <f t="shared" ref="I31:I40" si="12">G31-E31</f>
        <v>596.5</v>
      </c>
      <c r="J31" s="5">
        <f t="shared" ref="J31:J40" si="13">I31/B31</f>
        <v>11.93</v>
      </c>
    </row>
    <row r="32" spans="1:10" x14ac:dyDescent="0.3">
      <c r="A32" s="6">
        <v>43612</v>
      </c>
      <c r="B32">
        <v>50</v>
      </c>
      <c r="C32">
        <v>0</v>
      </c>
      <c r="D32">
        <v>0</v>
      </c>
      <c r="E32" s="5">
        <f>SUM(B$2:B32)</f>
        <v>1550</v>
      </c>
      <c r="F32" s="9">
        <f>SUM(C$2:C32)</f>
        <v>2044</v>
      </c>
      <c r="G32" s="5">
        <f>SUM(D$2:D32)</f>
        <v>2096.5</v>
      </c>
      <c r="H32" s="9">
        <f t="shared" si="11"/>
        <v>494</v>
      </c>
      <c r="I32" s="9">
        <f t="shared" si="12"/>
        <v>546.5</v>
      </c>
      <c r="J32" s="5">
        <f t="shared" si="13"/>
        <v>10.93</v>
      </c>
    </row>
    <row r="33" spans="1:10" x14ac:dyDescent="0.3">
      <c r="A33" s="6">
        <v>43612</v>
      </c>
      <c r="B33">
        <v>50</v>
      </c>
      <c r="C33">
        <v>0</v>
      </c>
      <c r="D33">
        <v>0</v>
      </c>
      <c r="E33" s="5">
        <f>SUM(B$2:B33)</f>
        <v>1600</v>
      </c>
      <c r="F33" s="9">
        <f>SUM(C$2:C33)</f>
        <v>2044</v>
      </c>
      <c r="G33" s="5">
        <f>SUM(D$2:D33)</f>
        <v>2096.5</v>
      </c>
      <c r="H33" s="9">
        <f t="shared" si="11"/>
        <v>444</v>
      </c>
      <c r="I33" s="9">
        <f t="shared" si="12"/>
        <v>496.5</v>
      </c>
      <c r="J33" s="5">
        <f t="shared" si="13"/>
        <v>9.93</v>
      </c>
    </row>
    <row r="34" spans="1:10" x14ac:dyDescent="0.3">
      <c r="A34" s="6">
        <v>43613</v>
      </c>
      <c r="B34">
        <v>50</v>
      </c>
      <c r="C34">
        <v>135</v>
      </c>
      <c r="D34">
        <v>135</v>
      </c>
      <c r="E34" s="5">
        <f>SUM(B$2:B34)</f>
        <v>1650</v>
      </c>
      <c r="F34" s="9">
        <f>SUM(C$2:C34)</f>
        <v>2179</v>
      </c>
      <c r="G34" s="5">
        <f>SUM(D$2:D34)</f>
        <v>2231.5</v>
      </c>
      <c r="H34" s="9">
        <f t="shared" si="11"/>
        <v>529</v>
      </c>
      <c r="I34" s="9">
        <f t="shared" si="12"/>
        <v>581.5</v>
      </c>
      <c r="J34" s="5">
        <f t="shared" si="13"/>
        <v>11.63</v>
      </c>
    </row>
    <row r="35" spans="1:10" x14ac:dyDescent="0.3">
      <c r="A35" s="6">
        <v>43613</v>
      </c>
      <c r="B35">
        <v>50</v>
      </c>
      <c r="C35">
        <v>0</v>
      </c>
      <c r="D35">
        <v>0</v>
      </c>
      <c r="E35" s="5">
        <f>SUM(B$2:B35)</f>
        <v>1700</v>
      </c>
      <c r="F35" s="9">
        <f>SUM(C$2:C35)</f>
        <v>2179</v>
      </c>
      <c r="G35" s="5">
        <f>SUM(D$2:D35)</f>
        <v>2231.5</v>
      </c>
      <c r="H35" s="9">
        <f t="shared" si="11"/>
        <v>479</v>
      </c>
      <c r="I35" s="9">
        <f t="shared" si="12"/>
        <v>531.5</v>
      </c>
      <c r="J35" s="5">
        <f t="shared" si="13"/>
        <v>10.63</v>
      </c>
    </row>
    <row r="36" spans="1:10" x14ac:dyDescent="0.3">
      <c r="A36" s="6">
        <v>43613</v>
      </c>
      <c r="B36">
        <v>50</v>
      </c>
      <c r="C36">
        <v>0</v>
      </c>
      <c r="D36">
        <v>0</v>
      </c>
      <c r="E36" s="5">
        <f>SUM(B$2:B36)</f>
        <v>1750</v>
      </c>
      <c r="F36" s="9">
        <f>SUM(C$2:C36)</f>
        <v>2179</v>
      </c>
      <c r="G36" s="5">
        <f>SUM(D$2:D36)</f>
        <v>2231.5</v>
      </c>
      <c r="H36" s="9">
        <f t="shared" si="11"/>
        <v>429</v>
      </c>
      <c r="I36" s="9">
        <f t="shared" si="12"/>
        <v>481.5</v>
      </c>
      <c r="J36" s="5">
        <f t="shared" si="13"/>
        <v>9.6300000000000008</v>
      </c>
    </row>
    <row r="37" spans="1:10" x14ac:dyDescent="0.3">
      <c r="A37" s="6">
        <v>43613</v>
      </c>
      <c r="B37">
        <v>50</v>
      </c>
      <c r="C37">
        <v>0</v>
      </c>
      <c r="D37">
        <v>0</v>
      </c>
      <c r="E37" s="5">
        <f>SUM(B$2:B37)</f>
        <v>1800</v>
      </c>
      <c r="F37" s="9">
        <f>SUM(C$2:C37)</f>
        <v>2179</v>
      </c>
      <c r="G37" s="5">
        <f>SUM(D$2:D37)</f>
        <v>2231.5</v>
      </c>
      <c r="H37" s="9">
        <f t="shared" si="11"/>
        <v>379</v>
      </c>
      <c r="I37" s="9">
        <f t="shared" si="12"/>
        <v>431.5</v>
      </c>
      <c r="J37" s="5">
        <f t="shared" si="13"/>
        <v>8.6300000000000008</v>
      </c>
    </row>
    <row r="38" spans="1:10" x14ac:dyDescent="0.3">
      <c r="A38" s="6">
        <v>43613</v>
      </c>
      <c r="B38">
        <v>50</v>
      </c>
      <c r="C38">
        <v>0</v>
      </c>
      <c r="D38">
        <v>0</v>
      </c>
      <c r="E38" s="5">
        <f>SUM(B$2:B38)</f>
        <v>1850</v>
      </c>
      <c r="F38" s="9">
        <f>SUM(C$2:C38)</f>
        <v>2179</v>
      </c>
      <c r="G38" s="5">
        <f>SUM(D$2:D38)</f>
        <v>2231.5</v>
      </c>
      <c r="H38" s="9">
        <f t="shared" si="11"/>
        <v>329</v>
      </c>
      <c r="I38" s="9">
        <f t="shared" si="12"/>
        <v>381.5</v>
      </c>
      <c r="J38" s="5">
        <f t="shared" si="13"/>
        <v>7.63</v>
      </c>
    </row>
    <row r="39" spans="1:10" x14ac:dyDescent="0.3">
      <c r="A39" s="6">
        <v>43613</v>
      </c>
      <c r="B39">
        <v>50</v>
      </c>
      <c r="C39">
        <v>140</v>
      </c>
      <c r="D39">
        <v>140</v>
      </c>
      <c r="E39" s="5">
        <f>SUM(B$2:B39)</f>
        <v>1900</v>
      </c>
      <c r="F39" s="9">
        <f>SUM(C$2:C39)</f>
        <v>2319</v>
      </c>
      <c r="G39" s="5">
        <f>SUM(D$2:D39)</f>
        <v>2371.5</v>
      </c>
      <c r="H39" s="9">
        <f t="shared" si="11"/>
        <v>419</v>
      </c>
      <c r="I39" s="9">
        <f t="shared" si="12"/>
        <v>471.5</v>
      </c>
      <c r="J39" s="5">
        <f t="shared" si="13"/>
        <v>9.43</v>
      </c>
    </row>
    <row r="40" spans="1:10" x14ac:dyDescent="0.3">
      <c r="A40" s="6">
        <v>43613</v>
      </c>
      <c r="B40">
        <v>50</v>
      </c>
      <c r="C40">
        <v>0</v>
      </c>
      <c r="D40">
        <v>0</v>
      </c>
      <c r="E40" s="5">
        <f>SUM(B$2:B40)</f>
        <v>1950</v>
      </c>
      <c r="F40" s="9">
        <f>SUM(C$2:C40)</f>
        <v>2319</v>
      </c>
      <c r="G40" s="5">
        <f>SUM(D$2:D40)</f>
        <v>2371.5</v>
      </c>
      <c r="H40" s="9">
        <f t="shared" si="11"/>
        <v>369</v>
      </c>
      <c r="I40" s="9">
        <f t="shared" si="12"/>
        <v>421.5</v>
      </c>
      <c r="J40" s="5">
        <f t="shared" si="13"/>
        <v>8.43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FCF78-9C94-4010-A3E8-21A217707499}">
  <dimension ref="A1:S382"/>
  <sheetViews>
    <sheetView workbookViewId="0">
      <selection activeCell="F14" sqref="F14"/>
    </sheetView>
  </sheetViews>
  <sheetFormatPr defaultRowHeight="14.4" x14ac:dyDescent="0.3"/>
  <cols>
    <col min="1" max="1" width="19.6640625" style="32" bestFit="1" customWidth="1"/>
    <col min="2" max="2" width="15.77734375" bestFit="1" customWidth="1"/>
    <col min="5" max="13" width="8.88671875" style="32"/>
    <col min="14" max="14" width="12.88671875" style="32" bestFit="1" customWidth="1"/>
    <col min="15" max="15" width="5.6640625" style="32" bestFit="1" customWidth="1"/>
    <col min="17" max="19" width="8.88671875" style="32"/>
  </cols>
  <sheetData>
    <row r="1" spans="1:15" x14ac:dyDescent="0.3">
      <c r="A1" s="32" t="s">
        <v>49</v>
      </c>
      <c r="B1" s="34" t="str">
        <f t="shared" ref="B1:B30" si="0">TRIM(RIGHT(SUBSTITUTE(A1," ",REPT(" ",100)),100))</f>
        <v>Athletics</v>
      </c>
      <c r="C1">
        <f>VLOOKUP(B1,N:O,2,FALSE)</f>
        <v>16.8</v>
      </c>
      <c r="N1" s="32" t="s">
        <v>282</v>
      </c>
      <c r="O1" s="32" t="s">
        <v>283</v>
      </c>
    </row>
    <row r="2" spans="1:15" x14ac:dyDescent="0.3">
      <c r="A2" s="32" t="s">
        <v>59</v>
      </c>
      <c r="B2" s="34" t="str">
        <f t="shared" si="0"/>
        <v>Rockies</v>
      </c>
      <c r="C2" s="32">
        <f t="shared" ref="C2:C30" si="1">VLOOKUP(B2,N:O,2,FALSE)</f>
        <v>-8.6999999999999993</v>
      </c>
      <c r="F2" s="34"/>
      <c r="G2" s="32">
        <v>-8.6999999999999993</v>
      </c>
      <c r="H2" s="32">
        <v>16.8</v>
      </c>
      <c r="N2" s="32" t="s">
        <v>284</v>
      </c>
      <c r="O2" s="32">
        <v>21.2</v>
      </c>
    </row>
    <row r="3" spans="1:15" x14ac:dyDescent="0.3">
      <c r="A3" s="32" t="s">
        <v>36</v>
      </c>
      <c r="B3" s="34" t="str">
        <f>TRIM(RIGHT(SUBSTITUTE(A3," ",REPT(" ",100)),100))</f>
        <v>Yankees</v>
      </c>
      <c r="C3" s="32">
        <f t="shared" si="1"/>
        <v>-8.3000000000000007</v>
      </c>
      <c r="N3" s="32" t="s">
        <v>285</v>
      </c>
      <c r="O3" s="32">
        <v>19.7</v>
      </c>
    </row>
    <row r="4" spans="1:15" x14ac:dyDescent="0.3">
      <c r="A4" s="32" t="s">
        <v>27</v>
      </c>
      <c r="B4" s="34" t="str">
        <f t="shared" si="0"/>
        <v>Phillies</v>
      </c>
      <c r="C4" s="32">
        <f t="shared" si="1"/>
        <v>12</v>
      </c>
      <c r="F4" s="32">
        <f>G2-H2</f>
        <v>-25.5</v>
      </c>
      <c r="N4" s="32" t="s">
        <v>286</v>
      </c>
      <c r="O4" s="32">
        <v>18.5</v>
      </c>
    </row>
    <row r="5" spans="1:15" x14ac:dyDescent="0.3">
      <c r="A5" s="32" t="s">
        <v>30</v>
      </c>
      <c r="B5" s="34" t="s">
        <v>302</v>
      </c>
      <c r="C5" s="32">
        <f t="shared" si="1"/>
        <v>0.9</v>
      </c>
      <c r="F5" s="32">
        <f>F4/7</f>
        <v>-3.6428571428571428</v>
      </c>
      <c r="N5" s="32" t="s">
        <v>287</v>
      </c>
      <c r="O5" s="32">
        <v>16.8</v>
      </c>
    </row>
    <row r="6" spans="1:15" x14ac:dyDescent="0.3">
      <c r="A6" s="32" t="s">
        <v>47</v>
      </c>
      <c r="B6" s="34" t="str">
        <f t="shared" si="0"/>
        <v>Nationals</v>
      </c>
      <c r="C6" s="32">
        <f t="shared" si="1"/>
        <v>-10.1</v>
      </c>
      <c r="N6" s="32" t="s">
        <v>288</v>
      </c>
      <c r="O6" s="32">
        <v>15.4</v>
      </c>
    </row>
    <row r="7" spans="1:15" x14ac:dyDescent="0.3">
      <c r="A7" s="32" t="s">
        <v>17</v>
      </c>
      <c r="B7" s="34" t="str">
        <f t="shared" si="0"/>
        <v>Dodgers</v>
      </c>
      <c r="C7" s="32">
        <f t="shared" si="1"/>
        <v>9.1</v>
      </c>
      <c r="N7" s="32" t="s">
        <v>289</v>
      </c>
      <c r="O7" s="32">
        <v>14.3</v>
      </c>
    </row>
    <row r="8" spans="1:15" x14ac:dyDescent="0.3">
      <c r="A8" s="32" t="s">
        <v>25</v>
      </c>
      <c r="B8" s="34" t="str">
        <f t="shared" si="0"/>
        <v>Marlins</v>
      </c>
      <c r="C8" s="32">
        <f t="shared" si="1"/>
        <v>2.4</v>
      </c>
      <c r="N8" s="32" t="s">
        <v>290</v>
      </c>
      <c r="O8" s="32">
        <v>12</v>
      </c>
    </row>
    <row r="9" spans="1:15" x14ac:dyDescent="0.3">
      <c r="A9" s="32" t="s">
        <v>23</v>
      </c>
      <c r="B9" s="34" t="str">
        <f t="shared" si="0"/>
        <v>Reds</v>
      </c>
      <c r="C9" s="32">
        <f t="shared" si="1"/>
        <v>4.0999999999999996</v>
      </c>
      <c r="N9" s="32" t="s">
        <v>291</v>
      </c>
      <c r="O9" s="32">
        <v>10.5</v>
      </c>
    </row>
    <row r="10" spans="1:15" x14ac:dyDescent="0.3">
      <c r="A10" s="32" t="s">
        <v>41</v>
      </c>
      <c r="B10" s="34" t="str">
        <f t="shared" si="0"/>
        <v>Mariners</v>
      </c>
      <c r="C10" s="32">
        <f t="shared" si="1"/>
        <v>-32.6</v>
      </c>
      <c r="N10" s="32" t="s">
        <v>292</v>
      </c>
      <c r="O10" s="32">
        <v>10.199999999999999</v>
      </c>
    </row>
    <row r="11" spans="1:15" x14ac:dyDescent="0.3">
      <c r="A11" s="32" t="s">
        <v>62</v>
      </c>
      <c r="B11" s="34" t="s">
        <v>306</v>
      </c>
      <c r="C11" s="32">
        <f t="shared" si="1"/>
        <v>-8.8000000000000007</v>
      </c>
      <c r="N11" s="32" t="s">
        <v>293</v>
      </c>
      <c r="O11" s="32">
        <v>9.1</v>
      </c>
    </row>
    <row r="12" spans="1:15" x14ac:dyDescent="0.3">
      <c r="A12" s="32" t="s">
        <v>67</v>
      </c>
      <c r="B12" s="34" t="str">
        <f t="shared" si="0"/>
        <v>Royals</v>
      </c>
      <c r="C12" s="32">
        <f t="shared" si="1"/>
        <v>21.2</v>
      </c>
      <c r="N12" s="32" t="s">
        <v>294</v>
      </c>
      <c r="O12" s="32">
        <v>8</v>
      </c>
    </row>
    <row r="13" spans="1:15" x14ac:dyDescent="0.3">
      <c r="A13" s="32" t="s">
        <v>21</v>
      </c>
      <c r="B13" s="34" t="str">
        <f t="shared" si="0"/>
        <v>Braves</v>
      </c>
      <c r="C13" s="32">
        <f t="shared" si="1"/>
        <v>-7.9</v>
      </c>
      <c r="N13" s="32" t="s">
        <v>295</v>
      </c>
      <c r="O13" s="32">
        <v>6.1</v>
      </c>
    </row>
    <row r="14" spans="1:15" x14ac:dyDescent="0.3">
      <c r="A14" s="32" t="s">
        <v>65</v>
      </c>
      <c r="B14" s="34" t="str">
        <f t="shared" si="0"/>
        <v>Twins</v>
      </c>
      <c r="C14" s="32">
        <f t="shared" si="1"/>
        <v>19.7</v>
      </c>
      <c r="N14" s="32" t="s">
        <v>296</v>
      </c>
      <c r="O14" s="32">
        <v>4.7</v>
      </c>
    </row>
    <row r="15" spans="1:15" x14ac:dyDescent="0.3">
      <c r="A15" s="32" t="s">
        <v>15</v>
      </c>
      <c r="B15" s="34" t="str">
        <f t="shared" si="0"/>
        <v>Diamondbacks</v>
      </c>
      <c r="C15" s="32">
        <f t="shared" si="1"/>
        <v>18.5</v>
      </c>
      <c r="N15" s="32" t="s">
        <v>297</v>
      </c>
      <c r="O15" s="32">
        <v>4.7</v>
      </c>
    </row>
    <row r="16" spans="1:15" x14ac:dyDescent="0.3">
      <c r="A16" s="32" t="s">
        <v>53</v>
      </c>
      <c r="B16" s="34" t="str">
        <f t="shared" si="0"/>
        <v>Rays</v>
      </c>
      <c r="C16" s="32">
        <f t="shared" si="1"/>
        <v>10.199999999999999</v>
      </c>
      <c r="N16" s="32" t="s">
        <v>298</v>
      </c>
      <c r="O16" s="32">
        <v>4.0999999999999996</v>
      </c>
    </row>
    <row r="17" spans="1:15" x14ac:dyDescent="0.3">
      <c r="A17" s="32" t="s">
        <v>45</v>
      </c>
      <c r="B17" s="34" t="str">
        <f t="shared" si="0"/>
        <v>Padres</v>
      </c>
      <c r="C17" s="32">
        <f t="shared" si="1"/>
        <v>8</v>
      </c>
      <c r="N17" s="32" t="s">
        <v>299</v>
      </c>
      <c r="O17" s="32">
        <v>3.1</v>
      </c>
    </row>
    <row r="18" spans="1:15" x14ac:dyDescent="0.3">
      <c r="A18" s="32" t="s">
        <v>28</v>
      </c>
      <c r="B18" s="34" t="str">
        <f t="shared" si="0"/>
        <v>Tigers</v>
      </c>
      <c r="C18" s="32">
        <f t="shared" si="1"/>
        <v>-17.3</v>
      </c>
      <c r="N18" s="32" t="s">
        <v>300</v>
      </c>
      <c r="O18" s="32">
        <v>2.4</v>
      </c>
    </row>
    <row r="19" spans="1:15" x14ac:dyDescent="0.3">
      <c r="A19" s="32" t="s">
        <v>63</v>
      </c>
      <c r="B19" s="34" t="str">
        <f t="shared" si="0"/>
        <v>Orioles</v>
      </c>
      <c r="C19" s="32">
        <f t="shared" si="1"/>
        <v>-29.1</v>
      </c>
      <c r="N19" s="32" t="s">
        <v>301</v>
      </c>
      <c r="O19" s="32">
        <v>2</v>
      </c>
    </row>
    <row r="20" spans="1:15" x14ac:dyDescent="0.3">
      <c r="A20" s="32" t="s">
        <v>39</v>
      </c>
      <c r="B20" s="34" t="str">
        <f t="shared" si="0"/>
        <v>Rangers</v>
      </c>
      <c r="C20" s="32">
        <f t="shared" si="1"/>
        <v>3.1</v>
      </c>
      <c r="N20" s="32" t="s">
        <v>302</v>
      </c>
      <c r="O20" s="32">
        <v>0.9</v>
      </c>
    </row>
    <row r="21" spans="1:15" x14ac:dyDescent="0.3">
      <c r="A21" s="32" t="s">
        <v>51</v>
      </c>
      <c r="B21" s="34" t="s">
        <v>310</v>
      </c>
      <c r="C21" s="32">
        <f t="shared" si="1"/>
        <v>-18.600000000000001</v>
      </c>
      <c r="N21" s="32" t="s">
        <v>303</v>
      </c>
      <c r="O21" s="32">
        <v>-7.9</v>
      </c>
    </row>
    <row r="22" spans="1:15" x14ac:dyDescent="0.3">
      <c r="A22" s="32" t="s">
        <v>19</v>
      </c>
      <c r="B22" s="34" t="str">
        <f t="shared" si="0"/>
        <v>Cubs</v>
      </c>
      <c r="C22" s="32">
        <f t="shared" si="1"/>
        <v>14.3</v>
      </c>
      <c r="N22" s="32" t="s">
        <v>304</v>
      </c>
      <c r="O22" s="32">
        <v>-8.3000000000000007</v>
      </c>
    </row>
    <row r="23" spans="1:15" x14ac:dyDescent="0.3">
      <c r="A23" s="32" t="s">
        <v>32</v>
      </c>
      <c r="B23" s="34" t="str">
        <f t="shared" si="0"/>
        <v>Indians</v>
      </c>
      <c r="C23" s="32">
        <f t="shared" si="1"/>
        <v>4.7</v>
      </c>
      <c r="N23" s="32" t="s">
        <v>305</v>
      </c>
      <c r="O23" s="32">
        <v>-8.6999999999999993</v>
      </c>
    </row>
    <row r="24" spans="1:15" x14ac:dyDescent="0.3">
      <c r="A24" s="32" t="s">
        <v>38</v>
      </c>
      <c r="B24" s="34" t="str">
        <f t="shared" si="0"/>
        <v>Angels</v>
      </c>
      <c r="C24" s="32">
        <f t="shared" si="1"/>
        <v>15.4</v>
      </c>
      <c r="N24" s="32" t="s">
        <v>306</v>
      </c>
      <c r="O24" s="32">
        <v>-8.8000000000000007</v>
      </c>
    </row>
    <row r="25" spans="1:15" x14ac:dyDescent="0.3">
      <c r="A25" s="32" t="s">
        <v>55</v>
      </c>
      <c r="B25" s="34" t="str">
        <f t="shared" si="0"/>
        <v>Brewers</v>
      </c>
      <c r="C25" s="32">
        <f t="shared" si="1"/>
        <v>2</v>
      </c>
      <c r="N25" s="32" t="s">
        <v>307</v>
      </c>
      <c r="O25" s="32">
        <v>-10.1</v>
      </c>
    </row>
    <row r="26" spans="1:15" x14ac:dyDescent="0.3">
      <c r="A26" s="32" t="s">
        <v>16</v>
      </c>
      <c r="B26" s="34" t="str">
        <f t="shared" si="0"/>
        <v>Pirates</v>
      </c>
      <c r="C26" s="32">
        <f t="shared" si="1"/>
        <v>-18</v>
      </c>
      <c r="N26" s="32" t="s">
        <v>308</v>
      </c>
      <c r="O26" s="32">
        <v>-17.3</v>
      </c>
    </row>
    <row r="27" spans="1:15" x14ac:dyDescent="0.3">
      <c r="A27" s="32" t="s">
        <v>57</v>
      </c>
      <c r="B27" s="34" t="str">
        <f t="shared" si="0"/>
        <v>Mets</v>
      </c>
      <c r="C27" s="32">
        <f t="shared" si="1"/>
        <v>-23.5</v>
      </c>
      <c r="N27" s="32" t="s">
        <v>309</v>
      </c>
      <c r="O27" s="32">
        <v>-18</v>
      </c>
    </row>
    <row r="28" spans="1:15" x14ac:dyDescent="0.3">
      <c r="A28" s="32" t="s">
        <v>69</v>
      </c>
      <c r="B28" s="34" t="str">
        <f t="shared" si="0"/>
        <v>Cardinals</v>
      </c>
      <c r="C28" s="32">
        <f t="shared" si="1"/>
        <v>10.5</v>
      </c>
      <c r="N28" s="32" t="s">
        <v>310</v>
      </c>
      <c r="O28" s="32">
        <v>-18.600000000000001</v>
      </c>
    </row>
    <row r="29" spans="1:15" x14ac:dyDescent="0.3">
      <c r="A29" s="32" t="s">
        <v>75</v>
      </c>
      <c r="B29" s="34" t="str">
        <f t="shared" si="0"/>
        <v>Giants</v>
      </c>
      <c r="C29" s="32">
        <f t="shared" si="1"/>
        <v>6.1</v>
      </c>
      <c r="N29" s="32" t="s">
        <v>311</v>
      </c>
      <c r="O29" s="32">
        <v>-23.5</v>
      </c>
    </row>
    <row r="30" spans="1:15" x14ac:dyDescent="0.3">
      <c r="A30" s="32" t="s">
        <v>34</v>
      </c>
      <c r="B30" s="34" t="str">
        <f t="shared" si="0"/>
        <v>Astros</v>
      </c>
      <c r="C30" s="32">
        <f t="shared" si="1"/>
        <v>4.7</v>
      </c>
      <c r="N30" s="32" t="s">
        <v>312</v>
      </c>
      <c r="O30" s="32">
        <v>-29.1</v>
      </c>
    </row>
    <row r="31" spans="1:15" x14ac:dyDescent="0.3">
      <c r="A31"/>
      <c r="N31" s="32" t="s">
        <v>313</v>
      </c>
      <c r="O31" s="32">
        <v>-32.6</v>
      </c>
    </row>
    <row r="32" spans="1:15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game_result_new</vt:lpstr>
      <vt:lpstr>Sheet1</vt:lpstr>
      <vt:lpstr>result var by percent</vt:lpstr>
      <vt:lpstr>graphs</vt:lpstr>
      <vt:lpstr>result tables</vt:lpstr>
      <vt:lpstr>fielding 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</cp:lastModifiedBy>
  <dcterms:created xsi:type="dcterms:W3CDTF">2019-04-25T20:08:21Z</dcterms:created>
  <dcterms:modified xsi:type="dcterms:W3CDTF">2019-07-29T08:37:55Z</dcterms:modified>
</cp:coreProperties>
</file>