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level Data" sheetId="1" r:id="rId4"/>
    <sheet state="visible" name="Indicator List" sheetId="2" r:id="rId5"/>
    <sheet state="visible" name="Census_Data" sheetId="3" r:id="rId6"/>
    <sheet state="visible" name="OB_GYN_Provider" sheetId="4" r:id="rId7"/>
  </sheets>
  <definedNames>
    <definedName hidden="1" localSheetId="0" name="Z_B7FF9F50_66E9_41DB_86A0_4FA9FB49E826_.wvu.FilterData">'State-level Data'!$A$18:$AH$57</definedName>
  </definedNames>
  <calcPr/>
  <customWorkbookViews>
    <customWorkbookView activeSheetId="0" maximized="1" windowHeight="0" windowWidth="0" guid="{B7FF9F50-66E9-41DB-86A0-4FA9FB49E82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Y10">
      <text>
        <t xml:space="preserve">The current web page context provides data on the total live births by state and race/ethnicity for Black or African American mothers from 2018-2021. However, California is not included in this list because it is not a participating site of the Pregnancy Risk Assessment Monitoring System (PRAMS). PRAMS is a surveillance project of the Centers for Disease Control and Prevention (CDC) and state health departments that collects state-specific data on maternal and child health indicators.
According to the CDC, PRAMS currently covers 47 states, New York City, Puerto Rico, and the District of Columbia. California is one of the five states that does not participate in PRAMS, along with South Carolina, Idaho, Nevada and Ohio. Therefore, the data on the current web page context does not include California or these two states.</t>
      </text>
    </comment>
    <comment authorId="0" ref="Y18">
      <text>
        <t xml:space="preserve">The current web page context provides data on the total live births by state and race/ethnicity for Black or African American mothers from 2018-2021. However, California is not included in this list because it is not a participating site of the Pregnancy Risk Assessment Monitoring System (PRAMS). PRAMS is a surveillance project of the Centers for Disease Control and Prevention (CDC) and state health departments that collects state-specific data on maternal and child health indicators.
According to the CDC, PRAMS currently covers 47 states, New York City, Puerto Rico, and the District of Columbia. California is one of the five states that does not participate in PRAMS, along with South Carolina, Idaho, Nevada and Ohio. Therefore, the data on the current web page context does not include California or these two states.</t>
      </text>
    </comment>
    <comment authorId="0" ref="K32">
      <text>
        <t xml:space="preserve">Based on the current web page context, it appears that the numbers you are referring to are the total live births by state and race/ethnicity for Black or African American mothers from 2018-2021. According to the data on the page, Montana had 254 births and Wyoming had 229 births for this demographic during this time period.
Based on the web search results, some possible factors that may contribute to the low number of births for Montana and Wyoming are:
- **Low population size and density**: Montana and Wyoming are among the least populous and least densely populated states in the US. This means that there are fewer people living in these states, and they are more spread out geographically. This may limit the opportunities for social interaction and reproduction among Black or African American residents.
- **Low percentage of Black or African American residents**: Montana and Wyoming also have the lowest percentage of Black or African American residents among all states, according to the 2020 Census. This means that there are fewer potential parents of Black or African American children in these states, and they may face challenges in finding partners of the same race or ethnicity.
- **High out-migration rate**: Montana and Wyoming have experienced a net out-migration of Black or African American residents in recent years, according to the Census Bureau's Population Estimates Program. This means that more Black or African American people have left these states than moved in, reducing the size of the reproductive pool.
- **Other social and economic factors**: Montana and Wyoming may also have lower birth rates due to other factors that affect fertility, such as education, income, health care access, family planning, cultural norms, and personal preferences. These factors may vary across different racial and ethnic groups and may influence the decision to have children or not.
Please note that these are possible explanations based on available data and information, and not definitive causes or effects. There may be other factors that are not captured by the data or the web search results. Without additional information or context, it is not possible for me to accurately determine the reason for these lower numbers.</t>
      </text>
    </comment>
    <comment authorId="0" ref="Y34">
      <text>
        <t xml:space="preserve">The current web page context provides data on the total live births by state and race/ethnicity for Black or African American mothers from 2018-2021. However, California is not included in this list because it is not a participating site of the Pregnancy Risk Assessment Monitoring System (PRAMS). PRAMS is a surveillance project of the Centers for Disease Control and Prevention (CDC) and state health departments that collects state-specific data on maternal and child health indicators.
According to the CDC, PRAMS currently covers 47 states, New York City, Puerto Rico, and the District of Columbia. California is one of the five states that does not participate in PRAMS, along with South Carolina, Idaho, Nevada and Ohio. Therefore, the data on the current web page context does not include California or these two states.</t>
      </text>
    </comment>
    <comment authorId="0" ref="Y41">
      <text>
        <t xml:space="preserve">The current web page context provides data on the total live births by state and race/ethnicity for Black or African American mothers from 2018-2021. However, California is not included in this list because it is not a participating site of the Pregnancy Risk Assessment Monitoring System (PRAMS). PRAMS is a surveillance project of the Centers for Disease Control and Prevention (CDC) and state health departments that collects state-specific data on maternal and child health indicators.
According to the CDC, PRAMS currently covers 47 states, New York City, Puerto Rico, and the District of Columbia. California is one of the five states that does not participate in PRAMS, along with South Carolina, Idaho, Nevada and Ohio. Therefore, the data on the current web page context does not include California or these two states.</t>
      </text>
    </comment>
    <comment authorId="0" ref="Y46">
      <text>
        <t xml:space="preserve">The current web page context provides data on the total live births by state and race/ethnicity for Black or African American mothers from 2018-2021. However, California is not included in this list because it is not a participating site of the Pregnancy Risk Assessment Monitoring System (PRAMS). PRAMS is a surveillance project of the Centers for Disease Control and Prevention (CDC) and state health departments that collects state-specific data on maternal and child health indicators.
According to the CDC, PRAMS currently covers 47 states, New York City, Puerto Rico, and the District of Columbia. California is one of the five states that does not participate in PRAMS, along with South Carolina, Idaho, Nevada and Ohio. Therefore, the data on the current web page context does not include California or these two states.</t>
      </text>
    </comment>
    <comment authorId="0" ref="K56">
      <text>
        <t xml:space="preserve">Based on the current web page context, it appears that the numbers you are referring to are the total live births by state and race/ethnicity for Black or African American mothers from 2018-2021. According to the data on the page, Montana had 254 births and Wyoming had 229 births for this demographic during this time period.
Based on the web search results, some possible factors that may contribute to the low number of births for Montana and Wyoming are:
- **Low population size and density**: Montana and Wyoming are among the least populous and least densely populated states in the US. This means that there are fewer people living in these states, and they are more spread out geographically. This may limit the opportunities for social interaction and reproduction among Black or African American residents.
- **Low percentage of Black or African American residents**: Montana and Wyoming also have the lowest percentage of Black or African American residents among all states, according to the 2020 Census. This means that there are fewer potential parents of Black or African American children in these states, and they may face challenges in finding partners of the same race or ethnicity.
- **High out-migration rate**: Montana and Wyoming have experienced a net out-migration of Black or African American residents in recent years, according to the Census Bureau's Population Estimates Program. This means that more Black or African American people have left these states than moved in, reducing the size of the reproductive pool.
- **Other social and economic factors**: Montana and Wyoming may also have lower birth rates due to other factors that affect fertility, such as education, income, health care access, family planning, cultural norms, and personal preferences. These factors may vary across different racial and ethnic groups and may influence the decision to have children or not.
Please note that these are possible explanations based on available data and information, and not definitive causes or effects. There may be other factors that are not captured by the data or the web search results. Without additional information or context, it is not possible for me to accurately determine the reason for these lower numbers.</t>
      </text>
    </comment>
  </commentList>
</comments>
</file>

<file path=xl/sharedStrings.xml><?xml version="1.0" encoding="utf-8"?>
<sst xmlns="http://schemas.openxmlformats.org/spreadsheetml/2006/main" count="13042" uniqueCount="5761">
  <si>
    <t>Health Outcomes</t>
  </si>
  <si>
    <t xml:space="preserve">Social and Economic Factors </t>
  </si>
  <si>
    <t>Health and Health Behaviors</t>
  </si>
  <si>
    <t>Clinical Care - Quality of Care</t>
  </si>
  <si>
    <t>Clinical Care - Access to Care</t>
  </si>
  <si>
    <t>@</t>
  </si>
  <si>
    <t>Population</t>
  </si>
  <si>
    <t>Births</t>
  </si>
  <si>
    <t>Mortality</t>
  </si>
  <si>
    <t>Race / Ethnicity</t>
  </si>
  <si>
    <t>Age</t>
  </si>
  <si>
    <t>Health Risk Factors</t>
  </si>
  <si>
    <t>Tobacco Use</t>
  </si>
  <si>
    <t xml:space="preserve">Prenatal Care </t>
  </si>
  <si>
    <t>Delivery</t>
  </si>
  <si>
    <t>Postnatal Care</t>
  </si>
  <si>
    <t xml:space="preserve">Affordable </t>
  </si>
  <si>
    <t>Accessible</t>
  </si>
  <si>
    <t>Total Population</t>
  </si>
  <si>
    <t>Number (#) of Women of Child-bearing Age (19 - 54 years)</t>
  </si>
  <si>
    <t>Percent (%) of Total Population that are Women of Child-bearing Age (19 - 54 years)</t>
  </si>
  <si>
    <t>Total 
Births (#)
2018 - 2021</t>
  </si>
  <si>
    <t xml:space="preserve">Average Annual Births </t>
  </si>
  <si>
    <t>Pregnancy- Related Deaths (#)
2018 - 2021</t>
  </si>
  <si>
    <t xml:space="preserve">   Pregnancy- Related Mortality Ratio (PRMR) 2018-2021</t>
  </si>
  <si>
    <t>Number (#) of Births to Non-Hispanic Black or AA Mothers 2018-2021</t>
  </si>
  <si>
    <t>Percent (%) of Births to Non-Hispanic Black or AA Mothers 2018-2021</t>
  </si>
  <si>
    <t>Number (#) of Births to Indigenous Mothers 2018-2021</t>
  </si>
  <si>
    <t>Percent (%) of Births to Indigenous Mothers 2018-2021</t>
  </si>
  <si>
    <t>Number (#) of Births to Mothers 35 years and over 2018-2021</t>
  </si>
  <si>
    <t>Percent (%) of Births to Mothers 35 years and over 2018-2021</t>
  </si>
  <si>
    <t>Number (#) of Births to Mothers with at Least 1 Health Risk Factor 2018-2021</t>
  </si>
  <si>
    <t>Percent (%) of Births to Mothers with at Least 1 Health Risk Factor 2018-2021</t>
  </si>
  <si>
    <t>Number (#) of Births to Mothers Who Used Tobacco During Pregnancy 2018-2021</t>
  </si>
  <si>
    <t>Percent (%) of Births to Mothers Who Used Tobacco During Pregnancy 2018-2021</t>
  </si>
  <si>
    <t>Number (#) of Births to Mothers Who Received No Prenatal Care 2018-2021</t>
  </si>
  <si>
    <t>Percent (%) of Births to Mothers Who Received No Prenatal Care 2018-2021</t>
  </si>
  <si>
    <t>Number (#) of Births Delivered via C-section 2018-2021</t>
  </si>
  <si>
    <t>Percent (%) of Births Delivered via C-section 2018-2021</t>
  </si>
  <si>
    <t>Received Maternal Postpartum Checkup (%)</t>
  </si>
  <si>
    <t>Did not Receive Maternal Postpartum Checkup (%)</t>
  </si>
  <si>
    <t>Number (#) of women of childbearing age (19 through 54) with No Health Insurance</t>
  </si>
  <si>
    <t>Percent (%) of women of childbearing age (19 through 54) with No Health Insurance</t>
  </si>
  <si>
    <t>State Medicaid 
Expansion Status</t>
  </si>
  <si>
    <t>Number of Counties with No Ob/Gyn provider</t>
  </si>
  <si>
    <t xml:space="preserve">Total Number of Counties in the State </t>
  </si>
  <si>
    <t>Percent of Counties with No Ob/Gyn</t>
  </si>
  <si>
    <t>Accessibility Phrase</t>
  </si>
  <si>
    <t>geo-name</t>
  </si>
  <si>
    <t>geo-id</t>
  </si>
  <si>
    <t>geo-abbrev</t>
  </si>
  <si>
    <t>total-pop</t>
  </si>
  <si>
    <t>female19-54-pop-number</t>
  </si>
  <si>
    <t>female19-54-pop-percent</t>
  </si>
  <si>
    <t>births-2018-2021</t>
  </si>
  <si>
    <t>births-ave-2018-2021</t>
  </si>
  <si>
    <t>preg-deaths-2018-2021</t>
  </si>
  <si>
    <t>prmr-2018-2021</t>
  </si>
  <si>
    <t>nhb-births-2018-2021-number</t>
  </si>
  <si>
    <t>nhb-births-2018-2021-percent</t>
  </si>
  <si>
    <t>aian-births-2018-2021-number</t>
  </si>
  <si>
    <t>aian-births-2018-2021-percent</t>
  </si>
  <si>
    <t>35yo-2018-2021-number</t>
  </si>
  <si>
    <t>35yo-2018-2021-percent</t>
  </si>
  <si>
    <t>rf-2018-2021-number</t>
  </si>
  <si>
    <t>rf-2018-2021-percent</t>
  </si>
  <si>
    <t>tobacco-2018-2021-number</t>
  </si>
  <si>
    <t>tobacco-2018-2021-percent</t>
  </si>
  <si>
    <t>no-prenatal-2018-2021-Number</t>
  </si>
  <si>
    <t>no-prenatal-2018-2021-percent</t>
  </si>
  <si>
    <t>csect-2018-2021-number</t>
  </si>
  <si>
    <t>csect-2018-2021-percent</t>
  </si>
  <si>
    <t>postpart-2018-2021-percent</t>
  </si>
  <si>
    <t>nopostpart-2018-2021-percent</t>
  </si>
  <si>
    <t>no-insurance-2021-number</t>
  </si>
  <si>
    <t>no-insurance-2021-percent</t>
  </si>
  <si>
    <t>medicaid-expansion-2023</t>
  </si>
  <si>
    <t>United States</t>
  </si>
  <si>
    <t>.</t>
  </si>
  <si>
    <t>NA</t>
  </si>
  <si>
    <t>Alabama</t>
  </si>
  <si>
    <t>AL</t>
  </si>
  <si>
    <t>Not Adopted</t>
  </si>
  <si>
    <t>Alaska</t>
  </si>
  <si>
    <t>AK</t>
  </si>
  <si>
    <t>Adopted and Implemented</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</si>
  <si>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</si>
  <si>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</si>
  <si>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</si>
  <si>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</si>
  <si>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</si>
  <si>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</si>
  <si>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</si>
  <si>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</si>
  <si>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</si>
  <si>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</si>
  <si>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</si>
  <si>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</si>
  <si>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</si>
  <si>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</si>
  <si>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</si>
  <si>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</si>
  <si>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</si>
  <si>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</si>
  <si>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</si>
  <si>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</si>
  <si>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</si>
  <si>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</si>
  <si>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</si>
  <si>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</si>
  <si>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</si>
  <si>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</si>
  <si>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</si>
  <si>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</si>
  <si>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</si>
  <si>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</si>
  <si>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</si>
  <si>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</si>
  <si>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</si>
  <si>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</si>
  <si>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</si>
  <si>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</si>
  <si>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</si>
  <si>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</si>
  <si>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</si>
  <si>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</si>
  <si>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</si>
  <si>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</si>
  <si>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</si>
  <si>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</si>
  <si>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</si>
  <si>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</si>
  <si>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</si>
  <si>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</si>
  <si>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</si>
  <si>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</si>
  <si>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</si>
  <si>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</si>
  <si>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</si>
  <si>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</si>
  <si>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</si>
  <si>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</si>
  <si>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Suppressed</t>
  </si>
  <si>
    <t>New Jersey</t>
  </si>
  <si>
    <t>NJ</t>
  </si>
  <si>
    <t>New Mexico</t>
  </si>
  <si>
    <t>NM</t>
  </si>
  <si>
    <t>New York</t>
  </si>
  <si>
    <t>NY</t>
  </si>
  <si>
    <t>North Carolina</t>
  </si>
  <si>
    <t>NC</t>
  </si>
  <si>
    <t>Adopted but Not Implemented</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</si>
  <si>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</si>
  <si>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</si>
  <si>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</si>
  <si>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</si>
  <si>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</si>
  <si>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</si>
  <si>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</si>
  <si>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</si>
  <si>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</si>
  <si>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</si>
  <si>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</si>
  <si>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</si>
  <si>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</si>
  <si>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</si>
  <si>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</si>
  <si>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</si>
  <si>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</si>
  <si>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</si>
  <si>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</si>
  <si>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</si>
  <si>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</si>
  <si>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</si>
  <si>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</si>
  <si>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</si>
  <si>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</si>
  <si>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</si>
  <si>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</si>
  <si>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</si>
  <si>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</si>
  <si>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</si>
  <si>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</si>
  <si>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</si>
  <si>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</si>
  <si>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</si>
  <si>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Reference</t>
  </si>
  <si>
    <t xml:space="preserve">Reference </t>
  </si>
  <si>
    <t>Note: Terminology matches data source for reference. It is recognized that not all person's giving birth or who have the ability to give birth identify as females, women, or mothers.</t>
  </si>
  <si>
    <t>Category</t>
  </si>
  <si>
    <t>Indicator</t>
  </si>
  <si>
    <t>Description</t>
  </si>
  <si>
    <t>Source</t>
  </si>
  <si>
    <t>Year(s)</t>
  </si>
  <si>
    <t>Geography</t>
  </si>
  <si>
    <t>References</t>
  </si>
  <si>
    <t>Data Caveats</t>
  </si>
  <si>
    <t>Census Bureau Tables</t>
  </si>
  <si>
    <t>About The Community</t>
  </si>
  <si>
    <t xml:space="preserve">Total population </t>
  </si>
  <si>
    <t>Estimated total population (males and females)</t>
  </si>
  <si>
    <t>U.S. Census American Community Survey 5-year estimates</t>
  </si>
  <si>
    <t>Census Tract, County, State</t>
  </si>
  <si>
    <t xml:space="preserve"> </t>
  </si>
  <si>
    <t>Between decennial census years, the U.S. Census Bureau calculates population estimates via the American Community Survey (ACS). This is only an estimate.</t>
  </si>
  <si>
    <t>Women of childbearing age (19 through 54 yrs)</t>
  </si>
  <si>
    <t>Estimated number of females 19 through 45</t>
  </si>
  <si>
    <t xml:space="preserve">Age categories preset by U.S. Census download. Does not include females under age 19 years and fertility begins in the teenage years. </t>
  </si>
  <si>
    <t>Total births 2018-2021</t>
  </si>
  <si>
    <t>Total number of live births over a 4-year period (2018-2021)</t>
  </si>
  <si>
    <t>CDC WONDER, Centers for Disease Control and Prevention, National Center for Health Statistics</t>
  </si>
  <si>
    <t>2018-2021</t>
  </si>
  <si>
    <t>County, State</t>
  </si>
  <si>
    <t>https://wonder.cdc.gov/controller/saved/D149/D350F679</t>
  </si>
  <si>
    <t>Average Annual Births</t>
  </si>
  <si>
    <t>Average number of live births per year. Calculated as a 4-year average, total births 2018-2021.</t>
  </si>
  <si>
    <t>Calculated using data from CDC WONDER, Centers for Disease Control and Prevention, National Center for Health Statistics</t>
  </si>
  <si>
    <t>Health Factors</t>
  </si>
  <si>
    <t xml:space="preserve">   Race/Ethnicity </t>
  </si>
  <si>
    <t>Births to Non-Hispanic Black or African American (AA) Mothers 2018-2021</t>
  </si>
  <si>
    <t>Number of live births to mothers who are Black or African American, Non-Hispanic</t>
  </si>
  <si>
    <t>National Center for Health Statistics, Centers for Disease Control and Prevention. Maternal Mortality Rates in the United States, 2021. https://www.cdc.gov/nchs/data/hestat/maternal-mortality/2021/maternal-mortality-rates-2021.htm#:~:text=In%202021%2C%20the%20maternal%20mortality,(Figure%201%20and%20Table). Accessed on July 10, 2023.</t>
  </si>
  <si>
    <t>The data are derived from birth certificates issued in years 2016-2021.</t>
  </si>
  <si>
    <t>https://wonder.cdc.gov/controller/saved/D149/D350F697</t>
  </si>
  <si>
    <t>Births to Indigenous Mothers 2018-2021</t>
  </si>
  <si>
    <t>Number of live births to mothers who are American Indian and Alaska Native and Non-Hispanic</t>
  </si>
  <si>
    <r>
      <rPr>
        <sz val="10.0"/>
      </rPr>
      <t xml:space="preserve">Division of Reproductive Health, National Center for Chronic Disease Prevention and Health Promotion. Infographic: Racial/Ethnic Disparities in Pregnancy-Related Deaths — United States, 2007–2016. </t>
    </r>
    <r>
      <rPr>
        <color rgb="FF1155CC"/>
        <sz val="10.0"/>
        <u/>
      </rPr>
      <t>https://www.cdc.gov/reproductivehealth/maternal-mortality/disparities-pregnancy-related-deaths/infographic.html.</t>
    </r>
    <r>
      <rPr>
        <sz val="10.0"/>
      </rPr>
      <t xml:space="preserve"> Referenced on July 10, 2023</t>
    </r>
  </si>
  <si>
    <t>CDC WONDER is a query system using data from birth certificates issued in years 2016-2021. Documentation relies on human reporting within birth certificates.</t>
  </si>
  <si>
    <t>https://wonder.cdc.gov/controller/saved/D149/D350F698</t>
  </si>
  <si>
    <t xml:space="preserve">   Age</t>
  </si>
  <si>
    <t>Births to Mothers 35 years and over 2018-2021</t>
  </si>
  <si>
    <t xml:space="preserve">Number of live births to mothers ages 35 years and over </t>
  </si>
  <si>
    <t>https://wonder.cdc.gov/controller/saved/D149/D350F700</t>
  </si>
  <si>
    <t xml:space="preserve">Health &amp; Health Behaviors </t>
  </si>
  <si>
    <r>
      <rPr>
        <rFont val="Chivo"/>
        <b/>
        <color theme="1"/>
      </rPr>
      <t xml:space="preserve">   </t>
    </r>
    <r>
      <rPr>
        <rFont val="Chivo"/>
        <b val="0"/>
        <color theme="1"/>
      </rPr>
      <t>Health</t>
    </r>
  </si>
  <si>
    <t xml:space="preserve">Births to Mothers with at Least 1 Health Risk Factor </t>
  </si>
  <si>
    <t>Number of live births to mothers with any of the following: Pre-pregnancy Diabetes, Gestational Diabetes, Pre-pregnancy Hypertension, Gestational Hypertension, Eclampsia, Previous Preterm Birth, Infertility Treatment Used, Fertility Enhancing Drugs, Assistive Reproductive Technology, and Previous Cesarean Delivery</t>
  </si>
  <si>
    <t>Maternal mortality and pregnancy-related deaths has varying associations with each of these risk factors.  Selecting all together is a feature of CDC WONDER query system.</t>
  </si>
  <si>
    <t>https://wonder.cdc.gov/controller/saved/D149/D350F705</t>
  </si>
  <si>
    <t xml:space="preserve">   Tobacco Use</t>
  </si>
  <si>
    <t>Births to Mothers Who Used Tobacco use during pregnancy</t>
  </si>
  <si>
    <t>Number of live births to mothers who used Tobacco during pregnancy</t>
  </si>
  <si>
    <t>https://wonder.cdc.gov/controller/saved/D149/D350F707</t>
  </si>
  <si>
    <t xml:space="preserve">Clinical Care </t>
  </si>
  <si>
    <t xml:space="preserve"> Quality of Care</t>
  </si>
  <si>
    <t xml:space="preserve">   Prenatal</t>
  </si>
  <si>
    <t>Births to Mothers Who Received No Prenatal Care 2018-2021</t>
  </si>
  <si>
    <t>Number of live births to mothers who received no prenatal care</t>
  </si>
  <si>
    <t>https://wonder.cdc.gov/controller/saved/D149/D350F710</t>
  </si>
  <si>
    <t xml:space="preserve">   Delivery</t>
  </si>
  <si>
    <t>Births Delivered via C-section 2018-2021</t>
  </si>
  <si>
    <t xml:space="preserve">Number of live births delivered via cesarian section </t>
  </si>
  <si>
    <t>https://wonder.cdc.gov/controller/saved/D149/D350F711</t>
  </si>
  <si>
    <t xml:space="preserve">   Postnatal</t>
  </si>
  <si>
    <t>Maternal Postpartum Checkup 2020</t>
  </si>
  <si>
    <t>Percent of persons who have given birth who self-reported having had a clinic visit after delivery.</t>
  </si>
  <si>
    <t>Pregnancy Risk Assessment Monitoring System (PRAMS), 2016–2020</t>
  </si>
  <si>
    <t>2019, 2020</t>
  </si>
  <si>
    <t>State</t>
  </si>
  <si>
    <t xml:space="preserve">2020 data are not available for all states. In those cases, the last known survey result is used, ex. 2019. Survey data rely on self report from a represenative sample of the population. </t>
  </si>
  <si>
    <t>Selected 2016 Through 2020 Maternal and Child Health (MCH) Indicators | CDC</t>
  </si>
  <si>
    <t xml:space="preserve"> Access to Care </t>
  </si>
  <si>
    <t xml:space="preserve">   Affordable</t>
  </si>
  <si>
    <t>Women of childbearing age (19 through 54) with no health insurance</t>
  </si>
  <si>
    <t xml:space="preserve">Estimated number of females in the state ages 19 through 54 years old with no health insurance coverage. Table B27001 Health Insurance Status by Age and Sex. </t>
  </si>
  <si>
    <t xml:space="preserve">American Community Survey (ACS) 5-year estimates, U.S. Census Bureau </t>
  </si>
  <si>
    <t>State Medicaid Expansion Status</t>
  </si>
  <si>
    <t xml:space="preserve">Status of state action regarding whether states have adopted and implemented Medicaid expansion. Medicaid expansion expands the number of adults who are eligible for Medicaid insurance coverage. Specifically, adults with incomes up to 138% of the Federal Poverty Level may now qualify. Options include: Adopted and Implemented, Adopted but Not Implemented, Not Adopted. Published July 3, 2023. </t>
  </si>
  <si>
    <t>Kaiser Family Foundation, KFF analysis of state actions related to adoption of the ACA Medicaid expansion</t>
  </si>
  <si>
    <t xml:space="preserve">Data source contains detailed methology for review. It is worth noting that policies may change. Data were last updated July 3, 2023. </t>
  </si>
  <si>
    <t>Status of State Medicaid Expansion Decisions: Interactive Map | KFF</t>
  </si>
  <si>
    <t xml:space="preserve">   Accessible</t>
  </si>
  <si>
    <t>Number of Counties with no Ob/Gyn</t>
  </si>
  <si>
    <t>The number of counties in the state where the Obstetics and Gynocology Provider Rate (per 100,000) is 0.0</t>
  </si>
  <si>
    <t>HRSA Maternal and Child Health Mapping Tool, Querying Data Source: 2020 American Medical Association (AMA) Physician Masterfile and 2020 Census County Characteristics File from the U.S. Census Bureau, via the Area Health Resources Files (AHRF)</t>
  </si>
  <si>
    <t>County</t>
  </si>
  <si>
    <t>Counties with no Ob/Gyn is a proxy for distance to care. It is possible that a county with no Ob/Gyn providers may have a population living near services in adjacent counties.</t>
  </si>
  <si>
    <t>Maternal &amp; Child Health | HRSA Data Warehouse</t>
  </si>
  <si>
    <t xml:space="preserve">Health Outcomes </t>
  </si>
  <si>
    <t>Pregnancy-Related Deaths (2018-2021)</t>
  </si>
  <si>
    <t>Total number of pregnancy-related deaths over a 4-year period (2018-2021)</t>
  </si>
  <si>
    <t>CDC WONDER Multiple Causes of Death, , Centers for Disease Control and Prevention, National Center for Health Statistics</t>
  </si>
  <si>
    <t>4-year increment was used to align birth and death data which currently are reporting different years. As of July 2023, birth data available from 2016-2021; and death data available from 2018-2022.</t>
  </si>
  <si>
    <t>https://wonder.cdc.gov/controller/saved/D176/D350F640</t>
  </si>
  <si>
    <t>Pregnancy-Related Mortality Ratio</t>
  </si>
  <si>
    <t>Calculated as the number of deaths divided by live births, multiplied by 100,000</t>
  </si>
  <si>
    <t>Calculated using data from CDC WONDER Multiple Causes of Death, Centers for Disease Control and Prevention, National Center for Health Statistics</t>
  </si>
  <si>
    <t>Total:</t>
  </si>
  <si>
    <t>    </t>
  </si>
  <si>
    <t>Female</t>
  </si>
  <si>
    <t>19 to 25 years</t>
  </si>
  <si>
    <t>        26 to 34 years</t>
  </si>
  <si>
    <t>        35 to 44 years</t>
  </si>
  <si>
    <t>        45 to 54 years</t>
  </si>
  <si>
    <t>With health insurance coverage</t>
  </si>
  <si>
    <t>No health insurance coverage</t>
  </si>
  <si>
    <t>            With health insurance coverage</t>
  </si>
  <si>
    <t>            No health insurance coverage</t>
  </si>
  <si>
    <t>County FIPS Code</t>
  </si>
  <si>
    <t>OB_GYN_Provider</t>
  </si>
  <si>
    <t>No_OB_GYN_Provider</t>
  </si>
  <si>
    <t>01001</t>
  </si>
  <si>
    <t>Autauga County</t>
  </si>
  <si>
    <t>3.5</t>
  </si>
  <si>
    <t>01003</t>
  </si>
  <si>
    <t>Baldwin County</t>
  </si>
  <si>
    <t>19.4</t>
  </si>
  <si>
    <t>01005</t>
  </si>
  <si>
    <t>Barbour County</t>
  </si>
  <si>
    <t>0.0</t>
  </si>
  <si>
    <t>01007</t>
  </si>
  <si>
    <t>Bibb County</t>
  </si>
  <si>
    <t>01009</t>
  </si>
  <si>
    <t>Blount County</t>
  </si>
  <si>
    <t>3.4</t>
  </si>
  <si>
    <t>01011</t>
  </si>
  <si>
    <t>Bullock County</t>
  </si>
  <si>
    <t>01013</t>
  </si>
  <si>
    <t>Butler County</t>
  </si>
  <si>
    <t>01015</t>
  </si>
  <si>
    <t>Calhoun County</t>
  </si>
  <si>
    <t>18.7</t>
  </si>
  <si>
    <t>01017</t>
  </si>
  <si>
    <t>Chambers County</t>
  </si>
  <si>
    <t>5.8</t>
  </si>
  <si>
    <t>01019</t>
  </si>
  <si>
    <t>Cherokee County</t>
  </si>
  <si>
    <t>01021</t>
  </si>
  <si>
    <t>Chilton County</t>
  </si>
  <si>
    <t>01023</t>
  </si>
  <si>
    <t>Choctaw County</t>
  </si>
  <si>
    <t>01025</t>
  </si>
  <si>
    <t>Clarke County</t>
  </si>
  <si>
    <t>01027</t>
  </si>
  <si>
    <t>Clay County</t>
  </si>
  <si>
    <t>01029</t>
  </si>
  <si>
    <t>Cleburne County</t>
  </si>
  <si>
    <t>01031</t>
  </si>
  <si>
    <t>Coffee County</t>
  </si>
  <si>
    <t>14.8</t>
  </si>
  <si>
    <t>01033</t>
  </si>
  <si>
    <t>Colbert County</t>
  </si>
  <si>
    <t>10.4</t>
  </si>
  <si>
    <t>01035</t>
  </si>
  <si>
    <t>Conecuh County</t>
  </si>
  <si>
    <t>01037</t>
  </si>
  <si>
    <t>Coosa County</t>
  </si>
  <si>
    <t>18.8</t>
  </si>
  <si>
    <t>01039</t>
  </si>
  <si>
    <t>Covington County</t>
  </si>
  <si>
    <t>10.5</t>
  </si>
  <si>
    <t>01041</t>
  </si>
  <si>
    <t>Crenshaw County</t>
  </si>
  <si>
    <t>01043</t>
  </si>
  <si>
    <t>Cullman County</t>
  </si>
  <si>
    <t>9.4</t>
  </si>
  <si>
    <t>01045</t>
  </si>
  <si>
    <t>Dale County</t>
  </si>
  <si>
    <t>16.0</t>
  </si>
  <si>
    <t>01047</t>
  </si>
  <si>
    <t>Dallas County</t>
  </si>
  <si>
    <t>25.8</t>
  </si>
  <si>
    <t>01049</t>
  </si>
  <si>
    <t>DeKalb County</t>
  </si>
  <si>
    <t>13.9</t>
  </si>
  <si>
    <t>01051</t>
  </si>
  <si>
    <t>Elmore County</t>
  </si>
  <si>
    <t>01053</t>
  </si>
  <si>
    <t>Escambia County</t>
  </si>
  <si>
    <t>11.1</t>
  </si>
  <si>
    <t>01055</t>
  </si>
  <si>
    <t>Etowah County</t>
  </si>
  <si>
    <t>7.6</t>
  </si>
  <si>
    <t>01057</t>
  </si>
  <si>
    <t>Fayette County</t>
  </si>
  <si>
    <t>24.1</t>
  </si>
  <si>
    <t>01059</t>
  </si>
  <si>
    <t>Franklin County</t>
  </si>
  <si>
    <t>01061</t>
  </si>
  <si>
    <t>Geneva County</t>
  </si>
  <si>
    <t>01063</t>
  </si>
  <si>
    <t>Greene County</t>
  </si>
  <si>
    <t>01065</t>
  </si>
  <si>
    <t>Hale County</t>
  </si>
  <si>
    <t>01067</t>
  </si>
  <si>
    <t>Henry County</t>
  </si>
  <si>
    <t>01069</t>
  </si>
  <si>
    <t>Houston County</t>
  </si>
  <si>
    <t>34.2</t>
  </si>
  <si>
    <t>01071</t>
  </si>
  <si>
    <t>Jackson County</t>
  </si>
  <si>
    <t>15.2</t>
  </si>
  <si>
    <t>01073</t>
  </si>
  <si>
    <t>Jefferson County</t>
  </si>
  <si>
    <t>44.8</t>
  </si>
  <si>
    <t>01075</t>
  </si>
  <si>
    <t>Lamar County</t>
  </si>
  <si>
    <t>01077</t>
  </si>
  <si>
    <t>Lauderdale County</t>
  </si>
  <si>
    <t>16.5</t>
  </si>
  <si>
    <t>01079</t>
  </si>
  <si>
    <t>Lawrence County</t>
  </si>
  <si>
    <t>01081</t>
  </si>
  <si>
    <t>Lee County</t>
  </si>
  <si>
    <t>15.3</t>
  </si>
  <si>
    <t>01083</t>
  </si>
  <si>
    <t>Limestone County</t>
  </si>
  <si>
    <t>5.9</t>
  </si>
  <si>
    <t>01085</t>
  </si>
  <si>
    <t>Lowndes County</t>
  </si>
  <si>
    <t>01087</t>
  </si>
  <si>
    <t>Macon County</t>
  </si>
  <si>
    <t>10.2</t>
  </si>
  <si>
    <t>01089</t>
  </si>
  <si>
    <t>Madison County</t>
  </si>
  <si>
    <t>24.8</t>
  </si>
  <si>
    <t>01091</t>
  </si>
  <si>
    <t>Marengo County</t>
  </si>
  <si>
    <t>01093</t>
  </si>
  <si>
    <t>Marion County</t>
  </si>
  <si>
    <t>01095</t>
  </si>
  <si>
    <t>Marshall County</t>
  </si>
  <si>
    <t>01097</t>
  </si>
  <si>
    <t>Mobile County</t>
  </si>
  <si>
    <t>35.5</t>
  </si>
  <si>
    <t>01099</t>
  </si>
  <si>
    <t>Monroe County</t>
  </si>
  <si>
    <t>01101</t>
  </si>
  <si>
    <t>Montgomery County</t>
  </si>
  <si>
    <t>24.4</t>
  </si>
  <si>
    <t>01103</t>
  </si>
  <si>
    <t>Morgan County</t>
  </si>
  <si>
    <t>19.7</t>
  </si>
  <si>
    <t>01105</t>
  </si>
  <si>
    <t>Perry County</t>
  </si>
  <si>
    <t>01107</t>
  </si>
  <si>
    <t>Pickens County</t>
  </si>
  <si>
    <t>01109</t>
  </si>
  <si>
    <t>Pike County</t>
  </si>
  <si>
    <t>01111</t>
  </si>
  <si>
    <t>Randolph County</t>
  </si>
  <si>
    <t>01113</t>
  </si>
  <si>
    <t>Russell County</t>
  </si>
  <si>
    <t>3.3</t>
  </si>
  <si>
    <t>01115</t>
  </si>
  <si>
    <t>St. Clair County</t>
  </si>
  <si>
    <t>01117</t>
  </si>
  <si>
    <t>Shelby County</t>
  </si>
  <si>
    <t>19.2</t>
  </si>
  <si>
    <t>01119</t>
  </si>
  <si>
    <t>Sumter County</t>
  </si>
  <si>
    <t>01121</t>
  </si>
  <si>
    <t>Talladega County</t>
  </si>
  <si>
    <t>2.4</t>
  </si>
  <si>
    <t>01123</t>
  </si>
  <si>
    <t>Tallapoosa County</t>
  </si>
  <si>
    <t>29.0</t>
  </si>
  <si>
    <t>01125</t>
  </si>
  <si>
    <t>Tuscaloosa County</t>
  </si>
  <si>
    <t>21.9</t>
  </si>
  <si>
    <t>01127</t>
  </si>
  <si>
    <t>Walker County</t>
  </si>
  <si>
    <t>21.6</t>
  </si>
  <si>
    <t>01129</t>
  </si>
  <si>
    <t>Washington County</t>
  </si>
  <si>
    <t>01131</t>
  </si>
  <si>
    <t>Wilcox County</t>
  </si>
  <si>
    <t>01133</t>
  </si>
  <si>
    <t>Winston County</t>
  </si>
  <si>
    <t>02013</t>
  </si>
  <si>
    <t>Aleutians East Borough</t>
  </si>
  <si>
    <t>02016</t>
  </si>
  <si>
    <t>Aleutians West Census Area</t>
  </si>
  <si>
    <t>02020</t>
  </si>
  <si>
    <t>Anchorage Borough</t>
  </si>
  <si>
    <t>43.3</t>
  </si>
  <si>
    <t>02050</t>
  </si>
  <si>
    <t>Bethel Census Area</t>
  </si>
  <si>
    <t>11.3</t>
  </si>
  <si>
    <t>02060</t>
  </si>
  <si>
    <t>Bristol Bay Borough</t>
  </si>
  <si>
    <t>02068</t>
  </si>
  <si>
    <t>Denali Borough</t>
  </si>
  <si>
    <t>02070</t>
  </si>
  <si>
    <t>Dillingham Census Area</t>
  </si>
  <si>
    <t>02090</t>
  </si>
  <si>
    <t>Fairbanks North Star Borough</t>
  </si>
  <si>
    <t>24.9</t>
  </si>
  <si>
    <t>02100</t>
  </si>
  <si>
    <t>Haines Borough</t>
  </si>
  <si>
    <t>02105</t>
  </si>
  <si>
    <t>Hoonah-Angoon Census Area</t>
  </si>
  <si>
    <t>02110</t>
  </si>
  <si>
    <t>Juneau Borough</t>
  </si>
  <si>
    <t>6.4</t>
  </si>
  <si>
    <t>02122</t>
  </si>
  <si>
    <t>Kenai Peninsula Borough</t>
  </si>
  <si>
    <t>14.1</t>
  </si>
  <si>
    <t>02130</t>
  </si>
  <si>
    <t>Ketchikan Gateway Borough</t>
  </si>
  <si>
    <t>44.5</t>
  </si>
  <si>
    <t>02150</t>
  </si>
  <si>
    <t>Kodiak Island Borough</t>
  </si>
  <si>
    <t>02158</t>
  </si>
  <si>
    <t>Kusilvak Census Area</t>
  </si>
  <si>
    <t>02164</t>
  </si>
  <si>
    <t>Lake and Peninsula Borough</t>
  </si>
  <si>
    <t>02170</t>
  </si>
  <si>
    <t>Matanuska-Susitna Borough</t>
  </si>
  <si>
    <t>7.5</t>
  </si>
  <si>
    <t>02180</t>
  </si>
  <si>
    <t>Nome Census Area</t>
  </si>
  <si>
    <t>02185</t>
  </si>
  <si>
    <t>North Slope Borough</t>
  </si>
  <si>
    <t>27.7</t>
  </si>
  <si>
    <t>02188</t>
  </si>
  <si>
    <t>Northwest Arctic Borough</t>
  </si>
  <si>
    <t>02195</t>
  </si>
  <si>
    <t>Petersburg Borough</t>
  </si>
  <si>
    <t>02198</t>
  </si>
  <si>
    <t>Prince of Wales-Hyder Census Area</t>
  </si>
  <si>
    <t>02220</t>
  </si>
  <si>
    <t>Sitka Borough</t>
  </si>
  <si>
    <t>48.8</t>
  </si>
  <si>
    <t>02230</t>
  </si>
  <si>
    <t>Skagway Municipality</t>
  </si>
  <si>
    <t>02240</t>
  </si>
  <si>
    <t>Southeast Fairbanks Census Area</t>
  </si>
  <si>
    <t>02261</t>
  </si>
  <si>
    <t>Valdez-Cordova Census Area</t>
  </si>
  <si>
    <t>02275</t>
  </si>
  <si>
    <t>Wrangell City and Borough</t>
  </si>
  <si>
    <t>02282</t>
  </si>
  <si>
    <t>Yakutat Borough</t>
  </si>
  <si>
    <t>02290</t>
  </si>
  <si>
    <t>Yukon-Koyukuk Census Area</t>
  </si>
  <si>
    <t>04001</t>
  </si>
  <si>
    <t>Apache County</t>
  </si>
  <si>
    <t>11.0</t>
  </si>
  <si>
    <t>04003</t>
  </si>
  <si>
    <t>Cochise County</t>
  </si>
  <si>
    <t>3.2</t>
  </si>
  <si>
    <t>04005</t>
  </si>
  <si>
    <t>Coconino County</t>
  </si>
  <si>
    <t>23.5</t>
  </si>
  <si>
    <t>04007</t>
  </si>
  <si>
    <t>Gila County</t>
  </si>
  <si>
    <t>04009</t>
  </si>
  <si>
    <t>Graham County</t>
  </si>
  <si>
    <t>5.5</t>
  </si>
  <si>
    <t>04011</t>
  </si>
  <si>
    <t>Greenlee County</t>
  </si>
  <si>
    <t>04012</t>
  </si>
  <si>
    <t>La Paz County</t>
  </si>
  <si>
    <t>04013</t>
  </si>
  <si>
    <t>Maricopa County</t>
  </si>
  <si>
    <t>22.1</t>
  </si>
  <si>
    <t>04015</t>
  </si>
  <si>
    <t>Mohave County</t>
  </si>
  <si>
    <t>04017</t>
  </si>
  <si>
    <t>Navajo County</t>
  </si>
  <si>
    <t>7.2</t>
  </si>
  <si>
    <t>04019</t>
  </si>
  <si>
    <t>Pima County</t>
  </si>
  <si>
    <t>24.5</t>
  </si>
  <si>
    <t>04021</t>
  </si>
  <si>
    <t>Pinal County</t>
  </si>
  <si>
    <t>5.2</t>
  </si>
  <si>
    <t>04023</t>
  </si>
  <si>
    <t>Santa Cruz County</t>
  </si>
  <si>
    <t>20.6</t>
  </si>
  <si>
    <t>04025</t>
  </si>
  <si>
    <t>Yavapai County</t>
  </si>
  <si>
    <t>11.4</t>
  </si>
  <si>
    <t>04027</t>
  </si>
  <si>
    <t>Yuma County</t>
  </si>
  <si>
    <t>18.0</t>
  </si>
  <si>
    <t>05001</t>
  </si>
  <si>
    <t>Arkansas County</t>
  </si>
  <si>
    <t>05003</t>
  </si>
  <si>
    <t>Ashley County</t>
  </si>
  <si>
    <t>10.0</t>
  </si>
  <si>
    <t>05005</t>
  </si>
  <si>
    <t>Baxter County</t>
  </si>
  <si>
    <t>13.8</t>
  </si>
  <si>
    <t>05007</t>
  </si>
  <si>
    <t>Benton County</t>
  </si>
  <si>
    <t>17.3</t>
  </si>
  <si>
    <t>05009</t>
  </si>
  <si>
    <t>Boone County</t>
  </si>
  <si>
    <t>05011</t>
  </si>
  <si>
    <t>Bradley County</t>
  </si>
  <si>
    <t>05013</t>
  </si>
  <si>
    <t>05015</t>
  </si>
  <si>
    <t>Carroll County</t>
  </si>
  <si>
    <t>05017</t>
  </si>
  <si>
    <t>Chicot County</t>
  </si>
  <si>
    <t>05019</t>
  </si>
  <si>
    <t>Clark County</t>
  </si>
  <si>
    <t>25.9</t>
  </si>
  <si>
    <t>05021</t>
  </si>
  <si>
    <t>05023</t>
  </si>
  <si>
    <t>05025</t>
  </si>
  <si>
    <t>Cleveland County</t>
  </si>
  <si>
    <t>05027</t>
  </si>
  <si>
    <t>Columbia County</t>
  </si>
  <si>
    <t>05029</t>
  </si>
  <si>
    <t>Conway County</t>
  </si>
  <si>
    <t>05031</t>
  </si>
  <si>
    <t>Craighead County</t>
  </si>
  <si>
    <t>36.3</t>
  </si>
  <si>
    <t>05033</t>
  </si>
  <si>
    <t>Crawford County</t>
  </si>
  <si>
    <t>05035</t>
  </si>
  <si>
    <t>Crittenden County</t>
  </si>
  <si>
    <t>05037</t>
  </si>
  <si>
    <t>Cross County</t>
  </si>
  <si>
    <t>05039</t>
  </si>
  <si>
    <t>05041</t>
  </si>
  <si>
    <t>Desha County</t>
  </si>
  <si>
    <t>05043</t>
  </si>
  <si>
    <t>Drew County</t>
  </si>
  <si>
    <t>05045</t>
  </si>
  <si>
    <t>Faulkner County</t>
  </si>
  <si>
    <t>24.6</t>
  </si>
  <si>
    <t>05047</t>
  </si>
  <si>
    <t>05049</t>
  </si>
  <si>
    <t>Fulton County</t>
  </si>
  <si>
    <t>05051</t>
  </si>
  <si>
    <t>Garland County</t>
  </si>
  <si>
    <t>11.6</t>
  </si>
  <si>
    <t>05053</t>
  </si>
  <si>
    <t>Grant County</t>
  </si>
  <si>
    <t>05055</t>
  </si>
  <si>
    <t>8.6</t>
  </si>
  <si>
    <t>05057</t>
  </si>
  <si>
    <t>Hempstead County</t>
  </si>
  <si>
    <t>9.1</t>
  </si>
  <si>
    <t>05059</t>
  </si>
  <si>
    <t>Hot Spring County</t>
  </si>
  <si>
    <t>05061</t>
  </si>
  <si>
    <t>Howard County</t>
  </si>
  <si>
    <t>05063</t>
  </si>
  <si>
    <t>Independence County</t>
  </si>
  <si>
    <t>31.1</t>
  </si>
  <si>
    <t>05065</t>
  </si>
  <si>
    <t>Izard County</t>
  </si>
  <si>
    <t>05067</t>
  </si>
  <si>
    <t>23.9</t>
  </si>
  <si>
    <t>05069</t>
  </si>
  <si>
    <t>21.1</t>
  </si>
  <si>
    <t>05071</t>
  </si>
  <si>
    <t>Johnson County</t>
  </si>
  <si>
    <t>14.9</t>
  </si>
  <si>
    <t>05073</t>
  </si>
  <si>
    <t>Lafayette County</t>
  </si>
  <si>
    <t>05075</t>
  </si>
  <si>
    <t>05077</t>
  </si>
  <si>
    <t>05079</t>
  </si>
  <si>
    <t>Lincoln County</t>
  </si>
  <si>
    <t>05081</t>
  </si>
  <si>
    <t>Little River County</t>
  </si>
  <si>
    <t>05083</t>
  </si>
  <si>
    <t>Logan County</t>
  </si>
  <si>
    <t>05085</t>
  </si>
  <si>
    <t>Lonoke County</t>
  </si>
  <si>
    <t>2.7</t>
  </si>
  <si>
    <t>05087</t>
  </si>
  <si>
    <t>05089</t>
  </si>
  <si>
    <t>05091</t>
  </si>
  <si>
    <t>Miller County</t>
  </si>
  <si>
    <t>05093</t>
  </si>
  <si>
    <t>Mississippi County</t>
  </si>
  <si>
    <t>4.9</t>
  </si>
  <si>
    <t>05095</t>
  </si>
  <si>
    <t>05097</t>
  </si>
  <si>
    <t>05099</t>
  </si>
  <si>
    <t>Nevada County</t>
  </si>
  <si>
    <t>05101</t>
  </si>
  <si>
    <t>Newton County</t>
  </si>
  <si>
    <t>26.5</t>
  </si>
  <si>
    <t>05103</t>
  </si>
  <si>
    <t>Ouachita County</t>
  </si>
  <si>
    <t>8.2</t>
  </si>
  <si>
    <t>05105</t>
  </si>
  <si>
    <t>05107</t>
  </si>
  <si>
    <t>Phillips County</t>
  </si>
  <si>
    <t>05109</t>
  </si>
  <si>
    <t>05111</t>
  </si>
  <si>
    <t>Poinsett County</t>
  </si>
  <si>
    <t>05113</t>
  </si>
  <si>
    <t>Polk County</t>
  </si>
  <si>
    <t>19.8</t>
  </si>
  <si>
    <t>05115</t>
  </si>
  <si>
    <t>Pope County</t>
  </si>
  <si>
    <t>15.4</t>
  </si>
  <si>
    <t>05117</t>
  </si>
  <si>
    <t>Prairie County</t>
  </si>
  <si>
    <t>05119</t>
  </si>
  <si>
    <t>Pulaski County</t>
  </si>
  <si>
    <t>46.1</t>
  </si>
  <si>
    <t>05121</t>
  </si>
  <si>
    <t>05123</t>
  </si>
  <si>
    <t>St. Francis County</t>
  </si>
  <si>
    <t>18.2</t>
  </si>
  <si>
    <t>05125</t>
  </si>
  <si>
    <t>Saline County</t>
  </si>
  <si>
    <t>15.8</t>
  </si>
  <si>
    <t>05127</t>
  </si>
  <si>
    <t>Scott County</t>
  </si>
  <si>
    <t>05129</t>
  </si>
  <si>
    <t>Searcy County</t>
  </si>
  <si>
    <t>05131</t>
  </si>
  <si>
    <t>Sebastian County</t>
  </si>
  <si>
    <t>20.0</t>
  </si>
  <si>
    <t>05133</t>
  </si>
  <si>
    <t>Sevier County</t>
  </si>
  <si>
    <t>05135</t>
  </si>
  <si>
    <t>Sharp County</t>
  </si>
  <si>
    <t>05137</t>
  </si>
  <si>
    <t>Stone County</t>
  </si>
  <si>
    <t>05139</t>
  </si>
  <si>
    <t>Union County</t>
  </si>
  <si>
    <t>05141</t>
  </si>
  <si>
    <t>Van Buren County</t>
  </si>
  <si>
    <t>05143</t>
  </si>
  <si>
    <t>23.0</t>
  </si>
  <si>
    <t>05145</t>
  </si>
  <si>
    <t>White County</t>
  </si>
  <si>
    <t>05147</t>
  </si>
  <si>
    <t>Woodruff County</t>
  </si>
  <si>
    <t>05149</t>
  </si>
  <si>
    <t>Yell County</t>
  </si>
  <si>
    <t>06001</t>
  </si>
  <si>
    <t>Alameda County</t>
  </si>
  <si>
    <t>36.4</t>
  </si>
  <si>
    <t>06003</t>
  </si>
  <si>
    <t>Alpine County</t>
  </si>
  <si>
    <t>06005</t>
  </si>
  <si>
    <t>Amador County</t>
  </si>
  <si>
    <t>10.9</t>
  </si>
  <si>
    <t>06007</t>
  </si>
  <si>
    <t>Butte County</t>
  </si>
  <si>
    <t>19.5</t>
  </si>
  <si>
    <t>06009</t>
  </si>
  <si>
    <t>Calaveras County</t>
  </si>
  <si>
    <t>06011</t>
  </si>
  <si>
    <t>Colusa County</t>
  </si>
  <si>
    <t>06013</t>
  </si>
  <si>
    <t>Contra Costa County</t>
  </si>
  <si>
    <t>25.0</t>
  </si>
  <si>
    <t>06015</t>
  </si>
  <si>
    <t>Del Norte County</t>
  </si>
  <si>
    <t>06017</t>
  </si>
  <si>
    <t>El Dorado County</t>
  </si>
  <si>
    <t>17.5</t>
  </si>
  <si>
    <t>06019</t>
  </si>
  <si>
    <t>Fresno County</t>
  </si>
  <si>
    <t>06021</t>
  </si>
  <si>
    <t>Glenn County</t>
  </si>
  <si>
    <t>06023</t>
  </si>
  <si>
    <t>Humboldt County</t>
  </si>
  <si>
    <t>13.2</t>
  </si>
  <si>
    <t>06025</t>
  </si>
  <si>
    <t>Imperial County</t>
  </si>
  <si>
    <t>8.0</t>
  </si>
  <si>
    <t>06027</t>
  </si>
  <si>
    <t>Inyo County</t>
  </si>
  <si>
    <t>44.4</t>
  </si>
  <si>
    <t>06029</t>
  </si>
  <si>
    <t>Kern County</t>
  </si>
  <si>
    <t>17.7</t>
  </si>
  <si>
    <t>06031</t>
  </si>
  <si>
    <t>Kings County</t>
  </si>
  <si>
    <t>8.7</t>
  </si>
  <si>
    <t>06033</t>
  </si>
  <si>
    <t>Lake County</t>
  </si>
  <si>
    <t>3.1</t>
  </si>
  <si>
    <t>06035</t>
  </si>
  <si>
    <t>Lassen County</t>
  </si>
  <si>
    <t>06037</t>
  </si>
  <si>
    <t>Los Angeles County</t>
  </si>
  <si>
    <t>25.1</t>
  </si>
  <si>
    <t>06039</t>
  </si>
  <si>
    <t>Madera County</t>
  </si>
  <si>
    <t>14.7</t>
  </si>
  <si>
    <t>06041</t>
  </si>
  <si>
    <t>Marin County</t>
  </si>
  <si>
    <t>48.7</t>
  </si>
  <si>
    <t>06043</t>
  </si>
  <si>
    <t>Mariposa County</t>
  </si>
  <si>
    <t>06045</t>
  </si>
  <si>
    <t>Mendocino County</t>
  </si>
  <si>
    <t>20.7</t>
  </si>
  <si>
    <t>06047</t>
  </si>
  <si>
    <t>Merced County</t>
  </si>
  <si>
    <t>06049</t>
  </si>
  <si>
    <t>Modoc County</t>
  </si>
  <si>
    <t>06051</t>
  </si>
  <si>
    <t>Mono County</t>
  </si>
  <si>
    <t>06053</t>
  </si>
  <si>
    <t>Monterey County</t>
  </si>
  <si>
    <t>06055</t>
  </si>
  <si>
    <t>Napa County</t>
  </si>
  <si>
    <t>20.5</t>
  </si>
  <si>
    <t>06057</t>
  </si>
  <si>
    <t>17.8</t>
  </si>
  <si>
    <t>06059</t>
  </si>
  <si>
    <t>Orange County</t>
  </si>
  <si>
    <t>27.5</t>
  </si>
  <si>
    <t>06061</t>
  </si>
  <si>
    <t>Placer County</t>
  </si>
  <si>
    <t>26.7</t>
  </si>
  <si>
    <t>06063</t>
  </si>
  <si>
    <t>Plumas County</t>
  </si>
  <si>
    <t>06065</t>
  </si>
  <si>
    <t>Riverside County</t>
  </si>
  <si>
    <t>06067</t>
  </si>
  <si>
    <t>Sacramento County</t>
  </si>
  <si>
    <t>31.9</t>
  </si>
  <si>
    <t>06069</t>
  </si>
  <si>
    <t>San Benito County</t>
  </si>
  <si>
    <t>06071</t>
  </si>
  <si>
    <t>San Bernardino County</t>
  </si>
  <si>
    <t>14.6</t>
  </si>
  <si>
    <t>06073</t>
  </si>
  <si>
    <t>San Diego County</t>
  </si>
  <si>
    <t>06075</t>
  </si>
  <si>
    <t>San Francisco County</t>
  </si>
  <si>
    <t>62.8</t>
  </si>
  <si>
    <t>06077</t>
  </si>
  <si>
    <t>San Joaquin County</t>
  </si>
  <si>
    <t>06079</t>
  </si>
  <si>
    <t>San Luis Obispo County</t>
  </si>
  <si>
    <t>24.3</t>
  </si>
  <si>
    <t>06081</t>
  </si>
  <si>
    <t>San Mateo County</t>
  </si>
  <si>
    <t>39.0</t>
  </si>
  <si>
    <t>06083</t>
  </si>
  <si>
    <t>Santa Barbara County</t>
  </si>
  <si>
    <t>18.9</t>
  </si>
  <si>
    <t>06085</t>
  </si>
  <si>
    <t>Santa Clara County</t>
  </si>
  <si>
    <t>42.8</t>
  </si>
  <si>
    <t>06087</t>
  </si>
  <si>
    <t>27.8</t>
  </si>
  <si>
    <t>06089</t>
  </si>
  <si>
    <t>Shasta County</t>
  </si>
  <si>
    <t>14.3</t>
  </si>
  <si>
    <t>06091</t>
  </si>
  <si>
    <t>Sierra County</t>
  </si>
  <si>
    <t>06093</t>
  </si>
  <si>
    <t>Siskiyou County</t>
  </si>
  <si>
    <t>06095</t>
  </si>
  <si>
    <t>Solano County</t>
  </si>
  <si>
    <t>20.1</t>
  </si>
  <si>
    <t>06097</t>
  </si>
  <si>
    <t>Sonoma County</t>
  </si>
  <si>
    <t>25.5</t>
  </si>
  <si>
    <t>06099</t>
  </si>
  <si>
    <t>Stanislaus County</t>
  </si>
  <si>
    <t>06101</t>
  </si>
  <si>
    <t>Sutter County</t>
  </si>
  <si>
    <t>18.6</t>
  </si>
  <si>
    <t>06103</t>
  </si>
  <si>
    <t>Tehama County</t>
  </si>
  <si>
    <t>6.2</t>
  </si>
  <si>
    <t>06105</t>
  </si>
  <si>
    <t>Trinity County</t>
  </si>
  <si>
    <t>06107</t>
  </si>
  <si>
    <t>Tulare County</t>
  </si>
  <si>
    <t>06109</t>
  </si>
  <si>
    <t>Tuolumne County</t>
  </si>
  <si>
    <t>11.5</t>
  </si>
  <si>
    <t>06111</t>
  </si>
  <si>
    <t>Ventura County</t>
  </si>
  <si>
    <t>19.1</t>
  </si>
  <si>
    <t>06113</t>
  </si>
  <si>
    <t>Yolo County</t>
  </si>
  <si>
    <t>29.1</t>
  </si>
  <si>
    <t>06115</t>
  </si>
  <si>
    <t>Yuba County</t>
  </si>
  <si>
    <t>08001</t>
  </si>
  <si>
    <t>Adams County</t>
  </si>
  <si>
    <t>33.0</t>
  </si>
  <si>
    <t>08003</t>
  </si>
  <si>
    <t>Alamosa County</t>
  </si>
  <si>
    <t>08005</t>
  </si>
  <si>
    <t>Arapahoe County</t>
  </si>
  <si>
    <t>25.7</t>
  </si>
  <si>
    <t>08007</t>
  </si>
  <si>
    <t>Archuleta County</t>
  </si>
  <si>
    <t>08009</t>
  </si>
  <si>
    <t>Baca County</t>
  </si>
  <si>
    <t>08011</t>
  </si>
  <si>
    <t>Bent County</t>
  </si>
  <si>
    <t>08013</t>
  </si>
  <si>
    <t>Boulder County</t>
  </si>
  <si>
    <t>34.5</t>
  </si>
  <si>
    <t>08014</t>
  </si>
  <si>
    <t>Broomfield County</t>
  </si>
  <si>
    <t>38.8</t>
  </si>
  <si>
    <t>08015</t>
  </si>
  <si>
    <t>Chaffee County</t>
  </si>
  <si>
    <t>10.3</t>
  </si>
  <si>
    <t>08017</t>
  </si>
  <si>
    <t>Cheyenne County</t>
  </si>
  <si>
    <t>08019</t>
  </si>
  <si>
    <t>Clear Creek County</t>
  </si>
  <si>
    <t>08021</t>
  </si>
  <si>
    <t>Conejos County</t>
  </si>
  <si>
    <t>08023</t>
  </si>
  <si>
    <t>Costilla County</t>
  </si>
  <si>
    <t>08025</t>
  </si>
  <si>
    <t>Crowley County</t>
  </si>
  <si>
    <t>08027</t>
  </si>
  <si>
    <t>Custer County</t>
  </si>
  <si>
    <t>08029</t>
  </si>
  <si>
    <t>Delta County</t>
  </si>
  <si>
    <t>08031</t>
  </si>
  <si>
    <t>Denver County</t>
  </si>
  <si>
    <t>46.4</t>
  </si>
  <si>
    <t>08033</t>
  </si>
  <si>
    <t>Dolores County</t>
  </si>
  <si>
    <t>08035</t>
  </si>
  <si>
    <t>Douglas County</t>
  </si>
  <si>
    <t>28.3</t>
  </si>
  <si>
    <t>08037</t>
  </si>
  <si>
    <t>Eagle County</t>
  </si>
  <si>
    <t>27.0</t>
  </si>
  <si>
    <t>08039</t>
  </si>
  <si>
    <t>Elbert County</t>
  </si>
  <si>
    <t>08041</t>
  </si>
  <si>
    <t>El Paso County</t>
  </si>
  <si>
    <t>08043</t>
  </si>
  <si>
    <t>Fremont County</t>
  </si>
  <si>
    <t>08045</t>
  </si>
  <si>
    <t>Garfield County</t>
  </si>
  <si>
    <t>27.1</t>
  </si>
  <si>
    <t>08047</t>
  </si>
  <si>
    <t>Gilpin County</t>
  </si>
  <si>
    <t>08049</t>
  </si>
  <si>
    <t>Grand County</t>
  </si>
  <si>
    <t>08051</t>
  </si>
  <si>
    <t>Gunnison County</t>
  </si>
  <si>
    <t>08053</t>
  </si>
  <si>
    <t>Hinsdale County</t>
  </si>
  <si>
    <t>08055</t>
  </si>
  <si>
    <t>Huerfano County</t>
  </si>
  <si>
    <t>08057</t>
  </si>
  <si>
    <t>08059</t>
  </si>
  <si>
    <t>08061</t>
  </si>
  <si>
    <t>Kiowa County</t>
  </si>
  <si>
    <t>08063</t>
  </si>
  <si>
    <t>Kit Carson County</t>
  </si>
  <si>
    <t>08065</t>
  </si>
  <si>
    <t>08067</t>
  </si>
  <si>
    <t>La Plata County</t>
  </si>
  <si>
    <t>39.2</t>
  </si>
  <si>
    <t>08069</t>
  </si>
  <si>
    <t>Larimer County</t>
  </si>
  <si>
    <t>08071</t>
  </si>
  <si>
    <t>Las Animas County</t>
  </si>
  <si>
    <t>14.5</t>
  </si>
  <si>
    <t>08073</t>
  </si>
  <si>
    <t>08075</t>
  </si>
  <si>
    <t>21.0</t>
  </si>
  <si>
    <t>08077</t>
  </si>
  <si>
    <t>Mesa County</t>
  </si>
  <si>
    <t>08079</t>
  </si>
  <si>
    <t>Mineral County</t>
  </si>
  <si>
    <t>08081</t>
  </si>
  <si>
    <t>Moffat County</t>
  </si>
  <si>
    <t>08083</t>
  </si>
  <si>
    <t>Montezuma County</t>
  </si>
  <si>
    <t>08085</t>
  </si>
  <si>
    <t>Montrose County</t>
  </si>
  <si>
    <t>4.5</t>
  </si>
  <si>
    <t>08087</t>
  </si>
  <si>
    <t>21.2</t>
  </si>
  <si>
    <t>08089</t>
  </si>
  <si>
    <t>Otero County</t>
  </si>
  <si>
    <t>08091</t>
  </si>
  <si>
    <t>Ouray County</t>
  </si>
  <si>
    <t>08093</t>
  </si>
  <si>
    <t>Park County</t>
  </si>
  <si>
    <t>11.2</t>
  </si>
  <si>
    <t>08095</t>
  </si>
  <si>
    <t>08097</t>
  </si>
  <si>
    <t>Pitkin County</t>
  </si>
  <si>
    <t>46.8</t>
  </si>
  <si>
    <t>08099</t>
  </si>
  <si>
    <t>Prowers County</t>
  </si>
  <si>
    <t>08101</t>
  </si>
  <si>
    <t>Pueblo County</t>
  </si>
  <si>
    <t>16.3</t>
  </si>
  <si>
    <t>08103</t>
  </si>
  <si>
    <t>Rio Blanco County</t>
  </si>
  <si>
    <t>08105</t>
  </si>
  <si>
    <t>Rio Grande County</t>
  </si>
  <si>
    <t>17.6</t>
  </si>
  <si>
    <t>08107</t>
  </si>
  <si>
    <t>Routt County</t>
  </si>
  <si>
    <t>40.7</t>
  </si>
  <si>
    <t>08109</t>
  </si>
  <si>
    <t>Saguache County</t>
  </si>
  <si>
    <t>08111</t>
  </si>
  <si>
    <t>San Juan County</t>
  </si>
  <si>
    <t>08113</t>
  </si>
  <si>
    <t>San Miguel County</t>
  </si>
  <si>
    <t>08115</t>
  </si>
  <si>
    <t>Sedgwick County</t>
  </si>
  <si>
    <t>08117</t>
  </si>
  <si>
    <t>Summit County</t>
  </si>
  <si>
    <t>57.6</t>
  </si>
  <si>
    <t>08119</t>
  </si>
  <si>
    <t>Teller County</t>
  </si>
  <si>
    <t>7.9</t>
  </si>
  <si>
    <t>08121</t>
  </si>
  <si>
    <t>08123</t>
  </si>
  <si>
    <t>Weld County</t>
  </si>
  <si>
    <t>08125</t>
  </si>
  <si>
    <t>09001</t>
  </si>
  <si>
    <t>Fairfield County</t>
  </si>
  <si>
    <t>46.5</t>
  </si>
  <si>
    <t>09003</t>
  </si>
  <si>
    <t>Hartford County</t>
  </si>
  <si>
    <t>51.8</t>
  </si>
  <si>
    <t>09005</t>
  </si>
  <si>
    <t>Litchfield County</t>
  </si>
  <si>
    <t>09007</t>
  </si>
  <si>
    <t>Middlesex County</t>
  </si>
  <si>
    <t>16.9</t>
  </si>
  <si>
    <t>09009</t>
  </si>
  <si>
    <t>New Haven County</t>
  </si>
  <si>
    <t>35.8</t>
  </si>
  <si>
    <t>09011</t>
  </si>
  <si>
    <t>New London County</t>
  </si>
  <si>
    <t>18.1</t>
  </si>
  <si>
    <t>09013</t>
  </si>
  <si>
    <t>Tolland County</t>
  </si>
  <si>
    <t>12.0</t>
  </si>
  <si>
    <t>09015</t>
  </si>
  <si>
    <t>Windham County</t>
  </si>
  <si>
    <t>11.9</t>
  </si>
  <si>
    <t>10001</t>
  </si>
  <si>
    <t>Kent County</t>
  </si>
  <si>
    <t>12.6</t>
  </si>
  <si>
    <t>10003</t>
  </si>
  <si>
    <t>New Castle County</t>
  </si>
  <si>
    <t>10005</t>
  </si>
  <si>
    <t>Sussex County</t>
  </si>
  <si>
    <t>14.4</t>
  </si>
  <si>
    <t>11001</t>
  </si>
  <si>
    <t>60.0</t>
  </si>
  <si>
    <t>12001</t>
  </si>
  <si>
    <t>Alachua County</t>
  </si>
  <si>
    <t>48.4</t>
  </si>
  <si>
    <t>12003</t>
  </si>
  <si>
    <t>Baker County</t>
  </si>
  <si>
    <t>7.1</t>
  </si>
  <si>
    <t>12005</t>
  </si>
  <si>
    <t>Bay County</t>
  </si>
  <si>
    <t>12007</t>
  </si>
  <si>
    <t>Bradford County</t>
  </si>
  <si>
    <t>15.7</t>
  </si>
  <si>
    <t>12009</t>
  </si>
  <si>
    <t>Brevard County</t>
  </si>
  <si>
    <t>18.3</t>
  </si>
  <si>
    <t>12011</t>
  </si>
  <si>
    <t>Broward County</t>
  </si>
  <si>
    <t>12013</t>
  </si>
  <si>
    <t>12015</t>
  </si>
  <si>
    <t>Charlotte County</t>
  </si>
  <si>
    <t>13.0</t>
  </si>
  <si>
    <t>12017</t>
  </si>
  <si>
    <t>Citrus County</t>
  </si>
  <si>
    <t>12.7</t>
  </si>
  <si>
    <t>12019</t>
  </si>
  <si>
    <t>12021</t>
  </si>
  <si>
    <t>Collier County</t>
  </si>
  <si>
    <t>12023</t>
  </si>
  <si>
    <t>5.7</t>
  </si>
  <si>
    <t>12027</t>
  </si>
  <si>
    <t>DeSoto County</t>
  </si>
  <si>
    <t>12029</t>
  </si>
  <si>
    <t>Dixie County</t>
  </si>
  <si>
    <t>12031</t>
  </si>
  <si>
    <t>Duval County</t>
  </si>
  <si>
    <t>28.5</t>
  </si>
  <si>
    <t>12033</t>
  </si>
  <si>
    <t>33.6</t>
  </si>
  <si>
    <t>12035</t>
  </si>
  <si>
    <t>Flagler County</t>
  </si>
  <si>
    <t>6.5</t>
  </si>
  <si>
    <t>12037</t>
  </si>
  <si>
    <t>12039</t>
  </si>
  <si>
    <t>Gadsden County</t>
  </si>
  <si>
    <t>12041</t>
  </si>
  <si>
    <t>Gilchrist County</t>
  </si>
  <si>
    <t>12043</t>
  </si>
  <si>
    <t>Glades County</t>
  </si>
  <si>
    <t>12045</t>
  </si>
  <si>
    <t>Gulf County</t>
  </si>
  <si>
    <t>12047</t>
  </si>
  <si>
    <t>Hamilton County</t>
  </si>
  <si>
    <t>12049</t>
  </si>
  <si>
    <t>Hardee County</t>
  </si>
  <si>
    <t>12051</t>
  </si>
  <si>
    <t>Hendry County</t>
  </si>
  <si>
    <t>12053</t>
  </si>
  <si>
    <t>Hernando County</t>
  </si>
  <si>
    <t>9.7</t>
  </si>
  <si>
    <t>12055</t>
  </si>
  <si>
    <t>Highlands County</t>
  </si>
  <si>
    <t>16.4</t>
  </si>
  <si>
    <t>12057</t>
  </si>
  <si>
    <t>Hillsborough County</t>
  </si>
  <si>
    <t>30.9</t>
  </si>
  <si>
    <t>12059</t>
  </si>
  <si>
    <t>Holmes County</t>
  </si>
  <si>
    <t>12061</t>
  </si>
  <si>
    <t>Indian River County</t>
  </si>
  <si>
    <t>12063</t>
  </si>
  <si>
    <t>14.2</t>
  </si>
  <si>
    <t>12065</t>
  </si>
  <si>
    <t>12067</t>
  </si>
  <si>
    <t>12069</t>
  </si>
  <si>
    <t>12.9</t>
  </si>
  <si>
    <t>12071</t>
  </si>
  <si>
    <t>12073</t>
  </si>
  <si>
    <t>Leon County</t>
  </si>
  <si>
    <t>26.3</t>
  </si>
  <si>
    <t>12075</t>
  </si>
  <si>
    <t>Levy County</t>
  </si>
  <si>
    <t>12077</t>
  </si>
  <si>
    <t>Liberty County</t>
  </si>
  <si>
    <t>12079</t>
  </si>
  <si>
    <t>12081</t>
  </si>
  <si>
    <t>Manatee County</t>
  </si>
  <si>
    <t>12083</t>
  </si>
  <si>
    <t>7.7</t>
  </si>
  <si>
    <t>12085</t>
  </si>
  <si>
    <t>Martin County</t>
  </si>
  <si>
    <t>23.1</t>
  </si>
  <si>
    <t>12086</t>
  </si>
  <si>
    <t>Miami-Dade County</t>
  </si>
  <si>
    <t>12087</t>
  </si>
  <si>
    <t>12089</t>
  </si>
  <si>
    <t>Nassau County</t>
  </si>
  <si>
    <t>12091</t>
  </si>
  <si>
    <t>Okaloosa County</t>
  </si>
  <si>
    <t>12093</t>
  </si>
  <si>
    <t>Okeechobee County</t>
  </si>
  <si>
    <t>5.1</t>
  </si>
  <si>
    <t>12095</t>
  </si>
  <si>
    <t>30.4</t>
  </si>
  <si>
    <t>12097</t>
  </si>
  <si>
    <t>Osceola County</t>
  </si>
  <si>
    <t>15.9</t>
  </si>
  <si>
    <t>12099</t>
  </si>
  <si>
    <t>Palm Beach County</t>
  </si>
  <si>
    <t>12101</t>
  </si>
  <si>
    <t>Pasco County</t>
  </si>
  <si>
    <t>12103</t>
  </si>
  <si>
    <t>Pinellas County</t>
  </si>
  <si>
    <t>20.9</t>
  </si>
  <si>
    <t>12105</t>
  </si>
  <si>
    <t>10.8</t>
  </si>
  <si>
    <t>12107</t>
  </si>
  <si>
    <t>Putnam County</t>
  </si>
  <si>
    <t>10.6</t>
  </si>
  <si>
    <t>12109</t>
  </si>
  <si>
    <t>St. Johns County</t>
  </si>
  <si>
    <t>12111</t>
  </si>
  <si>
    <t>St. Lucie County</t>
  </si>
  <si>
    <t>12113</t>
  </si>
  <si>
    <t>Santa Rosa County</t>
  </si>
  <si>
    <t>12115</t>
  </si>
  <si>
    <t>Sarasota County</t>
  </si>
  <si>
    <t>22.8</t>
  </si>
  <si>
    <t>12117</t>
  </si>
  <si>
    <t>Seminole County</t>
  </si>
  <si>
    <t>12119</t>
  </si>
  <si>
    <t>12121</t>
  </si>
  <si>
    <t>Suwannee County</t>
  </si>
  <si>
    <t>12123</t>
  </si>
  <si>
    <t>Taylor County</t>
  </si>
  <si>
    <t>12125</t>
  </si>
  <si>
    <t>12127</t>
  </si>
  <si>
    <t>Volusia County</t>
  </si>
  <si>
    <t>12129</t>
  </si>
  <si>
    <t>Wakulla County</t>
  </si>
  <si>
    <t>6.3</t>
  </si>
  <si>
    <t>12131</t>
  </si>
  <si>
    <t>Walton County</t>
  </si>
  <si>
    <t>12133</t>
  </si>
  <si>
    <t>8.4</t>
  </si>
  <si>
    <t>13001</t>
  </si>
  <si>
    <t>Appling County</t>
  </si>
  <si>
    <t>13003</t>
  </si>
  <si>
    <t>Atkinson County</t>
  </si>
  <si>
    <t>13005</t>
  </si>
  <si>
    <t>Bacon County</t>
  </si>
  <si>
    <t>13007</t>
  </si>
  <si>
    <t>13009</t>
  </si>
  <si>
    <t>13011</t>
  </si>
  <si>
    <t>Banks County</t>
  </si>
  <si>
    <t>13013</t>
  </si>
  <si>
    <t>Barrow County</t>
  </si>
  <si>
    <t>4.6</t>
  </si>
  <si>
    <t>13015</t>
  </si>
  <si>
    <t>Bartow County</t>
  </si>
  <si>
    <t>13017</t>
  </si>
  <si>
    <t>Ben Hill County</t>
  </si>
  <si>
    <t>13019</t>
  </si>
  <si>
    <t>Berrien County</t>
  </si>
  <si>
    <t>13021</t>
  </si>
  <si>
    <t>61.5</t>
  </si>
  <si>
    <t>13023</t>
  </si>
  <si>
    <t>Bleckley County</t>
  </si>
  <si>
    <t>13025</t>
  </si>
  <si>
    <t>Brantley County</t>
  </si>
  <si>
    <t>13027</t>
  </si>
  <si>
    <t>Brooks County</t>
  </si>
  <si>
    <t>13029</t>
  </si>
  <si>
    <t>Bryan County</t>
  </si>
  <si>
    <t>13031</t>
  </si>
  <si>
    <t>Bulloch County</t>
  </si>
  <si>
    <t>21.8</t>
  </si>
  <si>
    <t>13033</t>
  </si>
  <si>
    <t>Burke County</t>
  </si>
  <si>
    <t>13035</t>
  </si>
  <si>
    <t>Butts County</t>
  </si>
  <si>
    <t>13037</t>
  </si>
  <si>
    <t>13039</t>
  </si>
  <si>
    <t>Camden County</t>
  </si>
  <si>
    <t>13043</t>
  </si>
  <si>
    <t>Candler County</t>
  </si>
  <si>
    <t>13045</t>
  </si>
  <si>
    <t>13047</t>
  </si>
  <si>
    <t>Catoosa County</t>
  </si>
  <si>
    <t>13049</t>
  </si>
  <si>
    <t>Charlton County</t>
  </si>
  <si>
    <t>13051</t>
  </si>
  <si>
    <t>Chatham County</t>
  </si>
  <si>
    <t>47.1</t>
  </si>
  <si>
    <t>13053</t>
  </si>
  <si>
    <t>Chattahoochee County</t>
  </si>
  <si>
    <t>13055</t>
  </si>
  <si>
    <t>Chattooga County</t>
  </si>
  <si>
    <t>13057</t>
  </si>
  <si>
    <t>13059</t>
  </si>
  <si>
    <t>32.7</t>
  </si>
  <si>
    <t>13061</t>
  </si>
  <si>
    <t>13063</t>
  </si>
  <si>
    <t>Clayton County</t>
  </si>
  <si>
    <t>8.3</t>
  </si>
  <si>
    <t>13065</t>
  </si>
  <si>
    <t>Clinch County</t>
  </si>
  <si>
    <t>13067</t>
  </si>
  <si>
    <t>Cobb County</t>
  </si>
  <si>
    <t>26.4</t>
  </si>
  <si>
    <t>13069</t>
  </si>
  <si>
    <t>19.0</t>
  </si>
  <si>
    <t>13071</t>
  </si>
  <si>
    <t>Colquitt County</t>
  </si>
  <si>
    <t>13073</t>
  </si>
  <si>
    <t>13075</t>
  </si>
  <si>
    <t>Cook County</t>
  </si>
  <si>
    <t>13077</t>
  </si>
  <si>
    <t>Coweta County</t>
  </si>
  <si>
    <t>13079</t>
  </si>
  <si>
    <t>13081</t>
  </si>
  <si>
    <t>Crisp County</t>
  </si>
  <si>
    <t>17.2</t>
  </si>
  <si>
    <t>13083</t>
  </si>
  <si>
    <t>Dade County</t>
  </si>
  <si>
    <t>13085</t>
  </si>
  <si>
    <t>Dawson County</t>
  </si>
  <si>
    <t>7.3</t>
  </si>
  <si>
    <t>13087</t>
  </si>
  <si>
    <t>Decatur County</t>
  </si>
  <si>
    <t>13089</t>
  </si>
  <si>
    <t>35.0</t>
  </si>
  <si>
    <t>13091</t>
  </si>
  <si>
    <t>Dodge County</t>
  </si>
  <si>
    <t>13093</t>
  </si>
  <si>
    <t>Dooly County</t>
  </si>
  <si>
    <t>13095</t>
  </si>
  <si>
    <t>Dougherty County</t>
  </si>
  <si>
    <t>30.0</t>
  </si>
  <si>
    <t>13097</t>
  </si>
  <si>
    <t>13099</t>
  </si>
  <si>
    <t>Early County</t>
  </si>
  <si>
    <t>13101</t>
  </si>
  <si>
    <t>Echols County</t>
  </si>
  <si>
    <t>13103</t>
  </si>
  <si>
    <t>Effingham County</t>
  </si>
  <si>
    <t>3.0</t>
  </si>
  <si>
    <t>13105</t>
  </si>
  <si>
    <t>13107</t>
  </si>
  <si>
    <t>Emanuel County</t>
  </si>
  <si>
    <t>8.8</t>
  </si>
  <si>
    <t>13109</t>
  </si>
  <si>
    <t>Evans County</t>
  </si>
  <si>
    <t>13111</t>
  </si>
  <si>
    <t>Fannin County</t>
  </si>
  <si>
    <t>7.4</t>
  </si>
  <si>
    <t>13113</t>
  </si>
  <si>
    <t>60.1</t>
  </si>
  <si>
    <t>13115</t>
  </si>
  <si>
    <t>Floyd County</t>
  </si>
  <si>
    <t>25.6</t>
  </si>
  <si>
    <t>13117</t>
  </si>
  <si>
    <t>Forsyth County</t>
  </si>
  <si>
    <t>13119</t>
  </si>
  <si>
    <t>16.7</t>
  </si>
  <si>
    <t>13121</t>
  </si>
  <si>
    <t>63.8</t>
  </si>
  <si>
    <t>13123</t>
  </si>
  <si>
    <t>Gilmer County</t>
  </si>
  <si>
    <t>13125</t>
  </si>
  <si>
    <t>Glascock County</t>
  </si>
  <si>
    <t>13127</t>
  </si>
  <si>
    <t>Glynn County</t>
  </si>
  <si>
    <t>28.6</t>
  </si>
  <si>
    <t>13129</t>
  </si>
  <si>
    <t>Gordon County</t>
  </si>
  <si>
    <t>13131</t>
  </si>
  <si>
    <t>Grady County</t>
  </si>
  <si>
    <t>23.7</t>
  </si>
  <si>
    <t>13133</t>
  </si>
  <si>
    <t>13135</t>
  </si>
  <si>
    <t>Gwinnett County</t>
  </si>
  <si>
    <t>13137</t>
  </si>
  <si>
    <t>Habersham County</t>
  </si>
  <si>
    <t>12.5</t>
  </si>
  <si>
    <t>13139</t>
  </si>
  <si>
    <t>Hall County</t>
  </si>
  <si>
    <t>13141</t>
  </si>
  <si>
    <t>Hancock County</t>
  </si>
  <si>
    <t>13143</t>
  </si>
  <si>
    <t>Haralson County</t>
  </si>
  <si>
    <t>13145</t>
  </si>
  <si>
    <t>Harris County</t>
  </si>
  <si>
    <t>16.6</t>
  </si>
  <si>
    <t>13147</t>
  </si>
  <si>
    <t>Hart County</t>
  </si>
  <si>
    <t>13149</t>
  </si>
  <si>
    <t>Heard County</t>
  </si>
  <si>
    <t>13151</t>
  </si>
  <si>
    <t>13153</t>
  </si>
  <si>
    <t>13155</t>
  </si>
  <si>
    <t>Irwin County</t>
  </si>
  <si>
    <t>13157</t>
  </si>
  <si>
    <t>20.8</t>
  </si>
  <si>
    <t>13159</t>
  </si>
  <si>
    <t>Jasper County</t>
  </si>
  <si>
    <t>13161</t>
  </si>
  <si>
    <t>Jeff Davis County</t>
  </si>
  <si>
    <t>13163</t>
  </si>
  <si>
    <t>13165</t>
  </si>
  <si>
    <t>Jenkins County</t>
  </si>
  <si>
    <t>13167</t>
  </si>
  <si>
    <t>13169</t>
  </si>
  <si>
    <t>Jones County</t>
  </si>
  <si>
    <t>6.7</t>
  </si>
  <si>
    <t>13171</t>
  </si>
  <si>
    <t>13173</t>
  </si>
  <si>
    <t>Lanier County</t>
  </si>
  <si>
    <t>13175</t>
  </si>
  <si>
    <t>Laurens County</t>
  </si>
  <si>
    <t>32.0</t>
  </si>
  <si>
    <t>13177</t>
  </si>
  <si>
    <t>19.9</t>
  </si>
  <si>
    <t>13179</t>
  </si>
  <si>
    <t>12.8</t>
  </si>
  <si>
    <t>13181</t>
  </si>
  <si>
    <t>13183</t>
  </si>
  <si>
    <t>Long County</t>
  </si>
  <si>
    <t>13185</t>
  </si>
  <si>
    <t>19.6</t>
  </si>
  <si>
    <t>13187</t>
  </si>
  <si>
    <t>Lumpkin County</t>
  </si>
  <si>
    <t>13189</t>
  </si>
  <si>
    <t>McDuffie County</t>
  </si>
  <si>
    <t>13191</t>
  </si>
  <si>
    <t>McIntosh County</t>
  </si>
  <si>
    <t>13193</t>
  </si>
  <si>
    <t>13195</t>
  </si>
  <si>
    <t>13197</t>
  </si>
  <si>
    <t>13199</t>
  </si>
  <si>
    <t>Meriwether County</t>
  </si>
  <si>
    <t>9.0</t>
  </si>
  <si>
    <t>13201</t>
  </si>
  <si>
    <t>13205</t>
  </si>
  <si>
    <t>Mitchell County</t>
  </si>
  <si>
    <t>13207</t>
  </si>
  <si>
    <t>13209</t>
  </si>
  <si>
    <t>13211</t>
  </si>
  <si>
    <t>13213</t>
  </si>
  <si>
    <t>Murray County</t>
  </si>
  <si>
    <t>13215</t>
  </si>
  <si>
    <t>Muscogee County</t>
  </si>
  <si>
    <t>31.6</t>
  </si>
  <si>
    <t>13217</t>
  </si>
  <si>
    <t>13219</t>
  </si>
  <si>
    <t>Oconee County</t>
  </si>
  <si>
    <t>47.6</t>
  </si>
  <si>
    <t>13221</t>
  </si>
  <si>
    <t>Oglethorpe County</t>
  </si>
  <si>
    <t>13223</t>
  </si>
  <si>
    <t>Paulding County</t>
  </si>
  <si>
    <t>2.3</t>
  </si>
  <si>
    <t>13225</t>
  </si>
  <si>
    <t>Peach County</t>
  </si>
  <si>
    <t>13227</t>
  </si>
  <si>
    <t>13229</t>
  </si>
  <si>
    <t>Pierce County</t>
  </si>
  <si>
    <t>13231</t>
  </si>
  <si>
    <t>13233</t>
  </si>
  <si>
    <t>13235</t>
  </si>
  <si>
    <t>31.4</t>
  </si>
  <si>
    <t>13237</t>
  </si>
  <si>
    <t>17.1</t>
  </si>
  <si>
    <t>13239</t>
  </si>
  <si>
    <t>Quitman County</t>
  </si>
  <si>
    <t>13241</t>
  </si>
  <si>
    <t>Rabun County</t>
  </si>
  <si>
    <t>13243</t>
  </si>
  <si>
    <t>13245</t>
  </si>
  <si>
    <t>Richmond County</t>
  </si>
  <si>
    <t>62.5</t>
  </si>
  <si>
    <t>13247</t>
  </si>
  <si>
    <t>Rockdale County</t>
  </si>
  <si>
    <t>13249</t>
  </si>
  <si>
    <t>Schley County</t>
  </si>
  <si>
    <t>13251</t>
  </si>
  <si>
    <t>Screven County</t>
  </si>
  <si>
    <t>13253</t>
  </si>
  <si>
    <t>13255</t>
  </si>
  <si>
    <t>Spalding County</t>
  </si>
  <si>
    <t>13257</t>
  </si>
  <si>
    <t>Stephens County</t>
  </si>
  <si>
    <t>13259</t>
  </si>
  <si>
    <t>Stewart County</t>
  </si>
  <si>
    <t>13261</t>
  </si>
  <si>
    <t>13263</t>
  </si>
  <si>
    <t>Talbot County</t>
  </si>
  <si>
    <t>13265</t>
  </si>
  <si>
    <t>Taliaferro County</t>
  </si>
  <si>
    <t>13267</t>
  </si>
  <si>
    <t>Tattnall County</t>
  </si>
  <si>
    <t>9.3</t>
  </si>
  <si>
    <t>13269</t>
  </si>
  <si>
    <t>13271</t>
  </si>
  <si>
    <t>Telfair County</t>
  </si>
  <si>
    <t>13273</t>
  </si>
  <si>
    <t>Terrell County</t>
  </si>
  <si>
    <t>13275</t>
  </si>
  <si>
    <t>Thomas County</t>
  </si>
  <si>
    <t>13277</t>
  </si>
  <si>
    <t>Tift County</t>
  </si>
  <si>
    <t>52.1</t>
  </si>
  <si>
    <t>13279</t>
  </si>
  <si>
    <t>Toombs County</t>
  </si>
  <si>
    <t>28.1</t>
  </si>
  <si>
    <t>13281</t>
  </si>
  <si>
    <t>Towns County</t>
  </si>
  <si>
    <t>13283</t>
  </si>
  <si>
    <t>Treutlen County</t>
  </si>
  <si>
    <t>13285</t>
  </si>
  <si>
    <t>Troup County</t>
  </si>
  <si>
    <t>13.6</t>
  </si>
  <si>
    <t>13287</t>
  </si>
  <si>
    <t>Turner County</t>
  </si>
  <si>
    <t>13289</t>
  </si>
  <si>
    <t>Twiggs County</t>
  </si>
  <si>
    <t>13291</t>
  </si>
  <si>
    <t>30.6</t>
  </si>
  <si>
    <t>13293</t>
  </si>
  <si>
    <t>Upson County</t>
  </si>
  <si>
    <t>21.5</t>
  </si>
  <si>
    <t>13295</t>
  </si>
  <si>
    <t>13297</t>
  </si>
  <si>
    <t>6.0</t>
  </si>
  <si>
    <t>13299</t>
  </si>
  <si>
    <t>Ware County</t>
  </si>
  <si>
    <t>13301</t>
  </si>
  <si>
    <t>Warren County</t>
  </si>
  <si>
    <t>13303</t>
  </si>
  <si>
    <t>13305</t>
  </si>
  <si>
    <t>Wayne County</t>
  </si>
  <si>
    <t>13307</t>
  </si>
  <si>
    <t>Webster County</t>
  </si>
  <si>
    <t>75.9</t>
  </si>
  <si>
    <t>13309</t>
  </si>
  <si>
    <t>Wheeler County</t>
  </si>
  <si>
    <t>13311</t>
  </si>
  <si>
    <t>13313</t>
  </si>
  <si>
    <t>Whitfield County</t>
  </si>
  <si>
    <t>13315</t>
  </si>
  <si>
    <t>13317</t>
  </si>
  <si>
    <t>Wilkes County</t>
  </si>
  <si>
    <t>13319</t>
  </si>
  <si>
    <t>Wilkinson County</t>
  </si>
  <si>
    <t>13321</t>
  </si>
  <si>
    <t>Worth County</t>
  </si>
  <si>
    <t>15001</t>
  </si>
  <si>
    <t>Hawaii County</t>
  </si>
  <si>
    <t>22.4</t>
  </si>
  <si>
    <t>15003</t>
  </si>
  <si>
    <t>Honolulu County</t>
  </si>
  <si>
    <t>38.4</t>
  </si>
  <si>
    <t>15005</t>
  </si>
  <si>
    <t>Kalawao County</t>
  </si>
  <si>
    <t>15007</t>
  </si>
  <si>
    <t>Kauai County</t>
  </si>
  <si>
    <t>15009</t>
  </si>
  <si>
    <t>Maui County</t>
  </si>
  <si>
    <t>16001</t>
  </si>
  <si>
    <t>Ada County</t>
  </si>
  <si>
    <t>29.2</t>
  </si>
  <si>
    <t>16003</t>
  </si>
  <si>
    <t>16005</t>
  </si>
  <si>
    <t>Bannock County</t>
  </si>
  <si>
    <t>16007</t>
  </si>
  <si>
    <t>Bear Lake County</t>
  </si>
  <si>
    <t>32.6</t>
  </si>
  <si>
    <t>16009</t>
  </si>
  <si>
    <t>Benewah County</t>
  </si>
  <si>
    <t>16011</t>
  </si>
  <si>
    <t>Bingham County</t>
  </si>
  <si>
    <t>4.2</t>
  </si>
  <si>
    <t>16013</t>
  </si>
  <si>
    <t>Blaine County</t>
  </si>
  <si>
    <t>8.5</t>
  </si>
  <si>
    <t>16015</t>
  </si>
  <si>
    <t>Boise County</t>
  </si>
  <si>
    <t>16017</t>
  </si>
  <si>
    <t>Bonner County</t>
  </si>
  <si>
    <t>21.4</t>
  </si>
  <si>
    <t>16019</t>
  </si>
  <si>
    <t>Bonneville County</t>
  </si>
  <si>
    <t>16021</t>
  </si>
  <si>
    <t>Boundary County</t>
  </si>
  <si>
    <t>16023</t>
  </si>
  <si>
    <t>16025</t>
  </si>
  <si>
    <t>Camas County</t>
  </si>
  <si>
    <t>16027</t>
  </si>
  <si>
    <t>Canyon County</t>
  </si>
  <si>
    <t>16029</t>
  </si>
  <si>
    <t>Caribou County</t>
  </si>
  <si>
    <t>16031</t>
  </si>
  <si>
    <t>Cassia County</t>
  </si>
  <si>
    <t>16033</t>
  </si>
  <si>
    <t>16035</t>
  </si>
  <si>
    <t>Clearwater County</t>
  </si>
  <si>
    <t>16037</t>
  </si>
  <si>
    <t>16039</t>
  </si>
  <si>
    <t>16041</t>
  </si>
  <si>
    <t>16043</t>
  </si>
  <si>
    <t>16045</t>
  </si>
  <si>
    <t>Gem County</t>
  </si>
  <si>
    <t>10.7</t>
  </si>
  <si>
    <t>16047</t>
  </si>
  <si>
    <t>Gooding County</t>
  </si>
  <si>
    <t>16049</t>
  </si>
  <si>
    <t>Idaho County</t>
  </si>
  <si>
    <t>16051</t>
  </si>
  <si>
    <t>16053</t>
  </si>
  <si>
    <t>Jerome County</t>
  </si>
  <si>
    <t>16055</t>
  </si>
  <si>
    <t>Kootenai County</t>
  </si>
  <si>
    <t>16.2</t>
  </si>
  <si>
    <t>16057</t>
  </si>
  <si>
    <t>Latah County</t>
  </si>
  <si>
    <t>5.0</t>
  </si>
  <si>
    <t>16059</t>
  </si>
  <si>
    <t>Lemhi County</t>
  </si>
  <si>
    <t>16061</t>
  </si>
  <si>
    <t>Lewis County</t>
  </si>
  <si>
    <t>16063</t>
  </si>
  <si>
    <t>16065</t>
  </si>
  <si>
    <t>16067</t>
  </si>
  <si>
    <t>Minidoka County</t>
  </si>
  <si>
    <t>16069</t>
  </si>
  <si>
    <t>Nez Perce County</t>
  </si>
  <si>
    <t>16071</t>
  </si>
  <si>
    <t>Oneida County</t>
  </si>
  <si>
    <t>16073</t>
  </si>
  <si>
    <t>Owyhee County</t>
  </si>
  <si>
    <t>16075</t>
  </si>
  <si>
    <t>Payette County</t>
  </si>
  <si>
    <t>16077</t>
  </si>
  <si>
    <t>Power County</t>
  </si>
  <si>
    <t>16079</t>
  </si>
  <si>
    <t>Shoshone County</t>
  </si>
  <si>
    <t>16081</t>
  </si>
  <si>
    <t>Teton County</t>
  </si>
  <si>
    <t>16083</t>
  </si>
  <si>
    <t>Twin Falls County</t>
  </si>
  <si>
    <t>8.9</t>
  </si>
  <si>
    <t>16085</t>
  </si>
  <si>
    <t>Valley County</t>
  </si>
  <si>
    <t>16087</t>
  </si>
  <si>
    <t>17001</t>
  </si>
  <si>
    <t>17003</t>
  </si>
  <si>
    <t>Alexander County</t>
  </si>
  <si>
    <t>17005</t>
  </si>
  <si>
    <t>Bond County</t>
  </si>
  <si>
    <t>17007</t>
  </si>
  <si>
    <t>3.8</t>
  </si>
  <si>
    <t>17009</t>
  </si>
  <si>
    <t>Brown County</t>
  </si>
  <si>
    <t>17011</t>
  </si>
  <si>
    <t>Bureau County</t>
  </si>
  <si>
    <t>12.2</t>
  </si>
  <si>
    <t>17013</t>
  </si>
  <si>
    <t>17015</t>
  </si>
  <si>
    <t>17017</t>
  </si>
  <si>
    <t>Cass County</t>
  </si>
  <si>
    <t>17019</t>
  </si>
  <si>
    <t>Champaign County</t>
  </si>
  <si>
    <t>17021</t>
  </si>
  <si>
    <t>Christian County</t>
  </si>
  <si>
    <t>17023</t>
  </si>
  <si>
    <t>17025</t>
  </si>
  <si>
    <t>17027</t>
  </si>
  <si>
    <t>Clinton County</t>
  </si>
  <si>
    <t>22.2</t>
  </si>
  <si>
    <t>17029</t>
  </si>
  <si>
    <t>Coles County</t>
  </si>
  <si>
    <t>17031</t>
  </si>
  <si>
    <t>37.5</t>
  </si>
  <si>
    <t>17033</t>
  </si>
  <si>
    <t>17035</t>
  </si>
  <si>
    <t>Cumberland County</t>
  </si>
  <si>
    <t>17037</t>
  </si>
  <si>
    <t>17039</t>
  </si>
  <si>
    <t>De Witt County</t>
  </si>
  <si>
    <t>17041</t>
  </si>
  <si>
    <t>17043</t>
  </si>
  <si>
    <t>DuPage County</t>
  </si>
  <si>
    <t>41.4</t>
  </si>
  <si>
    <t>17045</t>
  </si>
  <si>
    <t>Edgar County</t>
  </si>
  <si>
    <t>17047</t>
  </si>
  <si>
    <t>Edwards County</t>
  </si>
  <si>
    <t>17049</t>
  </si>
  <si>
    <t>29.3</t>
  </si>
  <si>
    <t>17051</t>
  </si>
  <si>
    <t>17053</t>
  </si>
  <si>
    <t>Ford County</t>
  </si>
  <si>
    <t>17055</t>
  </si>
  <si>
    <t>17057</t>
  </si>
  <si>
    <t>17059</t>
  </si>
  <si>
    <t>Gallatin County</t>
  </si>
  <si>
    <t>17061</t>
  </si>
  <si>
    <t>17063</t>
  </si>
  <si>
    <t>Grundy County</t>
  </si>
  <si>
    <t>11.7</t>
  </si>
  <si>
    <t>17065</t>
  </si>
  <si>
    <t>17067</t>
  </si>
  <si>
    <t>17069</t>
  </si>
  <si>
    <t>Hardin County</t>
  </si>
  <si>
    <t>17071</t>
  </si>
  <si>
    <t>Henderson County</t>
  </si>
  <si>
    <t>17073</t>
  </si>
  <si>
    <t>17075</t>
  </si>
  <si>
    <t>Iroquois County</t>
  </si>
  <si>
    <t>17077</t>
  </si>
  <si>
    <t>42.0</t>
  </si>
  <si>
    <t>17079</t>
  </si>
  <si>
    <t>17081</t>
  </si>
  <si>
    <t>27.6</t>
  </si>
  <si>
    <t>17083</t>
  </si>
  <si>
    <t>Jersey County</t>
  </si>
  <si>
    <t>17085</t>
  </si>
  <si>
    <t>Jo Daviess County</t>
  </si>
  <si>
    <t>17087</t>
  </si>
  <si>
    <t>17089</t>
  </si>
  <si>
    <t>Kane County</t>
  </si>
  <si>
    <t>10.1</t>
  </si>
  <si>
    <t>17091</t>
  </si>
  <si>
    <t>Kankakee County</t>
  </si>
  <si>
    <t>17093</t>
  </si>
  <si>
    <t>Kendall County</t>
  </si>
  <si>
    <t>17095</t>
  </si>
  <si>
    <t>Knox County</t>
  </si>
  <si>
    <t>12.4</t>
  </si>
  <si>
    <t>17097</t>
  </si>
  <si>
    <t>17099</t>
  </si>
  <si>
    <t>La Salle County</t>
  </si>
  <si>
    <t>17101</t>
  </si>
  <si>
    <t>17103</t>
  </si>
  <si>
    <t>17105</t>
  </si>
  <si>
    <t>Livingston County</t>
  </si>
  <si>
    <t>17107</t>
  </si>
  <si>
    <t>17109</t>
  </si>
  <si>
    <t>McDonough County</t>
  </si>
  <si>
    <t>13.4</t>
  </si>
  <si>
    <t>17111</t>
  </si>
  <si>
    <t>McHenry County</t>
  </si>
  <si>
    <t>17113</t>
  </si>
  <si>
    <t>McLean County</t>
  </si>
  <si>
    <t>20.4</t>
  </si>
  <si>
    <t>17115</t>
  </si>
  <si>
    <t>17117</t>
  </si>
  <si>
    <t>Macoupin County</t>
  </si>
  <si>
    <t>4.4</t>
  </si>
  <si>
    <t>17119</t>
  </si>
  <si>
    <t>17121</t>
  </si>
  <si>
    <t>17123</t>
  </si>
  <si>
    <t>17125</t>
  </si>
  <si>
    <t>Mason County</t>
  </si>
  <si>
    <t>17127</t>
  </si>
  <si>
    <t>Massac County</t>
  </si>
  <si>
    <t>17129</t>
  </si>
  <si>
    <t>Menard County</t>
  </si>
  <si>
    <t>17131</t>
  </si>
  <si>
    <t>Mercer County</t>
  </si>
  <si>
    <t>17133</t>
  </si>
  <si>
    <t>17135</t>
  </si>
  <si>
    <t>17137</t>
  </si>
  <si>
    <t>17139</t>
  </si>
  <si>
    <t>Moultrie County</t>
  </si>
  <si>
    <t>17141</t>
  </si>
  <si>
    <t>Ogle County</t>
  </si>
  <si>
    <t>17143</t>
  </si>
  <si>
    <t>Peoria County</t>
  </si>
  <si>
    <t>33.9</t>
  </si>
  <si>
    <t>17145</t>
  </si>
  <si>
    <t>17147</t>
  </si>
  <si>
    <t>Piatt County</t>
  </si>
  <si>
    <t>17149</t>
  </si>
  <si>
    <t>17151</t>
  </si>
  <si>
    <t>17153</t>
  </si>
  <si>
    <t>17155</t>
  </si>
  <si>
    <t>17157</t>
  </si>
  <si>
    <t>17159</t>
  </si>
  <si>
    <t>Richland County</t>
  </si>
  <si>
    <t>25.4</t>
  </si>
  <si>
    <t>17161</t>
  </si>
  <si>
    <t>Rock Island County</t>
  </si>
  <si>
    <t>17163</t>
  </si>
  <si>
    <t>17165</t>
  </si>
  <si>
    <t>17167</t>
  </si>
  <si>
    <t>Sangamon County</t>
  </si>
  <si>
    <t>60.4</t>
  </si>
  <si>
    <t>17169</t>
  </si>
  <si>
    <t>Schuyler County</t>
  </si>
  <si>
    <t>17171</t>
  </si>
  <si>
    <t>17173</t>
  </si>
  <si>
    <t>17175</t>
  </si>
  <si>
    <t>Stark County</t>
  </si>
  <si>
    <t>37.9</t>
  </si>
  <si>
    <t>17177</t>
  </si>
  <si>
    <t>Stephenson County</t>
  </si>
  <si>
    <t>17179</t>
  </si>
  <si>
    <t>Tazewell County</t>
  </si>
  <si>
    <t>17181</t>
  </si>
  <si>
    <t>24.2</t>
  </si>
  <si>
    <t>17183</t>
  </si>
  <si>
    <t>Vermilion County</t>
  </si>
  <si>
    <t>13.3</t>
  </si>
  <si>
    <t>17185</t>
  </si>
  <si>
    <t>Wabash County</t>
  </si>
  <si>
    <t>17187</t>
  </si>
  <si>
    <t>17189</t>
  </si>
  <si>
    <t>17191</t>
  </si>
  <si>
    <t>17193</t>
  </si>
  <si>
    <t>17195</t>
  </si>
  <si>
    <t>Whiteside County</t>
  </si>
  <si>
    <t>17197</t>
  </si>
  <si>
    <t>Will County</t>
  </si>
  <si>
    <t>17199</t>
  </si>
  <si>
    <t>Williamson County</t>
  </si>
  <si>
    <t>17201</t>
  </si>
  <si>
    <t>Winnebago County</t>
  </si>
  <si>
    <t>17.4</t>
  </si>
  <si>
    <t>17203</t>
  </si>
  <si>
    <t>Woodford County</t>
  </si>
  <si>
    <t>18001</t>
  </si>
  <si>
    <t>18003</t>
  </si>
  <si>
    <t>Allen County</t>
  </si>
  <si>
    <t>18005</t>
  </si>
  <si>
    <t>Bartholomew County</t>
  </si>
  <si>
    <t>18007</t>
  </si>
  <si>
    <t>18009</t>
  </si>
  <si>
    <t>Blackford County</t>
  </si>
  <si>
    <t>18011</t>
  </si>
  <si>
    <t>40.2</t>
  </si>
  <si>
    <t>18013</t>
  </si>
  <si>
    <t>18015</t>
  </si>
  <si>
    <t>18017</t>
  </si>
  <si>
    <t>26.8</t>
  </si>
  <si>
    <t>18019</t>
  </si>
  <si>
    <t>18021</t>
  </si>
  <si>
    <t>18023</t>
  </si>
  <si>
    <t>18025</t>
  </si>
  <si>
    <t>18027</t>
  </si>
  <si>
    <t>Daviess County</t>
  </si>
  <si>
    <t>18029</t>
  </si>
  <si>
    <t>Dearborn County</t>
  </si>
  <si>
    <t>18031</t>
  </si>
  <si>
    <t>18033</t>
  </si>
  <si>
    <t>De Kalb County</t>
  </si>
  <si>
    <t>18035</t>
  </si>
  <si>
    <t>Delaware County</t>
  </si>
  <si>
    <t>18037</t>
  </si>
  <si>
    <t>Dubois County</t>
  </si>
  <si>
    <t>18039</t>
  </si>
  <si>
    <t>Elkhart County</t>
  </si>
  <si>
    <t>9.6</t>
  </si>
  <si>
    <t>18041</t>
  </si>
  <si>
    <t>18043</t>
  </si>
  <si>
    <t>18045</t>
  </si>
  <si>
    <t>Fountain County</t>
  </si>
  <si>
    <t>18047</t>
  </si>
  <si>
    <t>52.5</t>
  </si>
  <si>
    <t>18049</t>
  </si>
  <si>
    <t>18051</t>
  </si>
  <si>
    <t>Gibson County</t>
  </si>
  <si>
    <t>18053</t>
  </si>
  <si>
    <t>18055</t>
  </si>
  <si>
    <t>18057</t>
  </si>
  <si>
    <t>49.5</t>
  </si>
  <si>
    <t>18059</t>
  </si>
  <si>
    <t>27.2</t>
  </si>
  <si>
    <t>18061</t>
  </si>
  <si>
    <t>Harrison County</t>
  </si>
  <si>
    <t>18063</t>
  </si>
  <si>
    <t>Hendricks County</t>
  </si>
  <si>
    <t>18065</t>
  </si>
  <si>
    <t>18067</t>
  </si>
  <si>
    <t>23.4</t>
  </si>
  <si>
    <t>18069</t>
  </si>
  <si>
    <t>Huntington County</t>
  </si>
  <si>
    <t>18071</t>
  </si>
  <si>
    <t>18073</t>
  </si>
  <si>
    <t>18075</t>
  </si>
  <si>
    <t>Jay County</t>
  </si>
  <si>
    <t>18077</t>
  </si>
  <si>
    <t>18079</t>
  </si>
  <si>
    <t>Jennings County</t>
  </si>
  <si>
    <t>18081</t>
  </si>
  <si>
    <t>13.5</t>
  </si>
  <si>
    <t>18083</t>
  </si>
  <si>
    <t>18085</t>
  </si>
  <si>
    <t>Kosciusko County</t>
  </si>
  <si>
    <t>18087</t>
  </si>
  <si>
    <t>Lagrange County</t>
  </si>
  <si>
    <t>18089</t>
  </si>
  <si>
    <t>18091</t>
  </si>
  <si>
    <t>La Porte County</t>
  </si>
  <si>
    <t>18093</t>
  </si>
  <si>
    <t>18095</t>
  </si>
  <si>
    <t>18097</t>
  </si>
  <si>
    <t>36.5</t>
  </si>
  <si>
    <t>18099</t>
  </si>
  <si>
    <t>4.3</t>
  </si>
  <si>
    <t>18101</t>
  </si>
  <si>
    <t>18103</t>
  </si>
  <si>
    <t>Miami County</t>
  </si>
  <si>
    <t>18.4</t>
  </si>
  <si>
    <t>18105</t>
  </si>
  <si>
    <t>18107</t>
  </si>
  <si>
    <t>18109</t>
  </si>
  <si>
    <t>18111</t>
  </si>
  <si>
    <t>18113</t>
  </si>
  <si>
    <t>Noble County</t>
  </si>
  <si>
    <t>18115</t>
  </si>
  <si>
    <t>Ohio County</t>
  </si>
  <si>
    <t>18117</t>
  </si>
  <si>
    <t>18119</t>
  </si>
  <si>
    <t>Owen County</t>
  </si>
  <si>
    <t>18121</t>
  </si>
  <si>
    <t>Parke County</t>
  </si>
  <si>
    <t>18123</t>
  </si>
  <si>
    <t>18125</t>
  </si>
  <si>
    <t>18127</t>
  </si>
  <si>
    <t>Porter County</t>
  </si>
  <si>
    <t>18129</t>
  </si>
  <si>
    <t>Posey County</t>
  </si>
  <si>
    <t>18131</t>
  </si>
  <si>
    <t>18133</t>
  </si>
  <si>
    <t>18135</t>
  </si>
  <si>
    <t>18137</t>
  </si>
  <si>
    <t>Ripley County</t>
  </si>
  <si>
    <t>18139</t>
  </si>
  <si>
    <t>Rush County</t>
  </si>
  <si>
    <t>18141</t>
  </si>
  <si>
    <t>St. Joseph County</t>
  </si>
  <si>
    <t>18143</t>
  </si>
  <si>
    <t>18145</t>
  </si>
  <si>
    <t>18147</t>
  </si>
  <si>
    <t>Spencer County</t>
  </si>
  <si>
    <t>18149</t>
  </si>
  <si>
    <t>Starke County</t>
  </si>
  <si>
    <t>18151</t>
  </si>
  <si>
    <t>Steuben County</t>
  </si>
  <si>
    <t>18153</t>
  </si>
  <si>
    <t>Sullivan County</t>
  </si>
  <si>
    <t>18155</t>
  </si>
  <si>
    <t>Switzerland County</t>
  </si>
  <si>
    <t>18157</t>
  </si>
  <si>
    <t>Tippecanoe County</t>
  </si>
  <si>
    <t>18159</t>
  </si>
  <si>
    <t>Tipton County</t>
  </si>
  <si>
    <t>18161</t>
  </si>
  <si>
    <t>27.4</t>
  </si>
  <si>
    <t>18163</t>
  </si>
  <si>
    <t>Vanderburgh County</t>
  </si>
  <si>
    <t>17.0</t>
  </si>
  <si>
    <t>18165</t>
  </si>
  <si>
    <t>Vermillion County</t>
  </si>
  <si>
    <t>18167</t>
  </si>
  <si>
    <t>Vigo County</t>
  </si>
  <si>
    <t>18169</t>
  </si>
  <si>
    <t>18171</t>
  </si>
  <si>
    <t>18173</t>
  </si>
  <si>
    <t>Warrick County</t>
  </si>
  <si>
    <t>56.0</t>
  </si>
  <si>
    <t>18175</t>
  </si>
  <si>
    <t>18177</t>
  </si>
  <si>
    <t>18179</t>
  </si>
  <si>
    <t>Wells County</t>
  </si>
  <si>
    <t>18181</t>
  </si>
  <si>
    <t>18183</t>
  </si>
  <si>
    <t>Whitley County</t>
  </si>
  <si>
    <t>19001</t>
  </si>
  <si>
    <t>Adair County</t>
  </si>
  <si>
    <t>19003</t>
  </si>
  <si>
    <t>19005</t>
  </si>
  <si>
    <t>Allamakee County</t>
  </si>
  <si>
    <t>19007</t>
  </si>
  <si>
    <t>Appanoose County</t>
  </si>
  <si>
    <t>19009</t>
  </si>
  <si>
    <t>Audubon County</t>
  </si>
  <si>
    <t>19011</t>
  </si>
  <si>
    <t>19013</t>
  </si>
  <si>
    <t>Black Hawk County</t>
  </si>
  <si>
    <t>19015</t>
  </si>
  <si>
    <t>19017</t>
  </si>
  <si>
    <t>Bremer County</t>
  </si>
  <si>
    <t>19019</t>
  </si>
  <si>
    <t>Buchanan County</t>
  </si>
  <si>
    <t>19021</t>
  </si>
  <si>
    <t>Buena Vista County</t>
  </si>
  <si>
    <t>19023</t>
  </si>
  <si>
    <t>19025</t>
  </si>
  <si>
    <t>19027</t>
  </si>
  <si>
    <t>19029</t>
  </si>
  <si>
    <t>19031</t>
  </si>
  <si>
    <t>Cedar County</t>
  </si>
  <si>
    <t>19033</t>
  </si>
  <si>
    <t>Cerro Gordo County</t>
  </si>
  <si>
    <t>19035</t>
  </si>
  <si>
    <t>19037</t>
  </si>
  <si>
    <t>Chickasaw County</t>
  </si>
  <si>
    <t>19039</t>
  </si>
  <si>
    <t>19041</t>
  </si>
  <si>
    <t>19043</t>
  </si>
  <si>
    <t>19045</t>
  </si>
  <si>
    <t>19047</t>
  </si>
  <si>
    <t>12.1</t>
  </si>
  <si>
    <t>19049</t>
  </si>
  <si>
    <t>2.0</t>
  </si>
  <si>
    <t>19051</t>
  </si>
  <si>
    <t>Davis County</t>
  </si>
  <si>
    <t>19053</t>
  </si>
  <si>
    <t>19055</t>
  </si>
  <si>
    <t>19057</t>
  </si>
  <si>
    <t>Des Moines County</t>
  </si>
  <si>
    <t>25.2</t>
  </si>
  <si>
    <t>19059</t>
  </si>
  <si>
    <t>Dickinson County</t>
  </si>
  <si>
    <t>19061</t>
  </si>
  <si>
    <t>Dubuque County</t>
  </si>
  <si>
    <t>19063</t>
  </si>
  <si>
    <t>Emmet County</t>
  </si>
  <si>
    <t>19065</t>
  </si>
  <si>
    <t>19067</t>
  </si>
  <si>
    <t>19069</t>
  </si>
  <si>
    <t>19071</t>
  </si>
  <si>
    <t>19073</t>
  </si>
  <si>
    <t>19075</t>
  </si>
  <si>
    <t>19077</t>
  </si>
  <si>
    <t>Guthrie County</t>
  </si>
  <si>
    <t>19079</t>
  </si>
  <si>
    <t>19081</t>
  </si>
  <si>
    <t>19083</t>
  </si>
  <si>
    <t>19085</t>
  </si>
  <si>
    <t>19087</t>
  </si>
  <si>
    <t>19089</t>
  </si>
  <si>
    <t>19091</t>
  </si>
  <si>
    <t>19093</t>
  </si>
  <si>
    <t>Ida County</t>
  </si>
  <si>
    <t>19095</t>
  </si>
  <si>
    <t>Iowa County</t>
  </si>
  <si>
    <t>19097</t>
  </si>
  <si>
    <t>19099</t>
  </si>
  <si>
    <t>19101</t>
  </si>
  <si>
    <t>19103</t>
  </si>
  <si>
    <t>82.6</t>
  </si>
  <si>
    <t>19105</t>
  </si>
  <si>
    <t>19107</t>
  </si>
  <si>
    <t>Keokuk County</t>
  </si>
  <si>
    <t>19109</t>
  </si>
  <si>
    <t>Kossuth County</t>
  </si>
  <si>
    <t>19111</t>
  </si>
  <si>
    <t>19113</t>
  </si>
  <si>
    <t>Linn County</t>
  </si>
  <si>
    <t>19115</t>
  </si>
  <si>
    <t>Louisa County</t>
  </si>
  <si>
    <t>19117</t>
  </si>
  <si>
    <t>Lucas County</t>
  </si>
  <si>
    <t>19119</t>
  </si>
  <si>
    <t>Lyon County</t>
  </si>
  <si>
    <t>19121</t>
  </si>
  <si>
    <t>19123</t>
  </si>
  <si>
    <t>Mahaska County</t>
  </si>
  <si>
    <t>19125</t>
  </si>
  <si>
    <t>19127</t>
  </si>
  <si>
    <t>19129</t>
  </si>
  <si>
    <t>Mills County</t>
  </si>
  <si>
    <t>19131</t>
  </si>
  <si>
    <t>19133</t>
  </si>
  <si>
    <t>Monona County</t>
  </si>
  <si>
    <t>19135</t>
  </si>
  <si>
    <t>19137</t>
  </si>
  <si>
    <t>39.3</t>
  </si>
  <si>
    <t>19139</t>
  </si>
  <si>
    <t>Muscatine County</t>
  </si>
  <si>
    <t>4.7</t>
  </si>
  <si>
    <t>19141</t>
  </si>
  <si>
    <t>O'Brien County</t>
  </si>
  <si>
    <t>19143</t>
  </si>
  <si>
    <t>19145</t>
  </si>
  <si>
    <t>Page County</t>
  </si>
  <si>
    <t>19147</t>
  </si>
  <si>
    <t>Palo Alto County</t>
  </si>
  <si>
    <t>19149</t>
  </si>
  <si>
    <t>Plymouth County</t>
  </si>
  <si>
    <t>19151</t>
  </si>
  <si>
    <t>Pocahontas County</t>
  </si>
  <si>
    <t>19153</t>
  </si>
  <si>
    <t>16.8</t>
  </si>
  <si>
    <t>19155</t>
  </si>
  <si>
    <t>Pottawattamie County</t>
  </si>
  <si>
    <t>19157</t>
  </si>
  <si>
    <t>Poweshiek County</t>
  </si>
  <si>
    <t>19159</t>
  </si>
  <si>
    <t>Ringgold County</t>
  </si>
  <si>
    <t>19161</t>
  </si>
  <si>
    <t>Sac County</t>
  </si>
  <si>
    <t>19163</t>
  </si>
  <si>
    <t>19165</t>
  </si>
  <si>
    <t>19167</t>
  </si>
  <si>
    <t>Sioux County</t>
  </si>
  <si>
    <t>19169</t>
  </si>
  <si>
    <t>Story County</t>
  </si>
  <si>
    <t>19171</t>
  </si>
  <si>
    <t>Tama County</t>
  </si>
  <si>
    <t>19173</t>
  </si>
  <si>
    <t>19175</t>
  </si>
  <si>
    <t>19177</t>
  </si>
  <si>
    <t>19179</t>
  </si>
  <si>
    <t>Wapello County</t>
  </si>
  <si>
    <t>19181</t>
  </si>
  <si>
    <t>19183</t>
  </si>
  <si>
    <t>19185</t>
  </si>
  <si>
    <t>19187</t>
  </si>
  <si>
    <t>19189</t>
  </si>
  <si>
    <t>19191</t>
  </si>
  <si>
    <t>Winneshiek County</t>
  </si>
  <si>
    <t>19193</t>
  </si>
  <si>
    <t>Woodbury County</t>
  </si>
  <si>
    <t>19195</t>
  </si>
  <si>
    <t>19197</t>
  </si>
  <si>
    <t>Wright County</t>
  </si>
  <si>
    <t>20001</t>
  </si>
  <si>
    <t>20003</t>
  </si>
  <si>
    <t>Anderson County</t>
  </si>
  <si>
    <t>20005</t>
  </si>
  <si>
    <t>Atchison County</t>
  </si>
  <si>
    <t>20007</t>
  </si>
  <si>
    <t>Barber County</t>
  </si>
  <si>
    <t>20009</t>
  </si>
  <si>
    <t>Barton County</t>
  </si>
  <si>
    <t>20011</t>
  </si>
  <si>
    <t>Bourbon County</t>
  </si>
  <si>
    <t>20013</t>
  </si>
  <si>
    <t>20015</t>
  </si>
  <si>
    <t>20017</t>
  </si>
  <si>
    <t>Chase County</t>
  </si>
  <si>
    <t>20019</t>
  </si>
  <si>
    <t>Chautauqua County</t>
  </si>
  <si>
    <t>20021</t>
  </si>
  <si>
    <t>20023</t>
  </si>
  <si>
    <t>20025</t>
  </si>
  <si>
    <t>20027</t>
  </si>
  <si>
    <t>20029</t>
  </si>
  <si>
    <t>Cloud County</t>
  </si>
  <si>
    <t>20031</t>
  </si>
  <si>
    <t>Coffey County</t>
  </si>
  <si>
    <t>20033</t>
  </si>
  <si>
    <t>Comanche County</t>
  </si>
  <si>
    <t>20035</t>
  </si>
  <si>
    <t>Cowley County</t>
  </si>
  <si>
    <t>20037</t>
  </si>
  <si>
    <t>20039</t>
  </si>
  <si>
    <t>20041</t>
  </si>
  <si>
    <t>20043</t>
  </si>
  <si>
    <t>Doniphan County</t>
  </si>
  <si>
    <t>20045</t>
  </si>
  <si>
    <t>17.9</t>
  </si>
  <si>
    <t>20047</t>
  </si>
  <si>
    <t>20049</t>
  </si>
  <si>
    <t>Elk County</t>
  </si>
  <si>
    <t>20051</t>
  </si>
  <si>
    <t>Ellis County</t>
  </si>
  <si>
    <t>34.9</t>
  </si>
  <si>
    <t>20053</t>
  </si>
  <si>
    <t>Ellsworth County</t>
  </si>
  <si>
    <t>20055</t>
  </si>
  <si>
    <t>Finney County</t>
  </si>
  <si>
    <t>20057</t>
  </si>
  <si>
    <t>20059</t>
  </si>
  <si>
    <t>20061</t>
  </si>
  <si>
    <t>Geary County</t>
  </si>
  <si>
    <t>13.1</t>
  </si>
  <si>
    <t>20063</t>
  </si>
  <si>
    <t>Gove County</t>
  </si>
  <si>
    <t>20065</t>
  </si>
  <si>
    <t>20067</t>
  </si>
  <si>
    <t>20069</t>
  </si>
  <si>
    <t>Gray County</t>
  </si>
  <si>
    <t>20071</t>
  </si>
  <si>
    <t>Greeley County</t>
  </si>
  <si>
    <t>20073</t>
  </si>
  <si>
    <t>Greenwood County</t>
  </si>
  <si>
    <t>20075</t>
  </si>
  <si>
    <t>20077</t>
  </si>
  <si>
    <t>Harper County</t>
  </si>
  <si>
    <t>20079</t>
  </si>
  <si>
    <t>Harvey County</t>
  </si>
  <si>
    <t>20081</t>
  </si>
  <si>
    <t>Haskell County</t>
  </si>
  <si>
    <t>20083</t>
  </si>
  <si>
    <t>Hodgeman County</t>
  </si>
  <si>
    <t>20085</t>
  </si>
  <si>
    <t>20087</t>
  </si>
  <si>
    <t>20089</t>
  </si>
  <si>
    <t>Jewell County</t>
  </si>
  <si>
    <t>20091</t>
  </si>
  <si>
    <t>40.1</t>
  </si>
  <si>
    <t>20093</t>
  </si>
  <si>
    <t>Kearny County</t>
  </si>
  <si>
    <t>20095</t>
  </si>
  <si>
    <t>Kingman County</t>
  </si>
  <si>
    <t>20097</t>
  </si>
  <si>
    <t>20099</t>
  </si>
  <si>
    <t>Labette County</t>
  </si>
  <si>
    <t>20101</t>
  </si>
  <si>
    <t>Lane County</t>
  </si>
  <si>
    <t>20103</t>
  </si>
  <si>
    <t>Leavenworth County</t>
  </si>
  <si>
    <t>20105</t>
  </si>
  <si>
    <t>20107</t>
  </si>
  <si>
    <t>20109</t>
  </si>
  <si>
    <t>20111</t>
  </si>
  <si>
    <t>11.8</t>
  </si>
  <si>
    <t>20113</t>
  </si>
  <si>
    <t>McPherson County</t>
  </si>
  <si>
    <t>6.9</t>
  </si>
  <si>
    <t>20115</t>
  </si>
  <si>
    <t>20117</t>
  </si>
  <si>
    <t>20119</t>
  </si>
  <si>
    <t>Meade County</t>
  </si>
  <si>
    <t>20121</t>
  </si>
  <si>
    <t>20123</t>
  </si>
  <si>
    <t>20125</t>
  </si>
  <si>
    <t>20127</t>
  </si>
  <si>
    <t>Morris County</t>
  </si>
  <si>
    <t>20129</t>
  </si>
  <si>
    <t>Morton County</t>
  </si>
  <si>
    <t>20131</t>
  </si>
  <si>
    <t>Nemaha County</t>
  </si>
  <si>
    <t>20133</t>
  </si>
  <si>
    <t>Neosho County</t>
  </si>
  <si>
    <t>20135</t>
  </si>
  <si>
    <t>Ness County</t>
  </si>
  <si>
    <t>20137</t>
  </si>
  <si>
    <t>Norton County</t>
  </si>
  <si>
    <t>20139</t>
  </si>
  <si>
    <t>Osage County</t>
  </si>
  <si>
    <t>20141</t>
  </si>
  <si>
    <t>Osborne County</t>
  </si>
  <si>
    <t>20143</t>
  </si>
  <si>
    <t>Ottawa County</t>
  </si>
  <si>
    <t>20145</t>
  </si>
  <si>
    <t>Pawnee County</t>
  </si>
  <si>
    <t>20147</t>
  </si>
  <si>
    <t>20149</t>
  </si>
  <si>
    <t>Pottawatomie County</t>
  </si>
  <si>
    <t>20151</t>
  </si>
  <si>
    <t>Pratt County</t>
  </si>
  <si>
    <t>43.5</t>
  </si>
  <si>
    <t>20153</t>
  </si>
  <si>
    <t>Rawlins County</t>
  </si>
  <si>
    <t>20155</t>
  </si>
  <si>
    <t>Reno County</t>
  </si>
  <si>
    <t>20157</t>
  </si>
  <si>
    <t>Republic County</t>
  </si>
  <si>
    <t>20159</t>
  </si>
  <si>
    <t>Rice County</t>
  </si>
  <si>
    <t>20161</t>
  </si>
  <si>
    <t>Riley County</t>
  </si>
  <si>
    <t>31.5</t>
  </si>
  <si>
    <t>20163</t>
  </si>
  <si>
    <t>Rooks County</t>
  </si>
  <si>
    <t>20165</t>
  </si>
  <si>
    <t>20167</t>
  </si>
  <si>
    <t>20169</t>
  </si>
  <si>
    <t>33.2</t>
  </si>
  <si>
    <t>20171</t>
  </si>
  <si>
    <t>20173</t>
  </si>
  <si>
    <t>20175</t>
  </si>
  <si>
    <t>Seward County</t>
  </si>
  <si>
    <t>20177</t>
  </si>
  <si>
    <t>Shawnee County</t>
  </si>
  <si>
    <t>20179</t>
  </si>
  <si>
    <t>Sheridan County</t>
  </si>
  <si>
    <t>20181</t>
  </si>
  <si>
    <t>Sherman County</t>
  </si>
  <si>
    <t>20183</t>
  </si>
  <si>
    <t>Smith County</t>
  </si>
  <si>
    <t>20185</t>
  </si>
  <si>
    <t>Stafford County</t>
  </si>
  <si>
    <t>20187</t>
  </si>
  <si>
    <t>Stanton County</t>
  </si>
  <si>
    <t>20189</t>
  </si>
  <si>
    <t>Stevens County</t>
  </si>
  <si>
    <t>20191</t>
  </si>
  <si>
    <t>Sumner County</t>
  </si>
  <si>
    <t>20193</t>
  </si>
  <si>
    <t>20195</t>
  </si>
  <si>
    <t>Trego County</t>
  </si>
  <si>
    <t>20197</t>
  </si>
  <si>
    <t>Wabaunsee County</t>
  </si>
  <si>
    <t>20199</t>
  </si>
  <si>
    <t>Wallace County</t>
  </si>
  <si>
    <t>20201</t>
  </si>
  <si>
    <t>20203</t>
  </si>
  <si>
    <t>Wichita County</t>
  </si>
  <si>
    <t>20205</t>
  </si>
  <si>
    <t>Wilson County</t>
  </si>
  <si>
    <t>20207</t>
  </si>
  <si>
    <t>Woodson County</t>
  </si>
  <si>
    <t>20209</t>
  </si>
  <si>
    <t>Wyandotte County</t>
  </si>
  <si>
    <t>37.3</t>
  </si>
  <si>
    <t>21001</t>
  </si>
  <si>
    <t>21003</t>
  </si>
  <si>
    <t>21005</t>
  </si>
  <si>
    <t>21007</t>
  </si>
  <si>
    <t>Ballard County</t>
  </si>
  <si>
    <t>21009</t>
  </si>
  <si>
    <t>Barren County</t>
  </si>
  <si>
    <t>21011</t>
  </si>
  <si>
    <t>Bath County</t>
  </si>
  <si>
    <t>21013</t>
  </si>
  <si>
    <t>Bell County</t>
  </si>
  <si>
    <t>21015</t>
  </si>
  <si>
    <t>21017</t>
  </si>
  <si>
    <t>21019</t>
  </si>
  <si>
    <t>Boyd County</t>
  </si>
  <si>
    <t>29.8</t>
  </si>
  <si>
    <t>21021</t>
  </si>
  <si>
    <t>Boyle County</t>
  </si>
  <si>
    <t>21023</t>
  </si>
  <si>
    <t>Bracken County</t>
  </si>
  <si>
    <t>21025</t>
  </si>
  <si>
    <t>Breathitt County</t>
  </si>
  <si>
    <t>21027</t>
  </si>
  <si>
    <t>Breckinridge County</t>
  </si>
  <si>
    <t>21029</t>
  </si>
  <si>
    <t>Bullitt County</t>
  </si>
  <si>
    <t>21031</t>
  </si>
  <si>
    <t>21033</t>
  </si>
  <si>
    <t>Caldwell County</t>
  </si>
  <si>
    <t>21035</t>
  </si>
  <si>
    <t>Calloway County</t>
  </si>
  <si>
    <t>34.7</t>
  </si>
  <si>
    <t>21037</t>
  </si>
  <si>
    <t>Campbell County</t>
  </si>
  <si>
    <t>21039</t>
  </si>
  <si>
    <t>Carlisle County</t>
  </si>
  <si>
    <t>21041</t>
  </si>
  <si>
    <t>21043</t>
  </si>
  <si>
    <t>Carter County</t>
  </si>
  <si>
    <t>21045</t>
  </si>
  <si>
    <t>Casey County</t>
  </si>
  <si>
    <t>21047</t>
  </si>
  <si>
    <t>21049</t>
  </si>
  <si>
    <t>21051</t>
  </si>
  <si>
    <t>31.7</t>
  </si>
  <si>
    <t>21053</t>
  </si>
  <si>
    <t>21055</t>
  </si>
  <si>
    <t>21057</t>
  </si>
  <si>
    <t>21059</t>
  </si>
  <si>
    <t>21061</t>
  </si>
  <si>
    <t>Edmonson County</t>
  </si>
  <si>
    <t>21063</t>
  </si>
  <si>
    <t>Elliott County</t>
  </si>
  <si>
    <t>21065</t>
  </si>
  <si>
    <t>Estill County</t>
  </si>
  <si>
    <t>21067</t>
  </si>
  <si>
    <t>49.4</t>
  </si>
  <si>
    <t>21069</t>
  </si>
  <si>
    <t>Fleming County</t>
  </si>
  <si>
    <t>21071</t>
  </si>
  <si>
    <t>5.6</t>
  </si>
  <si>
    <t>21073</t>
  </si>
  <si>
    <t>21075</t>
  </si>
  <si>
    <t>21077</t>
  </si>
  <si>
    <t>21079</t>
  </si>
  <si>
    <t>Garrard County</t>
  </si>
  <si>
    <t>21081</t>
  </si>
  <si>
    <t>21083</t>
  </si>
  <si>
    <t>Graves County</t>
  </si>
  <si>
    <t>21085</t>
  </si>
  <si>
    <t>Grayson County</t>
  </si>
  <si>
    <t>21087</t>
  </si>
  <si>
    <t>Green County</t>
  </si>
  <si>
    <t>21089</t>
  </si>
  <si>
    <t>Greenup County</t>
  </si>
  <si>
    <t>21091</t>
  </si>
  <si>
    <t>21093</t>
  </si>
  <si>
    <t>21095</t>
  </si>
  <si>
    <t>Harlan County</t>
  </si>
  <si>
    <t>37.4</t>
  </si>
  <si>
    <t>21097</t>
  </si>
  <si>
    <t>21099</t>
  </si>
  <si>
    <t>21101</t>
  </si>
  <si>
    <t>21.7</t>
  </si>
  <si>
    <t>21103</t>
  </si>
  <si>
    <t>21105</t>
  </si>
  <si>
    <t>Hickman County</t>
  </si>
  <si>
    <t>21107</t>
  </si>
  <si>
    <t>Hopkins County</t>
  </si>
  <si>
    <t>21109</t>
  </si>
  <si>
    <t>21111</t>
  </si>
  <si>
    <t>43.1</t>
  </si>
  <si>
    <t>21113</t>
  </si>
  <si>
    <t>Jessamine County</t>
  </si>
  <si>
    <t>3.6</t>
  </si>
  <si>
    <t>21115</t>
  </si>
  <si>
    <t>21117</t>
  </si>
  <si>
    <t>Kenton County</t>
  </si>
  <si>
    <t>23.6</t>
  </si>
  <si>
    <t>21119</t>
  </si>
  <si>
    <t>Knott County</t>
  </si>
  <si>
    <t>21121</t>
  </si>
  <si>
    <t>21123</t>
  </si>
  <si>
    <t>Larue County</t>
  </si>
  <si>
    <t>21125</t>
  </si>
  <si>
    <t>Laurel County</t>
  </si>
  <si>
    <t>21127</t>
  </si>
  <si>
    <t>21129</t>
  </si>
  <si>
    <t>21131</t>
  </si>
  <si>
    <t>Leslie County</t>
  </si>
  <si>
    <t>21133</t>
  </si>
  <si>
    <t>Letcher County</t>
  </si>
  <si>
    <t>21135</t>
  </si>
  <si>
    <t>21137</t>
  </si>
  <si>
    <t>21139</t>
  </si>
  <si>
    <t>21141</t>
  </si>
  <si>
    <t>21143</t>
  </si>
  <si>
    <t>21145</t>
  </si>
  <si>
    <t>McCracken County</t>
  </si>
  <si>
    <t>21147</t>
  </si>
  <si>
    <t>McCreary County</t>
  </si>
  <si>
    <t>21149</t>
  </si>
  <si>
    <t>21151</t>
  </si>
  <si>
    <t>12.3</t>
  </si>
  <si>
    <t>21153</t>
  </si>
  <si>
    <t>Magoffin County</t>
  </si>
  <si>
    <t>21155</t>
  </si>
  <si>
    <t>21157</t>
  </si>
  <si>
    <t>21159</t>
  </si>
  <si>
    <t>21161</t>
  </si>
  <si>
    <t>34.3</t>
  </si>
  <si>
    <t>21163</t>
  </si>
  <si>
    <t>21165</t>
  </si>
  <si>
    <t>Menifee County</t>
  </si>
  <si>
    <t>21167</t>
  </si>
  <si>
    <t>21169</t>
  </si>
  <si>
    <t>Metcalfe County</t>
  </si>
  <si>
    <t>21171</t>
  </si>
  <si>
    <t>21173</t>
  </si>
  <si>
    <t>21175</t>
  </si>
  <si>
    <t>21177</t>
  </si>
  <si>
    <t>Muhlenberg County</t>
  </si>
  <si>
    <t>21179</t>
  </si>
  <si>
    <t>Nelson County</t>
  </si>
  <si>
    <t>21.3</t>
  </si>
  <si>
    <t>21181</t>
  </si>
  <si>
    <t>Nicholas County</t>
  </si>
  <si>
    <t>21183</t>
  </si>
  <si>
    <t>21185</t>
  </si>
  <si>
    <t>Oldham County</t>
  </si>
  <si>
    <t>21187</t>
  </si>
  <si>
    <t>21189</t>
  </si>
  <si>
    <t>Owsley County</t>
  </si>
  <si>
    <t>21191</t>
  </si>
  <si>
    <t>Pendleton County</t>
  </si>
  <si>
    <t>21193</t>
  </si>
  <si>
    <t>15.5</t>
  </si>
  <si>
    <t>21195</t>
  </si>
  <si>
    <t>21197</t>
  </si>
  <si>
    <t>Powell County</t>
  </si>
  <si>
    <t>21199</t>
  </si>
  <si>
    <t>21201</t>
  </si>
  <si>
    <t>Robertson County</t>
  </si>
  <si>
    <t>21203</t>
  </si>
  <si>
    <t>Rockcastle County</t>
  </si>
  <si>
    <t>21205</t>
  </si>
  <si>
    <t>Rowan County</t>
  </si>
  <si>
    <t>21207</t>
  </si>
  <si>
    <t>21209</t>
  </si>
  <si>
    <t>21211</t>
  </si>
  <si>
    <t>7.8</t>
  </si>
  <si>
    <t>21213</t>
  </si>
  <si>
    <t>Simpson County</t>
  </si>
  <si>
    <t>21215</t>
  </si>
  <si>
    <t>21217</t>
  </si>
  <si>
    <t>21219</t>
  </si>
  <si>
    <t>Todd County</t>
  </si>
  <si>
    <t>16.1</t>
  </si>
  <si>
    <t>21221</t>
  </si>
  <si>
    <t>Trigg County</t>
  </si>
  <si>
    <t>21223</t>
  </si>
  <si>
    <t>Trimble County</t>
  </si>
  <si>
    <t>21225</t>
  </si>
  <si>
    <t>21227</t>
  </si>
  <si>
    <t>21229</t>
  </si>
  <si>
    <t>21231</t>
  </si>
  <si>
    <t>21233</t>
  </si>
  <si>
    <t>21235</t>
  </si>
  <si>
    <t>21237</t>
  </si>
  <si>
    <t>Wolfe County</t>
  </si>
  <si>
    <t>21239</t>
  </si>
  <si>
    <t>35.9</t>
  </si>
  <si>
    <t>22001</t>
  </si>
  <si>
    <t>Acadia Parish</t>
  </si>
  <si>
    <t>22003</t>
  </si>
  <si>
    <t>Allen Parish</t>
  </si>
  <si>
    <t>22005</t>
  </si>
  <si>
    <t>Ascension Parish</t>
  </si>
  <si>
    <t>22007</t>
  </si>
  <si>
    <t>Assumption Parish</t>
  </si>
  <si>
    <t>22009</t>
  </si>
  <si>
    <t>Avoyelles Parish</t>
  </si>
  <si>
    <t>22011</t>
  </si>
  <si>
    <t>Beauregard Parish</t>
  </si>
  <si>
    <t>26.9</t>
  </si>
  <si>
    <t>22013</t>
  </si>
  <si>
    <t>Bienville Parish</t>
  </si>
  <si>
    <t>22015</t>
  </si>
  <si>
    <t>Bossier Parish</t>
  </si>
  <si>
    <t>22017</t>
  </si>
  <si>
    <t>Caddo Parish</t>
  </si>
  <si>
    <t>65.5</t>
  </si>
  <si>
    <t>22019</t>
  </si>
  <si>
    <t>Calcasieu Parish</t>
  </si>
  <si>
    <t>22021</t>
  </si>
  <si>
    <t>Caldwell Parish</t>
  </si>
  <si>
    <t>22023</t>
  </si>
  <si>
    <t>Cameron Parish</t>
  </si>
  <si>
    <t>22025</t>
  </si>
  <si>
    <t>Catahoula Parish</t>
  </si>
  <si>
    <t>22027</t>
  </si>
  <si>
    <t>Claiborne Parish</t>
  </si>
  <si>
    <t>22029</t>
  </si>
  <si>
    <t>Concordia Parish</t>
  </si>
  <si>
    <t>22031</t>
  </si>
  <si>
    <t>De Soto Parish</t>
  </si>
  <si>
    <t>22033</t>
  </si>
  <si>
    <t>East Baton Rouge Parish</t>
  </si>
  <si>
    <t>39.5</t>
  </si>
  <si>
    <t>22035</t>
  </si>
  <si>
    <t>East Carroll Parish</t>
  </si>
  <si>
    <t>22037</t>
  </si>
  <si>
    <t>East Feliciana Parish</t>
  </si>
  <si>
    <t>22039</t>
  </si>
  <si>
    <t>Evangeline Parish</t>
  </si>
  <si>
    <t>22041</t>
  </si>
  <si>
    <t>Franklin Parish</t>
  </si>
  <si>
    <t>22043</t>
  </si>
  <si>
    <t>Grant Parish</t>
  </si>
  <si>
    <t>22045</t>
  </si>
  <si>
    <t>Iberia Parish</t>
  </si>
  <si>
    <t>22047</t>
  </si>
  <si>
    <t>Iberville Parish</t>
  </si>
  <si>
    <t>22049</t>
  </si>
  <si>
    <t>Jackson Parish</t>
  </si>
  <si>
    <t>22051</t>
  </si>
  <si>
    <t>Jefferson Parish</t>
  </si>
  <si>
    <t>36.2</t>
  </si>
  <si>
    <t>22053</t>
  </si>
  <si>
    <t>Jefferson Davis Parish</t>
  </si>
  <si>
    <t>22055</t>
  </si>
  <si>
    <t>Lafayette Parish</t>
  </si>
  <si>
    <t>22057</t>
  </si>
  <si>
    <t>Lafourche Parish</t>
  </si>
  <si>
    <t>22059</t>
  </si>
  <si>
    <t>LaSalle Parish</t>
  </si>
  <si>
    <t>22061</t>
  </si>
  <si>
    <t>Lincoln Parish</t>
  </si>
  <si>
    <t>22063</t>
  </si>
  <si>
    <t>Livingston Parish</t>
  </si>
  <si>
    <t>22065</t>
  </si>
  <si>
    <t>Madison Parish</t>
  </si>
  <si>
    <t>22067</t>
  </si>
  <si>
    <t>Morehouse Parish</t>
  </si>
  <si>
    <t>22069</t>
  </si>
  <si>
    <t>Natchitoches Parish</t>
  </si>
  <si>
    <t>22071</t>
  </si>
  <si>
    <t>Orleans Parish</t>
  </si>
  <si>
    <t>88.9</t>
  </si>
  <si>
    <t>22073</t>
  </si>
  <si>
    <t>Ouachita Parish</t>
  </si>
  <si>
    <t>22075</t>
  </si>
  <si>
    <t>Plaquemines Parish</t>
  </si>
  <si>
    <t>22077</t>
  </si>
  <si>
    <t>Pointe Coupee Parish</t>
  </si>
  <si>
    <t>22079</t>
  </si>
  <si>
    <t>Rapides Parish</t>
  </si>
  <si>
    <t>22081</t>
  </si>
  <si>
    <t>Red River Parish</t>
  </si>
  <si>
    <t>22083</t>
  </si>
  <si>
    <t>Richland Parish</t>
  </si>
  <si>
    <t>22085</t>
  </si>
  <si>
    <t>Sabine Parish</t>
  </si>
  <si>
    <t>22087</t>
  </si>
  <si>
    <t>St. Bernard Parish</t>
  </si>
  <si>
    <t>4.1</t>
  </si>
  <si>
    <t>22089</t>
  </si>
  <si>
    <t>St. Charles Parish</t>
  </si>
  <si>
    <t>22091</t>
  </si>
  <si>
    <t>St. Helena Parish</t>
  </si>
  <si>
    <t>22093</t>
  </si>
  <si>
    <t>St. James Parish</t>
  </si>
  <si>
    <t>22095</t>
  </si>
  <si>
    <t>St. John the Baptist Parish</t>
  </si>
  <si>
    <t>22097</t>
  </si>
  <si>
    <t>St. Landry Parish</t>
  </si>
  <si>
    <t>26.1</t>
  </si>
  <si>
    <t>22099</t>
  </si>
  <si>
    <t>St. Martin Parish</t>
  </si>
  <si>
    <t>22101</t>
  </si>
  <si>
    <t>St. Mary Parish</t>
  </si>
  <si>
    <t>22103</t>
  </si>
  <si>
    <t>St. Tammany Parish</t>
  </si>
  <si>
    <t>30.3</t>
  </si>
  <si>
    <t>22105</t>
  </si>
  <si>
    <t>Tangipahoa Parish</t>
  </si>
  <si>
    <t>22107</t>
  </si>
  <si>
    <t>Tensas Parish</t>
  </si>
  <si>
    <t>22109</t>
  </si>
  <si>
    <t>Terrebonne Parish</t>
  </si>
  <si>
    <t>23.3</t>
  </si>
  <si>
    <t>22111</t>
  </si>
  <si>
    <t>Union Parish</t>
  </si>
  <si>
    <t>22113</t>
  </si>
  <si>
    <t>Vermilion Parish</t>
  </si>
  <si>
    <t>22115</t>
  </si>
  <si>
    <t>Vernon Parish</t>
  </si>
  <si>
    <t>22117</t>
  </si>
  <si>
    <t>Washington Parish</t>
  </si>
  <si>
    <t>22119</t>
  </si>
  <si>
    <t>Webster Parish</t>
  </si>
  <si>
    <t>22121</t>
  </si>
  <si>
    <t>West Baton Rouge Parish</t>
  </si>
  <si>
    <t>22123</t>
  </si>
  <si>
    <t>West Carroll Parish</t>
  </si>
  <si>
    <t>22125</t>
  </si>
  <si>
    <t>West Feliciana Parish</t>
  </si>
  <si>
    <t>22127</t>
  </si>
  <si>
    <t>Winn Parish</t>
  </si>
  <si>
    <t>23001</t>
  </si>
  <si>
    <t>Androscoggin County</t>
  </si>
  <si>
    <t>23003</t>
  </si>
  <si>
    <t>Aroostook County</t>
  </si>
  <si>
    <t>35.6</t>
  </si>
  <si>
    <t>23005</t>
  </si>
  <si>
    <t>23007</t>
  </si>
  <si>
    <t>23009</t>
  </si>
  <si>
    <t>23011</t>
  </si>
  <si>
    <t>Kennebec County</t>
  </si>
  <si>
    <t>23013</t>
  </si>
  <si>
    <t>23015</t>
  </si>
  <si>
    <t>23017</t>
  </si>
  <si>
    <t>Oxford County</t>
  </si>
  <si>
    <t>23019</t>
  </si>
  <si>
    <t>Penobscot County</t>
  </si>
  <si>
    <t>23021</t>
  </si>
  <si>
    <t>Piscataquis County</t>
  </si>
  <si>
    <t>23023</t>
  </si>
  <si>
    <t>Sagadahoc County</t>
  </si>
  <si>
    <t>23025</t>
  </si>
  <si>
    <t>Somerset County</t>
  </si>
  <si>
    <t>23027</t>
  </si>
  <si>
    <t>Waldo County</t>
  </si>
  <si>
    <t>23029</t>
  </si>
  <si>
    <t>23031</t>
  </si>
  <si>
    <t>York County</t>
  </si>
  <si>
    <t>24001</t>
  </si>
  <si>
    <t>Allegany County</t>
  </si>
  <si>
    <t>24003</t>
  </si>
  <si>
    <t>Anne Arundel County</t>
  </si>
  <si>
    <t>24005</t>
  </si>
  <si>
    <t>Baltimore County</t>
  </si>
  <si>
    <t>40.0</t>
  </si>
  <si>
    <t>24009</t>
  </si>
  <si>
    <t>Calvert County</t>
  </si>
  <si>
    <t>24011</t>
  </si>
  <si>
    <t>Caroline County</t>
  </si>
  <si>
    <t>24013</t>
  </si>
  <si>
    <t>24015</t>
  </si>
  <si>
    <t>Cecil County</t>
  </si>
  <si>
    <t>24017</t>
  </si>
  <si>
    <t>Charles County</t>
  </si>
  <si>
    <t>24019</t>
  </si>
  <si>
    <t>Dorchester County</t>
  </si>
  <si>
    <t>24021</t>
  </si>
  <si>
    <t>Frederick County</t>
  </si>
  <si>
    <t>24023</t>
  </si>
  <si>
    <t>Garrett County</t>
  </si>
  <si>
    <t>13.7</t>
  </si>
  <si>
    <t>24025</t>
  </si>
  <si>
    <t>Harford County</t>
  </si>
  <si>
    <t>24027</t>
  </si>
  <si>
    <t>57.3</t>
  </si>
  <si>
    <t>24029</t>
  </si>
  <si>
    <t>24031</t>
  </si>
  <si>
    <t>60.8</t>
  </si>
  <si>
    <t>24033</t>
  </si>
  <si>
    <t>Prince George's County</t>
  </si>
  <si>
    <t>24035</t>
  </si>
  <si>
    <t>Queen Anne's County</t>
  </si>
  <si>
    <t>24037</t>
  </si>
  <si>
    <t>St. Mary's County</t>
  </si>
  <si>
    <t>24039</t>
  </si>
  <si>
    <t>24041</t>
  </si>
  <si>
    <t>36.0</t>
  </si>
  <si>
    <t>24043</t>
  </si>
  <si>
    <t>24045</t>
  </si>
  <si>
    <t>Wicomico County</t>
  </si>
  <si>
    <t>24047</t>
  </si>
  <si>
    <t>Worcester County</t>
  </si>
  <si>
    <t>24510</t>
  </si>
  <si>
    <t>Baltimore City</t>
  </si>
  <si>
    <t>52.3</t>
  </si>
  <si>
    <t>25001</t>
  </si>
  <si>
    <t>Barnstable County</t>
  </si>
  <si>
    <t>25003</t>
  </si>
  <si>
    <t>Berkshire County</t>
  </si>
  <si>
    <t>25005</t>
  </si>
  <si>
    <t>Bristol County</t>
  </si>
  <si>
    <t>25007</t>
  </si>
  <si>
    <t>Dukes County</t>
  </si>
  <si>
    <t>45.0</t>
  </si>
  <si>
    <t>25009</t>
  </si>
  <si>
    <t>Essex County</t>
  </si>
  <si>
    <t>25011</t>
  </si>
  <si>
    <t>25013</t>
  </si>
  <si>
    <t>Hampden County</t>
  </si>
  <si>
    <t>25015</t>
  </si>
  <si>
    <t>Hampshire County</t>
  </si>
  <si>
    <t>37.1</t>
  </si>
  <si>
    <t>25017</t>
  </si>
  <si>
    <t>35.1</t>
  </si>
  <si>
    <t>25019</t>
  </si>
  <si>
    <t>Nantucket County</t>
  </si>
  <si>
    <t>25021</t>
  </si>
  <si>
    <t>Norfolk County</t>
  </si>
  <si>
    <t>39.7</t>
  </si>
  <si>
    <t>25023</t>
  </si>
  <si>
    <t>25025</t>
  </si>
  <si>
    <t>Suffolk County</t>
  </si>
  <si>
    <t>66.0</t>
  </si>
  <si>
    <t>25027</t>
  </si>
  <si>
    <t>26001</t>
  </si>
  <si>
    <t>Alcona County</t>
  </si>
  <si>
    <t>26003</t>
  </si>
  <si>
    <t>Alger County</t>
  </si>
  <si>
    <t>26005</t>
  </si>
  <si>
    <t>Allegan County</t>
  </si>
  <si>
    <t>1.7</t>
  </si>
  <si>
    <t>26007</t>
  </si>
  <si>
    <t>Alpena County</t>
  </si>
  <si>
    <t>14.0</t>
  </si>
  <si>
    <t>26009</t>
  </si>
  <si>
    <t>Antrim County</t>
  </si>
  <si>
    <t>26011</t>
  </si>
  <si>
    <t>Arenac County</t>
  </si>
  <si>
    <t>26013</t>
  </si>
  <si>
    <t>Baraga County</t>
  </si>
  <si>
    <t>26015</t>
  </si>
  <si>
    <t>Barry County</t>
  </si>
  <si>
    <t>26017</t>
  </si>
  <si>
    <t>26019</t>
  </si>
  <si>
    <t>Benzie County</t>
  </si>
  <si>
    <t>26021</t>
  </si>
  <si>
    <t>26023</t>
  </si>
  <si>
    <t>Branch County</t>
  </si>
  <si>
    <t>26025</t>
  </si>
  <si>
    <t>26027</t>
  </si>
  <si>
    <t>3.9</t>
  </si>
  <si>
    <t>26029</t>
  </si>
  <si>
    <t>Charlevoix County</t>
  </si>
  <si>
    <t>26031</t>
  </si>
  <si>
    <t>Cheboygan County</t>
  </si>
  <si>
    <t>26033</t>
  </si>
  <si>
    <t>Chippewa County</t>
  </si>
  <si>
    <t>26035</t>
  </si>
  <si>
    <t>Clare County</t>
  </si>
  <si>
    <t>26037</t>
  </si>
  <si>
    <t>26039</t>
  </si>
  <si>
    <t>26041</t>
  </si>
  <si>
    <t>27.9</t>
  </si>
  <si>
    <t>26043</t>
  </si>
  <si>
    <t>26045</t>
  </si>
  <si>
    <t>Eaton County</t>
  </si>
  <si>
    <t>26047</t>
  </si>
  <si>
    <t>29.7</t>
  </si>
  <si>
    <t>26049</t>
  </si>
  <si>
    <t>Genesee County</t>
  </si>
  <si>
    <t>26051</t>
  </si>
  <si>
    <t>Gladwin County</t>
  </si>
  <si>
    <t>26053</t>
  </si>
  <si>
    <t>Gogebic County</t>
  </si>
  <si>
    <t>26055</t>
  </si>
  <si>
    <t>Grand Traverse County</t>
  </si>
  <si>
    <t>26057</t>
  </si>
  <si>
    <t>Gratiot County</t>
  </si>
  <si>
    <t>26059</t>
  </si>
  <si>
    <t>Hillsdale County</t>
  </si>
  <si>
    <t>26061</t>
  </si>
  <si>
    <t>Houghton County</t>
  </si>
  <si>
    <t>26063</t>
  </si>
  <si>
    <t>Huron County</t>
  </si>
  <si>
    <t>26065</t>
  </si>
  <si>
    <t>Ingham County</t>
  </si>
  <si>
    <t>26067</t>
  </si>
  <si>
    <t>Ionia County</t>
  </si>
  <si>
    <t>26069</t>
  </si>
  <si>
    <t>Iosco County</t>
  </si>
  <si>
    <t>26071</t>
  </si>
  <si>
    <t>Iron County</t>
  </si>
  <si>
    <t>26073</t>
  </si>
  <si>
    <t>Isabella County</t>
  </si>
  <si>
    <t>26075</t>
  </si>
  <si>
    <t>26077</t>
  </si>
  <si>
    <t>Kalamazoo County</t>
  </si>
  <si>
    <t>26079</t>
  </si>
  <si>
    <t>Kalkaska County</t>
  </si>
  <si>
    <t>26081</t>
  </si>
  <si>
    <t>37.2</t>
  </si>
  <si>
    <t>26083</t>
  </si>
  <si>
    <t>Keweenaw County</t>
  </si>
  <si>
    <t>26085</t>
  </si>
  <si>
    <t>26087</t>
  </si>
  <si>
    <t>Lapeer County</t>
  </si>
  <si>
    <t>26089</t>
  </si>
  <si>
    <t>Leelanau County</t>
  </si>
  <si>
    <t>26091</t>
  </si>
  <si>
    <t>Lenawee County</t>
  </si>
  <si>
    <t>26093</t>
  </si>
  <si>
    <t>26095</t>
  </si>
  <si>
    <t>Luce County</t>
  </si>
  <si>
    <t>26097</t>
  </si>
  <si>
    <t>Mackinac County</t>
  </si>
  <si>
    <t>26099</t>
  </si>
  <si>
    <t>Macomb County</t>
  </si>
  <si>
    <t>26101</t>
  </si>
  <si>
    <t>Manistee County</t>
  </si>
  <si>
    <t>26103</t>
  </si>
  <si>
    <t>Marquette County</t>
  </si>
  <si>
    <t>26105</t>
  </si>
  <si>
    <t>26107</t>
  </si>
  <si>
    <t>Mecosta County</t>
  </si>
  <si>
    <t>26109</t>
  </si>
  <si>
    <t>Menominee County</t>
  </si>
  <si>
    <t>26111</t>
  </si>
  <si>
    <t>Midland County</t>
  </si>
  <si>
    <t>30.8</t>
  </si>
  <si>
    <t>26113</t>
  </si>
  <si>
    <t>Missaukee County</t>
  </si>
  <si>
    <t>26115</t>
  </si>
  <si>
    <t>26117</t>
  </si>
  <si>
    <t>Montcalm County</t>
  </si>
  <si>
    <t>9.8</t>
  </si>
  <si>
    <t>26119</t>
  </si>
  <si>
    <t>Montmorency County</t>
  </si>
  <si>
    <t>26121</t>
  </si>
  <si>
    <t>Muskegon County</t>
  </si>
  <si>
    <t>26123</t>
  </si>
  <si>
    <t>Newaygo County</t>
  </si>
  <si>
    <t>26125</t>
  </si>
  <si>
    <t>Oakland County</t>
  </si>
  <si>
    <t>26127</t>
  </si>
  <si>
    <t>Oceana County</t>
  </si>
  <si>
    <t>26129</t>
  </si>
  <si>
    <t>Ogemaw County</t>
  </si>
  <si>
    <t>26131</t>
  </si>
  <si>
    <t>Ontonagon County</t>
  </si>
  <si>
    <t>26133</t>
  </si>
  <si>
    <t>26135</t>
  </si>
  <si>
    <t>Oscoda County</t>
  </si>
  <si>
    <t>26137</t>
  </si>
  <si>
    <t>Otsego County</t>
  </si>
  <si>
    <t>26139</t>
  </si>
  <si>
    <t>26141</t>
  </si>
  <si>
    <t>Presque Isle County</t>
  </si>
  <si>
    <t>26143</t>
  </si>
  <si>
    <t>Roscommon County</t>
  </si>
  <si>
    <t>26145</t>
  </si>
  <si>
    <t>Saginaw County</t>
  </si>
  <si>
    <t>26147</t>
  </si>
  <si>
    <t>26149</t>
  </si>
  <si>
    <t>26151</t>
  </si>
  <si>
    <t>Sanilac County</t>
  </si>
  <si>
    <t>26153</t>
  </si>
  <si>
    <t>Schoolcraft County</t>
  </si>
  <si>
    <t>26155</t>
  </si>
  <si>
    <t>Shiawassee County</t>
  </si>
  <si>
    <t>26157</t>
  </si>
  <si>
    <t>Tuscola County</t>
  </si>
  <si>
    <t>26159</t>
  </si>
  <si>
    <t>26161</t>
  </si>
  <si>
    <t>Washtenaw County</t>
  </si>
  <si>
    <t>88.6</t>
  </si>
  <si>
    <t>26163</t>
  </si>
  <si>
    <t>26165</t>
  </si>
  <si>
    <t>Wexford County</t>
  </si>
  <si>
    <t>27001</t>
  </si>
  <si>
    <t>Aitkin County</t>
  </si>
  <si>
    <t>27003</t>
  </si>
  <si>
    <t>Anoka County</t>
  </si>
  <si>
    <t>27005</t>
  </si>
  <si>
    <t>Becker County</t>
  </si>
  <si>
    <t>23.2</t>
  </si>
  <si>
    <t>27007</t>
  </si>
  <si>
    <t>Beltrami County</t>
  </si>
  <si>
    <t>27009</t>
  </si>
  <si>
    <t>27011</t>
  </si>
  <si>
    <t>Big Stone County</t>
  </si>
  <si>
    <t>27013</t>
  </si>
  <si>
    <t>Blue Earth County</t>
  </si>
  <si>
    <t>38.2</t>
  </si>
  <si>
    <t>27015</t>
  </si>
  <si>
    <t>27017</t>
  </si>
  <si>
    <t>Carlton County</t>
  </si>
  <si>
    <t>27019</t>
  </si>
  <si>
    <t>Carver County</t>
  </si>
  <si>
    <t>27021</t>
  </si>
  <si>
    <t>6.8</t>
  </si>
  <si>
    <t>27023</t>
  </si>
  <si>
    <t>27025</t>
  </si>
  <si>
    <t>Chisago County</t>
  </si>
  <si>
    <t>27027</t>
  </si>
  <si>
    <t>27029</t>
  </si>
  <si>
    <t>27031</t>
  </si>
  <si>
    <t>27033</t>
  </si>
  <si>
    <t>Cottonwood County</t>
  </si>
  <si>
    <t>27035</t>
  </si>
  <si>
    <t>Crow Wing County</t>
  </si>
  <si>
    <t>27037</t>
  </si>
  <si>
    <t>Dakota County</t>
  </si>
  <si>
    <t>27039</t>
  </si>
  <si>
    <t>27041</t>
  </si>
  <si>
    <t>27043</t>
  </si>
  <si>
    <t>Faribault County</t>
  </si>
  <si>
    <t>27045</t>
  </si>
  <si>
    <t>Fillmore County</t>
  </si>
  <si>
    <t>27047</t>
  </si>
  <si>
    <t>Freeborn County</t>
  </si>
  <si>
    <t>27049</t>
  </si>
  <si>
    <t>Goodhue County</t>
  </si>
  <si>
    <t>27051</t>
  </si>
  <si>
    <t>33.3</t>
  </si>
  <si>
    <t>27053</t>
  </si>
  <si>
    <t>Hennepin County</t>
  </si>
  <si>
    <t>44.2</t>
  </si>
  <si>
    <t>27055</t>
  </si>
  <si>
    <t>27057</t>
  </si>
  <si>
    <t>Hubbard County</t>
  </si>
  <si>
    <t>27059</t>
  </si>
  <si>
    <t>Isanti County</t>
  </si>
  <si>
    <t>27061</t>
  </si>
  <si>
    <t>Itasca County</t>
  </si>
  <si>
    <t>27063</t>
  </si>
  <si>
    <t>27065</t>
  </si>
  <si>
    <t>Kanabec County</t>
  </si>
  <si>
    <t>27067</t>
  </si>
  <si>
    <t>Kandiyohi County</t>
  </si>
  <si>
    <t>27069</t>
  </si>
  <si>
    <t>Kittson County</t>
  </si>
  <si>
    <t>27071</t>
  </si>
  <si>
    <t>Koochiching County</t>
  </si>
  <si>
    <t>27073</t>
  </si>
  <si>
    <t>Lac qui Parle County</t>
  </si>
  <si>
    <t>27075</t>
  </si>
  <si>
    <t>27077</t>
  </si>
  <si>
    <t>Lake of the Woods County</t>
  </si>
  <si>
    <t>27079</t>
  </si>
  <si>
    <t>Le Sueur County</t>
  </si>
  <si>
    <t>27081</t>
  </si>
  <si>
    <t>27083</t>
  </si>
  <si>
    <t>27085</t>
  </si>
  <si>
    <t>McLeod County</t>
  </si>
  <si>
    <t>27087</t>
  </si>
  <si>
    <t>Mahnomen County</t>
  </si>
  <si>
    <t>27089</t>
  </si>
  <si>
    <t>27091</t>
  </si>
  <si>
    <t>50.9</t>
  </si>
  <si>
    <t>27093</t>
  </si>
  <si>
    <t>Meeker County</t>
  </si>
  <si>
    <t>27095</t>
  </si>
  <si>
    <t>Mille Lacs County</t>
  </si>
  <si>
    <t>27097</t>
  </si>
  <si>
    <t>Morrison County</t>
  </si>
  <si>
    <t>6.1</t>
  </si>
  <si>
    <t>27099</t>
  </si>
  <si>
    <t>Mower County</t>
  </si>
  <si>
    <t>27101</t>
  </si>
  <si>
    <t>27103</t>
  </si>
  <si>
    <t>Nicollet County</t>
  </si>
  <si>
    <t>27105</t>
  </si>
  <si>
    <t>Nobles County</t>
  </si>
  <si>
    <t>27107</t>
  </si>
  <si>
    <t>Norman County</t>
  </si>
  <si>
    <t>27109</t>
  </si>
  <si>
    <t>Olmsted County</t>
  </si>
  <si>
    <t>87.0</t>
  </si>
  <si>
    <t>27111</t>
  </si>
  <si>
    <t>Otter Tail County</t>
  </si>
  <si>
    <t>27113</t>
  </si>
  <si>
    <t>Pennington County</t>
  </si>
  <si>
    <t>27115</t>
  </si>
  <si>
    <t>Pine County</t>
  </si>
  <si>
    <t>27117</t>
  </si>
  <si>
    <t>Pipestone County</t>
  </si>
  <si>
    <t>27119</t>
  </si>
  <si>
    <t>27121</t>
  </si>
  <si>
    <t>27123</t>
  </si>
  <si>
    <t>Ramsey County</t>
  </si>
  <si>
    <t>27125</t>
  </si>
  <si>
    <t>Red Lake County</t>
  </si>
  <si>
    <t>27127</t>
  </si>
  <si>
    <t>Redwood County</t>
  </si>
  <si>
    <t>27129</t>
  </si>
  <si>
    <t>Renville County</t>
  </si>
  <si>
    <t>27131</t>
  </si>
  <si>
    <t>33.5</t>
  </si>
  <si>
    <t>27133</t>
  </si>
  <si>
    <t>Rock County</t>
  </si>
  <si>
    <t>27135</t>
  </si>
  <si>
    <t>Roseau County</t>
  </si>
  <si>
    <t>27137</t>
  </si>
  <si>
    <t>St. Louis County</t>
  </si>
  <si>
    <t>28.2</t>
  </si>
  <si>
    <t>27139</t>
  </si>
  <si>
    <t>27141</t>
  </si>
  <si>
    <t>Sherburne County</t>
  </si>
  <si>
    <t>27143</t>
  </si>
  <si>
    <t>Sibley County</t>
  </si>
  <si>
    <t>27145</t>
  </si>
  <si>
    <t>Stearns County</t>
  </si>
  <si>
    <t>27147</t>
  </si>
  <si>
    <t>Steele County</t>
  </si>
  <si>
    <t>27149</t>
  </si>
  <si>
    <t>27151</t>
  </si>
  <si>
    <t>Swift County</t>
  </si>
  <si>
    <t>27153</t>
  </si>
  <si>
    <t>27155</t>
  </si>
  <si>
    <t>Traverse County</t>
  </si>
  <si>
    <t>27157</t>
  </si>
  <si>
    <t>Wabasha County</t>
  </si>
  <si>
    <t>27159</t>
  </si>
  <si>
    <t>Wadena County</t>
  </si>
  <si>
    <t>27161</t>
  </si>
  <si>
    <t>Waseca County</t>
  </si>
  <si>
    <t>27163</t>
  </si>
  <si>
    <t>27165</t>
  </si>
  <si>
    <t>Watonwan County</t>
  </si>
  <si>
    <t>27167</t>
  </si>
  <si>
    <t>Wilkin County</t>
  </si>
  <si>
    <t>27169</t>
  </si>
  <si>
    <t>Winona County</t>
  </si>
  <si>
    <t>27171</t>
  </si>
  <si>
    <t>27173</t>
  </si>
  <si>
    <t>Yellow Medicine County</t>
  </si>
  <si>
    <t>28001</t>
  </si>
  <si>
    <t>28003</t>
  </si>
  <si>
    <t>Alcorn County</t>
  </si>
  <si>
    <t>36.9</t>
  </si>
  <si>
    <t>28005</t>
  </si>
  <si>
    <t>Amite County</t>
  </si>
  <si>
    <t>28007</t>
  </si>
  <si>
    <t>Attala County</t>
  </si>
  <si>
    <t>28009</t>
  </si>
  <si>
    <t>28011</t>
  </si>
  <si>
    <t>Bolivar County</t>
  </si>
  <si>
    <t>28013</t>
  </si>
  <si>
    <t>28015</t>
  </si>
  <si>
    <t>28017</t>
  </si>
  <si>
    <t>28019</t>
  </si>
  <si>
    <t>28021</t>
  </si>
  <si>
    <t>Claiborne County</t>
  </si>
  <si>
    <t>28023</t>
  </si>
  <si>
    <t>28025</t>
  </si>
  <si>
    <t>58.6</t>
  </si>
  <si>
    <t>28027</t>
  </si>
  <si>
    <t>Coahoma County</t>
  </si>
  <si>
    <t>26.0</t>
  </si>
  <si>
    <t>28029</t>
  </si>
  <si>
    <t>Copiah County</t>
  </si>
  <si>
    <t>28031</t>
  </si>
  <si>
    <t>28033</t>
  </si>
  <si>
    <t>28035</t>
  </si>
  <si>
    <t>Forrest County</t>
  </si>
  <si>
    <t>22.7</t>
  </si>
  <si>
    <t>28037</t>
  </si>
  <si>
    <t>28039</t>
  </si>
  <si>
    <t>George County</t>
  </si>
  <si>
    <t>28041</t>
  </si>
  <si>
    <t>28043</t>
  </si>
  <si>
    <t>Grenada County</t>
  </si>
  <si>
    <t>18.5</t>
  </si>
  <si>
    <t>28045</t>
  </si>
  <si>
    <t>28047</t>
  </si>
  <si>
    <t>28049</t>
  </si>
  <si>
    <t>Hinds County</t>
  </si>
  <si>
    <t>43.6</t>
  </si>
  <si>
    <t>28051</t>
  </si>
  <si>
    <t>28053</t>
  </si>
  <si>
    <t>Humphreys County</t>
  </si>
  <si>
    <t>28055</t>
  </si>
  <si>
    <t>Issaquena County</t>
  </si>
  <si>
    <t>28057</t>
  </si>
  <si>
    <t>Itawamba County</t>
  </si>
  <si>
    <t>28059</t>
  </si>
  <si>
    <t>28061</t>
  </si>
  <si>
    <t>28063</t>
  </si>
  <si>
    <t>28065</t>
  </si>
  <si>
    <t>Jefferson Davis County</t>
  </si>
  <si>
    <t>28067</t>
  </si>
  <si>
    <t>28069</t>
  </si>
  <si>
    <t>Kemper County</t>
  </si>
  <si>
    <t>28071</t>
  </si>
  <si>
    <t>32.1</t>
  </si>
  <si>
    <t>28073</t>
  </si>
  <si>
    <t>32.9</t>
  </si>
  <si>
    <t>28075</t>
  </si>
  <si>
    <t>28077</t>
  </si>
  <si>
    <t>28079</t>
  </si>
  <si>
    <t>Leake County</t>
  </si>
  <si>
    <t>28081</t>
  </si>
  <si>
    <t>28083</t>
  </si>
  <si>
    <t>Leflore County</t>
  </si>
  <si>
    <t>28085</t>
  </si>
  <si>
    <t>28087</t>
  </si>
  <si>
    <t>22.9</t>
  </si>
  <si>
    <t>28089</t>
  </si>
  <si>
    <t>59.2</t>
  </si>
  <si>
    <t>28091</t>
  </si>
  <si>
    <t>28093</t>
  </si>
  <si>
    <t>28095</t>
  </si>
  <si>
    <t>28097</t>
  </si>
  <si>
    <t>28099</t>
  </si>
  <si>
    <t>Neshoba County</t>
  </si>
  <si>
    <t>28101</t>
  </si>
  <si>
    <t>28103</t>
  </si>
  <si>
    <t>Noxubee County</t>
  </si>
  <si>
    <t>28105</t>
  </si>
  <si>
    <t>Oktibbeha County</t>
  </si>
  <si>
    <t>28107</t>
  </si>
  <si>
    <t>Panola County</t>
  </si>
  <si>
    <t>28109</t>
  </si>
  <si>
    <t>Pearl River County</t>
  </si>
  <si>
    <t>28111</t>
  </si>
  <si>
    <t>28113</t>
  </si>
  <si>
    <t>34.0</t>
  </si>
  <si>
    <t>28115</t>
  </si>
  <si>
    <t>Pontotoc County</t>
  </si>
  <si>
    <t>28117</t>
  </si>
  <si>
    <t>Prentiss County</t>
  </si>
  <si>
    <t>28119</t>
  </si>
  <si>
    <t>28121</t>
  </si>
  <si>
    <t>Rankin County</t>
  </si>
  <si>
    <t>28123</t>
  </si>
  <si>
    <t>28125</t>
  </si>
  <si>
    <t>Sharkey County</t>
  </si>
  <si>
    <t>28127</t>
  </si>
  <si>
    <t>28129</t>
  </si>
  <si>
    <t>28131</t>
  </si>
  <si>
    <t>28133</t>
  </si>
  <si>
    <t>Sunflower County</t>
  </si>
  <si>
    <t>28135</t>
  </si>
  <si>
    <t>Tallahatchie County</t>
  </si>
  <si>
    <t>28137</t>
  </si>
  <si>
    <t>Tate County</t>
  </si>
  <si>
    <t>28139</t>
  </si>
  <si>
    <t>Tippah County</t>
  </si>
  <si>
    <t>28141</t>
  </si>
  <si>
    <t>Tishomingo County</t>
  </si>
  <si>
    <t>28143</t>
  </si>
  <si>
    <t>Tunica County</t>
  </si>
  <si>
    <t>28145</t>
  </si>
  <si>
    <t>28147</t>
  </si>
  <si>
    <t>Walthall County</t>
  </si>
  <si>
    <t>28149</t>
  </si>
  <si>
    <t>28151</t>
  </si>
  <si>
    <t>28153</t>
  </si>
  <si>
    <t>28155</t>
  </si>
  <si>
    <t>28157</t>
  </si>
  <si>
    <t>28159</t>
  </si>
  <si>
    <t>28161</t>
  </si>
  <si>
    <t>Yalobusha County</t>
  </si>
  <si>
    <t>28163</t>
  </si>
  <si>
    <t>Yazoo County</t>
  </si>
  <si>
    <t>29001</t>
  </si>
  <si>
    <t>29003</t>
  </si>
  <si>
    <t>Andrew County</t>
  </si>
  <si>
    <t>29005</t>
  </si>
  <si>
    <t>29007</t>
  </si>
  <si>
    <t>Audrain County</t>
  </si>
  <si>
    <t>15.1</t>
  </si>
  <si>
    <t>29009</t>
  </si>
  <si>
    <t>29011</t>
  </si>
  <si>
    <t>29013</t>
  </si>
  <si>
    <t>Bates County</t>
  </si>
  <si>
    <t>29015</t>
  </si>
  <si>
    <t>29017</t>
  </si>
  <si>
    <t>Bollinger County</t>
  </si>
  <si>
    <t>29019</t>
  </si>
  <si>
    <t>50.8</t>
  </si>
  <si>
    <t>29021</t>
  </si>
  <si>
    <t>29023</t>
  </si>
  <si>
    <t>29025</t>
  </si>
  <si>
    <t>29027</t>
  </si>
  <si>
    <t>Callaway County</t>
  </si>
  <si>
    <t>29029</t>
  </si>
  <si>
    <t>29031</t>
  </si>
  <si>
    <t>Cape Girardeau County</t>
  </si>
  <si>
    <t>29033</t>
  </si>
  <si>
    <t>29035</t>
  </si>
  <si>
    <t>32.4</t>
  </si>
  <si>
    <t>29037</t>
  </si>
  <si>
    <t>29039</t>
  </si>
  <si>
    <t>29041</t>
  </si>
  <si>
    <t>Chariton County</t>
  </si>
  <si>
    <t>29043</t>
  </si>
  <si>
    <t>29045</t>
  </si>
  <si>
    <t>29047</t>
  </si>
  <si>
    <t>29049</t>
  </si>
  <si>
    <t>29051</t>
  </si>
  <si>
    <t>Cole County</t>
  </si>
  <si>
    <t>29053</t>
  </si>
  <si>
    <t>Cooper County</t>
  </si>
  <si>
    <t>29055</t>
  </si>
  <si>
    <t>29057</t>
  </si>
  <si>
    <t>29059</t>
  </si>
  <si>
    <t>29061</t>
  </si>
  <si>
    <t>29063</t>
  </si>
  <si>
    <t>29065</t>
  </si>
  <si>
    <t>Dent County</t>
  </si>
  <si>
    <t>29067</t>
  </si>
  <si>
    <t>29069</t>
  </si>
  <si>
    <t>Dunklin County</t>
  </si>
  <si>
    <t>29071</t>
  </si>
  <si>
    <t>29073</t>
  </si>
  <si>
    <t>Gasconade County</t>
  </si>
  <si>
    <t>29075</t>
  </si>
  <si>
    <t>Gentry County</t>
  </si>
  <si>
    <t>29077</t>
  </si>
  <si>
    <t>29079</t>
  </si>
  <si>
    <t>29081</t>
  </si>
  <si>
    <t>29083</t>
  </si>
  <si>
    <t>29085</t>
  </si>
  <si>
    <t>Hickory County</t>
  </si>
  <si>
    <t>29087</t>
  </si>
  <si>
    <t>Holt County</t>
  </si>
  <si>
    <t>29089</t>
  </si>
  <si>
    <t>29091</t>
  </si>
  <si>
    <t>Howell County</t>
  </si>
  <si>
    <t>29093</t>
  </si>
  <si>
    <t>29095</t>
  </si>
  <si>
    <t>29097</t>
  </si>
  <si>
    <t>29099</t>
  </si>
  <si>
    <t>7.0</t>
  </si>
  <si>
    <t>29101</t>
  </si>
  <si>
    <t>29103</t>
  </si>
  <si>
    <t>29105</t>
  </si>
  <si>
    <t>Laclede County</t>
  </si>
  <si>
    <t>29107</t>
  </si>
  <si>
    <t>29109</t>
  </si>
  <si>
    <t>29111</t>
  </si>
  <si>
    <t>29113</t>
  </si>
  <si>
    <t>29115</t>
  </si>
  <si>
    <t>29117</t>
  </si>
  <si>
    <t>29119</t>
  </si>
  <si>
    <t>McDonald County</t>
  </si>
  <si>
    <t>29121</t>
  </si>
  <si>
    <t>29123</t>
  </si>
  <si>
    <t>29125</t>
  </si>
  <si>
    <t>Maries County</t>
  </si>
  <si>
    <t>29127</t>
  </si>
  <si>
    <t>29129</t>
  </si>
  <si>
    <t>29131</t>
  </si>
  <si>
    <t>29133</t>
  </si>
  <si>
    <t>29135</t>
  </si>
  <si>
    <t>Moniteau County</t>
  </si>
  <si>
    <t>29137</t>
  </si>
  <si>
    <t>29139</t>
  </si>
  <si>
    <t>29141</t>
  </si>
  <si>
    <t>29143</t>
  </si>
  <si>
    <t>New Madrid County</t>
  </si>
  <si>
    <t>29145</t>
  </si>
  <si>
    <t>29147</t>
  </si>
  <si>
    <t>Nodaway County</t>
  </si>
  <si>
    <t>29149</t>
  </si>
  <si>
    <t>Oregon County</t>
  </si>
  <si>
    <t>29151</t>
  </si>
  <si>
    <t>29153</t>
  </si>
  <si>
    <t>Ozark County</t>
  </si>
  <si>
    <t>29155</t>
  </si>
  <si>
    <t>Pemiscot County</t>
  </si>
  <si>
    <t>29157</t>
  </si>
  <si>
    <t>29159</t>
  </si>
  <si>
    <t>Pettis County</t>
  </si>
  <si>
    <t>29161</t>
  </si>
  <si>
    <t>Phelps County</t>
  </si>
  <si>
    <t>29163</t>
  </si>
  <si>
    <t>29165</t>
  </si>
  <si>
    <t>Platte County</t>
  </si>
  <si>
    <t>29167</t>
  </si>
  <si>
    <t>29169</t>
  </si>
  <si>
    <t>29171</t>
  </si>
  <si>
    <t>29173</t>
  </si>
  <si>
    <t>Ralls County</t>
  </si>
  <si>
    <t>29175</t>
  </si>
  <si>
    <t>29177</t>
  </si>
  <si>
    <t>Ray County</t>
  </si>
  <si>
    <t>29179</t>
  </si>
  <si>
    <t>Reynolds County</t>
  </si>
  <si>
    <t>29181</t>
  </si>
  <si>
    <t>29183</t>
  </si>
  <si>
    <t>St. Charles County</t>
  </si>
  <si>
    <t>29185</t>
  </si>
  <si>
    <t>29186</t>
  </si>
  <si>
    <t>Ste. Genevieve County</t>
  </si>
  <si>
    <t>29187</t>
  </si>
  <si>
    <t>St. Francois County</t>
  </si>
  <si>
    <t>29189</t>
  </si>
  <si>
    <t>51.2</t>
  </si>
  <si>
    <t>29195</t>
  </si>
  <si>
    <t>29197</t>
  </si>
  <si>
    <t>29199</t>
  </si>
  <si>
    <t>Scotland County</t>
  </si>
  <si>
    <t>40.9</t>
  </si>
  <si>
    <t>29201</t>
  </si>
  <si>
    <t>29203</t>
  </si>
  <si>
    <t>Shannon County</t>
  </si>
  <si>
    <t>29205</t>
  </si>
  <si>
    <t>29207</t>
  </si>
  <si>
    <t>Stoddard County</t>
  </si>
  <si>
    <t>29209</t>
  </si>
  <si>
    <t>29211</t>
  </si>
  <si>
    <t>29213</t>
  </si>
  <si>
    <t>Taney County</t>
  </si>
  <si>
    <t>29215</t>
  </si>
  <si>
    <t>Texas County</t>
  </si>
  <si>
    <t>29217</t>
  </si>
  <si>
    <t>Vernon County</t>
  </si>
  <si>
    <t>29219</t>
  </si>
  <si>
    <t>29221</t>
  </si>
  <si>
    <t>29223</t>
  </si>
  <si>
    <t>29225</t>
  </si>
  <si>
    <t>29227</t>
  </si>
  <si>
    <t>29229</t>
  </si>
  <si>
    <t>29510</t>
  </si>
  <si>
    <t>St. Louis City</t>
  </si>
  <si>
    <t>54.8</t>
  </si>
  <si>
    <t>30001</t>
  </si>
  <si>
    <t>Beaverhead County</t>
  </si>
  <si>
    <t>30003</t>
  </si>
  <si>
    <t>Big Horn County</t>
  </si>
  <si>
    <t>30005</t>
  </si>
  <si>
    <t>30007</t>
  </si>
  <si>
    <t>Broadwater County</t>
  </si>
  <si>
    <t>30009</t>
  </si>
  <si>
    <t>Carbon County</t>
  </si>
  <si>
    <t>30011</t>
  </si>
  <si>
    <t>30013</t>
  </si>
  <si>
    <t>Cascade County</t>
  </si>
  <si>
    <t>30015</t>
  </si>
  <si>
    <t>Chouteau County</t>
  </si>
  <si>
    <t>30017</t>
  </si>
  <si>
    <t>35.3</t>
  </si>
  <si>
    <t>30019</t>
  </si>
  <si>
    <t>Daniels County</t>
  </si>
  <si>
    <t>30021</t>
  </si>
  <si>
    <t>73.0</t>
  </si>
  <si>
    <t>30023</t>
  </si>
  <si>
    <t>Deer Lodge County</t>
  </si>
  <si>
    <t>30025</t>
  </si>
  <si>
    <t>Fallon County</t>
  </si>
  <si>
    <t>30027</t>
  </si>
  <si>
    <t>Fergus County</t>
  </si>
  <si>
    <t>30029</t>
  </si>
  <si>
    <t>Flathead County</t>
  </si>
  <si>
    <t>30031</t>
  </si>
  <si>
    <t>41.0</t>
  </si>
  <si>
    <t>30033</t>
  </si>
  <si>
    <t>30035</t>
  </si>
  <si>
    <t>Glacier County</t>
  </si>
  <si>
    <t>30037</t>
  </si>
  <si>
    <t>Golden Valley County</t>
  </si>
  <si>
    <t>30039</t>
  </si>
  <si>
    <t>Granite County</t>
  </si>
  <si>
    <t>30041</t>
  </si>
  <si>
    <t>Hill County</t>
  </si>
  <si>
    <t>30043</t>
  </si>
  <si>
    <t>30045</t>
  </si>
  <si>
    <t>Judith Basin County</t>
  </si>
  <si>
    <t>30047</t>
  </si>
  <si>
    <t>30049</t>
  </si>
  <si>
    <t>Lewis and Clark County</t>
  </si>
  <si>
    <t>30051</t>
  </si>
  <si>
    <t>30053</t>
  </si>
  <si>
    <t>9.9</t>
  </si>
  <si>
    <t>30055</t>
  </si>
  <si>
    <t>McCone County</t>
  </si>
  <si>
    <t>30057</t>
  </si>
  <si>
    <t>30059</t>
  </si>
  <si>
    <t>Meagher County</t>
  </si>
  <si>
    <t>30061</t>
  </si>
  <si>
    <t>30063</t>
  </si>
  <si>
    <t>Missoula County</t>
  </si>
  <si>
    <t>30065</t>
  </si>
  <si>
    <t>Musselshell County</t>
  </si>
  <si>
    <t>30067</t>
  </si>
  <si>
    <t>30069</t>
  </si>
  <si>
    <t>Petroleum County</t>
  </si>
  <si>
    <t>30071</t>
  </si>
  <si>
    <t>30073</t>
  </si>
  <si>
    <t>Pondera County</t>
  </si>
  <si>
    <t>30075</t>
  </si>
  <si>
    <t>Powder River County</t>
  </si>
  <si>
    <t>30077</t>
  </si>
  <si>
    <t>30079</t>
  </si>
  <si>
    <t>30081</t>
  </si>
  <si>
    <t>Ravalli County</t>
  </si>
  <si>
    <t>30083</t>
  </si>
  <si>
    <t>37.8</t>
  </si>
  <si>
    <t>30085</t>
  </si>
  <si>
    <t>Roosevelt County</t>
  </si>
  <si>
    <t>30087</t>
  </si>
  <si>
    <t>Rosebud County</t>
  </si>
  <si>
    <t>30089</t>
  </si>
  <si>
    <t>Sanders County</t>
  </si>
  <si>
    <t>30091</t>
  </si>
  <si>
    <t>30093</t>
  </si>
  <si>
    <t>Silver Bow County</t>
  </si>
  <si>
    <t>30095</t>
  </si>
  <si>
    <t>Stillwater County</t>
  </si>
  <si>
    <t>30097</t>
  </si>
  <si>
    <t>Sweet Grass County</t>
  </si>
  <si>
    <t>30099</t>
  </si>
  <si>
    <t>30101</t>
  </si>
  <si>
    <t>Toole County</t>
  </si>
  <si>
    <t>30103</t>
  </si>
  <si>
    <t>Treasure County</t>
  </si>
  <si>
    <t>30105</t>
  </si>
  <si>
    <t>54.5</t>
  </si>
  <si>
    <t>30107</t>
  </si>
  <si>
    <t>Wheatland County</t>
  </si>
  <si>
    <t>30109</t>
  </si>
  <si>
    <t>Wibaux County</t>
  </si>
  <si>
    <t>30111</t>
  </si>
  <si>
    <t>Yellowstone County</t>
  </si>
  <si>
    <t>31001</t>
  </si>
  <si>
    <t>31003</t>
  </si>
  <si>
    <t>Antelope County</t>
  </si>
  <si>
    <t>31005</t>
  </si>
  <si>
    <t>Arthur County</t>
  </si>
  <si>
    <t>31007</t>
  </si>
  <si>
    <t>Banner County</t>
  </si>
  <si>
    <t>31009</t>
  </si>
  <si>
    <t>31011</t>
  </si>
  <si>
    <t>31013</t>
  </si>
  <si>
    <t>Box Butte County</t>
  </si>
  <si>
    <t>31015</t>
  </si>
  <si>
    <t>31017</t>
  </si>
  <si>
    <t>31019</t>
  </si>
  <si>
    <t>Buffalo County</t>
  </si>
  <si>
    <t>31021</t>
  </si>
  <si>
    <t>Burt County</t>
  </si>
  <si>
    <t>31023</t>
  </si>
  <si>
    <t>31025</t>
  </si>
  <si>
    <t>31027</t>
  </si>
  <si>
    <t>31029</t>
  </si>
  <si>
    <t>31031</t>
  </si>
  <si>
    <t>Cherry County</t>
  </si>
  <si>
    <t>31033</t>
  </si>
  <si>
    <t>31035</t>
  </si>
  <si>
    <t>31037</t>
  </si>
  <si>
    <t>Colfax County</t>
  </si>
  <si>
    <t>31039</t>
  </si>
  <si>
    <t>Cuming County</t>
  </si>
  <si>
    <t>31041</t>
  </si>
  <si>
    <t>31043</t>
  </si>
  <si>
    <t>31045</t>
  </si>
  <si>
    <t>Dawes County</t>
  </si>
  <si>
    <t>31047</t>
  </si>
  <si>
    <t>31049</t>
  </si>
  <si>
    <t>Deuel County</t>
  </si>
  <si>
    <t>31051</t>
  </si>
  <si>
    <t>Dixon County</t>
  </si>
  <si>
    <t>31053</t>
  </si>
  <si>
    <t>31055</t>
  </si>
  <si>
    <t>31057</t>
  </si>
  <si>
    <t>Dundy County</t>
  </si>
  <si>
    <t>31059</t>
  </si>
  <si>
    <t>31061</t>
  </si>
  <si>
    <t>31063</t>
  </si>
  <si>
    <t>Frontier County</t>
  </si>
  <si>
    <t>31065</t>
  </si>
  <si>
    <t>Furnas County</t>
  </si>
  <si>
    <t>31067</t>
  </si>
  <si>
    <t>Gage County</t>
  </si>
  <si>
    <t>28.0</t>
  </si>
  <si>
    <t>31069</t>
  </si>
  <si>
    <t>Garden County</t>
  </si>
  <si>
    <t>31071</t>
  </si>
  <si>
    <t>31073</t>
  </si>
  <si>
    <t>Gosper County</t>
  </si>
  <si>
    <t>31075</t>
  </si>
  <si>
    <t>31077</t>
  </si>
  <si>
    <t>31079</t>
  </si>
  <si>
    <t>31081</t>
  </si>
  <si>
    <t>31083</t>
  </si>
  <si>
    <t>31085</t>
  </si>
  <si>
    <t>Hayes County</t>
  </si>
  <si>
    <t>31087</t>
  </si>
  <si>
    <t>Hitchcock County</t>
  </si>
  <si>
    <t>31089</t>
  </si>
  <si>
    <t>20.3</t>
  </si>
  <si>
    <t>31091</t>
  </si>
  <si>
    <t>Hooker County</t>
  </si>
  <si>
    <t>31093</t>
  </si>
  <si>
    <t>31095</t>
  </si>
  <si>
    <t>31097</t>
  </si>
  <si>
    <t>31099</t>
  </si>
  <si>
    <t>Kearney County</t>
  </si>
  <si>
    <t>31101</t>
  </si>
  <si>
    <t>Keith County</t>
  </si>
  <si>
    <t>31103</t>
  </si>
  <si>
    <t>Keya Paha County</t>
  </si>
  <si>
    <t>31105</t>
  </si>
  <si>
    <t>Kimball County</t>
  </si>
  <si>
    <t>31107</t>
  </si>
  <si>
    <t>31109</t>
  </si>
  <si>
    <t>Lancaster County</t>
  </si>
  <si>
    <t>31111</t>
  </si>
  <si>
    <t>31113</t>
  </si>
  <si>
    <t>31115</t>
  </si>
  <si>
    <t>Loup County</t>
  </si>
  <si>
    <t>31117</t>
  </si>
  <si>
    <t>31119</t>
  </si>
  <si>
    <t>31121</t>
  </si>
  <si>
    <t>Merrick County</t>
  </si>
  <si>
    <t>31123</t>
  </si>
  <si>
    <t>Morrill County</t>
  </si>
  <si>
    <t>31125</t>
  </si>
  <si>
    <t>Nance County</t>
  </si>
  <si>
    <t>31127</t>
  </si>
  <si>
    <t>31129</t>
  </si>
  <si>
    <t>Nuckolls County</t>
  </si>
  <si>
    <t>31131</t>
  </si>
  <si>
    <t>Otoe County</t>
  </si>
  <si>
    <t>31133</t>
  </si>
  <si>
    <t>31135</t>
  </si>
  <si>
    <t>Perkins County</t>
  </si>
  <si>
    <t>31137</t>
  </si>
  <si>
    <t>31139</t>
  </si>
  <si>
    <t>31141</t>
  </si>
  <si>
    <t>31143</t>
  </si>
  <si>
    <t>31145</t>
  </si>
  <si>
    <t>Red Willow County</t>
  </si>
  <si>
    <t>31147</t>
  </si>
  <si>
    <t>Richardson County</t>
  </si>
  <si>
    <t>31149</t>
  </si>
  <si>
    <t>31151</t>
  </si>
  <si>
    <t>31153</t>
  </si>
  <si>
    <t>Sarpy County</t>
  </si>
  <si>
    <t>31155</t>
  </si>
  <si>
    <t>Saunders County</t>
  </si>
  <si>
    <t>31157</t>
  </si>
  <si>
    <t>Scotts Bluff County</t>
  </si>
  <si>
    <t>31159</t>
  </si>
  <si>
    <t>31161</t>
  </si>
  <si>
    <t>31163</t>
  </si>
  <si>
    <t>31165</t>
  </si>
  <si>
    <t>31167</t>
  </si>
  <si>
    <t>31169</t>
  </si>
  <si>
    <t>Thayer County</t>
  </si>
  <si>
    <t>31171</t>
  </si>
  <si>
    <t>31173</t>
  </si>
  <si>
    <t>Thurston County</t>
  </si>
  <si>
    <t>31175</t>
  </si>
  <si>
    <t>31177</t>
  </si>
  <si>
    <t>31179</t>
  </si>
  <si>
    <t>31181</t>
  </si>
  <si>
    <t>31183</t>
  </si>
  <si>
    <t>31185</t>
  </si>
  <si>
    <t>32001</t>
  </si>
  <si>
    <t>Churchill County</t>
  </si>
  <si>
    <t>32003</t>
  </si>
  <si>
    <t>32005</t>
  </si>
  <si>
    <t>32007</t>
  </si>
  <si>
    <t>Elko County</t>
  </si>
  <si>
    <t>32009</t>
  </si>
  <si>
    <t>Esmeralda County</t>
  </si>
  <si>
    <t>32011</t>
  </si>
  <si>
    <t>Eureka County</t>
  </si>
  <si>
    <t>32013</t>
  </si>
  <si>
    <t>32015</t>
  </si>
  <si>
    <t>Lander County</t>
  </si>
  <si>
    <t>32017</t>
  </si>
  <si>
    <t>41.6</t>
  </si>
  <si>
    <t>32019</t>
  </si>
  <si>
    <t>32021</t>
  </si>
  <si>
    <t>32023</t>
  </si>
  <si>
    <t>Nye County</t>
  </si>
  <si>
    <t>32027</t>
  </si>
  <si>
    <t>Pershing County</t>
  </si>
  <si>
    <t>32029</t>
  </si>
  <si>
    <t>Storey County</t>
  </si>
  <si>
    <t>32031</t>
  </si>
  <si>
    <t>Washoe County</t>
  </si>
  <si>
    <t>32033</t>
  </si>
  <si>
    <t>White Pine County</t>
  </si>
  <si>
    <t>32510</t>
  </si>
  <si>
    <t>Carson City</t>
  </si>
  <si>
    <t>33001</t>
  </si>
  <si>
    <t>Belknap County</t>
  </si>
  <si>
    <t>33003</t>
  </si>
  <si>
    <t>33005</t>
  </si>
  <si>
    <t>Cheshire County</t>
  </si>
  <si>
    <t>33007</t>
  </si>
  <si>
    <t>Coos County</t>
  </si>
  <si>
    <t>33009</t>
  </si>
  <si>
    <t>Grafton County</t>
  </si>
  <si>
    <t>78.3</t>
  </si>
  <si>
    <t>33011</t>
  </si>
  <si>
    <t>26.6</t>
  </si>
  <si>
    <t>33013</t>
  </si>
  <si>
    <t>Merrimack County</t>
  </si>
  <si>
    <t>33015</t>
  </si>
  <si>
    <t>Rockingham County</t>
  </si>
  <si>
    <t>33017</t>
  </si>
  <si>
    <t>Strafford County</t>
  </si>
  <si>
    <t>33019</t>
  </si>
  <si>
    <t>34001</t>
  </si>
  <si>
    <t>Atlantic County</t>
  </si>
  <si>
    <t>34003</t>
  </si>
  <si>
    <t>Bergen County</t>
  </si>
  <si>
    <t>48.1</t>
  </si>
  <si>
    <t>34005</t>
  </si>
  <si>
    <t>Burlington County</t>
  </si>
  <si>
    <t>34007</t>
  </si>
  <si>
    <t>34009</t>
  </si>
  <si>
    <t>Cape May County</t>
  </si>
  <si>
    <t>34011</t>
  </si>
  <si>
    <t>34013</t>
  </si>
  <si>
    <t>42.9</t>
  </si>
  <si>
    <t>34015</t>
  </si>
  <si>
    <t>Gloucester County</t>
  </si>
  <si>
    <t>34017</t>
  </si>
  <si>
    <t>Hudson County</t>
  </si>
  <si>
    <t>34019</t>
  </si>
  <si>
    <t>Hunterdon County</t>
  </si>
  <si>
    <t>34021</t>
  </si>
  <si>
    <t>34023</t>
  </si>
  <si>
    <t>29.5</t>
  </si>
  <si>
    <t>34025</t>
  </si>
  <si>
    <t>Monmouth County</t>
  </si>
  <si>
    <t>34027</t>
  </si>
  <si>
    <t>34029</t>
  </si>
  <si>
    <t>Ocean County</t>
  </si>
  <si>
    <t>34031</t>
  </si>
  <si>
    <t>Passaic County</t>
  </si>
  <si>
    <t>34033</t>
  </si>
  <si>
    <t>Salem County</t>
  </si>
  <si>
    <t>34035</t>
  </si>
  <si>
    <t>42.2</t>
  </si>
  <si>
    <t>34037</t>
  </si>
  <si>
    <t>34039</t>
  </si>
  <si>
    <t>34041</t>
  </si>
  <si>
    <t>35001</t>
  </si>
  <si>
    <t>Bernalillo County</t>
  </si>
  <si>
    <t>35003</t>
  </si>
  <si>
    <t>Catron County</t>
  </si>
  <si>
    <t>35005</t>
  </si>
  <si>
    <t>Chaves County</t>
  </si>
  <si>
    <t>35006</t>
  </si>
  <si>
    <t>Cibola County</t>
  </si>
  <si>
    <t>35007</t>
  </si>
  <si>
    <t>35009</t>
  </si>
  <si>
    <t>Curry County</t>
  </si>
  <si>
    <t>35011</t>
  </si>
  <si>
    <t>De Baca County</t>
  </si>
  <si>
    <t>35013</t>
  </si>
  <si>
    <t>Dona Ana County</t>
  </si>
  <si>
    <t>35015</t>
  </si>
  <si>
    <t>Eddy County</t>
  </si>
  <si>
    <t>35017</t>
  </si>
  <si>
    <t>35019</t>
  </si>
  <si>
    <t>Guadalupe County</t>
  </si>
  <si>
    <t>35021</t>
  </si>
  <si>
    <t>Harding County</t>
  </si>
  <si>
    <t>35023</t>
  </si>
  <si>
    <t>Hidalgo County</t>
  </si>
  <si>
    <t>35025</t>
  </si>
  <si>
    <t>Lea County</t>
  </si>
  <si>
    <t>2.9</t>
  </si>
  <si>
    <t>35027</t>
  </si>
  <si>
    <t>35028</t>
  </si>
  <si>
    <t>Los Alamos County</t>
  </si>
  <si>
    <t>35029</t>
  </si>
  <si>
    <t>Luna County</t>
  </si>
  <si>
    <t>35031</t>
  </si>
  <si>
    <t>McKinley County</t>
  </si>
  <si>
    <t>35033</t>
  </si>
  <si>
    <t>Mora County</t>
  </si>
  <si>
    <t>35035</t>
  </si>
  <si>
    <t>35037</t>
  </si>
  <si>
    <t>Quay County</t>
  </si>
  <si>
    <t>35039</t>
  </si>
  <si>
    <t>Rio Arriba County</t>
  </si>
  <si>
    <t>35041</t>
  </si>
  <si>
    <t>35043</t>
  </si>
  <si>
    <t>Sandoval County</t>
  </si>
  <si>
    <t>35045</t>
  </si>
  <si>
    <t>35047</t>
  </si>
  <si>
    <t>35049</t>
  </si>
  <si>
    <t>Santa Fe County</t>
  </si>
  <si>
    <t>35051</t>
  </si>
  <si>
    <t>35053</t>
  </si>
  <si>
    <t>Socorro County</t>
  </si>
  <si>
    <t>35055</t>
  </si>
  <si>
    <t>Taos County</t>
  </si>
  <si>
    <t>35057</t>
  </si>
  <si>
    <t>Torrance County</t>
  </si>
  <si>
    <t>35059</t>
  </si>
  <si>
    <t>35061</t>
  </si>
  <si>
    <t>Valencia County</t>
  </si>
  <si>
    <t>2.6</t>
  </si>
  <si>
    <t>36001</t>
  </si>
  <si>
    <t>Albany County</t>
  </si>
  <si>
    <t>36003</t>
  </si>
  <si>
    <t>36005</t>
  </si>
  <si>
    <t>Bronx County</t>
  </si>
  <si>
    <t>36007</t>
  </si>
  <si>
    <t>Broome County</t>
  </si>
  <si>
    <t>36009</t>
  </si>
  <si>
    <t>Cattaraugus County</t>
  </si>
  <si>
    <t>36011</t>
  </si>
  <si>
    <t>Cayuga County</t>
  </si>
  <si>
    <t>5.4</t>
  </si>
  <si>
    <t>36013</t>
  </si>
  <si>
    <t>36015</t>
  </si>
  <si>
    <t>Chemung County</t>
  </si>
  <si>
    <t>36017</t>
  </si>
  <si>
    <t>Chenango County</t>
  </si>
  <si>
    <t>36019</t>
  </si>
  <si>
    <t>36021</t>
  </si>
  <si>
    <t>36023</t>
  </si>
  <si>
    <t>Cortland County</t>
  </si>
  <si>
    <t>36025</t>
  </si>
  <si>
    <t>9.2</t>
  </si>
  <si>
    <t>36027</t>
  </si>
  <si>
    <t>Dutchess County</t>
  </si>
  <si>
    <t>36029</t>
  </si>
  <si>
    <t>Erie County</t>
  </si>
  <si>
    <t>36031</t>
  </si>
  <si>
    <t>36033</t>
  </si>
  <si>
    <t>36035</t>
  </si>
  <si>
    <t>22.5</t>
  </si>
  <si>
    <t>36037</t>
  </si>
  <si>
    <t>36039</t>
  </si>
  <si>
    <t>36041</t>
  </si>
  <si>
    <t>36043</t>
  </si>
  <si>
    <t>Herkimer County</t>
  </si>
  <si>
    <t>36045</t>
  </si>
  <si>
    <t>36047</t>
  </si>
  <si>
    <t>24.7</t>
  </si>
  <si>
    <t>36049</t>
  </si>
  <si>
    <t>36051</t>
  </si>
  <si>
    <t>36053</t>
  </si>
  <si>
    <t>36055</t>
  </si>
  <si>
    <t>36057</t>
  </si>
  <si>
    <t>4.0</t>
  </si>
  <si>
    <t>36059</t>
  </si>
  <si>
    <t>61.2</t>
  </si>
  <si>
    <t>36061</t>
  </si>
  <si>
    <t>New York County</t>
  </si>
  <si>
    <t>87.8</t>
  </si>
  <si>
    <t>36063</t>
  </si>
  <si>
    <t>Niagara County</t>
  </si>
  <si>
    <t>36065</t>
  </si>
  <si>
    <t>36067</t>
  </si>
  <si>
    <t>Onondaga County</t>
  </si>
  <si>
    <t>36069</t>
  </si>
  <si>
    <t>Ontario County</t>
  </si>
  <si>
    <t>36071</t>
  </si>
  <si>
    <t>36073</t>
  </si>
  <si>
    <t>Orleans County</t>
  </si>
  <si>
    <t>36075</t>
  </si>
  <si>
    <t>Oswego County</t>
  </si>
  <si>
    <t>36077</t>
  </si>
  <si>
    <t>36079</t>
  </si>
  <si>
    <t>36081</t>
  </si>
  <si>
    <t>Queens County</t>
  </si>
  <si>
    <t>36083</t>
  </si>
  <si>
    <t>Rensselaer County</t>
  </si>
  <si>
    <t>36085</t>
  </si>
  <si>
    <t>34.8</t>
  </si>
  <si>
    <t>36087</t>
  </si>
  <si>
    <t>Rockland County</t>
  </si>
  <si>
    <t>36089</t>
  </si>
  <si>
    <t>St. Lawrence County</t>
  </si>
  <si>
    <t>36091</t>
  </si>
  <si>
    <t>Saratoga County</t>
  </si>
  <si>
    <t>36093</t>
  </si>
  <si>
    <t>Schenectady County</t>
  </si>
  <si>
    <t>36095</t>
  </si>
  <si>
    <t>Schoharie County</t>
  </si>
  <si>
    <t>36097</t>
  </si>
  <si>
    <t>36099</t>
  </si>
  <si>
    <t>Seneca County</t>
  </si>
  <si>
    <t>36101</t>
  </si>
  <si>
    <t>36103</t>
  </si>
  <si>
    <t>36105</t>
  </si>
  <si>
    <t>36107</t>
  </si>
  <si>
    <t>Tioga County</t>
  </si>
  <si>
    <t>36109</t>
  </si>
  <si>
    <t>Tompkins County</t>
  </si>
  <si>
    <t>15.6</t>
  </si>
  <si>
    <t>36111</t>
  </si>
  <si>
    <t>Ulster County</t>
  </si>
  <si>
    <t>36113</t>
  </si>
  <si>
    <t>36115</t>
  </si>
  <si>
    <t>36117</t>
  </si>
  <si>
    <t>36119</t>
  </si>
  <si>
    <t>Westchester County</t>
  </si>
  <si>
    <t>36121</t>
  </si>
  <si>
    <t>Wyoming County</t>
  </si>
  <si>
    <t>36123</t>
  </si>
  <si>
    <t>Yates County</t>
  </si>
  <si>
    <t>37001</t>
  </si>
  <si>
    <t>Alamance County</t>
  </si>
  <si>
    <t>37003</t>
  </si>
  <si>
    <t>37005</t>
  </si>
  <si>
    <t>Alleghany County</t>
  </si>
  <si>
    <t>37007</t>
  </si>
  <si>
    <t>Anson County</t>
  </si>
  <si>
    <t>37009</t>
  </si>
  <si>
    <t>Ashe County</t>
  </si>
  <si>
    <t>37011</t>
  </si>
  <si>
    <t>Avery County</t>
  </si>
  <si>
    <t>37013</t>
  </si>
  <si>
    <t>Beaufort County</t>
  </si>
  <si>
    <t>37015</t>
  </si>
  <si>
    <t>Bertie County</t>
  </si>
  <si>
    <t>37017</t>
  </si>
  <si>
    <t>Bladen County</t>
  </si>
  <si>
    <t>37019</t>
  </si>
  <si>
    <t>Brunswick County</t>
  </si>
  <si>
    <t>37021</t>
  </si>
  <si>
    <t>Buncombe County</t>
  </si>
  <si>
    <t>51.7</t>
  </si>
  <si>
    <t>37023</t>
  </si>
  <si>
    <t>37025</t>
  </si>
  <si>
    <t>Cabarrus County</t>
  </si>
  <si>
    <t>37027</t>
  </si>
  <si>
    <t>37029</t>
  </si>
  <si>
    <t>37031</t>
  </si>
  <si>
    <t>Carteret County</t>
  </si>
  <si>
    <t>37033</t>
  </si>
  <si>
    <t>Caswell County</t>
  </si>
  <si>
    <t>37035</t>
  </si>
  <si>
    <t>Catawba County</t>
  </si>
  <si>
    <t>37037</t>
  </si>
  <si>
    <t>37039</t>
  </si>
  <si>
    <t>37041</t>
  </si>
  <si>
    <t>Chowan County</t>
  </si>
  <si>
    <t>37043</t>
  </si>
  <si>
    <t>37045</t>
  </si>
  <si>
    <t>37047</t>
  </si>
  <si>
    <t>Columbus County</t>
  </si>
  <si>
    <t>37049</t>
  </si>
  <si>
    <t>Craven County</t>
  </si>
  <si>
    <t>37051</t>
  </si>
  <si>
    <t>22.3</t>
  </si>
  <si>
    <t>37053</t>
  </si>
  <si>
    <t>Currituck County</t>
  </si>
  <si>
    <t>37055</t>
  </si>
  <si>
    <t>Dare County</t>
  </si>
  <si>
    <t>37057</t>
  </si>
  <si>
    <t>Davidson County</t>
  </si>
  <si>
    <t>37059</t>
  </si>
  <si>
    <t>Davie County</t>
  </si>
  <si>
    <t>37061</t>
  </si>
  <si>
    <t>Duplin County</t>
  </si>
  <si>
    <t>37063</t>
  </si>
  <si>
    <t>Durham County</t>
  </si>
  <si>
    <t>57.8</t>
  </si>
  <si>
    <t>37065</t>
  </si>
  <si>
    <t>Edgecombe County</t>
  </si>
  <si>
    <t>37067</t>
  </si>
  <si>
    <t>42.5</t>
  </si>
  <si>
    <t>37069</t>
  </si>
  <si>
    <t>37071</t>
  </si>
  <si>
    <t>Gaston County</t>
  </si>
  <si>
    <t>37073</t>
  </si>
  <si>
    <t>Gates County</t>
  </si>
  <si>
    <t>37075</t>
  </si>
  <si>
    <t>37077</t>
  </si>
  <si>
    <t>Granville County</t>
  </si>
  <si>
    <t>37079</t>
  </si>
  <si>
    <t>37081</t>
  </si>
  <si>
    <t>Guilford County</t>
  </si>
  <si>
    <t>37083</t>
  </si>
  <si>
    <t>Halifax County</t>
  </si>
  <si>
    <t>37085</t>
  </si>
  <si>
    <t>Harnett County</t>
  </si>
  <si>
    <t>37087</t>
  </si>
  <si>
    <t>Haywood County</t>
  </si>
  <si>
    <t>37089</t>
  </si>
  <si>
    <t>37091</t>
  </si>
  <si>
    <t>Hertford County</t>
  </si>
  <si>
    <t>37093</t>
  </si>
  <si>
    <t>Hoke County</t>
  </si>
  <si>
    <t>37095</t>
  </si>
  <si>
    <t>Hyde County</t>
  </si>
  <si>
    <t>37097</t>
  </si>
  <si>
    <t>Iredell County</t>
  </si>
  <si>
    <t>37099</t>
  </si>
  <si>
    <t>37101</t>
  </si>
  <si>
    <t>Johnston County</t>
  </si>
  <si>
    <t>37103</t>
  </si>
  <si>
    <t>37105</t>
  </si>
  <si>
    <t>37107</t>
  </si>
  <si>
    <t>Lenoir County</t>
  </si>
  <si>
    <t>37109</t>
  </si>
  <si>
    <t>37111</t>
  </si>
  <si>
    <t>McDowell County</t>
  </si>
  <si>
    <t>37113</t>
  </si>
  <si>
    <t>37115</t>
  </si>
  <si>
    <t>37117</t>
  </si>
  <si>
    <t>37119</t>
  </si>
  <si>
    <t>Mecklenburg County</t>
  </si>
  <si>
    <t>37121</t>
  </si>
  <si>
    <t>37123</t>
  </si>
  <si>
    <t>37125</t>
  </si>
  <si>
    <t>Moore County</t>
  </si>
  <si>
    <t>41.3</t>
  </si>
  <si>
    <t>37127</t>
  </si>
  <si>
    <t>Nash County</t>
  </si>
  <si>
    <t>37129</t>
  </si>
  <si>
    <t>New Hanover County</t>
  </si>
  <si>
    <t>37131</t>
  </si>
  <si>
    <t>Northampton County</t>
  </si>
  <si>
    <t>37133</t>
  </si>
  <si>
    <t>Onslow County</t>
  </si>
  <si>
    <t>37135</t>
  </si>
  <si>
    <t>79.1</t>
  </si>
  <si>
    <t>37137</t>
  </si>
  <si>
    <t>Pamlico County</t>
  </si>
  <si>
    <t>37139</t>
  </si>
  <si>
    <t>Pasquotank County</t>
  </si>
  <si>
    <t>37141</t>
  </si>
  <si>
    <t>Pender County</t>
  </si>
  <si>
    <t>37143</t>
  </si>
  <si>
    <t>Perquimans County</t>
  </si>
  <si>
    <t>37145</t>
  </si>
  <si>
    <t>Person County</t>
  </si>
  <si>
    <t>4.8</t>
  </si>
  <si>
    <t>37147</t>
  </si>
  <si>
    <t>Pitt County</t>
  </si>
  <si>
    <t>37149</t>
  </si>
  <si>
    <t>37151</t>
  </si>
  <si>
    <t>37153</t>
  </si>
  <si>
    <t>37155</t>
  </si>
  <si>
    <t>Robeson County</t>
  </si>
  <si>
    <t>37157</t>
  </si>
  <si>
    <t>37159</t>
  </si>
  <si>
    <t>37161</t>
  </si>
  <si>
    <t>Rutherford County</t>
  </si>
  <si>
    <t>37163</t>
  </si>
  <si>
    <t>Sampson County</t>
  </si>
  <si>
    <t>37165</t>
  </si>
  <si>
    <t>37167</t>
  </si>
  <si>
    <t>Stanly County</t>
  </si>
  <si>
    <t>37169</t>
  </si>
  <si>
    <t>Stokes County</t>
  </si>
  <si>
    <t>37171</t>
  </si>
  <si>
    <t>Surry County</t>
  </si>
  <si>
    <t>37173</t>
  </si>
  <si>
    <t>Swain County</t>
  </si>
  <si>
    <t>37175</t>
  </si>
  <si>
    <t>Transylvania County</t>
  </si>
  <si>
    <t>37177</t>
  </si>
  <si>
    <t>Tyrrell County</t>
  </si>
  <si>
    <t>37179</t>
  </si>
  <si>
    <t>37181</t>
  </si>
  <si>
    <t>Vance County</t>
  </si>
  <si>
    <t>37183</t>
  </si>
  <si>
    <t>Wake County</t>
  </si>
  <si>
    <t>37185</t>
  </si>
  <si>
    <t>37187</t>
  </si>
  <si>
    <t>37189</t>
  </si>
  <si>
    <t>Watauga County</t>
  </si>
  <si>
    <t>37191</t>
  </si>
  <si>
    <t>9.5</t>
  </si>
  <si>
    <t>37193</t>
  </si>
  <si>
    <t>20.2</t>
  </si>
  <si>
    <t>37195</t>
  </si>
  <si>
    <t>37197</t>
  </si>
  <si>
    <t>Yadkin County</t>
  </si>
  <si>
    <t>5.3</t>
  </si>
  <si>
    <t>37199</t>
  </si>
  <si>
    <t>Yancey County</t>
  </si>
  <si>
    <t>38001</t>
  </si>
  <si>
    <t>38003</t>
  </si>
  <si>
    <t>Barnes County</t>
  </si>
  <si>
    <t>38005</t>
  </si>
  <si>
    <t>Benson County</t>
  </si>
  <si>
    <t>38007</t>
  </si>
  <si>
    <t>Billings County</t>
  </si>
  <si>
    <t>38009</t>
  </si>
  <si>
    <t>Bottineau County</t>
  </si>
  <si>
    <t>38011</t>
  </si>
  <si>
    <t>Bowman County</t>
  </si>
  <si>
    <t>38013</t>
  </si>
  <si>
    <t>38015</t>
  </si>
  <si>
    <t>Burleigh County</t>
  </si>
  <si>
    <t>38017</t>
  </si>
  <si>
    <t>38019</t>
  </si>
  <si>
    <t>Cavalier County</t>
  </si>
  <si>
    <t>38021</t>
  </si>
  <si>
    <t>Dickey County</t>
  </si>
  <si>
    <t>38023</t>
  </si>
  <si>
    <t>Divide County</t>
  </si>
  <si>
    <t>38025</t>
  </si>
  <si>
    <t>Dunn County</t>
  </si>
  <si>
    <t>38027</t>
  </si>
  <si>
    <t>38029</t>
  </si>
  <si>
    <t>Emmons County</t>
  </si>
  <si>
    <t>38031</t>
  </si>
  <si>
    <t>Foster County</t>
  </si>
  <si>
    <t>38033</t>
  </si>
  <si>
    <t>38035</t>
  </si>
  <si>
    <t>Grand Forks County</t>
  </si>
  <si>
    <t>38037</t>
  </si>
  <si>
    <t>38039</t>
  </si>
  <si>
    <t>Griggs County</t>
  </si>
  <si>
    <t>38041</t>
  </si>
  <si>
    <t>Hettinger County</t>
  </si>
  <si>
    <t>38043</t>
  </si>
  <si>
    <t>Kidder County</t>
  </si>
  <si>
    <t>38045</t>
  </si>
  <si>
    <t>LaMoure County</t>
  </si>
  <si>
    <t>38047</t>
  </si>
  <si>
    <t>38049</t>
  </si>
  <si>
    <t>38051</t>
  </si>
  <si>
    <t>38053</t>
  </si>
  <si>
    <t>McKenzie County</t>
  </si>
  <si>
    <t>38055</t>
  </si>
  <si>
    <t>38057</t>
  </si>
  <si>
    <t>38059</t>
  </si>
  <si>
    <t>38061</t>
  </si>
  <si>
    <t>Mountrail County</t>
  </si>
  <si>
    <t>38063</t>
  </si>
  <si>
    <t>38065</t>
  </si>
  <si>
    <t>Oliver County</t>
  </si>
  <si>
    <t>38067</t>
  </si>
  <si>
    <t>Pembina County</t>
  </si>
  <si>
    <t>38069</t>
  </si>
  <si>
    <t>38071</t>
  </si>
  <si>
    <t>38073</t>
  </si>
  <si>
    <t>Ransom County</t>
  </si>
  <si>
    <t>38075</t>
  </si>
  <si>
    <t>38077</t>
  </si>
  <si>
    <t>38079</t>
  </si>
  <si>
    <t>Rolette County</t>
  </si>
  <si>
    <t>38081</t>
  </si>
  <si>
    <t>Sargent County</t>
  </si>
  <si>
    <t>38083</t>
  </si>
  <si>
    <t>38085</t>
  </si>
  <si>
    <t>38087</t>
  </si>
  <si>
    <t>Slope County</t>
  </si>
  <si>
    <t>38089</t>
  </si>
  <si>
    <t>38091</t>
  </si>
  <si>
    <t>38093</t>
  </si>
  <si>
    <t>Stutsman County</t>
  </si>
  <si>
    <t>38095</t>
  </si>
  <si>
    <t>Towner County</t>
  </si>
  <si>
    <t>38097</t>
  </si>
  <si>
    <t>Traill County</t>
  </si>
  <si>
    <t>38099</t>
  </si>
  <si>
    <t>Walsh County</t>
  </si>
  <si>
    <t>38101</t>
  </si>
  <si>
    <t>Ward County</t>
  </si>
  <si>
    <t>38103</t>
  </si>
  <si>
    <t>38105</t>
  </si>
  <si>
    <t>Williams County</t>
  </si>
  <si>
    <t>39.1</t>
  </si>
  <si>
    <t>39001</t>
  </si>
  <si>
    <t>39003</t>
  </si>
  <si>
    <t>39005</t>
  </si>
  <si>
    <t>Ashland County</t>
  </si>
  <si>
    <t>39007</t>
  </si>
  <si>
    <t>Ashtabula County</t>
  </si>
  <si>
    <t>39009</t>
  </si>
  <si>
    <t>Athens County</t>
  </si>
  <si>
    <t>39011</t>
  </si>
  <si>
    <t>Auglaize County</t>
  </si>
  <si>
    <t>39013</t>
  </si>
  <si>
    <t>Belmont County</t>
  </si>
  <si>
    <t>39015</t>
  </si>
  <si>
    <t>39017</t>
  </si>
  <si>
    <t>39019</t>
  </si>
  <si>
    <t>39021</t>
  </si>
  <si>
    <t>39023</t>
  </si>
  <si>
    <t>39025</t>
  </si>
  <si>
    <t>Clermont County</t>
  </si>
  <si>
    <t>39027</t>
  </si>
  <si>
    <t>39029</t>
  </si>
  <si>
    <t>Columbiana County</t>
  </si>
  <si>
    <t>39031</t>
  </si>
  <si>
    <t>Coshocton County</t>
  </si>
  <si>
    <t>39033</t>
  </si>
  <si>
    <t>39035</t>
  </si>
  <si>
    <t>Cuyahoga County</t>
  </si>
  <si>
    <t>44.1</t>
  </si>
  <si>
    <t>39037</t>
  </si>
  <si>
    <t>Darke County</t>
  </si>
  <si>
    <t>39039</t>
  </si>
  <si>
    <t>Defiance County</t>
  </si>
  <si>
    <t>39041</t>
  </si>
  <si>
    <t>39043</t>
  </si>
  <si>
    <t>39045</t>
  </si>
  <si>
    <t>39047</t>
  </si>
  <si>
    <t>39049</t>
  </si>
  <si>
    <t>32.8</t>
  </si>
  <si>
    <t>39051</t>
  </si>
  <si>
    <t>39053</t>
  </si>
  <si>
    <t>Gallia County</t>
  </si>
  <si>
    <t>39055</t>
  </si>
  <si>
    <t>Geauga County</t>
  </si>
  <si>
    <t>39057</t>
  </si>
  <si>
    <t>39059</t>
  </si>
  <si>
    <t>Guernsey County</t>
  </si>
  <si>
    <t>39061</t>
  </si>
  <si>
    <t>52.0</t>
  </si>
  <si>
    <t>39063</t>
  </si>
  <si>
    <t>39065</t>
  </si>
  <si>
    <t>39067</t>
  </si>
  <si>
    <t>39069</t>
  </si>
  <si>
    <t>39071</t>
  </si>
  <si>
    <t>Highland County</t>
  </si>
  <si>
    <t>39073</t>
  </si>
  <si>
    <t>Hocking County</t>
  </si>
  <si>
    <t>39075</t>
  </si>
  <si>
    <t>39077</t>
  </si>
  <si>
    <t>39079</t>
  </si>
  <si>
    <t>39081</t>
  </si>
  <si>
    <t>39083</t>
  </si>
  <si>
    <t>39085</t>
  </si>
  <si>
    <t>39087</t>
  </si>
  <si>
    <t>39089</t>
  </si>
  <si>
    <t>Licking County</t>
  </si>
  <si>
    <t>2.2</t>
  </si>
  <si>
    <t>39091</t>
  </si>
  <si>
    <t>39093</t>
  </si>
  <si>
    <t>Lorain County</t>
  </si>
  <si>
    <t>39095</t>
  </si>
  <si>
    <t>39097</t>
  </si>
  <si>
    <t>39099</t>
  </si>
  <si>
    <t>Mahoning County</t>
  </si>
  <si>
    <t>39101</t>
  </si>
  <si>
    <t>39103</t>
  </si>
  <si>
    <t>Medina County</t>
  </si>
  <si>
    <t>39105</t>
  </si>
  <si>
    <t>Meigs County</t>
  </si>
  <si>
    <t>39107</t>
  </si>
  <si>
    <t>39109</t>
  </si>
  <si>
    <t>39111</t>
  </si>
  <si>
    <t>39113</t>
  </si>
  <si>
    <t>39115</t>
  </si>
  <si>
    <t>39117</t>
  </si>
  <si>
    <t>Morrow County</t>
  </si>
  <si>
    <t>39119</t>
  </si>
  <si>
    <t>Muskingum County</t>
  </si>
  <si>
    <t>39121</t>
  </si>
  <si>
    <t>39123</t>
  </si>
  <si>
    <t>39125</t>
  </si>
  <si>
    <t>39127</t>
  </si>
  <si>
    <t>39129</t>
  </si>
  <si>
    <t>Pickaway County</t>
  </si>
  <si>
    <t>39131</t>
  </si>
  <si>
    <t>39133</t>
  </si>
  <si>
    <t>Portage County</t>
  </si>
  <si>
    <t>39135</t>
  </si>
  <si>
    <t>Preble County</t>
  </si>
  <si>
    <t>39137</t>
  </si>
  <si>
    <t>39139</t>
  </si>
  <si>
    <t>39141</t>
  </si>
  <si>
    <t>Ross County</t>
  </si>
  <si>
    <t>39143</t>
  </si>
  <si>
    <t>Sandusky County</t>
  </si>
  <si>
    <t>39145</t>
  </si>
  <si>
    <t>Scioto County</t>
  </si>
  <si>
    <t>39147</t>
  </si>
  <si>
    <t>39149</t>
  </si>
  <si>
    <t>39151</t>
  </si>
  <si>
    <t>39153</t>
  </si>
  <si>
    <t>39155</t>
  </si>
  <si>
    <t>Trumbull County</t>
  </si>
  <si>
    <t>39157</t>
  </si>
  <si>
    <t>Tuscarawas County</t>
  </si>
  <si>
    <t>39159</t>
  </si>
  <si>
    <t>39161</t>
  </si>
  <si>
    <t>Van Wert County</t>
  </si>
  <si>
    <t>39163</t>
  </si>
  <si>
    <t>Vinton County</t>
  </si>
  <si>
    <t>39165</t>
  </si>
  <si>
    <t>39167</t>
  </si>
  <si>
    <t>39169</t>
  </si>
  <si>
    <t>39171</t>
  </si>
  <si>
    <t>39173</t>
  </si>
  <si>
    <t>Wood County</t>
  </si>
  <si>
    <t>39175</t>
  </si>
  <si>
    <t>Wyandot County</t>
  </si>
  <si>
    <t>40001</t>
  </si>
  <si>
    <t>40003</t>
  </si>
  <si>
    <t>Alfalfa County</t>
  </si>
  <si>
    <t>40005</t>
  </si>
  <si>
    <t>Atoka County</t>
  </si>
  <si>
    <t>40007</t>
  </si>
  <si>
    <t>Beaver County</t>
  </si>
  <si>
    <t>40009</t>
  </si>
  <si>
    <t>Beckham County</t>
  </si>
  <si>
    <t>40011</t>
  </si>
  <si>
    <t>40013</t>
  </si>
  <si>
    <t>40015</t>
  </si>
  <si>
    <t>Caddo County</t>
  </si>
  <si>
    <t>40017</t>
  </si>
  <si>
    <t>Canadian County</t>
  </si>
  <si>
    <t>40019</t>
  </si>
  <si>
    <t>40021</t>
  </si>
  <si>
    <t>40023</t>
  </si>
  <si>
    <t>40025</t>
  </si>
  <si>
    <t>Cimarron County</t>
  </si>
  <si>
    <t>40027</t>
  </si>
  <si>
    <t>40029</t>
  </si>
  <si>
    <t>Coal County</t>
  </si>
  <si>
    <t>40031</t>
  </si>
  <si>
    <t>40033</t>
  </si>
  <si>
    <t>Cotton County</t>
  </si>
  <si>
    <t>40035</t>
  </si>
  <si>
    <t>Craig County</t>
  </si>
  <si>
    <t>40037</t>
  </si>
  <si>
    <t>Creek County</t>
  </si>
  <si>
    <t>40039</t>
  </si>
  <si>
    <t>40041</t>
  </si>
  <si>
    <t>40043</t>
  </si>
  <si>
    <t>Dewey County</t>
  </si>
  <si>
    <t>40045</t>
  </si>
  <si>
    <t>40047</t>
  </si>
  <si>
    <t>40049</t>
  </si>
  <si>
    <t>Garvin County</t>
  </si>
  <si>
    <t>40051</t>
  </si>
  <si>
    <t>40053</t>
  </si>
  <si>
    <t>40055</t>
  </si>
  <si>
    <t>Greer County</t>
  </si>
  <si>
    <t>40057</t>
  </si>
  <si>
    <t>Harmon County</t>
  </si>
  <si>
    <t>40059</t>
  </si>
  <si>
    <t>40061</t>
  </si>
  <si>
    <t>40063</t>
  </si>
  <si>
    <t>Hughes County</t>
  </si>
  <si>
    <t>40065</t>
  </si>
  <si>
    <t>40067</t>
  </si>
  <si>
    <t>40069</t>
  </si>
  <si>
    <t>40071</t>
  </si>
  <si>
    <t>Kay County</t>
  </si>
  <si>
    <t>40073</t>
  </si>
  <si>
    <t>Kingfisher County</t>
  </si>
  <si>
    <t>40075</t>
  </si>
  <si>
    <t>40077</t>
  </si>
  <si>
    <t>Latimer County</t>
  </si>
  <si>
    <t>40079</t>
  </si>
  <si>
    <t>Le Flore County</t>
  </si>
  <si>
    <t>40081</t>
  </si>
  <si>
    <t>40083</t>
  </si>
  <si>
    <t>40085</t>
  </si>
  <si>
    <t>Love County</t>
  </si>
  <si>
    <t>40087</t>
  </si>
  <si>
    <t>McClain County</t>
  </si>
  <si>
    <t>40089</t>
  </si>
  <si>
    <t>McCurtain County</t>
  </si>
  <si>
    <t>40091</t>
  </si>
  <si>
    <t>40093</t>
  </si>
  <si>
    <t>Major County</t>
  </si>
  <si>
    <t>40095</t>
  </si>
  <si>
    <t>40097</t>
  </si>
  <si>
    <t>Mayes County</t>
  </si>
  <si>
    <t>40099</t>
  </si>
  <si>
    <t>40101</t>
  </si>
  <si>
    <t>Muskogee County</t>
  </si>
  <si>
    <t>40103</t>
  </si>
  <si>
    <t>40105</t>
  </si>
  <si>
    <t>Nowata County</t>
  </si>
  <si>
    <t>40107</t>
  </si>
  <si>
    <t>Okfuskee County</t>
  </si>
  <si>
    <t>40109</t>
  </si>
  <si>
    <t>Oklahoma County</t>
  </si>
  <si>
    <t>40111</t>
  </si>
  <si>
    <t>Okmulgee County</t>
  </si>
  <si>
    <t>40113</t>
  </si>
  <si>
    <t>40115</t>
  </si>
  <si>
    <t>40117</t>
  </si>
  <si>
    <t>40119</t>
  </si>
  <si>
    <t>Payne County</t>
  </si>
  <si>
    <t>40121</t>
  </si>
  <si>
    <t>Pittsburg County</t>
  </si>
  <si>
    <t>40123</t>
  </si>
  <si>
    <t>40.6</t>
  </si>
  <si>
    <t>40125</t>
  </si>
  <si>
    <t>40127</t>
  </si>
  <si>
    <t>Pushmataha County</t>
  </si>
  <si>
    <t>40129</t>
  </si>
  <si>
    <t>Roger Mills County</t>
  </si>
  <si>
    <t>40131</t>
  </si>
  <si>
    <t>Rogers County</t>
  </si>
  <si>
    <t>40133</t>
  </si>
  <si>
    <t>40135</t>
  </si>
  <si>
    <t>Sequoyah County</t>
  </si>
  <si>
    <t>40137</t>
  </si>
  <si>
    <t>40139</t>
  </si>
  <si>
    <t>40141</t>
  </si>
  <si>
    <t>Tillman County</t>
  </si>
  <si>
    <t>40143</t>
  </si>
  <si>
    <t>Tulsa County</t>
  </si>
  <si>
    <t>40145</t>
  </si>
  <si>
    <t>Wagoner County</t>
  </si>
  <si>
    <t>40147</t>
  </si>
  <si>
    <t>40149</t>
  </si>
  <si>
    <t>Washita County</t>
  </si>
  <si>
    <t>40151</t>
  </si>
  <si>
    <t>Woods County</t>
  </si>
  <si>
    <t>40153</t>
  </si>
  <si>
    <t>Woodward County</t>
  </si>
  <si>
    <t>41001</t>
  </si>
  <si>
    <t>41003</t>
  </si>
  <si>
    <t>41005</t>
  </si>
  <si>
    <t>Clackamas County</t>
  </si>
  <si>
    <t>41007</t>
  </si>
  <si>
    <t>Clatsop County</t>
  </si>
  <si>
    <t>41009</t>
  </si>
  <si>
    <t>41011</t>
  </si>
  <si>
    <t>41013</t>
  </si>
  <si>
    <t>Crook County</t>
  </si>
  <si>
    <t>41015</t>
  </si>
  <si>
    <t>41017</t>
  </si>
  <si>
    <t>Deschutes County</t>
  </si>
  <si>
    <t>41019</t>
  </si>
  <si>
    <t>41021</t>
  </si>
  <si>
    <t>Gilliam County</t>
  </si>
  <si>
    <t>41023</t>
  </si>
  <si>
    <t>41025</t>
  </si>
  <si>
    <t>Harney County</t>
  </si>
  <si>
    <t>55.4</t>
  </si>
  <si>
    <t>41027</t>
  </si>
  <si>
    <t>Hood River County</t>
  </si>
  <si>
    <t>41029</t>
  </si>
  <si>
    <t>41031</t>
  </si>
  <si>
    <t>41033</t>
  </si>
  <si>
    <t>Josephine County</t>
  </si>
  <si>
    <t>41035</t>
  </si>
  <si>
    <t>Klamath County</t>
  </si>
  <si>
    <t>41037</t>
  </si>
  <si>
    <t>41039</t>
  </si>
  <si>
    <t>22.6</t>
  </si>
  <si>
    <t>41041</t>
  </si>
  <si>
    <t>41043</t>
  </si>
  <si>
    <t>41045</t>
  </si>
  <si>
    <t>Malheur County</t>
  </si>
  <si>
    <t>41047</t>
  </si>
  <si>
    <t>41049</t>
  </si>
  <si>
    <t>41051</t>
  </si>
  <si>
    <t>Multnomah County</t>
  </si>
  <si>
    <t>57.0</t>
  </si>
  <si>
    <t>41053</t>
  </si>
  <si>
    <t>41055</t>
  </si>
  <si>
    <t>41057</t>
  </si>
  <si>
    <t>Tillamook County</t>
  </si>
  <si>
    <t>41059</t>
  </si>
  <si>
    <t>Umatilla County</t>
  </si>
  <si>
    <t>41061</t>
  </si>
  <si>
    <t>41063</t>
  </si>
  <si>
    <t>Wallowa County</t>
  </si>
  <si>
    <t>41065</t>
  </si>
  <si>
    <t>Wasco County</t>
  </si>
  <si>
    <t>45.7</t>
  </si>
  <si>
    <t>41067</t>
  </si>
  <si>
    <t>41069</t>
  </si>
  <si>
    <t>41071</t>
  </si>
  <si>
    <t>Yamhill County</t>
  </si>
  <si>
    <t>42001</t>
  </si>
  <si>
    <t>42003</t>
  </si>
  <si>
    <t>Allegheny County</t>
  </si>
  <si>
    <t>42005</t>
  </si>
  <si>
    <t>Armstrong County</t>
  </si>
  <si>
    <t>42007</t>
  </si>
  <si>
    <t>42009</t>
  </si>
  <si>
    <t>Bedford County</t>
  </si>
  <si>
    <t>42011</t>
  </si>
  <si>
    <t>Berks County</t>
  </si>
  <si>
    <t>42013</t>
  </si>
  <si>
    <t>Blair County</t>
  </si>
  <si>
    <t>42015</t>
  </si>
  <si>
    <t>42017</t>
  </si>
  <si>
    <t>Bucks County</t>
  </si>
  <si>
    <t>42019</t>
  </si>
  <si>
    <t>42021</t>
  </si>
  <si>
    <t>Cambria County</t>
  </si>
  <si>
    <t>42023</t>
  </si>
  <si>
    <t>Cameron County</t>
  </si>
  <si>
    <t>42025</t>
  </si>
  <si>
    <t>42027</t>
  </si>
  <si>
    <t>Centre County</t>
  </si>
  <si>
    <t>42029</t>
  </si>
  <si>
    <t>Chester County</t>
  </si>
  <si>
    <t>42031</t>
  </si>
  <si>
    <t>Clarion County</t>
  </si>
  <si>
    <t>42033</t>
  </si>
  <si>
    <t>Clearfield County</t>
  </si>
  <si>
    <t>42035</t>
  </si>
  <si>
    <t>42037</t>
  </si>
  <si>
    <t>42039</t>
  </si>
  <si>
    <t>42041</t>
  </si>
  <si>
    <t>42043</t>
  </si>
  <si>
    <t>Dauphin County</t>
  </si>
  <si>
    <t>38.9</t>
  </si>
  <si>
    <t>42045</t>
  </si>
  <si>
    <t>42047</t>
  </si>
  <si>
    <t>42049</t>
  </si>
  <si>
    <t>42051</t>
  </si>
  <si>
    <t>42053</t>
  </si>
  <si>
    <t>Forest County</t>
  </si>
  <si>
    <t>42055</t>
  </si>
  <si>
    <t>42057</t>
  </si>
  <si>
    <t>42059</t>
  </si>
  <si>
    <t>42061</t>
  </si>
  <si>
    <t>Huntingdon County</t>
  </si>
  <si>
    <t>42063</t>
  </si>
  <si>
    <t>Indiana County</t>
  </si>
  <si>
    <t>42065</t>
  </si>
  <si>
    <t>42067</t>
  </si>
  <si>
    <t>Juniata County</t>
  </si>
  <si>
    <t>42069</t>
  </si>
  <si>
    <t>Lackawanna County</t>
  </si>
  <si>
    <t>42071</t>
  </si>
  <si>
    <t>42073</t>
  </si>
  <si>
    <t>42075</t>
  </si>
  <si>
    <t>Lebanon County</t>
  </si>
  <si>
    <t>42077</t>
  </si>
  <si>
    <t>Lehigh County</t>
  </si>
  <si>
    <t>48.6</t>
  </si>
  <si>
    <t>42079</t>
  </si>
  <si>
    <t>Luzerne County</t>
  </si>
  <si>
    <t>42081</t>
  </si>
  <si>
    <t>Lycoming County</t>
  </si>
  <si>
    <t>42083</t>
  </si>
  <si>
    <t>McKean County</t>
  </si>
  <si>
    <t>42085</t>
  </si>
  <si>
    <t>42087</t>
  </si>
  <si>
    <t>Mifflin County</t>
  </si>
  <si>
    <t>42089</t>
  </si>
  <si>
    <t>42091</t>
  </si>
  <si>
    <t>42093</t>
  </si>
  <si>
    <t>Montour County</t>
  </si>
  <si>
    <t>172.5</t>
  </si>
  <si>
    <t>42095</t>
  </si>
  <si>
    <t>23.8</t>
  </si>
  <si>
    <t>42097</t>
  </si>
  <si>
    <t>Northumberland County</t>
  </si>
  <si>
    <t>42099</t>
  </si>
  <si>
    <t>42101</t>
  </si>
  <si>
    <t>Philadelphia County</t>
  </si>
  <si>
    <t>38.3</t>
  </si>
  <si>
    <t>42103</t>
  </si>
  <si>
    <t>42105</t>
  </si>
  <si>
    <t>Potter County</t>
  </si>
  <si>
    <t>42107</t>
  </si>
  <si>
    <t>Schuylkill County</t>
  </si>
  <si>
    <t>42109</t>
  </si>
  <si>
    <t>Snyder County</t>
  </si>
  <si>
    <t>42111</t>
  </si>
  <si>
    <t>42113</t>
  </si>
  <si>
    <t>42115</t>
  </si>
  <si>
    <t>Susquehanna County</t>
  </si>
  <si>
    <t>42117</t>
  </si>
  <si>
    <t>42119</t>
  </si>
  <si>
    <t>42121</t>
  </si>
  <si>
    <t>Venango County</t>
  </si>
  <si>
    <t>42123</t>
  </si>
  <si>
    <t>42125</t>
  </si>
  <si>
    <t>42127</t>
  </si>
  <si>
    <t>42129</t>
  </si>
  <si>
    <t>Westmoreland County</t>
  </si>
  <si>
    <t>42131</t>
  </si>
  <si>
    <t>42133</t>
  </si>
  <si>
    <t>44001</t>
  </si>
  <si>
    <t>59.8</t>
  </si>
  <si>
    <t>44003</t>
  </si>
  <si>
    <t>44005</t>
  </si>
  <si>
    <t>Newport County</t>
  </si>
  <si>
    <t>44007</t>
  </si>
  <si>
    <t>Providence County</t>
  </si>
  <si>
    <t>44009</t>
  </si>
  <si>
    <t>45001</t>
  </si>
  <si>
    <t>Abbeville County</t>
  </si>
  <si>
    <t>45003</t>
  </si>
  <si>
    <t>Aiken County</t>
  </si>
  <si>
    <t>45005</t>
  </si>
  <si>
    <t>Allendale County</t>
  </si>
  <si>
    <t>45007</t>
  </si>
  <si>
    <t>45009</t>
  </si>
  <si>
    <t>Bamberg County</t>
  </si>
  <si>
    <t>45011</t>
  </si>
  <si>
    <t>Barnwell County</t>
  </si>
  <si>
    <t>45013</t>
  </si>
  <si>
    <t>29.9</t>
  </si>
  <si>
    <t>45015</t>
  </si>
  <si>
    <t>Berkeley County</t>
  </si>
  <si>
    <t>45017</t>
  </si>
  <si>
    <t>45019</t>
  </si>
  <si>
    <t>Charleston County</t>
  </si>
  <si>
    <t>58.3</t>
  </si>
  <si>
    <t>45021</t>
  </si>
  <si>
    <t>45023</t>
  </si>
  <si>
    <t>45025</t>
  </si>
  <si>
    <t>Chesterfield County</t>
  </si>
  <si>
    <t>45027</t>
  </si>
  <si>
    <t>Clarendon County</t>
  </si>
  <si>
    <t>45029</t>
  </si>
  <si>
    <t>Colleton County</t>
  </si>
  <si>
    <t>45031</t>
  </si>
  <si>
    <t>Darlington County</t>
  </si>
  <si>
    <t>45033</t>
  </si>
  <si>
    <t>Dillon County</t>
  </si>
  <si>
    <t>45035</t>
  </si>
  <si>
    <t>45037</t>
  </si>
  <si>
    <t>Edgefield County</t>
  </si>
  <si>
    <t>45039</t>
  </si>
  <si>
    <t>45041</t>
  </si>
  <si>
    <t>Florence County</t>
  </si>
  <si>
    <t>45043</t>
  </si>
  <si>
    <t>Georgetown County</t>
  </si>
  <si>
    <t>45045</t>
  </si>
  <si>
    <t>Greenville County</t>
  </si>
  <si>
    <t>45047</t>
  </si>
  <si>
    <t>45049</t>
  </si>
  <si>
    <t>Hampton County</t>
  </si>
  <si>
    <t>45051</t>
  </si>
  <si>
    <t>Horry County</t>
  </si>
  <si>
    <t>45053</t>
  </si>
  <si>
    <t>45055</t>
  </si>
  <si>
    <t>Kershaw County</t>
  </si>
  <si>
    <t>45057</t>
  </si>
  <si>
    <t>45059</t>
  </si>
  <si>
    <t>45061</t>
  </si>
  <si>
    <t>45063</t>
  </si>
  <si>
    <t>Lexington County</t>
  </si>
  <si>
    <t>45065</t>
  </si>
  <si>
    <t>McCormick County</t>
  </si>
  <si>
    <t>45067</t>
  </si>
  <si>
    <t>45069</t>
  </si>
  <si>
    <t>Marlboro County</t>
  </si>
  <si>
    <t>45071</t>
  </si>
  <si>
    <t>Newberry County</t>
  </si>
  <si>
    <t>45073</t>
  </si>
  <si>
    <t>45075</t>
  </si>
  <si>
    <t>Orangeburg County</t>
  </si>
  <si>
    <t>6.6</t>
  </si>
  <si>
    <t>45077</t>
  </si>
  <si>
    <t>45079</t>
  </si>
  <si>
    <t>45081</t>
  </si>
  <si>
    <t>Saluda County</t>
  </si>
  <si>
    <t>45083</t>
  </si>
  <si>
    <t>Spartanburg County</t>
  </si>
  <si>
    <t>45085</t>
  </si>
  <si>
    <t>45087</t>
  </si>
  <si>
    <t>45089</t>
  </si>
  <si>
    <t>Williamsburg County</t>
  </si>
  <si>
    <t>45091</t>
  </si>
  <si>
    <t>46003</t>
  </si>
  <si>
    <t>Aurora County</t>
  </si>
  <si>
    <t>46005</t>
  </si>
  <si>
    <t>Beadle County</t>
  </si>
  <si>
    <t>46007</t>
  </si>
  <si>
    <t>Bennett County</t>
  </si>
  <si>
    <t>46009</t>
  </si>
  <si>
    <t>Bon Homme County</t>
  </si>
  <si>
    <t>46011</t>
  </si>
  <si>
    <t>Brookings County</t>
  </si>
  <si>
    <t>46013</t>
  </si>
  <si>
    <t>46015</t>
  </si>
  <si>
    <t>Brule County</t>
  </si>
  <si>
    <t>38.1</t>
  </si>
  <si>
    <t>46017</t>
  </si>
  <si>
    <t>46019</t>
  </si>
  <si>
    <t>46021</t>
  </si>
  <si>
    <t>46023</t>
  </si>
  <si>
    <t>Charles Mix County</t>
  </si>
  <si>
    <t>46025</t>
  </si>
  <si>
    <t>46027</t>
  </si>
  <si>
    <t>46029</t>
  </si>
  <si>
    <t>Codington County</t>
  </si>
  <si>
    <t>46031</t>
  </si>
  <si>
    <t>Corson County</t>
  </si>
  <si>
    <t>46033</t>
  </si>
  <si>
    <t>46035</t>
  </si>
  <si>
    <t>Davison County</t>
  </si>
  <si>
    <t>40.3</t>
  </si>
  <si>
    <t>46037</t>
  </si>
  <si>
    <t>Day County</t>
  </si>
  <si>
    <t>46039</t>
  </si>
  <si>
    <t>46041</t>
  </si>
  <si>
    <t>46043</t>
  </si>
  <si>
    <t>46045</t>
  </si>
  <si>
    <t>Edmunds County</t>
  </si>
  <si>
    <t>46047</t>
  </si>
  <si>
    <t>Fall River County</t>
  </si>
  <si>
    <t>46049</t>
  </si>
  <si>
    <t>Faulk County</t>
  </si>
  <si>
    <t>46051</t>
  </si>
  <si>
    <t>46053</t>
  </si>
  <si>
    <t>Gregory County</t>
  </si>
  <si>
    <t>46055</t>
  </si>
  <si>
    <t>Haakon County</t>
  </si>
  <si>
    <t>46057</t>
  </si>
  <si>
    <t>Hamlin County</t>
  </si>
  <si>
    <t>46059</t>
  </si>
  <si>
    <t>Hand County</t>
  </si>
  <si>
    <t>46061</t>
  </si>
  <si>
    <t>Hanson County</t>
  </si>
  <si>
    <t>46063</t>
  </si>
  <si>
    <t>46065</t>
  </si>
  <si>
    <t>46067</t>
  </si>
  <si>
    <t>Hutchinson County</t>
  </si>
  <si>
    <t>46069</t>
  </si>
  <si>
    <t>46071</t>
  </si>
  <si>
    <t>46073</t>
  </si>
  <si>
    <t>Jerauld County</t>
  </si>
  <si>
    <t>46075</t>
  </si>
  <si>
    <t>46077</t>
  </si>
  <si>
    <t>Kingsbury County</t>
  </si>
  <si>
    <t>46079</t>
  </si>
  <si>
    <t>46081</t>
  </si>
  <si>
    <t>46083</t>
  </si>
  <si>
    <t>37.7</t>
  </si>
  <si>
    <t>46085</t>
  </si>
  <si>
    <t>Lyman County</t>
  </si>
  <si>
    <t>46087</t>
  </si>
  <si>
    <t>McCook County</t>
  </si>
  <si>
    <t>46089</t>
  </si>
  <si>
    <t>46091</t>
  </si>
  <si>
    <t>46093</t>
  </si>
  <si>
    <t>46095</t>
  </si>
  <si>
    <t>Mellette County</t>
  </si>
  <si>
    <t>46097</t>
  </si>
  <si>
    <t>Miner County</t>
  </si>
  <si>
    <t>46099</t>
  </si>
  <si>
    <t>Minnehaha County</t>
  </si>
  <si>
    <t>46101</t>
  </si>
  <si>
    <t>Moody County</t>
  </si>
  <si>
    <t>46102</t>
  </si>
  <si>
    <t>Oglala Lakota County</t>
  </si>
  <si>
    <t>46103</t>
  </si>
  <si>
    <t>46105</t>
  </si>
  <si>
    <t>46107</t>
  </si>
  <si>
    <t>46109</t>
  </si>
  <si>
    <t>Roberts County</t>
  </si>
  <si>
    <t>46111</t>
  </si>
  <si>
    <t>Sanborn County</t>
  </si>
  <si>
    <t>46115</t>
  </si>
  <si>
    <t>Spink County</t>
  </si>
  <si>
    <t>46117</t>
  </si>
  <si>
    <t>Stanley County</t>
  </si>
  <si>
    <t>64.3</t>
  </si>
  <si>
    <t>46119</t>
  </si>
  <si>
    <t>Sully County</t>
  </si>
  <si>
    <t>46121</t>
  </si>
  <si>
    <t>46123</t>
  </si>
  <si>
    <t>Tripp County</t>
  </si>
  <si>
    <t>46125</t>
  </si>
  <si>
    <t>46127</t>
  </si>
  <si>
    <t>46129</t>
  </si>
  <si>
    <t>Walworth County</t>
  </si>
  <si>
    <t>46135</t>
  </si>
  <si>
    <t>Yankton County</t>
  </si>
  <si>
    <t>46137</t>
  </si>
  <si>
    <t>Ziebach County</t>
  </si>
  <si>
    <t>47001</t>
  </si>
  <si>
    <t>47003</t>
  </si>
  <si>
    <t>47005</t>
  </si>
  <si>
    <t>47007</t>
  </si>
  <si>
    <t>Bledsoe County</t>
  </si>
  <si>
    <t>47009</t>
  </si>
  <si>
    <t>47011</t>
  </si>
  <si>
    <t>47013</t>
  </si>
  <si>
    <t>47015</t>
  </si>
  <si>
    <t>Cannon County</t>
  </si>
  <si>
    <t>47017</t>
  </si>
  <si>
    <t>47019</t>
  </si>
  <si>
    <t>47021</t>
  </si>
  <si>
    <t>Cheatham County</t>
  </si>
  <si>
    <t>47023</t>
  </si>
  <si>
    <t>47025</t>
  </si>
  <si>
    <t>47027</t>
  </si>
  <si>
    <t>47029</t>
  </si>
  <si>
    <t>Cocke County</t>
  </si>
  <si>
    <t>47031</t>
  </si>
  <si>
    <t>47033</t>
  </si>
  <si>
    <t>Crockett County</t>
  </si>
  <si>
    <t>47035</t>
  </si>
  <si>
    <t>47037</t>
  </si>
  <si>
    <t>47039</t>
  </si>
  <si>
    <t>47041</t>
  </si>
  <si>
    <t>47043</t>
  </si>
  <si>
    <t>Dickson County</t>
  </si>
  <si>
    <t>47045</t>
  </si>
  <si>
    <t>Dyer County</t>
  </si>
  <si>
    <t>47047</t>
  </si>
  <si>
    <t>47049</t>
  </si>
  <si>
    <t>Fentress County</t>
  </si>
  <si>
    <t>47051</t>
  </si>
  <si>
    <t>47053</t>
  </si>
  <si>
    <t>47055</t>
  </si>
  <si>
    <t>Giles County</t>
  </si>
  <si>
    <t>47057</t>
  </si>
  <si>
    <t>Grainger County</t>
  </si>
  <si>
    <t>47059</t>
  </si>
  <si>
    <t>47061</t>
  </si>
  <si>
    <t>47063</t>
  </si>
  <si>
    <t>Hamblen County</t>
  </si>
  <si>
    <t>47065</t>
  </si>
  <si>
    <t>47067</t>
  </si>
  <si>
    <t>47069</t>
  </si>
  <si>
    <t>Hardeman County</t>
  </si>
  <si>
    <t>47071</t>
  </si>
  <si>
    <t>47073</t>
  </si>
  <si>
    <t>Hawkins County</t>
  </si>
  <si>
    <t>47075</t>
  </si>
  <si>
    <t>47077</t>
  </si>
  <si>
    <t>47079</t>
  </si>
  <si>
    <t>47081</t>
  </si>
  <si>
    <t>47083</t>
  </si>
  <si>
    <t>47085</t>
  </si>
  <si>
    <t>47087</t>
  </si>
  <si>
    <t>47089</t>
  </si>
  <si>
    <t>47091</t>
  </si>
  <si>
    <t>47093</t>
  </si>
  <si>
    <t>47095</t>
  </si>
  <si>
    <t>47097</t>
  </si>
  <si>
    <t>47099</t>
  </si>
  <si>
    <t>47101</t>
  </si>
  <si>
    <t>47103</t>
  </si>
  <si>
    <t>47105</t>
  </si>
  <si>
    <t>Loudon County</t>
  </si>
  <si>
    <t>47107</t>
  </si>
  <si>
    <t>McMinn County</t>
  </si>
  <si>
    <t>47109</t>
  </si>
  <si>
    <t>McNairy County</t>
  </si>
  <si>
    <t>47111</t>
  </si>
  <si>
    <t>47113</t>
  </si>
  <si>
    <t>54.0</t>
  </si>
  <si>
    <t>47115</t>
  </si>
  <si>
    <t>47117</t>
  </si>
  <si>
    <t>47119</t>
  </si>
  <si>
    <t>Maury County</t>
  </si>
  <si>
    <t>47121</t>
  </si>
  <si>
    <t>47123</t>
  </si>
  <si>
    <t>47125</t>
  </si>
  <si>
    <t>47127</t>
  </si>
  <si>
    <t>47129</t>
  </si>
  <si>
    <t>47131</t>
  </si>
  <si>
    <t>Obion County</t>
  </si>
  <si>
    <t>47133</t>
  </si>
  <si>
    <t>Overton County</t>
  </si>
  <si>
    <t>47135</t>
  </si>
  <si>
    <t>47137</t>
  </si>
  <si>
    <t>Pickett County</t>
  </si>
  <si>
    <t>47139</t>
  </si>
  <si>
    <t>47141</t>
  </si>
  <si>
    <t>47143</t>
  </si>
  <si>
    <t>Rhea County</t>
  </si>
  <si>
    <t>47145</t>
  </si>
  <si>
    <t>Roane County</t>
  </si>
  <si>
    <t>47147</t>
  </si>
  <si>
    <t>47149</t>
  </si>
  <si>
    <t>47151</t>
  </si>
  <si>
    <t>47153</t>
  </si>
  <si>
    <t>Sequatchie County</t>
  </si>
  <si>
    <t>47155</t>
  </si>
  <si>
    <t>47157</t>
  </si>
  <si>
    <t>35.7</t>
  </si>
  <si>
    <t>47159</t>
  </si>
  <si>
    <t>47161</t>
  </si>
  <si>
    <t>47163</t>
  </si>
  <si>
    <t>47165</t>
  </si>
  <si>
    <t>47167</t>
  </si>
  <si>
    <t>47169</t>
  </si>
  <si>
    <t>Trousdale County</t>
  </si>
  <si>
    <t>47171</t>
  </si>
  <si>
    <t>Unicoi County</t>
  </si>
  <si>
    <t>47173</t>
  </si>
  <si>
    <t>47175</t>
  </si>
  <si>
    <t>47177</t>
  </si>
  <si>
    <t>47179</t>
  </si>
  <si>
    <t>47181</t>
  </si>
  <si>
    <t>47183</t>
  </si>
  <si>
    <t>Weakley County</t>
  </si>
  <si>
    <t>47185</t>
  </si>
  <si>
    <t>47187</t>
  </si>
  <si>
    <t>47189</t>
  </si>
  <si>
    <t>48001</t>
  </si>
  <si>
    <t>48003</t>
  </si>
  <si>
    <t>Andrews County</t>
  </si>
  <si>
    <t>48005</t>
  </si>
  <si>
    <t>Angelina County</t>
  </si>
  <si>
    <t>48007</t>
  </si>
  <si>
    <t>Aransas County</t>
  </si>
  <si>
    <t>48009</t>
  </si>
  <si>
    <t>Archer County</t>
  </si>
  <si>
    <t>48011</t>
  </si>
  <si>
    <t>48013</t>
  </si>
  <si>
    <t>Atascosa County</t>
  </si>
  <si>
    <t>48015</t>
  </si>
  <si>
    <t>Austin County</t>
  </si>
  <si>
    <t>48017</t>
  </si>
  <si>
    <t>Bailey County</t>
  </si>
  <si>
    <t>48019</t>
  </si>
  <si>
    <t>Bandera County</t>
  </si>
  <si>
    <t>48021</t>
  </si>
  <si>
    <t>Bastrop County</t>
  </si>
  <si>
    <t>48023</t>
  </si>
  <si>
    <t>Baylor County</t>
  </si>
  <si>
    <t>48025</t>
  </si>
  <si>
    <t>Bee County</t>
  </si>
  <si>
    <t>48027</t>
  </si>
  <si>
    <t>48029</t>
  </si>
  <si>
    <t>Bexar County</t>
  </si>
  <si>
    <t>48031</t>
  </si>
  <si>
    <t>Blanco County</t>
  </si>
  <si>
    <t>48033</t>
  </si>
  <si>
    <t>Borden County</t>
  </si>
  <si>
    <t>48035</t>
  </si>
  <si>
    <t>Bosque County</t>
  </si>
  <si>
    <t>48037</t>
  </si>
  <si>
    <t>Bowie County</t>
  </si>
  <si>
    <t>48039</t>
  </si>
  <si>
    <t>Brazoria County</t>
  </si>
  <si>
    <t>48041</t>
  </si>
  <si>
    <t>Brazos County</t>
  </si>
  <si>
    <t>48043</t>
  </si>
  <si>
    <t>Brewster County</t>
  </si>
  <si>
    <t>48045</t>
  </si>
  <si>
    <t>Briscoe County</t>
  </si>
  <si>
    <t>48047</t>
  </si>
  <si>
    <t>48049</t>
  </si>
  <si>
    <t>48051</t>
  </si>
  <si>
    <t>Burleson County</t>
  </si>
  <si>
    <t>48053</t>
  </si>
  <si>
    <t>Burnet County</t>
  </si>
  <si>
    <t>48055</t>
  </si>
  <si>
    <t>48057</t>
  </si>
  <si>
    <t>48059</t>
  </si>
  <si>
    <t>Callahan County</t>
  </si>
  <si>
    <t>48061</t>
  </si>
  <si>
    <t>48063</t>
  </si>
  <si>
    <t>Camp County</t>
  </si>
  <si>
    <t>48065</t>
  </si>
  <si>
    <t>Carson County</t>
  </si>
  <si>
    <t>48067</t>
  </si>
  <si>
    <t>48069</t>
  </si>
  <si>
    <t>Castro County</t>
  </si>
  <si>
    <t>48071</t>
  </si>
  <si>
    <t>48073</t>
  </si>
  <si>
    <t>48075</t>
  </si>
  <si>
    <t>Childress County</t>
  </si>
  <si>
    <t>48077</t>
  </si>
  <si>
    <t>48079</t>
  </si>
  <si>
    <t>Cochran County</t>
  </si>
  <si>
    <t>48081</t>
  </si>
  <si>
    <t>Coke County</t>
  </si>
  <si>
    <t>48083</t>
  </si>
  <si>
    <t>Coleman County</t>
  </si>
  <si>
    <t>48085</t>
  </si>
  <si>
    <t>Collin County</t>
  </si>
  <si>
    <t>48087</t>
  </si>
  <si>
    <t>Collingsworth County</t>
  </si>
  <si>
    <t>48089</t>
  </si>
  <si>
    <t>Colorado County</t>
  </si>
  <si>
    <t>48091</t>
  </si>
  <si>
    <t>Comal County</t>
  </si>
  <si>
    <t>48093</t>
  </si>
  <si>
    <t>48095</t>
  </si>
  <si>
    <t>Concho County</t>
  </si>
  <si>
    <t>48097</t>
  </si>
  <si>
    <t>Cooke County</t>
  </si>
  <si>
    <t>48099</t>
  </si>
  <si>
    <t>Coryell County</t>
  </si>
  <si>
    <t>48101</t>
  </si>
  <si>
    <t>Cottle County</t>
  </si>
  <si>
    <t>48103</t>
  </si>
  <si>
    <t>Crane County</t>
  </si>
  <si>
    <t>48105</t>
  </si>
  <si>
    <t>48107</t>
  </si>
  <si>
    <t>Crosby County</t>
  </si>
  <si>
    <t>48109</t>
  </si>
  <si>
    <t>Culberson County</t>
  </si>
  <si>
    <t>48111</t>
  </si>
  <si>
    <t>Dallam County</t>
  </si>
  <si>
    <t>48113</t>
  </si>
  <si>
    <t>48115</t>
  </si>
  <si>
    <t>48117</t>
  </si>
  <si>
    <t>Deaf Smith County</t>
  </si>
  <si>
    <t>48119</t>
  </si>
  <si>
    <t>48121</t>
  </si>
  <si>
    <t>Denton County</t>
  </si>
  <si>
    <t>48123</t>
  </si>
  <si>
    <t>DeWitt County</t>
  </si>
  <si>
    <t>48125</t>
  </si>
  <si>
    <t>Dickens County</t>
  </si>
  <si>
    <t>48127</t>
  </si>
  <si>
    <t>Dimmit County</t>
  </si>
  <si>
    <t>48129</t>
  </si>
  <si>
    <t>Donley County</t>
  </si>
  <si>
    <t>48131</t>
  </si>
  <si>
    <t>48133</t>
  </si>
  <si>
    <t>Eastland County</t>
  </si>
  <si>
    <t>48135</t>
  </si>
  <si>
    <t>Ector County</t>
  </si>
  <si>
    <t>48137</t>
  </si>
  <si>
    <t>48139</t>
  </si>
  <si>
    <t>48141</t>
  </si>
  <si>
    <t>48143</t>
  </si>
  <si>
    <t>Erath County</t>
  </si>
  <si>
    <t>48145</t>
  </si>
  <si>
    <t>Falls County</t>
  </si>
  <si>
    <t>48147</t>
  </si>
  <si>
    <t>48149</t>
  </si>
  <si>
    <t>48151</t>
  </si>
  <si>
    <t>Fisher County</t>
  </si>
  <si>
    <t>48153</t>
  </si>
  <si>
    <t>48155</t>
  </si>
  <si>
    <t>Foard County</t>
  </si>
  <si>
    <t>48157</t>
  </si>
  <si>
    <t>Fort Bend County</t>
  </si>
  <si>
    <t>48159</t>
  </si>
  <si>
    <t>48161</t>
  </si>
  <si>
    <t>Freestone County</t>
  </si>
  <si>
    <t>48163</t>
  </si>
  <si>
    <t>Frio County</t>
  </si>
  <si>
    <t>48165</t>
  </si>
  <si>
    <t>Gaines County</t>
  </si>
  <si>
    <t>48167</t>
  </si>
  <si>
    <t>Galveston County</t>
  </si>
  <si>
    <t>48169</t>
  </si>
  <si>
    <t>Garza County</t>
  </si>
  <si>
    <t>48171</t>
  </si>
  <si>
    <t>Gillespie County</t>
  </si>
  <si>
    <t>48173</t>
  </si>
  <si>
    <t>Glasscock County</t>
  </si>
  <si>
    <t>48175</t>
  </si>
  <si>
    <t>Goliad County</t>
  </si>
  <si>
    <t>48177</t>
  </si>
  <si>
    <t>Gonzales County</t>
  </si>
  <si>
    <t>48179</t>
  </si>
  <si>
    <t>48181</t>
  </si>
  <si>
    <t>48183</t>
  </si>
  <si>
    <t>Gregg County</t>
  </si>
  <si>
    <t>48185</t>
  </si>
  <si>
    <t>Grimes County</t>
  </si>
  <si>
    <t>48187</t>
  </si>
  <si>
    <t>48189</t>
  </si>
  <si>
    <t>48191</t>
  </si>
  <si>
    <t>48193</t>
  </si>
  <si>
    <t>48195</t>
  </si>
  <si>
    <t>Hansford County</t>
  </si>
  <si>
    <t>48197</t>
  </si>
  <si>
    <t>48199</t>
  </si>
  <si>
    <t>48201</t>
  </si>
  <si>
    <t>48203</t>
  </si>
  <si>
    <t>48205</t>
  </si>
  <si>
    <t>Hartley County</t>
  </si>
  <si>
    <t>48207</t>
  </si>
  <si>
    <t>48209</t>
  </si>
  <si>
    <t>Hays County</t>
  </si>
  <si>
    <t>48211</t>
  </si>
  <si>
    <t>Hemphill County</t>
  </si>
  <si>
    <t>48213</t>
  </si>
  <si>
    <t>48215</t>
  </si>
  <si>
    <t>48217</t>
  </si>
  <si>
    <t>48219</t>
  </si>
  <si>
    <t>Hockley County</t>
  </si>
  <si>
    <t>48221</t>
  </si>
  <si>
    <t>Hood County</t>
  </si>
  <si>
    <t>48223</t>
  </si>
  <si>
    <t>48225</t>
  </si>
  <si>
    <t>48227</t>
  </si>
  <si>
    <t>48229</t>
  </si>
  <si>
    <t>Hudspeth County</t>
  </si>
  <si>
    <t>48231</t>
  </si>
  <si>
    <t>Hunt County</t>
  </si>
  <si>
    <t>48233</t>
  </si>
  <si>
    <t>48235</t>
  </si>
  <si>
    <t>Irion County</t>
  </si>
  <si>
    <t>48237</t>
  </si>
  <si>
    <t>Jack County</t>
  </si>
  <si>
    <t>48239</t>
  </si>
  <si>
    <t>48241</t>
  </si>
  <si>
    <t>48243</t>
  </si>
  <si>
    <t>48245</t>
  </si>
  <si>
    <t>48247</t>
  </si>
  <si>
    <t>Jim Hogg County</t>
  </si>
  <si>
    <t>48249</t>
  </si>
  <si>
    <t>Jim Wells County</t>
  </si>
  <si>
    <t>48251</t>
  </si>
  <si>
    <t>48253</t>
  </si>
  <si>
    <t>48255</t>
  </si>
  <si>
    <t>Karnes County</t>
  </si>
  <si>
    <t>48257</t>
  </si>
  <si>
    <t>Kaufman County</t>
  </si>
  <si>
    <t>1.4</t>
  </si>
  <si>
    <t>48259</t>
  </si>
  <si>
    <t>48261</t>
  </si>
  <si>
    <t>Kenedy County</t>
  </si>
  <si>
    <t>48263</t>
  </si>
  <si>
    <t>48265</t>
  </si>
  <si>
    <t>Kerr County</t>
  </si>
  <si>
    <t>48267</t>
  </si>
  <si>
    <t>Kimble County</t>
  </si>
  <si>
    <t>48269</t>
  </si>
  <si>
    <t>King County</t>
  </si>
  <si>
    <t>48271</t>
  </si>
  <si>
    <t>Kinney County</t>
  </si>
  <si>
    <t>48273</t>
  </si>
  <si>
    <t>Kleberg County</t>
  </si>
  <si>
    <t>48275</t>
  </si>
  <si>
    <t>48277</t>
  </si>
  <si>
    <t>19.3</t>
  </si>
  <si>
    <t>48279</t>
  </si>
  <si>
    <t>Lamb County</t>
  </si>
  <si>
    <t>48281</t>
  </si>
  <si>
    <t>Lampasas County</t>
  </si>
  <si>
    <t>48283</t>
  </si>
  <si>
    <t>48285</t>
  </si>
  <si>
    <t>Lavaca County</t>
  </si>
  <si>
    <t>48287</t>
  </si>
  <si>
    <t>48289</t>
  </si>
  <si>
    <t>48291</t>
  </si>
  <si>
    <t>48293</t>
  </si>
  <si>
    <t>48295</t>
  </si>
  <si>
    <t>Lipscomb County</t>
  </si>
  <si>
    <t>48297</t>
  </si>
  <si>
    <t>Live Oak County</t>
  </si>
  <si>
    <t>48299</t>
  </si>
  <si>
    <t>Llano County</t>
  </si>
  <si>
    <t>48301</t>
  </si>
  <si>
    <t>Loving County</t>
  </si>
  <si>
    <t>48303</t>
  </si>
  <si>
    <t>Lubbock County</t>
  </si>
  <si>
    <t>31.3</t>
  </si>
  <si>
    <t>48305</t>
  </si>
  <si>
    <t>Lynn County</t>
  </si>
  <si>
    <t>48307</t>
  </si>
  <si>
    <t>McCulloch County</t>
  </si>
  <si>
    <t>48309</t>
  </si>
  <si>
    <t>McLennan County</t>
  </si>
  <si>
    <t>48311</t>
  </si>
  <si>
    <t>McMullen County</t>
  </si>
  <si>
    <t>48313</t>
  </si>
  <si>
    <t>48315</t>
  </si>
  <si>
    <t>48317</t>
  </si>
  <si>
    <t>48319</t>
  </si>
  <si>
    <t>48321</t>
  </si>
  <si>
    <t>Matagorda County</t>
  </si>
  <si>
    <t>48323</t>
  </si>
  <si>
    <t>Maverick County</t>
  </si>
  <si>
    <t>48325</t>
  </si>
  <si>
    <t>48327</t>
  </si>
  <si>
    <t>48329</t>
  </si>
  <si>
    <t>48331</t>
  </si>
  <si>
    <t>Milam County</t>
  </si>
  <si>
    <t>48333</t>
  </si>
  <si>
    <t>48335</t>
  </si>
  <si>
    <t>48337</t>
  </si>
  <si>
    <t>Montague County</t>
  </si>
  <si>
    <t>48339</t>
  </si>
  <si>
    <t>48341</t>
  </si>
  <si>
    <t>48343</t>
  </si>
  <si>
    <t>48345</t>
  </si>
  <si>
    <t>Motley County</t>
  </si>
  <si>
    <t>48347</t>
  </si>
  <si>
    <t>Nacogdoches County</t>
  </si>
  <si>
    <t>48349</t>
  </si>
  <si>
    <t>Navarro County</t>
  </si>
  <si>
    <t>48351</t>
  </si>
  <si>
    <t>48353</t>
  </si>
  <si>
    <t>Nolan County</t>
  </si>
  <si>
    <t>48355</t>
  </si>
  <si>
    <t>Nueces County</t>
  </si>
  <si>
    <t>48357</t>
  </si>
  <si>
    <t>Ochiltree County</t>
  </si>
  <si>
    <t>48359</t>
  </si>
  <si>
    <t>48361</t>
  </si>
  <si>
    <t>48363</t>
  </si>
  <si>
    <t>Palo Pinto County</t>
  </si>
  <si>
    <t>48365</t>
  </si>
  <si>
    <t>48367</t>
  </si>
  <si>
    <t>Parker County</t>
  </si>
  <si>
    <t>48369</t>
  </si>
  <si>
    <t>Parmer County</t>
  </si>
  <si>
    <t>48371</t>
  </si>
  <si>
    <t>Pecos County</t>
  </si>
  <si>
    <t>48373</t>
  </si>
  <si>
    <t>48375</t>
  </si>
  <si>
    <t>48377</t>
  </si>
  <si>
    <t>Presidio County</t>
  </si>
  <si>
    <t>48379</t>
  </si>
  <si>
    <t>Rains County</t>
  </si>
  <si>
    <t>48381</t>
  </si>
  <si>
    <t>Randall County</t>
  </si>
  <si>
    <t>48383</t>
  </si>
  <si>
    <t>Reagan County</t>
  </si>
  <si>
    <t>48385</t>
  </si>
  <si>
    <t>Real County</t>
  </si>
  <si>
    <t>59.1</t>
  </si>
  <si>
    <t>48387</t>
  </si>
  <si>
    <t>Red River County</t>
  </si>
  <si>
    <t>48389</t>
  </si>
  <si>
    <t>Reeves County</t>
  </si>
  <si>
    <t>48391</t>
  </si>
  <si>
    <t>Refugio County</t>
  </si>
  <si>
    <t>48393</t>
  </si>
  <si>
    <t>48395</t>
  </si>
  <si>
    <t>48397</t>
  </si>
  <si>
    <t>Rockwall County</t>
  </si>
  <si>
    <t>48399</t>
  </si>
  <si>
    <t>Runnels County</t>
  </si>
  <si>
    <t>48401</t>
  </si>
  <si>
    <t>Rusk County</t>
  </si>
  <si>
    <t>48403</t>
  </si>
  <si>
    <t>Sabine County</t>
  </si>
  <si>
    <t>48405</t>
  </si>
  <si>
    <t>San Augustine County</t>
  </si>
  <si>
    <t>48407</t>
  </si>
  <si>
    <t>San Jacinto County</t>
  </si>
  <si>
    <t>48409</t>
  </si>
  <si>
    <t>San Patricio County</t>
  </si>
  <si>
    <t>48411</t>
  </si>
  <si>
    <t>San Saba County</t>
  </si>
  <si>
    <t>48413</t>
  </si>
  <si>
    <t>Schleicher County</t>
  </si>
  <si>
    <t>48415</t>
  </si>
  <si>
    <t>Scurry County</t>
  </si>
  <si>
    <t>48417</t>
  </si>
  <si>
    <t>Shackelford County</t>
  </si>
  <si>
    <t>48419</t>
  </si>
  <si>
    <t>48421</t>
  </si>
  <si>
    <t>48423</t>
  </si>
  <si>
    <t>48425</t>
  </si>
  <si>
    <t>Somervell County</t>
  </si>
  <si>
    <t>48427</t>
  </si>
  <si>
    <t>Starr County</t>
  </si>
  <si>
    <t>48429</t>
  </si>
  <si>
    <t>48431</t>
  </si>
  <si>
    <t>Sterling County</t>
  </si>
  <si>
    <t>48433</t>
  </si>
  <si>
    <t>Stonewall County</t>
  </si>
  <si>
    <t>48435</t>
  </si>
  <si>
    <t>Sutton County</t>
  </si>
  <si>
    <t>48437</t>
  </si>
  <si>
    <t>Swisher County</t>
  </si>
  <si>
    <t>48439</t>
  </si>
  <si>
    <t>Tarrant County</t>
  </si>
  <si>
    <t>48441</t>
  </si>
  <si>
    <t>48443</t>
  </si>
  <si>
    <t>48445</t>
  </si>
  <si>
    <t>Terry County</t>
  </si>
  <si>
    <t>48447</t>
  </si>
  <si>
    <t>Throckmorton County</t>
  </si>
  <si>
    <t>48449</t>
  </si>
  <si>
    <t>Titus County</t>
  </si>
  <si>
    <t>48451</t>
  </si>
  <si>
    <t>Tom Green County</t>
  </si>
  <si>
    <t>48453</t>
  </si>
  <si>
    <t>Travis County</t>
  </si>
  <si>
    <t>48455</t>
  </si>
  <si>
    <t>48457</t>
  </si>
  <si>
    <t>Tyler County</t>
  </si>
  <si>
    <t>48459</t>
  </si>
  <si>
    <t>Upshur County</t>
  </si>
  <si>
    <t>48461</t>
  </si>
  <si>
    <t>Upton County</t>
  </si>
  <si>
    <t>48463</t>
  </si>
  <si>
    <t>Uvalde County</t>
  </si>
  <si>
    <t>48465</t>
  </si>
  <si>
    <t>Val Verde County</t>
  </si>
  <si>
    <t>48467</t>
  </si>
  <si>
    <t>Van Zandt County</t>
  </si>
  <si>
    <t>48469</t>
  </si>
  <si>
    <t>Victoria County</t>
  </si>
  <si>
    <t>48471</t>
  </si>
  <si>
    <t>48473</t>
  </si>
  <si>
    <t>Waller County</t>
  </si>
  <si>
    <t>48475</t>
  </si>
  <si>
    <t>48477</t>
  </si>
  <si>
    <t>27.3</t>
  </si>
  <si>
    <t>48479</t>
  </si>
  <si>
    <t>Webb County</t>
  </si>
  <si>
    <t>48481</t>
  </si>
  <si>
    <t>Wharton County</t>
  </si>
  <si>
    <t>48483</t>
  </si>
  <si>
    <t>48485</t>
  </si>
  <si>
    <t>48487</t>
  </si>
  <si>
    <t>Wilbarger County</t>
  </si>
  <si>
    <t>48489</t>
  </si>
  <si>
    <t>Willacy County</t>
  </si>
  <si>
    <t>48491</t>
  </si>
  <si>
    <t>48493</t>
  </si>
  <si>
    <t>48495</t>
  </si>
  <si>
    <t>Winkler County</t>
  </si>
  <si>
    <t>48497</t>
  </si>
  <si>
    <t>Wise County</t>
  </si>
  <si>
    <t>48499</t>
  </si>
  <si>
    <t>48501</t>
  </si>
  <si>
    <t>Yoakum County</t>
  </si>
  <si>
    <t>48503</t>
  </si>
  <si>
    <t>Young County</t>
  </si>
  <si>
    <t>48505</t>
  </si>
  <si>
    <t>Zapata County</t>
  </si>
  <si>
    <t>48507</t>
  </si>
  <si>
    <t>Zavala County</t>
  </si>
  <si>
    <t>49001</t>
  </si>
  <si>
    <t>49003</t>
  </si>
  <si>
    <t>Box Elder County</t>
  </si>
  <si>
    <t>49005</t>
  </si>
  <si>
    <t>Cache County</t>
  </si>
  <si>
    <t>49007</t>
  </si>
  <si>
    <t>49009</t>
  </si>
  <si>
    <t>Daggett County</t>
  </si>
  <si>
    <t>49011</t>
  </si>
  <si>
    <t>49013</t>
  </si>
  <si>
    <t>Duchesne County</t>
  </si>
  <si>
    <t>49015</t>
  </si>
  <si>
    <t>Emery County</t>
  </si>
  <si>
    <t>49017</t>
  </si>
  <si>
    <t>49019</t>
  </si>
  <si>
    <t>49021</t>
  </si>
  <si>
    <t>49023</t>
  </si>
  <si>
    <t>Juab County</t>
  </si>
  <si>
    <t>49025</t>
  </si>
  <si>
    <t>49027</t>
  </si>
  <si>
    <t>Millard County</t>
  </si>
  <si>
    <t>49029</t>
  </si>
  <si>
    <t>49031</t>
  </si>
  <si>
    <t>Piute County</t>
  </si>
  <si>
    <t>49033</t>
  </si>
  <si>
    <t>Rich County</t>
  </si>
  <si>
    <t>49035</t>
  </si>
  <si>
    <t>Salt Lake County</t>
  </si>
  <si>
    <t>49037</t>
  </si>
  <si>
    <t>49039</t>
  </si>
  <si>
    <t>Sanpete County</t>
  </si>
  <si>
    <t>49041</t>
  </si>
  <si>
    <t>49043</t>
  </si>
  <si>
    <t>48.3</t>
  </si>
  <si>
    <t>49045</t>
  </si>
  <si>
    <t>Tooele County</t>
  </si>
  <si>
    <t>49047</t>
  </si>
  <si>
    <t>Uintah County</t>
  </si>
  <si>
    <t>49049</t>
  </si>
  <si>
    <t>Utah County</t>
  </si>
  <si>
    <t>49051</t>
  </si>
  <si>
    <t>Wasatch County</t>
  </si>
  <si>
    <t>49053</t>
  </si>
  <si>
    <t>49055</t>
  </si>
  <si>
    <t>49057</t>
  </si>
  <si>
    <t>Weber County</t>
  </si>
  <si>
    <t>50001</t>
  </si>
  <si>
    <t>Addison County</t>
  </si>
  <si>
    <t>50003</t>
  </si>
  <si>
    <t>Bennington County</t>
  </si>
  <si>
    <t>50005</t>
  </si>
  <si>
    <t>Caledonia County</t>
  </si>
  <si>
    <t>50007</t>
  </si>
  <si>
    <t>Chittenden County</t>
  </si>
  <si>
    <t>56.1</t>
  </si>
  <si>
    <t>50009</t>
  </si>
  <si>
    <t>50011</t>
  </si>
  <si>
    <t>50013</t>
  </si>
  <si>
    <t>Grand Isle County</t>
  </si>
  <si>
    <t>50015</t>
  </si>
  <si>
    <t>Lamoille County</t>
  </si>
  <si>
    <t>50017</t>
  </si>
  <si>
    <t>50019</t>
  </si>
  <si>
    <t>50021</t>
  </si>
  <si>
    <t>Rutland County</t>
  </si>
  <si>
    <t>50023</t>
  </si>
  <si>
    <t>50025</t>
  </si>
  <si>
    <t>50027</t>
  </si>
  <si>
    <t>Windsor County</t>
  </si>
  <si>
    <t>51001</t>
  </si>
  <si>
    <t>Accomack County</t>
  </si>
  <si>
    <t>51003</t>
  </si>
  <si>
    <t>Albemarle County</t>
  </si>
  <si>
    <t>51005</t>
  </si>
  <si>
    <t>51007</t>
  </si>
  <si>
    <t>Amelia County</t>
  </si>
  <si>
    <t>51009</t>
  </si>
  <si>
    <t>Amherst County</t>
  </si>
  <si>
    <t>51011</t>
  </si>
  <si>
    <t>Appomattox County</t>
  </si>
  <si>
    <t>51013</t>
  </si>
  <si>
    <t>Arlington County</t>
  </si>
  <si>
    <t>51015</t>
  </si>
  <si>
    <t>Augusta County</t>
  </si>
  <si>
    <t>51017</t>
  </si>
  <si>
    <t>51019</t>
  </si>
  <si>
    <t>51021</t>
  </si>
  <si>
    <t>Bland County</t>
  </si>
  <si>
    <t>51023</t>
  </si>
  <si>
    <t>Botetourt County</t>
  </si>
  <si>
    <t>51025</t>
  </si>
  <si>
    <t>51027</t>
  </si>
  <si>
    <t>51029</t>
  </si>
  <si>
    <t>Buckingham County</t>
  </si>
  <si>
    <t>51031</t>
  </si>
  <si>
    <t>51033</t>
  </si>
  <si>
    <t>51035</t>
  </si>
  <si>
    <t>51036</t>
  </si>
  <si>
    <t>Charles City County</t>
  </si>
  <si>
    <t>51037</t>
  </si>
  <si>
    <t>51041</t>
  </si>
  <si>
    <t>51043</t>
  </si>
  <si>
    <t>51045</t>
  </si>
  <si>
    <t>51047</t>
  </si>
  <si>
    <t>Culpeper County</t>
  </si>
  <si>
    <t>51049</t>
  </si>
  <si>
    <t>51051</t>
  </si>
  <si>
    <t>Dickenson County</t>
  </si>
  <si>
    <t>51053</t>
  </si>
  <si>
    <t>Dinwiddie County</t>
  </si>
  <si>
    <t>51057</t>
  </si>
  <si>
    <t>51059</t>
  </si>
  <si>
    <t>Fairfax County</t>
  </si>
  <si>
    <t>51061</t>
  </si>
  <si>
    <t>Fauquier County</t>
  </si>
  <si>
    <t>51063</t>
  </si>
  <si>
    <t>51065</t>
  </si>
  <si>
    <t>Fluvanna County</t>
  </si>
  <si>
    <t>51067</t>
  </si>
  <si>
    <t>51069</t>
  </si>
  <si>
    <t>51071</t>
  </si>
  <si>
    <t>51073</t>
  </si>
  <si>
    <t>51075</t>
  </si>
  <si>
    <t>Goochland County</t>
  </si>
  <si>
    <t>32.3</t>
  </si>
  <si>
    <t>51077</t>
  </si>
  <si>
    <t>51079</t>
  </si>
  <si>
    <t>51081</t>
  </si>
  <si>
    <t>Greensville County</t>
  </si>
  <si>
    <t>51083</t>
  </si>
  <si>
    <t>51085</t>
  </si>
  <si>
    <t>Hanover County</t>
  </si>
  <si>
    <t>51087</t>
  </si>
  <si>
    <t>Henrico County</t>
  </si>
  <si>
    <t>51089</t>
  </si>
  <si>
    <t>51091</t>
  </si>
  <si>
    <t>51093</t>
  </si>
  <si>
    <t>Isle of Wight County</t>
  </si>
  <si>
    <t>51095</t>
  </si>
  <si>
    <t>James City County</t>
  </si>
  <si>
    <t>51097</t>
  </si>
  <si>
    <t>King and Queen County</t>
  </si>
  <si>
    <t>51099</t>
  </si>
  <si>
    <t>King George County</t>
  </si>
  <si>
    <t>51101</t>
  </si>
  <si>
    <t>King William County</t>
  </si>
  <si>
    <t>51103</t>
  </si>
  <si>
    <t>51105</t>
  </si>
  <si>
    <t>51107</t>
  </si>
  <si>
    <t>Loudoun County</t>
  </si>
  <si>
    <t>51109</t>
  </si>
  <si>
    <t>51111</t>
  </si>
  <si>
    <t>Lunenburg County</t>
  </si>
  <si>
    <t>51113</t>
  </si>
  <si>
    <t>51115</t>
  </si>
  <si>
    <t>Mathews County</t>
  </si>
  <si>
    <t>51117</t>
  </si>
  <si>
    <t>51119</t>
  </si>
  <si>
    <t>51121</t>
  </si>
  <si>
    <t>51125</t>
  </si>
  <si>
    <t>51127</t>
  </si>
  <si>
    <t>New Kent County</t>
  </si>
  <si>
    <t>51131</t>
  </si>
  <si>
    <t>51133</t>
  </si>
  <si>
    <t>51135</t>
  </si>
  <si>
    <t>Nottoway County</t>
  </si>
  <si>
    <t>51137</t>
  </si>
  <si>
    <t>51139</t>
  </si>
  <si>
    <t>51141</t>
  </si>
  <si>
    <t>Patrick County</t>
  </si>
  <si>
    <t>51143</t>
  </si>
  <si>
    <t>Pittsylvania County</t>
  </si>
  <si>
    <t>51145</t>
  </si>
  <si>
    <t>Powhatan County</t>
  </si>
  <si>
    <t>51147</t>
  </si>
  <si>
    <t>Prince Edward County</t>
  </si>
  <si>
    <t>51149</t>
  </si>
  <si>
    <t>Prince George County</t>
  </si>
  <si>
    <t>51153</t>
  </si>
  <si>
    <t>Prince William County</t>
  </si>
  <si>
    <t>51155</t>
  </si>
  <si>
    <t>51157</t>
  </si>
  <si>
    <t>Rappahannock County</t>
  </si>
  <si>
    <t>51159</t>
  </si>
  <si>
    <t>51161</t>
  </si>
  <si>
    <t>Roanoke County</t>
  </si>
  <si>
    <t>51163</t>
  </si>
  <si>
    <t>Rockbridge County</t>
  </si>
  <si>
    <t>51165</t>
  </si>
  <si>
    <t>51167</t>
  </si>
  <si>
    <t>51169</t>
  </si>
  <si>
    <t>51171</t>
  </si>
  <si>
    <t>Shenandoah County</t>
  </si>
  <si>
    <t>51173</t>
  </si>
  <si>
    <t>Smyth County</t>
  </si>
  <si>
    <t>51175</t>
  </si>
  <si>
    <t>Southampton County</t>
  </si>
  <si>
    <t>51177</t>
  </si>
  <si>
    <t>Spotsylvania County</t>
  </si>
  <si>
    <t>51179</t>
  </si>
  <si>
    <t>51181</t>
  </si>
  <si>
    <t>51183</t>
  </si>
  <si>
    <t>51185</t>
  </si>
  <si>
    <t>51187</t>
  </si>
  <si>
    <t>51191</t>
  </si>
  <si>
    <t>51193</t>
  </si>
  <si>
    <t>51195</t>
  </si>
  <si>
    <t>51197</t>
  </si>
  <si>
    <t>Wythe County</t>
  </si>
  <si>
    <t>51199</t>
  </si>
  <si>
    <t>51510</t>
  </si>
  <si>
    <t>Alexandria City</t>
  </si>
  <si>
    <t>51520</t>
  </si>
  <si>
    <t>Bristol City</t>
  </si>
  <si>
    <t>51530</t>
  </si>
  <si>
    <t>Buena Vista City</t>
  </si>
  <si>
    <t>51540</t>
  </si>
  <si>
    <t>Charlottesville City</t>
  </si>
  <si>
    <t>152.4</t>
  </si>
  <si>
    <t>51550</t>
  </si>
  <si>
    <t>Chesapeake City</t>
  </si>
  <si>
    <t>25.3</t>
  </si>
  <si>
    <t>51570</t>
  </si>
  <si>
    <t>Colonial Heights City</t>
  </si>
  <si>
    <t>51580</t>
  </si>
  <si>
    <t>Covington City</t>
  </si>
  <si>
    <t>51590</t>
  </si>
  <si>
    <t>Danville City</t>
  </si>
  <si>
    <t>51595</t>
  </si>
  <si>
    <t>Emporia City</t>
  </si>
  <si>
    <t>51600</t>
  </si>
  <si>
    <t>Fairfax City</t>
  </si>
  <si>
    <t>51610</t>
  </si>
  <si>
    <t>Falls Church City</t>
  </si>
  <si>
    <t>80.9</t>
  </si>
  <si>
    <t>51620</t>
  </si>
  <si>
    <t>Franklin City</t>
  </si>
  <si>
    <t>47.0</t>
  </si>
  <si>
    <t>51630</t>
  </si>
  <si>
    <t>Fredericksburg City</t>
  </si>
  <si>
    <t>89.1</t>
  </si>
  <si>
    <t>51640</t>
  </si>
  <si>
    <t>Galax City</t>
  </si>
  <si>
    <t>51650</t>
  </si>
  <si>
    <t>Hampton City</t>
  </si>
  <si>
    <t>51660</t>
  </si>
  <si>
    <t>Harrisonburg City</t>
  </si>
  <si>
    <t>51670</t>
  </si>
  <si>
    <t>Hopewell City</t>
  </si>
  <si>
    <t>51678</t>
  </si>
  <si>
    <t>Lexington City</t>
  </si>
  <si>
    <t>51680</t>
  </si>
  <si>
    <t>Lynchburg City</t>
  </si>
  <si>
    <t>51683</t>
  </si>
  <si>
    <t>Manassas City</t>
  </si>
  <si>
    <t>51685</t>
  </si>
  <si>
    <t>Manassas Park City</t>
  </si>
  <si>
    <t>51690</t>
  </si>
  <si>
    <t>Martinsville City</t>
  </si>
  <si>
    <t>51700</t>
  </si>
  <si>
    <t>Newport News City</t>
  </si>
  <si>
    <t>51710</t>
  </si>
  <si>
    <t>Norfolk City</t>
  </si>
  <si>
    <t>53.4</t>
  </si>
  <si>
    <t>51720</t>
  </si>
  <si>
    <t>Norton City</t>
  </si>
  <si>
    <t>95.5</t>
  </si>
  <si>
    <t>51730</t>
  </si>
  <si>
    <t>Petersburg City</t>
  </si>
  <si>
    <t>51735</t>
  </si>
  <si>
    <t>Poquoson City</t>
  </si>
  <si>
    <t>51740</t>
  </si>
  <si>
    <t>Portsmouth City</t>
  </si>
  <si>
    <t>51750</t>
  </si>
  <si>
    <t>Radford City</t>
  </si>
  <si>
    <t>51760</t>
  </si>
  <si>
    <t>Richmond City</t>
  </si>
  <si>
    <t>66.2</t>
  </si>
  <si>
    <t>51770</t>
  </si>
  <si>
    <t>Roanoke City</t>
  </si>
  <si>
    <t>71.1</t>
  </si>
  <si>
    <t>51775</t>
  </si>
  <si>
    <t>Salem City</t>
  </si>
  <si>
    <t>52.7</t>
  </si>
  <si>
    <t>51790</t>
  </si>
  <si>
    <t>Staunton City</t>
  </si>
  <si>
    <t>51800</t>
  </si>
  <si>
    <t>Suffolk City</t>
  </si>
  <si>
    <t>51810</t>
  </si>
  <si>
    <t>Virginia Beach City</t>
  </si>
  <si>
    <t>51820</t>
  </si>
  <si>
    <t>Waynesboro City</t>
  </si>
  <si>
    <t>51830</t>
  </si>
  <si>
    <t>Williamsburg City</t>
  </si>
  <si>
    <t>51840</t>
  </si>
  <si>
    <t>Winchester City</t>
  </si>
  <si>
    <t>49.7</t>
  </si>
  <si>
    <t>53001</t>
  </si>
  <si>
    <t>53003</t>
  </si>
  <si>
    <t>Asotin County</t>
  </si>
  <si>
    <t>53005</t>
  </si>
  <si>
    <t>53007</t>
  </si>
  <si>
    <t>Chelan County</t>
  </si>
  <si>
    <t>31.0</t>
  </si>
  <si>
    <t>53009</t>
  </si>
  <si>
    <t>Clallam County</t>
  </si>
  <si>
    <t>53011</t>
  </si>
  <si>
    <t>53013</t>
  </si>
  <si>
    <t>53015</t>
  </si>
  <si>
    <t>Cowlitz County</t>
  </si>
  <si>
    <t>53017</t>
  </si>
  <si>
    <t>53019</t>
  </si>
  <si>
    <t>Ferry County</t>
  </si>
  <si>
    <t>53021</t>
  </si>
  <si>
    <t>53023</t>
  </si>
  <si>
    <t>53025</t>
  </si>
  <si>
    <t>53027</t>
  </si>
  <si>
    <t>Grays Harbor County</t>
  </si>
  <si>
    <t>53029</t>
  </si>
  <si>
    <t>Island County</t>
  </si>
  <si>
    <t>53031</t>
  </si>
  <si>
    <t>53033</t>
  </si>
  <si>
    <t>53035</t>
  </si>
  <si>
    <t>Kitsap County</t>
  </si>
  <si>
    <t>53037</t>
  </si>
  <si>
    <t>Kittitas County</t>
  </si>
  <si>
    <t>53039</t>
  </si>
  <si>
    <t>Klickitat County</t>
  </si>
  <si>
    <t>53041</t>
  </si>
  <si>
    <t>53043</t>
  </si>
  <si>
    <t>53045</t>
  </si>
  <si>
    <t>53047</t>
  </si>
  <si>
    <t>Okanogan County</t>
  </si>
  <si>
    <t>53049</t>
  </si>
  <si>
    <t>Pacific County</t>
  </si>
  <si>
    <t>53051</t>
  </si>
  <si>
    <t>Pend Oreille County</t>
  </si>
  <si>
    <t>53053</t>
  </si>
  <si>
    <t>53055</t>
  </si>
  <si>
    <t>53057</t>
  </si>
  <si>
    <t>Skagit County</t>
  </si>
  <si>
    <t>53059</t>
  </si>
  <si>
    <t>Skamania County</t>
  </si>
  <si>
    <t>53061</t>
  </si>
  <si>
    <t>Snohomish County</t>
  </si>
  <si>
    <t>53063</t>
  </si>
  <si>
    <t>Spokane County</t>
  </si>
  <si>
    <t>53065</t>
  </si>
  <si>
    <t>53067</t>
  </si>
  <si>
    <t>53069</t>
  </si>
  <si>
    <t>Wahkiakum County</t>
  </si>
  <si>
    <t>53071</t>
  </si>
  <si>
    <t>Walla Walla County</t>
  </si>
  <si>
    <t>53073</t>
  </si>
  <si>
    <t>Whatcom County</t>
  </si>
  <si>
    <t>53075</t>
  </si>
  <si>
    <t>Whitman County</t>
  </si>
  <si>
    <t>53077</t>
  </si>
  <si>
    <t>Yakima County</t>
  </si>
  <si>
    <t>54001</t>
  </si>
  <si>
    <t>54003</t>
  </si>
  <si>
    <t>54005</t>
  </si>
  <si>
    <t>54007</t>
  </si>
  <si>
    <t>Braxton County</t>
  </si>
  <si>
    <t>54009</t>
  </si>
  <si>
    <t>Brooke County</t>
  </si>
  <si>
    <t>54011</t>
  </si>
  <si>
    <t>Cabell County</t>
  </si>
  <si>
    <t>85.1</t>
  </si>
  <si>
    <t>54013</t>
  </si>
  <si>
    <t>54015</t>
  </si>
  <si>
    <t>54017</t>
  </si>
  <si>
    <t>Doddridge County</t>
  </si>
  <si>
    <t>54019</t>
  </si>
  <si>
    <t>54021</t>
  </si>
  <si>
    <t>54023</t>
  </si>
  <si>
    <t>54025</t>
  </si>
  <si>
    <t>Greenbrier County</t>
  </si>
  <si>
    <t>54027</t>
  </si>
  <si>
    <t>54029</t>
  </si>
  <si>
    <t>54031</t>
  </si>
  <si>
    <t>Hardy County</t>
  </si>
  <si>
    <t>54033</t>
  </si>
  <si>
    <t>54035</t>
  </si>
  <si>
    <t>54037</t>
  </si>
  <si>
    <t>54039</t>
  </si>
  <si>
    <t>Kanawha County</t>
  </si>
  <si>
    <t>54041</t>
  </si>
  <si>
    <t>54043</t>
  </si>
  <si>
    <t>54045</t>
  </si>
  <si>
    <t>54047</t>
  </si>
  <si>
    <t>54049</t>
  </si>
  <si>
    <t>54051</t>
  </si>
  <si>
    <t>54053</t>
  </si>
  <si>
    <t>54055</t>
  </si>
  <si>
    <t>54057</t>
  </si>
  <si>
    <t>54059</t>
  </si>
  <si>
    <t>Mingo County</t>
  </si>
  <si>
    <t>54061</t>
  </si>
  <si>
    <t>Monongalia County</t>
  </si>
  <si>
    <t>63.5</t>
  </si>
  <si>
    <t>54063</t>
  </si>
  <si>
    <t>54065</t>
  </si>
  <si>
    <t>54067</t>
  </si>
  <si>
    <t>54069</t>
  </si>
  <si>
    <t>54071</t>
  </si>
  <si>
    <t>54073</t>
  </si>
  <si>
    <t>Pleasants County</t>
  </si>
  <si>
    <t>54075</t>
  </si>
  <si>
    <t>54077</t>
  </si>
  <si>
    <t>Preston County</t>
  </si>
  <si>
    <t>54079</t>
  </si>
  <si>
    <t>54081</t>
  </si>
  <si>
    <t>Raleigh County</t>
  </si>
  <si>
    <t>54083</t>
  </si>
  <si>
    <t>54085</t>
  </si>
  <si>
    <t>Ritchie County</t>
  </si>
  <si>
    <t>54087</t>
  </si>
  <si>
    <t>54089</t>
  </si>
  <si>
    <t>Summers County</t>
  </si>
  <si>
    <t>54091</t>
  </si>
  <si>
    <t>54093</t>
  </si>
  <si>
    <t>Tucker County</t>
  </si>
  <si>
    <t>54095</t>
  </si>
  <si>
    <t>54097</t>
  </si>
  <si>
    <t>54099</t>
  </si>
  <si>
    <t>54101</t>
  </si>
  <si>
    <t>54103</t>
  </si>
  <si>
    <t>Wetzel County</t>
  </si>
  <si>
    <t>54105</t>
  </si>
  <si>
    <t>Wirt County</t>
  </si>
  <si>
    <t>54107</t>
  </si>
  <si>
    <t>54109</t>
  </si>
  <si>
    <t>55001</t>
  </si>
  <si>
    <t>55003</t>
  </si>
  <si>
    <t>55005</t>
  </si>
  <si>
    <t>Barron County</t>
  </si>
  <si>
    <t>55007</t>
  </si>
  <si>
    <t>Bayfield County</t>
  </si>
  <si>
    <t>55009</t>
  </si>
  <si>
    <t>55011</t>
  </si>
  <si>
    <t>55013</t>
  </si>
  <si>
    <t>Burnett County</t>
  </si>
  <si>
    <t>55015</t>
  </si>
  <si>
    <t>Calumet County</t>
  </si>
  <si>
    <t>55017</t>
  </si>
  <si>
    <t>55019</t>
  </si>
  <si>
    <t>55021</t>
  </si>
  <si>
    <t>55023</t>
  </si>
  <si>
    <t>55025</t>
  </si>
  <si>
    <t>Dane County</t>
  </si>
  <si>
    <t>55027</t>
  </si>
  <si>
    <t>55029</t>
  </si>
  <si>
    <t>Door County</t>
  </si>
  <si>
    <t>55031</t>
  </si>
  <si>
    <t>55033</t>
  </si>
  <si>
    <t>55035</t>
  </si>
  <si>
    <t>Eau Claire County</t>
  </si>
  <si>
    <t>33.8</t>
  </si>
  <si>
    <t>55037</t>
  </si>
  <si>
    <t>55039</t>
  </si>
  <si>
    <t>Fond du Lac County</t>
  </si>
  <si>
    <t>55041</t>
  </si>
  <si>
    <t>55043</t>
  </si>
  <si>
    <t>55045</t>
  </si>
  <si>
    <t>55047</t>
  </si>
  <si>
    <t>Green Lake County</t>
  </si>
  <si>
    <t>55049</t>
  </si>
  <si>
    <t>55051</t>
  </si>
  <si>
    <t>55053</t>
  </si>
  <si>
    <t>55055</t>
  </si>
  <si>
    <t>55057</t>
  </si>
  <si>
    <t>Juneau County</t>
  </si>
  <si>
    <t>55059</t>
  </si>
  <si>
    <t>Kenosha County</t>
  </si>
  <si>
    <t>55061</t>
  </si>
  <si>
    <t>Kewaunee County</t>
  </si>
  <si>
    <t>55063</t>
  </si>
  <si>
    <t>La Crosse County</t>
  </si>
  <si>
    <t>55065</t>
  </si>
  <si>
    <t>55067</t>
  </si>
  <si>
    <t>Langlade County</t>
  </si>
  <si>
    <t>55069</t>
  </si>
  <si>
    <t>55071</t>
  </si>
  <si>
    <t>Manitowoc County</t>
  </si>
  <si>
    <t>55073</t>
  </si>
  <si>
    <t>Marathon County</t>
  </si>
  <si>
    <t>55075</t>
  </si>
  <si>
    <t>Marinette County</t>
  </si>
  <si>
    <t>55077</t>
  </si>
  <si>
    <t>55078</t>
  </si>
  <si>
    <t>55079</t>
  </si>
  <si>
    <t>Milwaukee County</t>
  </si>
  <si>
    <t>55081</t>
  </si>
  <si>
    <t>55083</t>
  </si>
  <si>
    <t>Oconto County</t>
  </si>
  <si>
    <t>55085</t>
  </si>
  <si>
    <t>55087</t>
  </si>
  <si>
    <t>Outagamie County</t>
  </si>
  <si>
    <t>55089</t>
  </si>
  <si>
    <t>Ozaukee County</t>
  </si>
  <si>
    <t>43.8</t>
  </si>
  <si>
    <t>55091</t>
  </si>
  <si>
    <t>Pepin County</t>
  </si>
  <si>
    <t>55093</t>
  </si>
  <si>
    <t>55095</t>
  </si>
  <si>
    <t>55097</t>
  </si>
  <si>
    <t>55099</t>
  </si>
  <si>
    <t>Price County</t>
  </si>
  <si>
    <t>55101</t>
  </si>
  <si>
    <t>Racine County</t>
  </si>
  <si>
    <t>55103</t>
  </si>
  <si>
    <t>55105</t>
  </si>
  <si>
    <t>55107</t>
  </si>
  <si>
    <t>55109</t>
  </si>
  <si>
    <t>St. Croix County</t>
  </si>
  <si>
    <t>55111</t>
  </si>
  <si>
    <t>Sauk County</t>
  </si>
  <si>
    <t>55113</t>
  </si>
  <si>
    <t>Sawyer County</t>
  </si>
  <si>
    <t>55115</t>
  </si>
  <si>
    <t>Shawano County</t>
  </si>
  <si>
    <t>55117</t>
  </si>
  <si>
    <t>Sheboygan County</t>
  </si>
  <si>
    <t>55119</t>
  </si>
  <si>
    <t>55121</t>
  </si>
  <si>
    <t>Trempealeau County</t>
  </si>
  <si>
    <t>55123</t>
  </si>
  <si>
    <t>55125</t>
  </si>
  <si>
    <t>Vilas County</t>
  </si>
  <si>
    <t>55127</t>
  </si>
  <si>
    <t>55129</t>
  </si>
  <si>
    <t>Washburn County</t>
  </si>
  <si>
    <t>55131</t>
  </si>
  <si>
    <t>55133</t>
  </si>
  <si>
    <t>Waukesha County</t>
  </si>
  <si>
    <t>34.4</t>
  </si>
  <si>
    <t>55135</t>
  </si>
  <si>
    <t>Waupaca County</t>
  </si>
  <si>
    <t>55137</t>
  </si>
  <si>
    <t>Waushara County</t>
  </si>
  <si>
    <t>55139</t>
  </si>
  <si>
    <t>55141</t>
  </si>
  <si>
    <t>56001</t>
  </si>
  <si>
    <t>56003</t>
  </si>
  <si>
    <t>56005</t>
  </si>
  <si>
    <t>56007</t>
  </si>
  <si>
    <t>56009</t>
  </si>
  <si>
    <t>Converse County</t>
  </si>
  <si>
    <t>44.3</t>
  </si>
  <si>
    <t>56011</t>
  </si>
  <si>
    <t>56013</t>
  </si>
  <si>
    <t>56015</t>
  </si>
  <si>
    <t>Goshen County</t>
  </si>
  <si>
    <t>56017</t>
  </si>
  <si>
    <t>Hot Springs County</t>
  </si>
  <si>
    <t>56019</t>
  </si>
  <si>
    <t>56021</t>
  </si>
  <si>
    <t>Laramie County</t>
  </si>
  <si>
    <t>56023</t>
  </si>
  <si>
    <t>56025</t>
  </si>
  <si>
    <t>Natrona County</t>
  </si>
  <si>
    <t>56027</t>
  </si>
  <si>
    <t>Niobrara County</t>
  </si>
  <si>
    <t>56029</t>
  </si>
  <si>
    <t>56031</t>
  </si>
  <si>
    <t>56033</t>
  </si>
  <si>
    <t>32.5</t>
  </si>
  <si>
    <t>56035</t>
  </si>
  <si>
    <t>Sublette County</t>
  </si>
  <si>
    <t>56037</t>
  </si>
  <si>
    <t>Sweetwater County</t>
  </si>
  <si>
    <t>56039</t>
  </si>
  <si>
    <t>70.7</t>
  </si>
  <si>
    <t>56041</t>
  </si>
  <si>
    <t>Uinta County</t>
  </si>
  <si>
    <t>56043</t>
  </si>
  <si>
    <t>Washakie County</t>
  </si>
  <si>
    <t>56045</t>
  </si>
  <si>
    <t>Weston County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</si>
</sst>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
    <numFmt numFmtId="166" formatCode="0.0%"/>
  </numFmts>
  <fonts count="44">
    <font>
      <sz val="10.0"/>
      <color rgb="FF000000"/>
      <name val="Calibri"/>
      <scheme val="minor"/>
    </font>
    <font>
      <sz val="13.0"/>
      <color theme="1"/>
      <name val="Chivo"/>
    </font>
    <font>
      <sz val="13.0"/>
      <color rgb="FF000000"/>
      <name val="Chivo"/>
    </font>
    <font>
      <sz val="11.0"/>
      <color theme="1"/>
      <name val="Chivo"/>
    </font>
    <font>
      <color theme="1"/>
      <name val="Calibri"/>
      <scheme val="minor"/>
    </font>
    <font>
      <sz val="11.0"/>
      <color rgb="FF000000"/>
      <name val="Chivo"/>
    </font>
    <font>
      <sz val="10.0"/>
      <color theme="1"/>
      <name val="Chivo"/>
    </font>
    <font>
      <sz val="10.0"/>
      <color theme="1"/>
      <name val="Arial"/>
    </font>
    <font>
      <sz val="10.0"/>
      <color rgb="FF1F1F1F"/>
      <name val="Arial"/>
    </font>
    <font>
      <b/>
      <sz val="10.0"/>
      <color rgb="FF000000"/>
      <name val="Arial"/>
    </font>
    <font>
      <sz val="11.0"/>
      <color rgb="FF000000"/>
      <name val="Calibri"/>
    </font>
    <font>
      <sz val="10.0"/>
      <color rgb="FF000000"/>
      <name val="Arial"/>
    </font>
    <font>
      <b/>
      <color theme="1"/>
      <name val="Arial"/>
    </font>
    <font>
      <color rgb="FF000000"/>
      <name val="Verdana"/>
    </font>
    <font>
      <color rgb="FF000000"/>
      <name val="Arial"/>
    </font>
    <font>
      <sz val="11.0"/>
      <color theme="1"/>
      <name val="Calibri"/>
    </font>
    <font>
      <color theme="1"/>
      <name val="Arial"/>
    </font>
    <font>
      <b/>
      <color theme="1"/>
      <name val="Verdana"/>
    </font>
    <font>
      <color theme="1"/>
      <name val="Verdana"/>
    </font>
    <font>
      <sz val="11.0"/>
      <color rgb="FF000000"/>
      <name val="Arial"/>
    </font>
    <font>
      <b/>
      <color rgb="FF000000"/>
      <name val="Verdana"/>
    </font>
    <font>
      <u/>
      <sz val="10.0"/>
      <color rgb="FF0000FF"/>
      <name val="Arial"/>
    </font>
    <font>
      <u/>
      <sz val="10.0"/>
      <color rgb="FF0000FF"/>
      <name val="Arial"/>
    </font>
    <font>
      <i/>
      <color theme="1"/>
      <name val="Verdana"/>
    </font>
    <font/>
    <font>
      <i/>
      <sz val="10.0"/>
      <color theme="1"/>
      <name val="Calibri"/>
      <scheme val="minor"/>
    </font>
    <font>
      <sz val="10.0"/>
      <color theme="1"/>
      <name val="Calibri"/>
      <scheme val="minor"/>
    </font>
    <font>
      <sz val="11.0"/>
      <color theme="1"/>
      <name val="Calibri"/>
      <scheme val="minor"/>
    </font>
    <font>
      <u/>
      <sz val="10.0"/>
      <color rgb="FF0000FF"/>
    </font>
    <font>
      <sz val="14.0"/>
      <color theme="1"/>
      <name val="Calibri"/>
      <scheme val="minor"/>
    </font>
    <font>
      <u/>
      <sz val="10.0"/>
      <color rgb="FF0000FF"/>
    </font>
    <font>
      <sz val="10.0"/>
      <color rgb="FF1F1F1F"/>
      <name val="Calibri"/>
      <scheme val="minor"/>
    </font>
    <font>
      <u/>
      <sz val="10.0"/>
      <color rgb="FF72BD9E"/>
    </font>
    <font>
      <sz val="10.0"/>
      <color rgb="FF72BD9E"/>
      <name val="Calibri"/>
      <scheme val="minor"/>
    </font>
    <font>
      <sz val="15.0"/>
      <color theme="1"/>
      <name val="Chivo"/>
    </font>
    <font>
      <sz val="12.0"/>
      <color theme="1"/>
      <name val="Chivo"/>
    </font>
    <font>
      <color theme="1"/>
      <name val="Chivo"/>
    </font>
    <font>
      <u/>
      <sz val="10.0"/>
      <color rgb="FF72BD9E"/>
    </font>
    <font>
      <u/>
      <sz val="10.0"/>
      <color rgb="FF72BD9E"/>
    </font>
    <font>
      <u/>
      <sz val="10.0"/>
      <color rgb="FF72BD9E"/>
    </font>
    <font>
      <b/>
      <color theme="1"/>
      <name val="Chivo"/>
    </font>
    <font>
      <u/>
      <sz val="10.0"/>
      <color rgb="FF0000FF"/>
    </font>
    <font>
      <u/>
      <color rgb="FF0000FF"/>
    </font>
    <font>
      <color rgb="FF000000"/>
      <name val="Calibri"/>
    </font>
  </fonts>
  <fills count="14">
    <fill>
      <patternFill patternType="none"/>
    </fill>
    <fill>
      <patternFill patternType="lightGray"/>
    </fill>
    <fill>
      <patternFill patternType="solid">
        <fgColor rgb="FFC0DFDF"/>
        <bgColor rgb="FFC0DFDF"/>
      </patternFill>
    </fill>
    <fill>
      <patternFill patternType="solid">
        <fgColor rgb="FFFBC6C6"/>
        <bgColor rgb="FFFBC6C6"/>
      </patternFill>
    </fill>
    <fill>
      <patternFill patternType="solid">
        <fgColor rgb="FFF8A4A4"/>
        <bgColor rgb="FFF8A4A4"/>
      </patternFill>
    </fill>
    <fill>
      <patternFill patternType="solid">
        <fgColor rgb="FFFFB22E"/>
        <bgColor rgb="FFFFB22E"/>
      </patternFill>
    </fill>
    <fill>
      <patternFill patternType="solid">
        <fgColor rgb="FF72BD9E"/>
        <bgColor rgb="FF72BD9E"/>
      </patternFill>
    </fill>
    <fill>
      <patternFill patternType="solid">
        <fgColor rgb="FFFFEBCC"/>
        <bgColor rgb="FFFFEBCC"/>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E4F1F1"/>
        <bgColor rgb="FFE4F1F1"/>
      </patternFill>
    </fill>
    <fill>
      <patternFill patternType="solid">
        <fgColor rgb="FFFDFEFF"/>
        <bgColor rgb="FFFDFEFF"/>
      </patternFill>
    </fill>
  </fills>
  <borders count="7">
    <border/>
    <border>
      <bottom style="medium">
        <color rgb="FF4B4F58"/>
      </bottom>
    </border>
    <border>
      <bottom style="medium">
        <color rgb="FF000000"/>
      </bottom>
    </border>
    <border>
      <top style="medium">
        <color rgb="FF4B4F58"/>
      </top>
      <bottom style="medium">
        <color rgb="FF4B4F58"/>
      </bottom>
    </border>
    <border>
      <top style="medium">
        <color rgb="FF000000"/>
      </top>
      <bottom style="medium">
        <color rgb="FF000000"/>
      </bottom>
    </border>
    <border>
      <left style="medium">
        <color rgb="FF6EA1E5"/>
      </left>
      <right style="thick">
        <color rgb="FF6EA1E5"/>
      </right>
      <top style="medium">
        <color rgb="FF6EA1E5"/>
      </top>
      <bottom style="medium">
        <color rgb="FF6EA1E5"/>
      </bottom>
    </border>
    <border>
      <top style="medium">
        <color rgb="FF4B4F58"/>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readingOrder="0" vertical="bottom"/>
    </xf>
    <xf borderId="0" fillId="0" fontId="1" numFmtId="165" xfId="0" applyAlignment="1" applyFont="1" applyNumberFormat="1">
      <alignment vertical="bottom"/>
    </xf>
    <xf borderId="0" fillId="0" fontId="1" numFmtId="165" xfId="0" applyAlignment="1" applyFont="1" applyNumberFormat="1">
      <alignment vertical="bottom"/>
    </xf>
    <xf borderId="1" fillId="2" fontId="1" numFmtId="165" xfId="0" applyAlignment="1" applyBorder="1" applyFill="1" applyFont="1" applyNumberFormat="1">
      <alignment readingOrder="0" vertical="bottom"/>
    </xf>
    <xf borderId="1" fillId="2" fontId="1" numFmtId="165" xfId="0" applyAlignment="1" applyBorder="1" applyFont="1" applyNumberFormat="1">
      <alignment vertical="bottom"/>
    </xf>
    <xf borderId="2" fillId="3" fontId="1" numFmtId="165" xfId="0" applyAlignment="1" applyBorder="1" applyFill="1" applyFont="1" applyNumberFormat="1">
      <alignment readingOrder="0" shrinkToFit="0" wrapText="0"/>
    </xf>
    <xf borderId="0" fillId="3" fontId="1" numFmtId="0" xfId="0" applyAlignment="1" applyFont="1">
      <alignment vertical="bottom"/>
    </xf>
    <xf borderId="0" fillId="3" fontId="1" numFmtId="165" xfId="0" applyAlignment="1" applyFont="1" applyNumberFormat="1">
      <alignment vertical="bottom"/>
    </xf>
    <xf borderId="0" fillId="3" fontId="1" numFmtId="166" xfId="0" applyAlignment="1" applyFont="1" applyNumberFormat="1">
      <alignment vertical="bottom"/>
    </xf>
    <xf borderId="3" fillId="4" fontId="2" numFmtId="165" xfId="0" applyAlignment="1" applyBorder="1" applyFill="1" applyFont="1" applyNumberFormat="1">
      <alignment horizontal="left" readingOrder="0"/>
    </xf>
    <xf borderId="3" fillId="4" fontId="2" numFmtId="0" xfId="0" applyAlignment="1" applyBorder="1" applyFont="1">
      <alignment horizontal="left" readingOrder="0"/>
    </xf>
    <xf borderId="0" fillId="3" fontId="1" numFmtId="165" xfId="0" applyAlignment="1" applyFont="1" applyNumberFormat="1">
      <alignment readingOrder="0" vertical="bottom"/>
    </xf>
    <xf borderId="0" fillId="3" fontId="1" numFmtId="9" xfId="0" applyAlignment="1" applyFont="1" applyNumberFormat="1">
      <alignment vertical="bottom"/>
    </xf>
    <xf borderId="0" fillId="4" fontId="1" numFmtId="165" xfId="0" applyAlignment="1" applyFont="1" applyNumberFormat="1">
      <alignment readingOrder="0" vertical="bottom"/>
    </xf>
    <xf borderId="0" fillId="4" fontId="1" numFmtId="0" xfId="0" applyAlignment="1" applyFont="1">
      <alignment vertical="bottom"/>
    </xf>
    <xf borderId="0" fillId="0" fontId="1"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4" fillId="5" fontId="3" numFmtId="165" xfId="0" applyAlignment="1" applyBorder="1" applyFill="1" applyFont="1" applyNumberFormat="1">
      <alignment readingOrder="0" vertical="bottom"/>
    </xf>
    <xf borderId="4" fillId="5" fontId="3" numFmtId="165" xfId="0" applyAlignment="1" applyBorder="1" applyFont="1" applyNumberFormat="1">
      <alignment vertical="bottom"/>
    </xf>
    <xf borderId="4" fillId="5" fontId="3" numFmtId="0" xfId="0" applyAlignment="1" applyBorder="1" applyFont="1">
      <alignment vertical="bottom"/>
    </xf>
    <xf borderId="4" fillId="6" fontId="3" numFmtId="165" xfId="0" applyAlignment="1" applyBorder="1" applyFill="1" applyFont="1" applyNumberFormat="1">
      <alignment readingOrder="0" vertical="bottom"/>
    </xf>
    <xf borderId="4" fillId="6" fontId="4" numFmtId="0" xfId="0" applyBorder="1" applyFont="1"/>
    <xf borderId="2" fillId="2" fontId="3" numFmtId="165" xfId="0" applyAlignment="1" applyBorder="1" applyFont="1" applyNumberFormat="1">
      <alignment readingOrder="0" shrinkToFit="0" vertical="center" wrapText="0"/>
    </xf>
    <xf borderId="2" fillId="2" fontId="3" numFmtId="165" xfId="0" applyAlignment="1" applyBorder="1" applyFont="1" applyNumberFormat="1">
      <alignment vertical="bottom"/>
    </xf>
    <xf borderId="3" fillId="3" fontId="5" numFmtId="165" xfId="0" applyAlignment="1" applyBorder="1" applyFont="1" applyNumberFormat="1">
      <alignment horizontal="left" readingOrder="0"/>
    </xf>
    <xf borderId="3" fillId="3" fontId="3" numFmtId="0" xfId="0" applyAlignment="1" applyBorder="1" applyFont="1">
      <alignment vertical="bottom"/>
    </xf>
    <xf borderId="3" fillId="3" fontId="3" numFmtId="165" xfId="0" applyAlignment="1" applyBorder="1" applyFont="1" applyNumberFormat="1">
      <alignment readingOrder="0" vertical="bottom"/>
    </xf>
    <xf borderId="3" fillId="3" fontId="3" numFmtId="166" xfId="0" applyAlignment="1" applyBorder="1" applyFont="1" applyNumberFormat="1">
      <alignment readingOrder="0" vertical="bottom"/>
    </xf>
    <xf borderId="3" fillId="4" fontId="5" numFmtId="165" xfId="0" applyAlignment="1" applyBorder="1" applyFont="1" applyNumberFormat="1">
      <alignment horizontal="left" readingOrder="0"/>
    </xf>
    <xf borderId="3" fillId="4" fontId="5" numFmtId="0" xfId="0" applyAlignment="1" applyBorder="1" applyFont="1">
      <alignment horizontal="left" readingOrder="0"/>
    </xf>
    <xf borderId="3" fillId="3" fontId="3" numFmtId="165" xfId="0" applyAlignment="1" applyBorder="1" applyFont="1" applyNumberFormat="1">
      <alignment readingOrder="0"/>
    </xf>
    <xf borderId="3" fillId="3" fontId="3" numFmtId="0" xfId="0" applyBorder="1" applyFont="1"/>
    <xf borderId="3" fillId="4" fontId="3" numFmtId="165" xfId="0" applyAlignment="1" applyBorder="1" applyFont="1" applyNumberFormat="1">
      <alignment readingOrder="0"/>
    </xf>
    <xf borderId="3" fillId="4" fontId="3" numFmtId="0" xfId="0" applyBorder="1" applyFont="1"/>
    <xf borderId="3" fillId="4" fontId="3" numFmtId="9" xfId="0" applyBorder="1" applyFont="1" applyNumberFormat="1"/>
    <xf borderId="3" fillId="4" fontId="3" numFmtId="165" xfId="0" applyAlignment="1" applyBorder="1" applyFont="1" applyNumberFormat="1">
      <alignment readingOrder="0"/>
    </xf>
    <xf borderId="3" fillId="3" fontId="3" numFmtId="0" xfId="0" applyAlignment="1" applyBorder="1" applyFont="1">
      <alignment readingOrder="0" vertical="bottom"/>
    </xf>
    <xf borderId="0" fillId="0" fontId="6" numFmtId="0" xfId="0" applyAlignment="1" applyFont="1">
      <alignment shrinkToFit="0" vertical="bottom" wrapText="1"/>
    </xf>
    <xf borderId="0" fillId="0" fontId="6" numFmtId="164" xfId="0" applyAlignment="1" applyFont="1" applyNumberFormat="1">
      <alignment readingOrder="0" shrinkToFit="0" vertical="bottom" wrapText="1"/>
    </xf>
    <xf borderId="0" fillId="7" fontId="6" numFmtId="165" xfId="0" applyAlignment="1" applyFill="1" applyFont="1" applyNumberFormat="1">
      <alignment readingOrder="0" shrinkToFit="0" vertical="bottom" wrapText="1"/>
    </xf>
    <xf borderId="0" fillId="7" fontId="6" numFmtId="0" xfId="0" applyAlignment="1" applyFont="1">
      <alignment readingOrder="0" shrinkToFit="0" vertical="bottom" wrapText="1"/>
    </xf>
    <xf borderId="0" fillId="8" fontId="6" numFmtId="165" xfId="0" applyAlignment="1" applyFill="1" applyFont="1" applyNumberFormat="1">
      <alignment horizontal="center" readingOrder="0" shrinkToFit="0" vertical="center" wrapText="1"/>
    </xf>
    <xf borderId="0" fillId="2" fontId="6" numFmtId="165" xfId="0" applyAlignment="1" applyFont="1" applyNumberFormat="1">
      <alignment horizontal="center" readingOrder="0" shrinkToFit="0" vertical="center" wrapText="1"/>
    </xf>
    <xf borderId="0" fillId="2" fontId="6" numFmtId="165" xfId="0" applyAlignment="1" applyFont="1" applyNumberFormat="1">
      <alignment horizontal="center" readingOrder="0" shrinkToFit="0" vertical="center" wrapText="1"/>
    </xf>
    <xf borderId="0" fillId="3" fontId="6" numFmtId="165" xfId="0" applyAlignment="1" applyFont="1" applyNumberFormat="1">
      <alignment readingOrder="0" shrinkToFit="0" wrapText="1"/>
    </xf>
    <xf borderId="0" fillId="3" fontId="6" numFmtId="0" xfId="0" applyAlignment="1" applyFont="1">
      <alignment readingOrder="0" shrinkToFit="0" wrapText="1"/>
    </xf>
    <xf borderId="0" fillId="3" fontId="6" numFmtId="166" xfId="0" applyAlignment="1" applyFont="1" applyNumberFormat="1">
      <alignment readingOrder="0" shrinkToFit="0" wrapText="1"/>
    </xf>
    <xf borderId="0" fillId="4" fontId="6" numFmtId="165" xfId="0" applyAlignment="1" applyFont="1" applyNumberFormat="1">
      <alignment readingOrder="0" shrinkToFit="0" wrapText="1"/>
    </xf>
    <xf borderId="0" fillId="4" fontId="6" numFmtId="0" xfId="0" applyAlignment="1" applyFont="1">
      <alignment readingOrder="0" shrinkToFit="0" wrapText="1"/>
    </xf>
    <xf borderId="0" fillId="3" fontId="6" numFmtId="165" xfId="0" applyAlignment="1" applyFont="1" applyNumberFormat="1">
      <alignment readingOrder="0" shrinkToFit="0" vertical="bottom" wrapText="1"/>
    </xf>
    <xf borderId="0" fillId="3" fontId="6" numFmtId="0" xfId="0" applyAlignment="1" applyFont="1">
      <alignment readingOrder="0" shrinkToFit="0" vertical="bottom" wrapText="1"/>
    </xf>
    <xf borderId="0" fillId="4" fontId="6" numFmtId="165" xfId="0" applyAlignment="1" applyFont="1" applyNumberFormat="1">
      <alignment readingOrder="0" shrinkToFit="0" vertical="bottom" wrapText="1"/>
    </xf>
    <xf borderId="0" fillId="4" fontId="6" numFmtId="0" xfId="0" applyAlignment="1" applyFont="1">
      <alignment readingOrder="0" shrinkToFit="0" vertical="bottom" wrapText="1"/>
    </xf>
    <xf borderId="0" fillId="4" fontId="6" numFmtId="9" xfId="0" applyAlignment="1" applyFont="1" applyNumberFormat="1">
      <alignment readingOrder="0" shrinkToFit="0" vertical="bottom" wrapText="1"/>
    </xf>
    <xf borderId="0" fillId="4" fontId="6" numFmtId="165" xfId="0" applyAlignment="1" applyFont="1" applyNumberFormat="1">
      <alignment readingOrder="0" shrinkToFit="0" vertical="bottom" wrapText="1"/>
    </xf>
    <xf borderId="3" fillId="0" fontId="7" numFmtId="0" xfId="0" applyAlignment="1" applyBorder="1" applyFont="1">
      <alignment readingOrder="0" vertical="bottom"/>
    </xf>
    <xf borderId="3" fillId="0" fontId="7" numFmtId="164" xfId="0" applyAlignment="1" applyBorder="1" applyFont="1" applyNumberFormat="1">
      <alignment readingOrder="0" vertical="bottom"/>
    </xf>
    <xf borderId="3" fillId="0" fontId="7" numFmtId="165" xfId="0" applyAlignment="1" applyBorder="1" applyFont="1" applyNumberFormat="1">
      <alignment readingOrder="0" vertical="bottom"/>
    </xf>
    <xf borderId="3" fillId="0" fontId="7" numFmtId="165" xfId="0" applyAlignment="1" applyBorder="1" applyFont="1" applyNumberFormat="1">
      <alignment readingOrder="0" vertical="bottom"/>
    </xf>
    <xf borderId="3" fillId="0" fontId="7" numFmtId="165" xfId="0" applyAlignment="1" applyBorder="1" applyFont="1" applyNumberFormat="1">
      <alignment readingOrder="0"/>
    </xf>
    <xf borderId="3" fillId="0" fontId="7" numFmtId="166" xfId="0" applyAlignment="1" applyBorder="1" applyFont="1" applyNumberFormat="1">
      <alignment readingOrder="0" vertical="bottom"/>
    </xf>
    <xf borderId="3" fillId="9" fontId="8" numFmtId="0" xfId="0" applyAlignment="1" applyBorder="1" applyFill="1" applyFont="1">
      <alignment readingOrder="0"/>
    </xf>
    <xf borderId="3" fillId="9" fontId="8" numFmtId="165" xfId="0" applyAlignment="1" applyBorder="1" applyFont="1" applyNumberFormat="1">
      <alignment readingOrder="0"/>
    </xf>
    <xf borderId="3" fillId="9" fontId="8" numFmtId="9" xfId="0" applyAlignment="1" applyBorder="1" applyFont="1" applyNumberFormat="1">
      <alignment readingOrder="0"/>
    </xf>
    <xf borderId="3" fillId="0" fontId="7" numFmtId="0" xfId="0" applyAlignment="1" applyBorder="1" applyFont="1">
      <alignment vertical="bottom"/>
    </xf>
    <xf borderId="0" fillId="10" fontId="7" numFmtId="0" xfId="0" applyAlignment="1" applyFill="1" applyFont="1">
      <alignment horizontal="right" readingOrder="0" vertical="bottom"/>
    </xf>
    <xf borderId="0" fillId="10" fontId="7" numFmtId="164" xfId="0" applyAlignment="1" applyFont="1" applyNumberFormat="1">
      <alignment horizontal="right" readingOrder="0" vertical="bottom"/>
    </xf>
    <xf borderId="0" fillId="10" fontId="9" numFmtId="165" xfId="0" applyAlignment="1" applyFont="1" applyNumberFormat="1">
      <alignment horizontal="right" readingOrder="0"/>
    </xf>
    <xf borderId="0" fillId="10" fontId="10" numFmtId="165" xfId="0" applyAlignment="1" applyFont="1" applyNumberFormat="1">
      <alignment readingOrder="0" vertical="bottom"/>
    </xf>
    <xf borderId="0" fillId="10" fontId="10" numFmtId="9" xfId="0" applyAlignment="1" applyFont="1" applyNumberFormat="1">
      <alignment readingOrder="0" vertical="bottom"/>
    </xf>
    <xf borderId="0" fillId="10" fontId="11" numFmtId="165" xfId="0" applyAlignment="1" applyFont="1" applyNumberFormat="1">
      <alignment horizontal="right" readingOrder="0"/>
    </xf>
    <xf borderId="0" fillId="10" fontId="7" numFmtId="165" xfId="0" applyAlignment="1" applyFont="1" applyNumberFormat="1">
      <alignment horizontal="right" vertical="bottom"/>
    </xf>
    <xf borderId="0" fillId="10" fontId="7" numFmtId="9" xfId="0" applyAlignment="1" applyFont="1" applyNumberFormat="1">
      <alignment horizontal="right" vertical="bottom"/>
    </xf>
    <xf borderId="0" fillId="10" fontId="7" numFmtId="166" xfId="0" applyAlignment="1" applyFont="1" applyNumberFormat="1">
      <alignment horizontal="right" vertical="bottom"/>
    </xf>
    <xf borderId="0" fillId="10" fontId="7" numFmtId="165" xfId="0" applyAlignment="1" applyFont="1" applyNumberFormat="1">
      <alignment horizontal="right" readingOrder="0" vertical="bottom"/>
    </xf>
    <xf borderId="0" fillId="10" fontId="7" numFmtId="165" xfId="0" applyAlignment="1" applyFont="1" applyNumberFormat="1">
      <alignment horizontal="right" readingOrder="0"/>
    </xf>
    <xf borderId="0" fillId="10" fontId="7" numFmtId="10" xfId="0" applyAlignment="1" applyFont="1" applyNumberFormat="1">
      <alignment horizontal="right" readingOrder="0" vertical="bottom"/>
    </xf>
    <xf borderId="0" fillId="10" fontId="10" numFmtId="165" xfId="0" applyAlignment="1" applyFont="1" applyNumberFormat="1">
      <alignment horizontal="right" readingOrder="0" vertical="bottom"/>
    </xf>
    <xf borderId="0" fillId="10" fontId="7" numFmtId="9" xfId="0" applyAlignment="1" applyFont="1" applyNumberFormat="1">
      <alignment horizontal="right" readingOrder="0" vertical="bottom"/>
    </xf>
    <xf borderId="0" fillId="10" fontId="7" numFmtId="0" xfId="0" applyAlignment="1" applyFont="1">
      <alignment horizontal="right" vertical="bottom"/>
    </xf>
    <xf borderId="0" fillId="0" fontId="7" numFmtId="0" xfId="0" applyAlignment="1" applyFont="1">
      <alignment horizontal="right" vertical="bottom"/>
    </xf>
    <xf borderId="0" fillId="0" fontId="7" numFmtId="164" xfId="0" applyAlignment="1" applyFont="1" applyNumberFormat="1">
      <alignment horizontal="right" vertical="bottom"/>
    </xf>
    <xf borderId="0" fillId="0" fontId="12" numFmtId="3" xfId="0" applyAlignment="1" applyFont="1" applyNumberFormat="1">
      <alignment readingOrder="0"/>
    </xf>
    <xf borderId="0" fillId="9" fontId="10" numFmtId="165" xfId="0" applyAlignment="1" applyFont="1" applyNumberFormat="1">
      <alignment readingOrder="0" vertical="bottom"/>
    </xf>
    <xf borderId="0" fillId="11" fontId="10" numFmtId="9" xfId="0" applyAlignment="1" applyFill="1" applyFont="1" applyNumberFormat="1">
      <alignment readingOrder="0" vertical="bottom"/>
    </xf>
    <xf borderId="0" fillId="9" fontId="11" numFmtId="165" xfId="0" applyAlignment="1" applyFont="1" applyNumberFormat="1">
      <alignment horizontal="right" readingOrder="0"/>
    </xf>
    <xf borderId="0" fillId="11" fontId="7" numFmtId="165" xfId="0" applyAlignment="1" applyFont="1" applyNumberFormat="1">
      <alignment horizontal="right" vertical="bottom"/>
    </xf>
    <xf borderId="0" fillId="11" fontId="7" numFmtId="165" xfId="0" applyAlignment="1" applyFont="1" applyNumberFormat="1">
      <alignment horizontal="right" vertical="bottom"/>
    </xf>
    <xf borderId="0" fillId="9" fontId="9" numFmtId="165" xfId="0" applyAlignment="1" applyFont="1" applyNumberFormat="1">
      <alignment horizontal="right" readingOrder="0"/>
    </xf>
    <xf borderId="0" fillId="11" fontId="7" numFmtId="9" xfId="0" applyAlignment="1" applyFont="1" applyNumberFormat="1">
      <alignment horizontal="right" vertical="bottom"/>
    </xf>
    <xf borderId="0" fillId="11" fontId="7" numFmtId="166" xfId="0" applyAlignment="1" applyFont="1" applyNumberFormat="1">
      <alignment horizontal="right" vertical="bottom"/>
    </xf>
    <xf borderId="0" fillId="0" fontId="7" numFmtId="165" xfId="0" applyAlignment="1" applyFont="1" applyNumberFormat="1">
      <alignment horizontal="right" readingOrder="0" vertical="bottom"/>
    </xf>
    <xf borderId="0" fillId="12" fontId="7" numFmtId="9" xfId="0" applyAlignment="1" applyFill="1" applyFont="1" applyNumberFormat="1">
      <alignment horizontal="right" vertical="bottom"/>
    </xf>
    <xf borderId="0" fillId="12" fontId="7" numFmtId="166" xfId="0" applyAlignment="1" applyFont="1" applyNumberFormat="1">
      <alignment horizontal="right" vertical="bottom"/>
    </xf>
    <xf borderId="0" fillId="0" fontId="7" numFmtId="10" xfId="0" applyAlignment="1" applyFont="1" applyNumberFormat="1">
      <alignment horizontal="right" readingOrder="0" vertical="bottom"/>
    </xf>
    <xf borderId="0" fillId="0" fontId="7" numFmtId="165" xfId="0" applyAlignment="1" applyFont="1" applyNumberFormat="1">
      <alignment horizontal="right" readingOrder="0" vertical="bottom"/>
    </xf>
    <xf borderId="0" fillId="0" fontId="7" numFmtId="0" xfId="0" applyAlignment="1" applyFont="1">
      <alignment horizontal="right" readingOrder="0" vertical="bottom"/>
    </xf>
    <xf borderId="0" fillId="11" fontId="7" numFmtId="0" xfId="0" applyAlignment="1" applyFont="1">
      <alignment horizontal="left" vertical="bottom"/>
    </xf>
    <xf borderId="0" fillId="0" fontId="7" numFmtId="0" xfId="0" applyAlignment="1" applyFont="1">
      <alignment horizontal="right" vertical="bottom"/>
    </xf>
    <xf borderId="0" fillId="0" fontId="7" numFmtId="9" xfId="0" applyAlignment="1" applyFont="1" applyNumberFormat="1">
      <alignment horizontal="right" readingOrder="0" vertical="bottom"/>
    </xf>
    <xf borderId="0" fillId="9" fontId="13" numFmtId="165" xfId="0" applyAlignment="1" applyFont="1" applyNumberFormat="1">
      <alignment horizontal="right" readingOrder="0"/>
    </xf>
    <xf borderId="0" fillId="0" fontId="4" numFmtId="10" xfId="0" applyAlignment="1" applyFont="1" applyNumberFormat="1">
      <alignment readingOrder="0"/>
    </xf>
    <xf borderId="0" fillId="7" fontId="14" numFmtId="165" xfId="0" applyAlignment="1" applyFont="1" applyNumberFormat="1">
      <alignment horizontal="right" readingOrder="0"/>
    </xf>
    <xf borderId="0" fillId="0" fontId="7" numFmtId="166" xfId="0" applyAlignment="1" applyFont="1" applyNumberFormat="1">
      <alignment horizontal="right" vertical="bottom"/>
    </xf>
    <xf borderId="0" fillId="0" fontId="4" numFmtId="9" xfId="0" applyAlignment="1" applyFont="1" applyNumberFormat="1">
      <alignment readingOrder="0"/>
    </xf>
    <xf borderId="0" fillId="0" fontId="7" numFmtId="166" xfId="0" applyAlignment="1" applyFont="1" applyNumberFormat="1">
      <alignment horizontal="right" readingOrder="0" vertical="bottom"/>
    </xf>
    <xf borderId="5" fillId="0" fontId="7" numFmtId="165" xfId="0" applyAlignment="1" applyBorder="1" applyFont="1" applyNumberFormat="1">
      <alignment horizontal="right" readingOrder="0" vertical="bottom"/>
    </xf>
    <xf borderId="0" fillId="7" fontId="15" numFmtId="9" xfId="0" applyAlignment="1" applyFont="1" applyNumberFormat="1">
      <alignment horizontal="right" vertical="bottom"/>
    </xf>
    <xf borderId="0" fillId="9" fontId="16" numFmtId="165" xfId="0" applyAlignment="1" applyFont="1" applyNumberFormat="1">
      <alignment horizontal="right" vertical="bottom"/>
    </xf>
    <xf borderId="0" fillId="11" fontId="16" numFmtId="165" xfId="0" applyAlignment="1" applyFont="1" applyNumberFormat="1">
      <alignment horizontal="right" vertical="bottom"/>
    </xf>
    <xf borderId="0" fillId="9" fontId="16" numFmtId="165" xfId="0" applyAlignment="1" applyFont="1" applyNumberFormat="1">
      <alignment horizontal="right" readingOrder="0" vertical="bottom"/>
    </xf>
    <xf borderId="0" fillId="3" fontId="16" numFmtId="165" xfId="0" applyAlignment="1" applyFont="1" applyNumberFormat="1">
      <alignment horizontal="right" vertical="bottom"/>
    </xf>
    <xf borderId="0" fillId="9" fontId="17" numFmtId="165" xfId="0" applyAlignment="1" applyFont="1" applyNumberFormat="1">
      <alignment horizontal="right" vertical="bottom"/>
    </xf>
    <xf borderId="0" fillId="11" fontId="16" numFmtId="9" xfId="0" applyAlignment="1" applyFont="1" applyNumberFormat="1">
      <alignment horizontal="right" vertical="bottom"/>
    </xf>
    <xf borderId="0" fillId="9" fontId="12" numFmtId="165" xfId="0" applyAlignment="1" applyFont="1" applyNumberFormat="1">
      <alignment horizontal="right" vertical="bottom"/>
    </xf>
    <xf borderId="0" fillId="11" fontId="16" numFmtId="166" xfId="0" applyAlignment="1" applyFont="1" applyNumberFormat="1">
      <alignment horizontal="right" vertical="bottom"/>
    </xf>
    <xf borderId="0" fillId="0" fontId="16" numFmtId="165" xfId="0" applyAlignment="1" applyFont="1" applyNumberFormat="1">
      <alignment horizontal="right" vertical="bottom"/>
    </xf>
    <xf borderId="0" fillId="3" fontId="16" numFmtId="9" xfId="0" applyAlignment="1" applyFont="1" applyNumberFormat="1">
      <alignment horizontal="right" vertical="bottom"/>
    </xf>
    <xf borderId="0" fillId="12" fontId="16" numFmtId="166" xfId="0" applyAlignment="1" applyFont="1" applyNumberFormat="1">
      <alignment horizontal="right" vertical="bottom"/>
    </xf>
    <xf borderId="0" fillId="9" fontId="18" numFmtId="165" xfId="0" applyAlignment="1" applyFont="1" applyNumberFormat="1">
      <alignment horizontal="right" vertical="bottom"/>
    </xf>
    <xf borderId="0" fillId="0" fontId="16" numFmtId="9" xfId="0" applyAlignment="1" applyFont="1" applyNumberFormat="1">
      <alignment horizontal="right" vertical="bottom"/>
    </xf>
    <xf borderId="0" fillId="3" fontId="16" numFmtId="166" xfId="0" applyAlignment="1" applyFont="1" applyNumberFormat="1">
      <alignment horizontal="right" vertical="bottom"/>
    </xf>
    <xf borderId="0" fillId="11" fontId="19" numFmtId="9" xfId="0" applyAlignment="1" applyFont="1" applyNumberFormat="1">
      <alignment readingOrder="0" vertical="bottom"/>
    </xf>
    <xf borderId="0" fillId="0" fontId="16" numFmtId="10" xfId="0" applyAlignment="1" applyFont="1" applyNumberFormat="1">
      <alignment readingOrder="0"/>
    </xf>
    <xf borderId="0" fillId="7" fontId="13" numFmtId="165" xfId="0" applyAlignment="1" applyFont="1" applyNumberFormat="1">
      <alignment horizontal="right" readingOrder="0"/>
    </xf>
    <xf borderId="0" fillId="11" fontId="7" numFmtId="165" xfId="0" applyAlignment="1" applyFont="1" applyNumberFormat="1">
      <alignment horizontal="right" readingOrder="0" vertical="bottom"/>
    </xf>
    <xf borderId="0" fillId="7" fontId="20" numFmtId="165" xfId="0" applyAlignment="1" applyFont="1" applyNumberFormat="1">
      <alignment horizontal="right" readingOrder="0"/>
    </xf>
    <xf borderId="0" fillId="0" fontId="4" numFmtId="165" xfId="0" applyAlignment="1" applyFont="1" applyNumberFormat="1">
      <alignment readingOrder="0"/>
    </xf>
    <xf borderId="0" fillId="13" fontId="13" numFmtId="165" xfId="0" applyAlignment="1" applyFill="1" applyFont="1" applyNumberFormat="1">
      <alignment horizontal="right" readingOrder="0"/>
    </xf>
    <xf borderId="0" fillId="0" fontId="7" numFmtId="165" xfId="0" applyAlignment="1" applyFont="1" applyNumberFormat="1">
      <alignment horizontal="right" vertical="bottom"/>
    </xf>
    <xf borderId="0" fillId="0" fontId="21" numFmtId="165" xfId="0" applyAlignment="1" applyFont="1" applyNumberFormat="1">
      <alignment horizontal="right" readingOrder="0" vertical="bottom"/>
    </xf>
    <xf borderId="0" fillId="0" fontId="7" numFmtId="165" xfId="0" applyAlignment="1" applyFont="1" applyNumberFormat="1">
      <alignment horizontal="right" vertical="bottom"/>
    </xf>
    <xf borderId="0" fillId="0" fontId="7" numFmtId="9" xfId="0" applyAlignment="1" applyFont="1" applyNumberFormat="1">
      <alignment horizontal="right" vertical="bottom"/>
    </xf>
    <xf borderId="0" fillId="0" fontId="22" numFmtId="0" xfId="0" applyAlignment="1" applyFont="1">
      <alignment horizontal="right" readingOrder="0" vertical="bottom"/>
    </xf>
    <xf borderId="1" fillId="0" fontId="23" numFmtId="0" xfId="0" applyAlignment="1" applyBorder="1" applyFont="1">
      <alignment readingOrder="0" vertical="center"/>
    </xf>
    <xf borderId="1" fillId="0" fontId="24" numFmtId="0" xfId="0" applyBorder="1" applyFont="1"/>
    <xf borderId="1" fillId="0" fontId="25" numFmtId="0" xfId="0" applyAlignment="1" applyBorder="1" applyFont="1">
      <alignment readingOrder="0" vertical="center"/>
    </xf>
    <xf borderId="1" fillId="0" fontId="26" numFmtId="0" xfId="0" applyAlignment="1" applyBorder="1" applyFont="1">
      <alignment vertical="center"/>
    </xf>
    <xf borderId="0" fillId="0" fontId="27" numFmtId="0" xfId="0" applyAlignment="1" applyFont="1">
      <alignment readingOrder="0" shrinkToFit="0" vertical="center" wrapText="0"/>
    </xf>
    <xf borderId="6" fillId="0" fontId="28" numFmtId="0" xfId="0" applyAlignment="1" applyBorder="1" applyFont="1">
      <alignment readingOrder="0" shrinkToFit="0" vertical="center" wrapText="0"/>
    </xf>
    <xf borderId="6" fillId="8" fontId="29" numFmtId="0" xfId="0" applyAlignment="1" applyBorder="1" applyFont="1">
      <alignment readingOrder="0" shrinkToFit="0" vertical="center" wrapText="0"/>
    </xf>
    <xf borderId="6" fillId="0" fontId="24" numFmtId="0" xfId="0" applyBorder="1" applyFont="1"/>
    <xf borderId="6" fillId="0" fontId="26" numFmtId="0" xfId="0" applyAlignment="1" applyBorder="1" applyFont="1">
      <alignment readingOrder="0" shrinkToFit="0" vertical="center" wrapText="0"/>
    </xf>
    <xf borderId="6" fillId="0" fontId="26" numFmtId="0" xfId="0" applyAlignment="1" applyBorder="1" applyFont="1">
      <alignment horizontal="left" readingOrder="0" shrinkToFit="0" vertical="center" wrapText="0"/>
    </xf>
    <xf borderId="0" fillId="0" fontId="26" numFmtId="0" xfId="0" applyAlignment="1" applyFont="1">
      <alignment readingOrder="0" shrinkToFit="0" vertical="center" wrapText="0"/>
    </xf>
    <xf borderId="0" fillId="0" fontId="26" numFmtId="0" xfId="0" applyAlignment="1" applyFont="1">
      <alignment readingOrder="0" vertical="center"/>
    </xf>
    <xf borderId="0" fillId="0" fontId="26" numFmtId="0" xfId="0" applyAlignment="1" applyFont="1">
      <alignment horizontal="left" readingOrder="0" shrinkToFit="0" vertical="center" wrapText="0"/>
    </xf>
    <xf borderId="0" fillId="0" fontId="30" numFmtId="0" xfId="0" applyAlignment="1" applyFont="1">
      <alignment readingOrder="0" shrinkToFit="0" vertical="center" wrapText="0"/>
    </xf>
    <xf borderId="0" fillId="0" fontId="31" numFmtId="0" xfId="0" applyAlignment="1" applyFont="1">
      <alignment readingOrder="0" vertical="center"/>
    </xf>
    <xf borderId="0" fillId="0" fontId="26" numFmtId="0" xfId="0" applyAlignment="1" applyFont="1">
      <alignment shrinkToFit="0" vertical="center" wrapText="0"/>
    </xf>
    <xf borderId="0" fillId="0" fontId="32" numFmtId="0" xfId="0" applyAlignment="1" applyFont="1">
      <alignment readingOrder="0" shrinkToFit="0" vertical="center" wrapText="0"/>
    </xf>
    <xf borderId="1" fillId="0" fontId="26" numFmtId="0" xfId="0" applyAlignment="1" applyBorder="1" applyFont="1">
      <alignment readingOrder="0" shrinkToFit="0" vertical="center" wrapText="0"/>
    </xf>
    <xf borderId="1" fillId="9" fontId="31" numFmtId="0" xfId="0" applyAlignment="1" applyBorder="1" applyFont="1">
      <alignment readingOrder="0" vertical="center"/>
    </xf>
    <xf borderId="1" fillId="0" fontId="26" numFmtId="0" xfId="0" applyAlignment="1" applyBorder="1" applyFont="1">
      <alignment shrinkToFit="0" vertical="center" wrapText="0"/>
    </xf>
    <xf borderId="1" fillId="0" fontId="33" numFmtId="0" xfId="0" applyAlignment="1" applyBorder="1" applyFont="1">
      <alignment readingOrder="0" shrinkToFit="0" vertical="center" wrapText="0"/>
    </xf>
    <xf borderId="0" fillId="0" fontId="4" numFmtId="0" xfId="0" applyAlignment="1" applyFont="1">
      <alignment shrinkToFit="0" vertical="center" wrapText="0"/>
    </xf>
    <xf borderId="0" fillId="0" fontId="33" numFmtId="0" xfId="0" applyAlignment="1" applyFont="1">
      <alignment shrinkToFit="0" vertical="center" wrapText="0"/>
    </xf>
    <xf borderId="4" fillId="4" fontId="34" numFmtId="0" xfId="0" applyAlignment="1" applyBorder="1" applyFont="1">
      <alignment readingOrder="0" shrinkToFit="0" vertical="center" wrapText="0"/>
    </xf>
    <xf borderId="4" fillId="0" fontId="24" numFmtId="0" xfId="0" applyBorder="1" applyFont="1"/>
    <xf borderId="4" fillId="4" fontId="26" numFmtId="0" xfId="0" applyAlignment="1" applyBorder="1" applyFont="1">
      <alignment shrinkToFit="0" vertical="center" wrapText="0"/>
    </xf>
    <xf borderId="4" fillId="4" fontId="33" numFmtId="0" xfId="0" applyAlignment="1" applyBorder="1" applyFont="1">
      <alignment shrinkToFit="0" vertical="center" wrapText="0"/>
    </xf>
    <xf borderId="6" fillId="3" fontId="35" numFmtId="0" xfId="0" applyAlignment="1" applyBorder="1" applyFont="1">
      <alignment readingOrder="0" shrinkToFit="0" vertical="center" wrapText="1"/>
    </xf>
    <xf borderId="6" fillId="3" fontId="36" numFmtId="0" xfId="0" applyAlignment="1" applyBorder="1" applyFont="1">
      <alignment readingOrder="0" shrinkToFit="0" vertical="center" wrapText="0"/>
    </xf>
    <xf borderId="6" fillId="0" fontId="31" numFmtId="0" xfId="0" applyAlignment="1" applyBorder="1" applyFont="1">
      <alignment readingOrder="0" vertical="center"/>
    </xf>
    <xf borderId="6" fillId="9" fontId="0" numFmtId="0" xfId="0" applyAlignment="1" applyBorder="1" applyFont="1">
      <alignment horizontal="left" readingOrder="0" vertical="center"/>
    </xf>
    <xf borderId="6" fillId="0" fontId="37" numFmtId="0" xfId="0" applyAlignment="1" applyBorder="1" applyFont="1">
      <alignment readingOrder="0" shrinkToFit="0" vertical="center" wrapText="0"/>
    </xf>
    <xf borderId="0" fillId="9" fontId="0" numFmtId="0" xfId="0" applyAlignment="1" applyFont="1">
      <alignment horizontal="left" readingOrder="0" vertical="center"/>
    </xf>
    <xf borderId="0" fillId="0" fontId="38" numFmtId="0" xfId="0" applyAlignment="1" applyFont="1">
      <alignment readingOrder="0" vertical="center"/>
    </xf>
    <xf borderId="1" fillId="4" fontId="36" numFmtId="0" xfId="0" applyAlignment="1" applyBorder="1" applyFont="1">
      <alignment readingOrder="0" shrinkToFit="0" vertical="center" wrapText="0"/>
    </xf>
    <xf borderId="1" fillId="0" fontId="26" numFmtId="0" xfId="0" applyAlignment="1" applyBorder="1" applyFont="1">
      <alignment readingOrder="0" shrinkToFit="0" vertical="center" wrapText="0"/>
    </xf>
    <xf borderId="1" fillId="0" fontId="31" numFmtId="0" xfId="0" applyAlignment="1" applyBorder="1" applyFont="1">
      <alignment readingOrder="0" vertical="center"/>
    </xf>
    <xf borderId="1" fillId="9" fontId="0" numFmtId="0" xfId="0" applyAlignment="1" applyBorder="1" applyFont="1">
      <alignment horizontal="left" readingOrder="0" vertical="center"/>
    </xf>
    <xf borderId="1" fillId="0" fontId="39" numFmtId="0" xfId="0" applyAlignment="1" applyBorder="1" applyFont="1">
      <alignment readingOrder="0" shrinkToFit="0" vertical="center" wrapText="0"/>
    </xf>
    <xf borderId="6" fillId="4" fontId="35" numFmtId="0" xfId="0" applyAlignment="1" applyBorder="1" applyFont="1">
      <alignment readingOrder="0" shrinkToFit="0" vertical="center" wrapText="1"/>
    </xf>
    <xf borderId="6" fillId="3" fontId="40" numFmtId="0" xfId="0" applyAlignment="1" applyBorder="1" applyFont="1">
      <alignment readingOrder="0" shrinkToFit="0" vertical="center" wrapText="0"/>
    </xf>
    <xf borderId="6" fillId="0" fontId="26" numFmtId="0" xfId="0" applyAlignment="1" applyBorder="1" applyFont="1">
      <alignment shrinkToFit="0" vertical="center" wrapText="0"/>
    </xf>
    <xf borderId="0" fillId="3" fontId="6" numFmtId="0" xfId="0" applyAlignment="1" applyFont="1">
      <alignment readingOrder="0" shrinkToFit="0" vertical="center" wrapText="0"/>
    </xf>
    <xf borderId="0" fillId="3" fontId="36" numFmtId="0" xfId="0" applyAlignment="1" applyFont="1">
      <alignment readingOrder="0" shrinkToFit="0" vertical="center" wrapText="0"/>
    </xf>
    <xf borderId="0" fillId="4" fontId="36" numFmtId="0" xfId="0" applyAlignment="1" applyFont="1">
      <alignment readingOrder="0" shrinkToFit="0" vertical="center" wrapText="0"/>
    </xf>
    <xf borderId="0" fillId="0" fontId="26" numFmtId="0" xfId="0" applyAlignment="1" applyFont="1">
      <alignment readingOrder="0" shrinkToFit="0" vertical="center" wrapText="0"/>
    </xf>
    <xf borderId="0" fillId="4" fontId="6" numFmtId="0" xfId="0" applyAlignment="1" applyFont="1">
      <alignment readingOrder="0" shrinkToFit="0" vertical="center" wrapText="0"/>
    </xf>
    <xf borderId="1" fillId="3" fontId="36" numFmtId="0" xfId="0" applyAlignment="1" applyBorder="1" applyFont="1">
      <alignment readingOrder="0" shrinkToFit="0" vertical="center" wrapText="0"/>
    </xf>
    <xf borderId="1" fillId="0" fontId="4" numFmtId="0" xfId="0" applyAlignment="1" applyBorder="1" applyFont="1">
      <alignment vertical="center"/>
    </xf>
    <xf borderId="1" fillId="0" fontId="41" numFmtId="0" xfId="0" applyAlignment="1" applyBorder="1" applyFont="1">
      <alignment readingOrder="0" shrinkToFit="0" vertical="center" wrapText="0"/>
    </xf>
    <xf borderId="0" fillId="0" fontId="4" numFmtId="0" xfId="0" applyAlignment="1" applyFont="1">
      <alignment readingOrder="0" shrinkToFit="0" vertical="center" wrapText="0"/>
    </xf>
    <xf borderId="4" fillId="2" fontId="34" numFmtId="0" xfId="0" applyAlignment="1" applyBorder="1" applyFont="1">
      <alignment readingOrder="0" shrinkToFit="0" vertical="center" wrapText="0"/>
    </xf>
    <xf borderId="4" fillId="2" fontId="26" numFmtId="0" xfId="0" applyAlignment="1" applyBorder="1" applyFont="1">
      <alignment shrinkToFit="0" vertical="center" wrapText="0"/>
    </xf>
    <xf borderId="4" fillId="2" fontId="33" numFmtId="0" xfId="0" applyAlignment="1" applyBorder="1" applyFont="1">
      <alignment shrinkToFit="0" vertical="center" wrapText="0"/>
    </xf>
    <xf borderId="0" fillId="2" fontId="35" numFmtId="0" xfId="0" applyAlignment="1" applyFont="1">
      <alignment readingOrder="0" shrinkToFit="0" vertical="center" wrapText="0"/>
    </xf>
    <xf borderId="0" fillId="0" fontId="33" numFmtId="0" xfId="0" applyAlignment="1" applyFont="1">
      <alignment readingOrder="0" shrinkToFit="0" vertical="center" wrapText="0"/>
    </xf>
    <xf borderId="1" fillId="2" fontId="4" numFmtId="0" xfId="0" applyAlignment="1" applyBorder="1" applyFont="1">
      <alignment shrinkToFit="0" vertical="center" wrapText="0"/>
    </xf>
    <xf borderId="1" fillId="2" fontId="4" numFmtId="0" xfId="0" applyAlignment="1" applyBorder="1" applyFont="1">
      <alignment readingOrder="0" shrinkToFit="0" vertical="center" wrapText="0"/>
    </xf>
    <xf borderId="1" fillId="2" fontId="36" numFmtId="0" xfId="0" applyAlignment="1" applyBorder="1" applyFont="1">
      <alignment readingOrder="0" shrinkToFit="0" vertical="center" wrapText="0"/>
    </xf>
    <xf borderId="1" fillId="0" fontId="26" numFmtId="0" xfId="0" applyAlignment="1" applyBorder="1" applyFont="1">
      <alignment vertical="center"/>
    </xf>
    <xf borderId="1" fillId="0" fontId="33" numFmtId="0" xfId="0" applyAlignment="1" applyBorder="1" applyFont="1">
      <alignment shrinkToFit="0" vertical="center" wrapText="0"/>
    </xf>
    <xf borderId="0" fillId="0" fontId="4" numFmtId="0" xfId="0" applyAlignment="1" applyFont="1">
      <alignment readingOrder="0"/>
    </xf>
    <xf borderId="0" fillId="0" fontId="42"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xf>
    <xf borderId="0" fillId="9" fontId="14" numFmtId="0" xfId="0" applyAlignment="1" applyFont="1">
      <alignment horizontal="left" readingOrder="0"/>
    </xf>
    <xf borderId="0" fillId="9" fontId="14" numFmtId="0" xfId="0" applyAlignment="1" applyFont="1">
      <alignment horizontal="center" readingOrder="0"/>
    </xf>
    <xf borderId="0" fillId="9" fontId="14" numFmtId="0" xfId="0" applyAlignment="1" applyFont="1">
      <alignment horizontal="center" readingOrder="0" shrinkToFit="0" wrapText="1"/>
    </xf>
    <xf borderId="0" fillId="0" fontId="4" numFmtId="0" xfId="0" applyAlignment="1" applyFont="1">
      <alignment horizontal="center" readingOrder="0" shrinkToFit="0" wrapText="1"/>
    </xf>
    <xf borderId="0" fillId="0" fontId="4" numFmtId="3" xfId="0" applyAlignment="1" applyFont="1" applyNumberFormat="1">
      <alignment readingOrder="0"/>
    </xf>
    <xf borderId="0" fillId="0" fontId="4" numFmtId="0" xfId="0" applyFont="1"/>
    <xf borderId="0" fillId="9" fontId="43" numFmtId="0" xfId="0" applyAlignment="1" applyFont="1">
      <alignment horizontal="left" readingOrder="0"/>
    </xf>
  </cellXfs>
  <cellStyles count="1">
    <cellStyle xfId="0" name="Normal" builtinId="0"/>
  </cellStyles>
  <dxfs count="2">
    <dxf>
      <font/>
      <fill>
        <patternFill patternType="solid">
          <fgColor rgb="FFFBC6C6"/>
          <bgColor rgb="FFFBC6C6"/>
        </patternFill>
      </fill>
      <border/>
    </dxf>
    <dxf>
      <font/>
      <fill>
        <patternFill patternType="solid">
          <fgColor rgb="FFFFEBCC"/>
          <bgColor rgb="FFFFEB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cdc.gov/prams/prams-data/selected-mch-indicators.html" TargetMode="External"/><Relationship Id="rId10" Type="http://schemas.openxmlformats.org/officeDocument/2006/relationships/hyperlink" Target="https://wonder.cdc.gov/controller/saved/D149/D350F711" TargetMode="External"/><Relationship Id="rId13" Type="http://schemas.openxmlformats.org/officeDocument/2006/relationships/hyperlink" Target="https://data.hrsa.gov/maps/mchb/" TargetMode="External"/><Relationship Id="rId12" Type="http://schemas.openxmlformats.org/officeDocument/2006/relationships/hyperlink" Target="https://www.kff.org/medicaid/issue-brief/status-of-state-medicaid-expansion-decisions-interactive-map/" TargetMode="External"/><Relationship Id="rId1" Type="http://schemas.openxmlformats.org/officeDocument/2006/relationships/comments" Target="../comments1.xml"/><Relationship Id="rId2" Type="http://schemas.openxmlformats.org/officeDocument/2006/relationships/hyperlink" Target="https://wonder.cdc.gov/controller/saved/D149/D350F679" TargetMode="External"/><Relationship Id="rId3" Type="http://schemas.openxmlformats.org/officeDocument/2006/relationships/hyperlink" Target="https://wonder.cdc.gov/controller/saved/D176/D350F640" TargetMode="External"/><Relationship Id="rId4" Type="http://schemas.openxmlformats.org/officeDocument/2006/relationships/hyperlink" Target="https://wonder.cdc.gov/controller/saved/D149/D350F697https://wonder.cdc.gov/controller/saved/D149/D350F697" TargetMode="External"/><Relationship Id="rId9" Type="http://schemas.openxmlformats.org/officeDocument/2006/relationships/hyperlink" Target="https://wonder.cdc.gov/controller/saved/D149/D350F710" TargetMode="External"/><Relationship Id="rId15" Type="http://schemas.openxmlformats.org/officeDocument/2006/relationships/drawing" Target="../drawings/drawing1.xml"/><Relationship Id="rId14" Type="http://schemas.openxmlformats.org/officeDocument/2006/relationships/hyperlink" Target="https://data.hrsa.gov/maps/mchb/" TargetMode="External"/><Relationship Id="rId16" Type="http://schemas.openxmlformats.org/officeDocument/2006/relationships/vmlDrawing" Target="../drawings/vmlDrawing1.vml"/><Relationship Id="rId5" Type="http://schemas.openxmlformats.org/officeDocument/2006/relationships/hyperlink" Target="https://wonder.cdc.gov/controller/saved/D149/D354F055" TargetMode="External"/><Relationship Id="rId6" Type="http://schemas.openxmlformats.org/officeDocument/2006/relationships/hyperlink" Target="https://wonder.cdc.gov/controller/saved/D149/D350F700" TargetMode="External"/><Relationship Id="rId7" Type="http://schemas.openxmlformats.org/officeDocument/2006/relationships/hyperlink" Target="https://wonder.cdc.gov/controller/saved/D149/D350F705" TargetMode="External"/><Relationship Id="rId8" Type="http://schemas.openxmlformats.org/officeDocument/2006/relationships/hyperlink" Target="https://wonder.cdc.gov/controller/saved/D149/D350F707"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onder.cdc.gov/controller/saved/D149/D350F711" TargetMode="External"/><Relationship Id="rId10" Type="http://schemas.openxmlformats.org/officeDocument/2006/relationships/hyperlink" Target="https://wonder.cdc.gov/controller/saved/D149/D350F710" TargetMode="External"/><Relationship Id="rId13" Type="http://schemas.openxmlformats.org/officeDocument/2006/relationships/hyperlink" Target="https://data.census.gov/table?q=insurance&amp;g=010XX00US,$0400000&amp;tid=ACSDT5Y2021.B27001" TargetMode="External"/><Relationship Id="rId12" Type="http://schemas.openxmlformats.org/officeDocument/2006/relationships/hyperlink" Target="https://www.cdc.gov/prams/prams-data/selected-mch-indicators.html" TargetMode="External"/><Relationship Id="rId1" Type="http://schemas.openxmlformats.org/officeDocument/2006/relationships/hyperlink" Target="https://data.census.gov/table?q=insurance&amp;g=010XX00US,$0400000&amp;tid=ACSDT5Y2021.B27001" TargetMode="External"/><Relationship Id="rId2" Type="http://schemas.openxmlformats.org/officeDocument/2006/relationships/hyperlink" Target="https://data.census.gov/table?q=insurance&amp;g=010XX00US,$0400000&amp;tid=ACSDT5Y2021.B27001" TargetMode="External"/><Relationship Id="rId3" Type="http://schemas.openxmlformats.org/officeDocument/2006/relationships/hyperlink" Target="https://wonder.cdc.gov/controller/saved/D149/D350F679" TargetMode="External"/><Relationship Id="rId4" Type="http://schemas.openxmlformats.org/officeDocument/2006/relationships/hyperlink" Target="https://wonder.cdc.gov/controller/saved/D149/D350F697" TargetMode="External"/><Relationship Id="rId9" Type="http://schemas.openxmlformats.org/officeDocument/2006/relationships/hyperlink" Target="https://wonder.cdc.gov/controller/saved/D149/D350F707" TargetMode="External"/><Relationship Id="rId15" Type="http://schemas.openxmlformats.org/officeDocument/2006/relationships/hyperlink" Target="https://data.hrsa.gov/maps/mchb/" TargetMode="External"/><Relationship Id="rId14" Type="http://schemas.openxmlformats.org/officeDocument/2006/relationships/hyperlink" Target="https://www.kff.org/medicaid/issue-brief/status-of-state-medicaid-expansion-decisions-interactive-map/" TargetMode="External"/><Relationship Id="rId17" Type="http://schemas.openxmlformats.org/officeDocument/2006/relationships/drawing" Target="../drawings/drawing2.xml"/><Relationship Id="rId16" Type="http://schemas.openxmlformats.org/officeDocument/2006/relationships/hyperlink" Target="https://wonder.cdc.gov/controller/saved/D176/D350F640" TargetMode="External"/><Relationship Id="rId5" Type="http://schemas.openxmlformats.org/officeDocument/2006/relationships/hyperlink" Target="https://www.cdc.gov/reproductivehealth/maternal-mortality/disparities-pregnancy-related-deaths/infographic.html." TargetMode="External"/><Relationship Id="rId6" Type="http://schemas.openxmlformats.org/officeDocument/2006/relationships/hyperlink" Target="https://wonder.cdc.gov/controller/saved/D149/D350F698" TargetMode="External"/><Relationship Id="rId7" Type="http://schemas.openxmlformats.org/officeDocument/2006/relationships/hyperlink" Target="https://wonder.cdc.gov/controller/saved/D149/D350F700" TargetMode="External"/><Relationship Id="rId8" Type="http://schemas.openxmlformats.org/officeDocument/2006/relationships/hyperlink" Target="https://wonder.cdc.gov/controller/saved/D149/D350F70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census.gov/table?q=insurance&amp;g=010XX00US,$0400000&amp;tid=ACSDT5Y2021.B27001"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ata.hrsa.gov/maps/mchb/"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8.29"/>
    <col customWidth="1" min="2" max="2" width="10.29"/>
    <col customWidth="1" min="3" max="3" width="11.71"/>
    <col customWidth="1" min="6" max="6" width="24.86"/>
    <col customWidth="1" min="29" max="29" width="31.43"/>
    <col customWidth="1" min="33" max="33" width="59.57"/>
  </cols>
  <sheetData>
    <row r="1">
      <c r="A1" s="1"/>
      <c r="B1" s="2"/>
      <c r="C1" s="1"/>
      <c r="D1" s="3"/>
      <c r="E1" s="3"/>
      <c r="F1" s="1"/>
      <c r="G1" s="4"/>
      <c r="H1" s="4"/>
      <c r="I1" s="5" t="s">
        <v>0</v>
      </c>
      <c r="J1" s="6"/>
      <c r="K1" s="7" t="s">
        <v>1</v>
      </c>
      <c r="L1" s="8"/>
      <c r="M1" s="9"/>
      <c r="N1" s="10"/>
      <c r="O1" s="9"/>
      <c r="P1" s="8"/>
      <c r="Q1" s="11" t="s">
        <v>2</v>
      </c>
      <c r="R1" s="12"/>
      <c r="S1" s="11"/>
      <c r="T1" s="12"/>
      <c r="U1" s="13" t="s">
        <v>3</v>
      </c>
      <c r="V1" s="8"/>
      <c r="W1" s="13"/>
      <c r="X1" s="14"/>
      <c r="Y1" s="8"/>
      <c r="Z1" s="8"/>
      <c r="AA1" s="15" t="s">
        <v>4</v>
      </c>
      <c r="AB1" s="16"/>
      <c r="AC1" s="16"/>
      <c r="AD1" s="16"/>
      <c r="AE1" s="16"/>
      <c r="AF1" s="16"/>
      <c r="AG1" s="16"/>
      <c r="AH1" s="17" t="s">
        <v>5</v>
      </c>
    </row>
    <row r="2">
      <c r="A2" s="18"/>
      <c r="B2" s="19"/>
      <c r="C2" s="18"/>
      <c r="D2" s="20" t="s">
        <v>6</v>
      </c>
      <c r="E2" s="21"/>
      <c r="F2" s="22"/>
      <c r="G2" s="23" t="s">
        <v>7</v>
      </c>
      <c r="H2" s="24"/>
      <c r="I2" s="25" t="s">
        <v>8</v>
      </c>
      <c r="J2" s="26"/>
      <c r="K2" s="27" t="s">
        <v>9</v>
      </c>
      <c r="L2" s="28"/>
      <c r="M2" s="29"/>
      <c r="N2" s="30"/>
      <c r="O2" s="31" t="s">
        <v>10</v>
      </c>
      <c r="P2" s="32"/>
      <c r="Q2" s="33" t="s">
        <v>11</v>
      </c>
      <c r="R2" s="34"/>
      <c r="S2" s="35" t="s">
        <v>12</v>
      </c>
      <c r="T2" s="36"/>
      <c r="U2" s="33" t="s">
        <v>13</v>
      </c>
      <c r="V2" s="34"/>
      <c r="W2" s="35" t="s">
        <v>14</v>
      </c>
      <c r="X2" s="37"/>
      <c r="Y2" s="33" t="s">
        <v>15</v>
      </c>
      <c r="Z2" s="34"/>
      <c r="AA2" s="38" t="s">
        <v>16</v>
      </c>
      <c r="AB2" s="35"/>
      <c r="AC2" s="35"/>
      <c r="AD2" s="39" t="s">
        <v>17</v>
      </c>
      <c r="AE2" s="28"/>
      <c r="AF2" s="28"/>
      <c r="AG2" s="28"/>
      <c r="AH2" s="18"/>
    </row>
    <row r="3">
      <c r="A3" s="40"/>
      <c r="B3" s="41"/>
      <c r="C3" s="40"/>
      <c r="D3" s="42" t="s">
        <v>18</v>
      </c>
      <c r="E3" s="42" t="s">
        <v>19</v>
      </c>
      <c r="F3" s="43" t="s">
        <v>20</v>
      </c>
      <c r="G3" s="44" t="s">
        <v>21</v>
      </c>
      <c r="H3" s="44" t="s">
        <v>22</v>
      </c>
      <c r="I3" s="45" t="s">
        <v>23</v>
      </c>
      <c r="J3" s="46" t="s">
        <v>24</v>
      </c>
      <c r="K3" s="47" t="s">
        <v>25</v>
      </c>
      <c r="L3" s="48" t="s">
        <v>26</v>
      </c>
      <c r="M3" s="47" t="s">
        <v>27</v>
      </c>
      <c r="N3" s="49" t="s">
        <v>28</v>
      </c>
      <c r="O3" s="50" t="s">
        <v>29</v>
      </c>
      <c r="P3" s="51" t="s">
        <v>30</v>
      </c>
      <c r="Q3" s="52" t="s">
        <v>31</v>
      </c>
      <c r="R3" s="53" t="s">
        <v>32</v>
      </c>
      <c r="S3" s="54" t="s">
        <v>33</v>
      </c>
      <c r="T3" s="55" t="s">
        <v>34</v>
      </c>
      <c r="U3" s="52" t="s">
        <v>35</v>
      </c>
      <c r="V3" s="53" t="s">
        <v>36</v>
      </c>
      <c r="W3" s="54" t="s">
        <v>37</v>
      </c>
      <c r="X3" s="56" t="s">
        <v>38</v>
      </c>
      <c r="Y3" s="53" t="s">
        <v>39</v>
      </c>
      <c r="Z3" s="53" t="s">
        <v>40</v>
      </c>
      <c r="AA3" s="57" t="s">
        <v>41</v>
      </c>
      <c r="AB3" s="54" t="s">
        <v>42</v>
      </c>
      <c r="AC3" s="55" t="s">
        <v>43</v>
      </c>
      <c r="AD3" s="53" t="s">
        <v>44</v>
      </c>
      <c r="AE3" s="53" t="s">
        <v>45</v>
      </c>
      <c r="AF3" s="53" t="s">
        <v>46</v>
      </c>
      <c r="AG3" s="53" t="s">
        <v>47</v>
      </c>
      <c r="AH3" s="40"/>
    </row>
    <row r="4">
      <c r="A4" s="58" t="s">
        <v>48</v>
      </c>
      <c r="B4" s="59" t="s">
        <v>49</v>
      </c>
      <c r="C4" s="58" t="s">
        <v>50</v>
      </c>
      <c r="D4" s="60" t="s">
        <v>51</v>
      </c>
      <c r="E4" s="60" t="s">
        <v>52</v>
      </c>
      <c r="F4" s="58" t="s">
        <v>53</v>
      </c>
      <c r="G4" s="61" t="s">
        <v>54</v>
      </c>
      <c r="H4" s="61" t="s">
        <v>55</v>
      </c>
      <c r="I4" s="62" t="s">
        <v>56</v>
      </c>
      <c r="J4" s="60" t="s">
        <v>57</v>
      </c>
      <c r="K4" s="61" t="s">
        <v>58</v>
      </c>
      <c r="L4" s="58" t="s">
        <v>59</v>
      </c>
      <c r="M4" s="61" t="s">
        <v>60</v>
      </c>
      <c r="N4" s="63" t="s">
        <v>61</v>
      </c>
      <c r="O4" s="61" t="s">
        <v>62</v>
      </c>
      <c r="P4" s="58" t="s">
        <v>63</v>
      </c>
      <c r="Q4" s="61" t="s">
        <v>64</v>
      </c>
      <c r="R4" s="58" t="s">
        <v>65</v>
      </c>
      <c r="S4" s="61" t="s">
        <v>66</v>
      </c>
      <c r="T4" s="58" t="s">
        <v>67</v>
      </c>
      <c r="U4" s="61" t="s">
        <v>68</v>
      </c>
      <c r="V4" s="64" t="s">
        <v>69</v>
      </c>
      <c r="W4" s="65" t="s">
        <v>70</v>
      </c>
      <c r="X4" s="66" t="s">
        <v>71</v>
      </c>
      <c r="Y4" s="64" t="s">
        <v>72</v>
      </c>
      <c r="Z4" s="58" t="s">
        <v>73</v>
      </c>
      <c r="AA4" s="60" t="s">
        <v>74</v>
      </c>
      <c r="AB4" s="58" t="s">
        <v>75</v>
      </c>
      <c r="AC4" s="58" t="s">
        <v>76</v>
      </c>
      <c r="AD4" s="67"/>
      <c r="AE4" s="67"/>
      <c r="AF4" s="67"/>
      <c r="AG4" s="67"/>
      <c r="AH4" s="67"/>
    </row>
    <row r="5">
      <c r="A5" s="68" t="s">
        <v>77</v>
      </c>
      <c r="B5" s="69" t="s">
        <v>78</v>
      </c>
      <c r="C5" s="68" t="s">
        <v>78</v>
      </c>
      <c r="D5" s="70">
        <f>Census_Data!C4</f>
        <v>324818565</v>
      </c>
      <c r="E5" s="71">
        <f>Census_Data!D4</f>
        <v>76584073</v>
      </c>
      <c r="F5" s="72">
        <f t="shared" ref="F5:F56" si="2">E5/D5</f>
        <v>0.2357749256</v>
      </c>
      <c r="G5" s="73">
        <v>1.4817191E7</v>
      </c>
      <c r="H5" s="74">
        <f t="shared" ref="H5:H56" si="3">G5/4</f>
        <v>3704297.75</v>
      </c>
      <c r="I5" s="73">
        <v>5051.0</v>
      </c>
      <c r="J5" s="74">
        <f t="shared" ref="J5:J34" si="4">(I5/G5)*100000</f>
        <v>34.08878241</v>
      </c>
      <c r="K5" s="73">
        <v>2167543.0</v>
      </c>
      <c r="L5" s="75">
        <f>K5/$G5</f>
        <v>0.1462856894</v>
      </c>
      <c r="M5" s="73">
        <v>112087.0</v>
      </c>
      <c r="N5" s="76">
        <f t="shared" ref="N5:N56" si="5">M5/$G5</f>
        <v>0.007564659185</v>
      </c>
      <c r="O5" s="73">
        <v>2817873.0</v>
      </c>
      <c r="P5" s="75">
        <f t="shared" ref="P5:P56" si="6">O5/$G5</f>
        <v>0.1901759247</v>
      </c>
      <c r="Q5" s="73">
        <v>4840574.0</v>
      </c>
      <c r="R5" s="75">
        <f t="shared" ref="R5:R56" si="7">Q5/$G5</f>
        <v>0.326686347</v>
      </c>
      <c r="S5" s="77">
        <v>835048.0</v>
      </c>
      <c r="T5" s="75">
        <f t="shared" ref="T5:T56" si="8">S5/$G5</f>
        <v>0.05635670081</v>
      </c>
      <c r="U5" s="77">
        <v>273451.0</v>
      </c>
      <c r="V5" s="76">
        <f t="shared" ref="V5:V56" si="9">U5/$G5</f>
        <v>0.01845498246</v>
      </c>
      <c r="W5" s="78">
        <v>4717810.0</v>
      </c>
      <c r="X5" s="75">
        <f t="shared" ref="X5:X56" si="10">W5/$G5</f>
        <v>0.3184011059</v>
      </c>
      <c r="Y5" s="79">
        <v>0.881</v>
      </c>
      <c r="Z5" s="76">
        <f t="shared" ref="Z5:Z56" si="11">1-Y5</f>
        <v>0.119</v>
      </c>
      <c r="AA5" s="80">
        <f>Census_Data!F4</f>
        <v>8912151</v>
      </c>
      <c r="AB5" s="76">
        <f t="shared" ref="AB5:AB56" si="12">AA5/E5</f>
        <v>0.1163708151</v>
      </c>
      <c r="AC5" s="68" t="s">
        <v>79</v>
      </c>
      <c r="AD5" s="68">
        <f t="shared" ref="AD5:AE5" si="1">SUM(AD6:AD56)</f>
        <v>1509</v>
      </c>
      <c r="AE5" s="68">
        <f t="shared" si="1"/>
        <v>3142</v>
      </c>
      <c r="AF5" s="81">
        <f t="shared" ref="AF5:AF56" si="13">AD5/AE5</f>
        <v>0.4802673456</v>
      </c>
      <c r="AG5" s="68" t="s">
        <v>79</v>
      </c>
      <c r="AH5" s="82"/>
    </row>
    <row r="6">
      <c r="A6" s="83" t="s">
        <v>80</v>
      </c>
      <c r="B6" s="84">
        <v>1.0</v>
      </c>
      <c r="C6" s="83" t="s">
        <v>81</v>
      </c>
      <c r="D6" s="85">
        <f>Census_Data!C5</f>
        <v>4920010</v>
      </c>
      <c r="E6" s="86">
        <f>Census_Data!D5</f>
        <v>1154817</v>
      </c>
      <c r="F6" s="87">
        <f t="shared" si="2"/>
        <v>0.2347184254</v>
      </c>
      <c r="G6" s="88">
        <v>232077.0</v>
      </c>
      <c r="H6" s="89">
        <f t="shared" si="3"/>
        <v>58019.25</v>
      </c>
      <c r="I6" s="88">
        <v>150.0</v>
      </c>
      <c r="J6" s="90">
        <f t="shared" si="4"/>
        <v>64.6337207</v>
      </c>
      <c r="K6" s="91">
        <v>70062.0</v>
      </c>
      <c r="L6" s="92">
        <f t="shared" ref="L6:L56" si="14">K6/G6</f>
        <v>0.3018911827</v>
      </c>
      <c r="M6" s="88">
        <v>588.0</v>
      </c>
      <c r="N6" s="93">
        <f t="shared" si="5"/>
        <v>0.002533641852</v>
      </c>
      <c r="O6" s="88">
        <v>28125.0</v>
      </c>
      <c r="P6" s="92">
        <f t="shared" si="6"/>
        <v>0.1211882263</v>
      </c>
      <c r="Q6" s="94">
        <v>77096.0</v>
      </c>
      <c r="R6" s="95">
        <f t="shared" si="7"/>
        <v>0.3322000888</v>
      </c>
      <c r="S6" s="94">
        <v>17701.0</v>
      </c>
      <c r="T6" s="95">
        <f t="shared" si="8"/>
        <v>0.07627209935</v>
      </c>
      <c r="U6" s="94">
        <v>5596.0</v>
      </c>
      <c r="V6" s="96">
        <f t="shared" si="9"/>
        <v>0.02411268674</v>
      </c>
      <c r="W6" s="94">
        <v>80883.0</v>
      </c>
      <c r="X6" s="95">
        <f t="shared" si="10"/>
        <v>0.3485179488</v>
      </c>
      <c r="Y6" s="97">
        <v>0.911</v>
      </c>
      <c r="Z6" s="96">
        <f t="shared" si="11"/>
        <v>0.089</v>
      </c>
      <c r="AA6" s="98">
        <f>Census_Data!F5</f>
        <v>169124</v>
      </c>
      <c r="AB6" s="96">
        <f t="shared" si="12"/>
        <v>0.1464509095</v>
      </c>
      <c r="AC6" s="99" t="s">
        <v>82</v>
      </c>
      <c r="AD6" s="99">
        <f>OB_GYN_Provider!L2</f>
        <v>33</v>
      </c>
      <c r="AE6" s="99">
        <f>OB_GYN_Provider!K2</f>
        <v>67</v>
      </c>
      <c r="AF6" s="95">
        <f t="shared" si="13"/>
        <v>0.4925373134</v>
      </c>
      <c r="AG6" s="100" t="str">
        <f t="shared" ref="AG6:AG56" si="15">CONCATENATE("In " , A6 , ", ", AD6 , " out of " , AE6 , " counties have no Ob/Gyn provider.")</f>
        <v>In Alabama, 33 out of 67 counties have no Ob/Gyn provider.</v>
      </c>
      <c r="AH6" s="83"/>
    </row>
    <row r="7">
      <c r="A7" s="101" t="s">
        <v>83</v>
      </c>
      <c r="B7" s="84">
        <v>2.0</v>
      </c>
      <c r="C7" s="101" t="s">
        <v>84</v>
      </c>
      <c r="D7" s="85">
        <f>Census_Data!C6</f>
        <v>709438</v>
      </c>
      <c r="E7" s="86">
        <f>Census_Data!D6</f>
        <v>165368</v>
      </c>
      <c r="F7" s="87">
        <f t="shared" si="2"/>
        <v>0.233097184</v>
      </c>
      <c r="G7" s="88">
        <v>38744.0</v>
      </c>
      <c r="H7" s="89">
        <f t="shared" si="3"/>
        <v>9686</v>
      </c>
      <c r="I7" s="88">
        <v>14.0</v>
      </c>
      <c r="J7" s="90">
        <f t="shared" si="4"/>
        <v>36.1346273</v>
      </c>
      <c r="K7" s="91">
        <v>1113.0</v>
      </c>
      <c r="L7" s="92">
        <f t="shared" si="14"/>
        <v>0.0287270287</v>
      </c>
      <c r="M7" s="88">
        <v>7378.0</v>
      </c>
      <c r="N7" s="93">
        <f t="shared" si="5"/>
        <v>0.1904294859</v>
      </c>
      <c r="O7" s="88">
        <v>6531.0</v>
      </c>
      <c r="P7" s="92">
        <f t="shared" si="6"/>
        <v>0.1685680363</v>
      </c>
      <c r="Q7" s="94">
        <v>14270.0</v>
      </c>
      <c r="R7" s="95">
        <f t="shared" si="7"/>
        <v>0.368315094</v>
      </c>
      <c r="S7" s="94">
        <v>3417.0</v>
      </c>
      <c r="T7" s="95">
        <f t="shared" si="8"/>
        <v>0.08819430105</v>
      </c>
      <c r="U7" s="94">
        <v>423.0</v>
      </c>
      <c r="V7" s="96">
        <f t="shared" si="9"/>
        <v>0.01091781953</v>
      </c>
      <c r="W7" s="94">
        <v>8820.0</v>
      </c>
      <c r="X7" s="95">
        <f t="shared" si="10"/>
        <v>0.227648152</v>
      </c>
      <c r="Y7" s="102">
        <v>0.85</v>
      </c>
      <c r="Z7" s="96">
        <f t="shared" si="11"/>
        <v>0.15</v>
      </c>
      <c r="AA7" s="98">
        <f>Census_Data!F6</f>
        <v>24081</v>
      </c>
      <c r="AB7" s="96">
        <f t="shared" si="12"/>
        <v>0.1456206763</v>
      </c>
      <c r="AC7" s="99" t="s">
        <v>85</v>
      </c>
      <c r="AD7" s="99">
        <f>OB_GYN_Provider!L3</f>
        <v>19</v>
      </c>
      <c r="AE7" s="99">
        <f>OB_GYN_Provider!K3</f>
        <v>29</v>
      </c>
      <c r="AF7" s="95">
        <f t="shared" si="13"/>
        <v>0.6551724138</v>
      </c>
      <c r="AG7" s="100" t="str">
        <f t="shared" si="15"/>
        <v>In Alaska, 19 out of 29 counties have no Ob/Gyn provider.</v>
      </c>
      <c r="AH7" s="83"/>
    </row>
    <row r="8">
      <c r="A8" s="83" t="s">
        <v>86</v>
      </c>
      <c r="B8" s="84">
        <v>4.0</v>
      </c>
      <c r="C8" s="83" t="s">
        <v>87</v>
      </c>
      <c r="D8" s="85">
        <f>Census_Data!C7</f>
        <v>6976512</v>
      </c>
      <c r="E8" s="86">
        <f>Census_Data!D7</f>
        <v>1585626</v>
      </c>
      <c r="F8" s="87">
        <f t="shared" si="2"/>
        <v>0.2272806239</v>
      </c>
      <c r="G8" s="88">
        <v>314961.0</v>
      </c>
      <c r="H8" s="89">
        <f t="shared" si="3"/>
        <v>78740.25</v>
      </c>
      <c r="I8" s="88">
        <v>133.0</v>
      </c>
      <c r="J8" s="90">
        <f t="shared" si="4"/>
        <v>42.22745038</v>
      </c>
      <c r="K8" s="103">
        <v>17799.0</v>
      </c>
      <c r="L8" s="92">
        <f t="shared" si="14"/>
        <v>0.0565117586</v>
      </c>
      <c r="M8" s="103">
        <v>15107.0</v>
      </c>
      <c r="N8" s="93">
        <f t="shared" si="5"/>
        <v>0.04796466864</v>
      </c>
      <c r="O8" s="103">
        <v>51684.0</v>
      </c>
      <c r="P8" s="92">
        <f t="shared" si="6"/>
        <v>0.1640965072</v>
      </c>
      <c r="Q8" s="103">
        <v>102456.0</v>
      </c>
      <c r="R8" s="95">
        <f t="shared" si="7"/>
        <v>0.3252974178</v>
      </c>
      <c r="S8" s="103">
        <v>12666.0</v>
      </c>
      <c r="T8" s="95">
        <f t="shared" si="8"/>
        <v>0.04021450275</v>
      </c>
      <c r="U8" s="103">
        <v>8266.0</v>
      </c>
      <c r="V8" s="96">
        <f t="shared" si="9"/>
        <v>0.02624451916</v>
      </c>
      <c r="W8" s="103">
        <v>88476.0</v>
      </c>
      <c r="X8" s="95">
        <f t="shared" si="10"/>
        <v>0.2809109699</v>
      </c>
      <c r="Y8" s="104">
        <v>0.852</v>
      </c>
      <c r="Z8" s="96">
        <f t="shared" si="11"/>
        <v>0.148</v>
      </c>
      <c r="AA8" s="98">
        <f>Census_Data!F7</f>
        <v>219825</v>
      </c>
      <c r="AB8" s="96">
        <f t="shared" si="12"/>
        <v>0.138636097</v>
      </c>
      <c r="AC8" s="99" t="s">
        <v>85</v>
      </c>
      <c r="AD8" s="99">
        <f>OB_GYN_Provider!L4</f>
        <v>2</v>
      </c>
      <c r="AE8" s="99">
        <f>OB_GYN_Provider!K4</f>
        <v>15</v>
      </c>
      <c r="AF8" s="95">
        <f t="shared" si="13"/>
        <v>0.1333333333</v>
      </c>
      <c r="AG8" s="100" t="str">
        <f t="shared" si="15"/>
        <v>In Arizona, 2 out of 15 counties have no Ob/Gyn provider.</v>
      </c>
      <c r="AH8" s="83"/>
    </row>
    <row r="9">
      <c r="A9" s="83" t="s">
        <v>88</v>
      </c>
      <c r="B9" s="84">
        <v>5.0</v>
      </c>
      <c r="C9" s="83" t="s">
        <v>89</v>
      </c>
      <c r="D9" s="85">
        <f>Census_Data!C8</f>
        <v>2955770</v>
      </c>
      <c r="E9" s="86">
        <f>Census_Data!D8</f>
        <v>677755</v>
      </c>
      <c r="F9" s="87">
        <f t="shared" si="2"/>
        <v>0.2292989644</v>
      </c>
      <c r="G9" s="88">
        <v>144798.0</v>
      </c>
      <c r="H9" s="89">
        <f t="shared" si="3"/>
        <v>36199.5</v>
      </c>
      <c r="I9" s="88">
        <v>83.0</v>
      </c>
      <c r="J9" s="90">
        <f t="shared" si="4"/>
        <v>57.32123372</v>
      </c>
      <c r="K9" s="91">
        <v>27742.0</v>
      </c>
      <c r="L9" s="92">
        <f t="shared" si="14"/>
        <v>0.1915910441</v>
      </c>
      <c r="M9" s="88">
        <v>818.0</v>
      </c>
      <c r="N9" s="93">
        <f t="shared" si="5"/>
        <v>0.005649249299</v>
      </c>
      <c r="O9" s="105">
        <v>16325.0</v>
      </c>
      <c r="P9" s="92">
        <f t="shared" si="6"/>
        <v>0.1127432699</v>
      </c>
      <c r="Q9" s="94">
        <v>47371.0</v>
      </c>
      <c r="R9" s="95">
        <f t="shared" si="7"/>
        <v>0.3271523087</v>
      </c>
      <c r="S9" s="94">
        <v>16803.0</v>
      </c>
      <c r="T9" s="95">
        <f t="shared" si="8"/>
        <v>0.1160444205</v>
      </c>
      <c r="U9" s="94">
        <v>3695.0</v>
      </c>
      <c r="V9" s="96">
        <f t="shared" si="9"/>
        <v>0.02551830826</v>
      </c>
      <c r="W9" s="94">
        <v>49736.0</v>
      </c>
      <c r="X9" s="95">
        <f t="shared" si="10"/>
        <v>0.3434854073</v>
      </c>
      <c r="Y9" s="97">
        <v>0.883</v>
      </c>
      <c r="Z9" s="96">
        <f t="shared" si="11"/>
        <v>0.117</v>
      </c>
      <c r="AA9" s="98">
        <f>Census_Data!F8</f>
        <v>79357</v>
      </c>
      <c r="AB9" s="96">
        <f t="shared" si="12"/>
        <v>0.1170880333</v>
      </c>
      <c r="AC9" s="99" t="s">
        <v>85</v>
      </c>
      <c r="AD9" s="99">
        <f>OB_GYN_Provider!L5</f>
        <v>45</v>
      </c>
      <c r="AE9" s="99">
        <f>OB_GYN_Provider!K5</f>
        <v>75</v>
      </c>
      <c r="AF9" s="95">
        <f t="shared" si="13"/>
        <v>0.6</v>
      </c>
      <c r="AG9" s="100" t="str">
        <f t="shared" si="15"/>
        <v>In Arkansas, 45 out of 75 counties have no Ob/Gyn provider.</v>
      </c>
      <c r="AH9" s="83"/>
    </row>
    <row r="10">
      <c r="A10" s="83" t="s">
        <v>90</v>
      </c>
      <c r="B10" s="84">
        <v>6.0</v>
      </c>
      <c r="C10" s="83" t="s">
        <v>91</v>
      </c>
      <c r="D10" s="85">
        <f>Census_Data!C9</f>
        <v>38946377</v>
      </c>
      <c r="E10" s="86">
        <f>Census_Data!D9</f>
        <v>9484524</v>
      </c>
      <c r="F10" s="87">
        <f t="shared" si="2"/>
        <v>0.2435277613</v>
      </c>
      <c r="G10" s="88">
        <v>1742266.0</v>
      </c>
      <c r="H10" s="89">
        <f t="shared" si="3"/>
        <v>435566.5</v>
      </c>
      <c r="I10" s="88">
        <v>332.0</v>
      </c>
      <c r="J10" s="90">
        <f t="shared" si="4"/>
        <v>19.05564363</v>
      </c>
      <c r="K10" s="103">
        <v>93534.0</v>
      </c>
      <c r="L10" s="92">
        <f t="shared" si="14"/>
        <v>0.05368525816</v>
      </c>
      <c r="M10" s="103">
        <v>6084.0</v>
      </c>
      <c r="N10" s="93">
        <f t="shared" si="5"/>
        <v>0.003492004091</v>
      </c>
      <c r="O10" s="103">
        <v>432088.0</v>
      </c>
      <c r="P10" s="92">
        <f t="shared" si="6"/>
        <v>0.2480034622</v>
      </c>
      <c r="Q10" s="103">
        <v>517209.0</v>
      </c>
      <c r="R10" s="95">
        <f t="shared" si="7"/>
        <v>0.2968599514</v>
      </c>
      <c r="S10" s="103">
        <v>18536.0</v>
      </c>
      <c r="T10" s="95">
        <f t="shared" si="8"/>
        <v>0.01063901838</v>
      </c>
      <c r="U10" s="103">
        <v>14199.0</v>
      </c>
      <c r="V10" s="96">
        <f t="shared" si="9"/>
        <v>0.008149731442</v>
      </c>
      <c r="W10" s="103">
        <v>535398.0</v>
      </c>
      <c r="X10" s="95">
        <f t="shared" si="10"/>
        <v>0.3072998038</v>
      </c>
      <c r="Y10" s="106"/>
      <c r="Z10" s="96">
        <f t="shared" si="11"/>
        <v>1</v>
      </c>
      <c r="AA10" s="98">
        <f>Census_Data!F9</f>
        <v>871396</v>
      </c>
      <c r="AB10" s="96">
        <f t="shared" si="12"/>
        <v>0.09187556487</v>
      </c>
      <c r="AC10" s="99" t="s">
        <v>85</v>
      </c>
      <c r="AD10" s="99">
        <f>OB_GYN_Provider!L6</f>
        <v>9</v>
      </c>
      <c r="AE10" s="99">
        <f>OB_GYN_Provider!K6</f>
        <v>58</v>
      </c>
      <c r="AF10" s="95">
        <f t="shared" si="13"/>
        <v>0.1551724138</v>
      </c>
      <c r="AG10" s="100" t="str">
        <f t="shared" si="15"/>
        <v>In California, 9 out of 58 counties have no Ob/Gyn provider.</v>
      </c>
      <c r="AH10" s="83"/>
    </row>
    <row r="11">
      <c r="A11" s="83" t="s">
        <v>92</v>
      </c>
      <c r="B11" s="84">
        <v>8.0</v>
      </c>
      <c r="C11" s="83" t="s">
        <v>93</v>
      </c>
      <c r="D11" s="85">
        <f>Census_Data!C10</f>
        <v>5629512</v>
      </c>
      <c r="E11" s="86">
        <f>Census_Data!D10</f>
        <v>1365334</v>
      </c>
      <c r="F11" s="87">
        <f t="shared" si="2"/>
        <v>0.2425315018</v>
      </c>
      <c r="G11" s="88">
        <v>250197.0</v>
      </c>
      <c r="H11" s="89">
        <f t="shared" si="3"/>
        <v>62549.25</v>
      </c>
      <c r="I11" s="88">
        <v>53.0</v>
      </c>
      <c r="J11" s="90">
        <f t="shared" si="4"/>
        <v>21.18330755</v>
      </c>
      <c r="K11" s="103">
        <v>12562.0</v>
      </c>
      <c r="L11" s="92">
        <f t="shared" si="14"/>
        <v>0.05020843575</v>
      </c>
      <c r="M11" s="103">
        <v>1454.0</v>
      </c>
      <c r="N11" s="93">
        <f t="shared" si="5"/>
        <v>0.005811420601</v>
      </c>
      <c r="O11" s="103">
        <v>53014.0</v>
      </c>
      <c r="P11" s="92">
        <f t="shared" si="6"/>
        <v>0.2118890314</v>
      </c>
      <c r="Q11" s="103">
        <v>74250.0</v>
      </c>
      <c r="R11" s="95">
        <f t="shared" si="7"/>
        <v>0.2967661483</v>
      </c>
      <c r="S11" s="103">
        <v>12100.0</v>
      </c>
      <c r="T11" s="95">
        <f t="shared" si="8"/>
        <v>0.04836189083</v>
      </c>
      <c r="U11" s="103">
        <v>3831.0</v>
      </c>
      <c r="V11" s="96">
        <f t="shared" si="9"/>
        <v>0.0153119342</v>
      </c>
      <c r="W11" s="103">
        <v>67150.0</v>
      </c>
      <c r="X11" s="95">
        <f t="shared" si="10"/>
        <v>0.2683885099</v>
      </c>
      <c r="Y11" s="104">
        <v>0.885</v>
      </c>
      <c r="Z11" s="96">
        <f t="shared" si="11"/>
        <v>0.115</v>
      </c>
      <c r="AA11" s="98">
        <f>Census_Data!F10</f>
        <v>135032</v>
      </c>
      <c r="AB11" s="96">
        <f t="shared" si="12"/>
        <v>0.09890034233</v>
      </c>
      <c r="AC11" s="99" t="s">
        <v>85</v>
      </c>
      <c r="AD11" s="99">
        <f>OB_GYN_Provider!L7</f>
        <v>34</v>
      </c>
      <c r="AE11" s="99">
        <f>OB_GYN_Provider!K7</f>
        <v>64</v>
      </c>
      <c r="AF11" s="95">
        <f t="shared" si="13"/>
        <v>0.53125</v>
      </c>
      <c r="AG11" s="100" t="str">
        <f t="shared" si="15"/>
        <v>In Colorado, 34 out of 64 counties have no Ob/Gyn provider.</v>
      </c>
      <c r="AH11" s="83"/>
    </row>
    <row r="12">
      <c r="A12" s="83" t="s">
        <v>94</v>
      </c>
      <c r="B12" s="84">
        <v>9.0</v>
      </c>
      <c r="C12" s="83" t="s">
        <v>95</v>
      </c>
      <c r="D12" s="85">
        <f>Census_Data!C11</f>
        <v>3556794</v>
      </c>
      <c r="E12" s="86">
        <f>Census_Data!D11</f>
        <v>831524</v>
      </c>
      <c r="F12" s="87">
        <f t="shared" si="2"/>
        <v>0.2337846949</v>
      </c>
      <c r="G12" s="88">
        <v>138113.0</v>
      </c>
      <c r="H12" s="89">
        <f t="shared" si="3"/>
        <v>34528.25</v>
      </c>
      <c r="I12" s="88">
        <v>34.0</v>
      </c>
      <c r="J12" s="90">
        <f t="shared" si="4"/>
        <v>24.61752333</v>
      </c>
      <c r="K12" s="103">
        <v>17068.0</v>
      </c>
      <c r="L12" s="92">
        <f t="shared" si="14"/>
        <v>0.1235799671</v>
      </c>
      <c r="M12" s="103">
        <v>130.0</v>
      </c>
      <c r="N12" s="93">
        <f t="shared" si="5"/>
        <v>0.0009412582451</v>
      </c>
      <c r="O12" s="103">
        <v>34885.0</v>
      </c>
      <c r="P12" s="92">
        <f t="shared" si="6"/>
        <v>0.2525830298</v>
      </c>
      <c r="Q12" s="103">
        <v>48765.0</v>
      </c>
      <c r="R12" s="95">
        <f t="shared" si="7"/>
        <v>0.3530804486</v>
      </c>
      <c r="S12" s="103">
        <v>4591.0</v>
      </c>
      <c r="T12" s="95">
        <f t="shared" si="8"/>
        <v>0.03324089695</v>
      </c>
      <c r="U12" s="103">
        <v>514.0</v>
      </c>
      <c r="V12" s="96">
        <f t="shared" si="9"/>
        <v>0.003721590292</v>
      </c>
      <c r="W12" s="103">
        <v>47959.0</v>
      </c>
      <c r="X12" s="95">
        <f t="shared" si="10"/>
        <v>0.3472446475</v>
      </c>
      <c r="Y12" s="104">
        <v>0.922</v>
      </c>
      <c r="Z12" s="96">
        <f t="shared" si="11"/>
        <v>0.078</v>
      </c>
      <c r="AA12" s="98">
        <f>Census_Data!F11</f>
        <v>55195</v>
      </c>
      <c r="AB12" s="96">
        <f t="shared" si="12"/>
        <v>0.06637812017</v>
      </c>
      <c r="AC12" s="99" t="s">
        <v>85</v>
      </c>
      <c r="AD12" s="99">
        <f>OB_GYN_Provider!L8</f>
        <v>0</v>
      </c>
      <c r="AE12" s="99">
        <f>OB_GYN_Provider!K8</f>
        <v>8</v>
      </c>
      <c r="AF12" s="95">
        <f t="shared" si="13"/>
        <v>0</v>
      </c>
      <c r="AG12" s="100" t="str">
        <f t="shared" si="15"/>
        <v>In Connecticut, 0 out of 8 counties have no Ob/Gyn provider.</v>
      </c>
      <c r="AH12" s="83"/>
    </row>
    <row r="13">
      <c r="A13" s="83" t="s">
        <v>96</v>
      </c>
      <c r="B13" s="84">
        <v>10.0</v>
      </c>
      <c r="C13" s="83" t="s">
        <v>97</v>
      </c>
      <c r="D13" s="85">
        <f>Census_Data!C12</f>
        <v>966239</v>
      </c>
      <c r="E13" s="86">
        <f>Census_Data!D12</f>
        <v>218612</v>
      </c>
      <c r="F13" s="87">
        <f t="shared" si="2"/>
        <v>0.2262504411</v>
      </c>
      <c r="G13" s="88">
        <v>42057.0</v>
      </c>
      <c r="H13" s="89">
        <f t="shared" si="3"/>
        <v>10514.25</v>
      </c>
      <c r="I13" s="88">
        <v>11.0</v>
      </c>
      <c r="J13" s="90">
        <f t="shared" si="4"/>
        <v>26.15498015</v>
      </c>
      <c r="K13" s="103">
        <v>11083.0</v>
      </c>
      <c r="L13" s="92">
        <f t="shared" si="14"/>
        <v>0.2635233136</v>
      </c>
      <c r="M13" s="103">
        <v>56.0</v>
      </c>
      <c r="N13" s="93">
        <f t="shared" si="5"/>
        <v>0.001331526262</v>
      </c>
      <c r="O13" s="103">
        <v>7803.0</v>
      </c>
      <c r="P13" s="92">
        <f t="shared" si="6"/>
        <v>0.1855339183</v>
      </c>
      <c r="Q13" s="103">
        <v>15127.0</v>
      </c>
      <c r="R13" s="95">
        <f t="shared" si="7"/>
        <v>0.3596785315</v>
      </c>
      <c r="S13" s="103">
        <v>3122.0</v>
      </c>
      <c r="T13" s="95">
        <f t="shared" si="8"/>
        <v>0.07423258911</v>
      </c>
      <c r="U13" s="103">
        <v>1092.0</v>
      </c>
      <c r="V13" s="96">
        <f t="shared" si="9"/>
        <v>0.02596476211</v>
      </c>
      <c r="W13" s="103">
        <v>13276.0</v>
      </c>
      <c r="X13" s="95">
        <f t="shared" si="10"/>
        <v>0.3156668331</v>
      </c>
      <c r="Y13" s="107">
        <v>0.88</v>
      </c>
      <c r="Z13" s="96">
        <f t="shared" si="11"/>
        <v>0.12</v>
      </c>
      <c r="AA13" s="98">
        <f>Census_Data!F12</f>
        <v>16525</v>
      </c>
      <c r="AB13" s="96">
        <f t="shared" si="12"/>
        <v>0.07559054398</v>
      </c>
      <c r="AC13" s="99" t="s">
        <v>85</v>
      </c>
      <c r="AD13" s="99">
        <f>OB_GYN_Provider!L9</f>
        <v>0</v>
      </c>
      <c r="AE13" s="99">
        <f>OB_GYN_Provider!K9</f>
        <v>3</v>
      </c>
      <c r="AF13" s="95">
        <f t="shared" si="13"/>
        <v>0</v>
      </c>
      <c r="AG13" s="100" t="str">
        <f t="shared" si="15"/>
        <v>In Delaware, 0 out of 3 counties have no Ob/Gyn provider.</v>
      </c>
      <c r="AH13" s="83"/>
    </row>
    <row r="14">
      <c r="A14" s="83" t="s">
        <v>98</v>
      </c>
      <c r="B14" s="84">
        <v>11.0</v>
      </c>
      <c r="C14" s="83" t="s">
        <v>99</v>
      </c>
      <c r="D14" s="85">
        <f>Census_Data!C13</f>
        <v>673717</v>
      </c>
      <c r="E14" s="86">
        <f>Census_Data!D13</f>
        <v>205343</v>
      </c>
      <c r="F14" s="87">
        <f t="shared" si="2"/>
        <v>0.3047911809</v>
      </c>
      <c r="G14" s="88">
        <v>35825.0</v>
      </c>
      <c r="H14" s="89">
        <f t="shared" si="3"/>
        <v>8956.25</v>
      </c>
      <c r="I14" s="88">
        <v>16.0</v>
      </c>
      <c r="J14" s="90">
        <f t="shared" si="4"/>
        <v>44.6615492</v>
      </c>
      <c r="K14" s="103">
        <v>15973.0</v>
      </c>
      <c r="L14" s="92">
        <f t="shared" si="14"/>
        <v>0.4458618283</v>
      </c>
      <c r="M14" s="103">
        <v>49.0</v>
      </c>
      <c r="N14" s="93">
        <f t="shared" si="5"/>
        <v>0.001367759944</v>
      </c>
      <c r="O14" s="103">
        <v>11396.0</v>
      </c>
      <c r="P14" s="92">
        <f t="shared" si="6"/>
        <v>0.3181018842</v>
      </c>
      <c r="Q14" s="103">
        <v>11901.0</v>
      </c>
      <c r="R14" s="95">
        <f t="shared" si="7"/>
        <v>0.3321981856</v>
      </c>
      <c r="S14" s="103">
        <v>758.0</v>
      </c>
      <c r="T14" s="95">
        <f t="shared" si="8"/>
        <v>0.02115840893</v>
      </c>
      <c r="U14" s="103">
        <v>826.0</v>
      </c>
      <c r="V14" s="96">
        <f t="shared" si="9"/>
        <v>0.02305652477</v>
      </c>
      <c r="W14" s="103">
        <v>11362.0</v>
      </c>
      <c r="X14" s="95">
        <f t="shared" si="10"/>
        <v>0.3171528262</v>
      </c>
      <c r="Y14" s="104">
        <v>0.889</v>
      </c>
      <c r="Z14" s="96">
        <f t="shared" si="11"/>
        <v>0.111</v>
      </c>
      <c r="AA14" s="98">
        <f>Census_Data!F13</f>
        <v>6649</v>
      </c>
      <c r="AB14" s="96">
        <f t="shared" si="12"/>
        <v>0.03237996912</v>
      </c>
      <c r="AC14" s="99" t="s">
        <v>85</v>
      </c>
      <c r="AD14" s="99">
        <f>OB_GYN_Provider!L10</f>
        <v>0</v>
      </c>
      <c r="AE14" s="99">
        <f>OB_GYN_Provider!K10</f>
        <v>1</v>
      </c>
      <c r="AF14" s="95">
        <f t="shared" si="13"/>
        <v>0</v>
      </c>
      <c r="AG14" s="100" t="str">
        <f t="shared" si="15"/>
        <v>In District of Columbia, 0 out of 1 counties have no Ob/Gyn provider.</v>
      </c>
      <c r="AH14" s="83"/>
    </row>
    <row r="15">
      <c r="A15" s="83" t="s">
        <v>100</v>
      </c>
      <c r="B15" s="84">
        <v>12.0</v>
      </c>
      <c r="C15" s="83" t="s">
        <v>101</v>
      </c>
      <c r="D15" s="85">
        <f>Census_Data!C14</f>
        <v>21027201</v>
      </c>
      <c r="E15" s="86">
        <f>Census_Data!D14</f>
        <v>4738261</v>
      </c>
      <c r="F15" s="87">
        <f t="shared" si="2"/>
        <v>0.225339597</v>
      </c>
      <c r="G15" s="88">
        <v>867475.0</v>
      </c>
      <c r="H15" s="89">
        <f t="shared" si="3"/>
        <v>216868.75</v>
      </c>
      <c r="I15" s="88">
        <v>293.0</v>
      </c>
      <c r="J15" s="90">
        <f t="shared" si="4"/>
        <v>33.77618952</v>
      </c>
      <c r="K15" s="103">
        <v>187361.0</v>
      </c>
      <c r="L15" s="92">
        <f t="shared" si="14"/>
        <v>0.2159843223</v>
      </c>
      <c r="M15" s="103">
        <v>952.0</v>
      </c>
      <c r="N15" s="93">
        <f t="shared" si="5"/>
        <v>0.001097437967</v>
      </c>
      <c r="O15" s="103">
        <v>172747.0</v>
      </c>
      <c r="P15" s="92">
        <f t="shared" si="6"/>
        <v>0.1991377273</v>
      </c>
      <c r="Q15" s="103">
        <v>262596.0</v>
      </c>
      <c r="R15" s="95">
        <f t="shared" si="7"/>
        <v>0.3027130465</v>
      </c>
      <c r="S15" s="103">
        <v>32843.0</v>
      </c>
      <c r="T15" s="95">
        <f t="shared" si="8"/>
        <v>0.03786045707</v>
      </c>
      <c r="U15" s="103">
        <v>19774.0</v>
      </c>
      <c r="V15" s="96">
        <f t="shared" si="9"/>
        <v>0.02279489322</v>
      </c>
      <c r="W15" s="103">
        <v>314332.0</v>
      </c>
      <c r="X15" s="95">
        <f t="shared" si="10"/>
        <v>0.3623528056</v>
      </c>
      <c r="Y15" s="108">
        <v>0.893</v>
      </c>
      <c r="Z15" s="96">
        <f t="shared" si="11"/>
        <v>0.107</v>
      </c>
      <c r="AA15" s="98">
        <f>Census_Data!F14</f>
        <v>842552</v>
      </c>
      <c r="AB15" s="96">
        <f t="shared" si="12"/>
        <v>0.1778188242</v>
      </c>
      <c r="AC15" s="99" t="s">
        <v>82</v>
      </c>
      <c r="AD15" s="99">
        <f>OB_GYN_Provider!L11</f>
        <v>18</v>
      </c>
      <c r="AE15" s="99">
        <f>OB_GYN_Provider!K11</f>
        <v>67</v>
      </c>
      <c r="AF15" s="95">
        <f t="shared" si="13"/>
        <v>0.2686567164</v>
      </c>
      <c r="AG15" s="100" t="str">
        <f t="shared" si="15"/>
        <v>In Florida, 18 out of 67 counties have no Ob/Gyn provider.</v>
      </c>
      <c r="AH15" s="83"/>
    </row>
    <row r="16">
      <c r="A16" s="83" t="s">
        <v>102</v>
      </c>
      <c r="B16" s="84">
        <v>13.0</v>
      </c>
      <c r="C16" s="83" t="s">
        <v>103</v>
      </c>
      <c r="D16" s="85">
        <f>Census_Data!C15</f>
        <v>10438528</v>
      </c>
      <c r="E16" s="86">
        <f>Census_Data!D15</f>
        <v>2585259</v>
      </c>
      <c r="F16" s="87">
        <f t="shared" si="2"/>
        <v>0.2476650922</v>
      </c>
      <c r="G16" s="88">
        <v>499089.0</v>
      </c>
      <c r="H16" s="89">
        <f t="shared" si="3"/>
        <v>124772.25</v>
      </c>
      <c r="I16" s="88">
        <v>271.0</v>
      </c>
      <c r="J16" s="90">
        <f t="shared" si="4"/>
        <v>54.29893266</v>
      </c>
      <c r="K16" s="91">
        <v>172968.0</v>
      </c>
      <c r="L16" s="92">
        <f t="shared" si="14"/>
        <v>0.3465674459</v>
      </c>
      <c r="M16" s="88">
        <v>445.0</v>
      </c>
      <c r="N16" s="93">
        <f t="shared" si="5"/>
        <v>0.0008916245399</v>
      </c>
      <c r="O16" s="88">
        <v>84619.0</v>
      </c>
      <c r="P16" s="92">
        <f t="shared" si="6"/>
        <v>0.1695469145</v>
      </c>
      <c r="Q16" s="109">
        <v>143378.0</v>
      </c>
      <c r="R16" s="95">
        <f t="shared" si="7"/>
        <v>0.2872794231</v>
      </c>
      <c r="S16" s="94">
        <v>20133.0</v>
      </c>
      <c r="T16" s="95">
        <f t="shared" si="8"/>
        <v>0.04033949857</v>
      </c>
      <c r="U16" s="94">
        <v>21411.0</v>
      </c>
      <c r="V16" s="96">
        <f t="shared" si="9"/>
        <v>0.0429001641</v>
      </c>
      <c r="W16" s="94">
        <v>171147.0</v>
      </c>
      <c r="X16" s="95">
        <f t="shared" si="10"/>
        <v>0.3429187981</v>
      </c>
      <c r="Y16" s="108">
        <v>0.892</v>
      </c>
      <c r="Z16" s="96">
        <f t="shared" si="11"/>
        <v>0.108</v>
      </c>
      <c r="AA16" s="98">
        <f>Census_Data!F15</f>
        <v>463764</v>
      </c>
      <c r="AB16" s="96">
        <f t="shared" si="12"/>
        <v>0.1793878292</v>
      </c>
      <c r="AC16" s="99" t="s">
        <v>82</v>
      </c>
      <c r="AD16" s="99">
        <f>OB_GYN_Provider!L12</f>
        <v>71</v>
      </c>
      <c r="AE16" s="99">
        <f>OB_GYN_Provider!K12</f>
        <v>159</v>
      </c>
      <c r="AF16" s="95">
        <f t="shared" si="13"/>
        <v>0.4465408805</v>
      </c>
      <c r="AG16" s="100" t="str">
        <f t="shared" si="15"/>
        <v>In Georgia, 71 out of 159 counties have no Ob/Gyn provider.</v>
      </c>
      <c r="AH16" s="83"/>
    </row>
    <row r="17">
      <c r="A17" s="83" t="s">
        <v>104</v>
      </c>
      <c r="B17" s="84">
        <v>15.0</v>
      </c>
      <c r="C17" s="83" t="s">
        <v>105</v>
      </c>
      <c r="D17" s="85">
        <f>Census_Data!C16</f>
        <v>1395191</v>
      </c>
      <c r="E17" s="86">
        <f>Census_Data!D16</f>
        <v>315460</v>
      </c>
      <c r="F17" s="87">
        <f t="shared" si="2"/>
        <v>0.2261052429</v>
      </c>
      <c r="G17" s="88">
        <v>65174.0</v>
      </c>
      <c r="H17" s="89">
        <f t="shared" si="3"/>
        <v>16293.5</v>
      </c>
      <c r="I17" s="88">
        <v>13.0</v>
      </c>
      <c r="J17" s="90">
        <f t="shared" si="4"/>
        <v>19.94660447</v>
      </c>
      <c r="K17" s="103">
        <v>1585.0</v>
      </c>
      <c r="L17" s="92">
        <f t="shared" si="14"/>
        <v>0.02431951392</v>
      </c>
      <c r="M17" s="103">
        <v>108.0</v>
      </c>
      <c r="N17" s="93">
        <f t="shared" si="5"/>
        <v>0.001657102526</v>
      </c>
      <c r="O17" s="103">
        <v>15075.0</v>
      </c>
      <c r="P17" s="92">
        <f t="shared" si="6"/>
        <v>0.2313038942</v>
      </c>
      <c r="Q17" s="103">
        <v>20825.0</v>
      </c>
      <c r="R17" s="95">
        <f t="shared" si="7"/>
        <v>0.3195292601</v>
      </c>
      <c r="S17" s="103">
        <v>1398.0</v>
      </c>
      <c r="T17" s="95">
        <f t="shared" si="8"/>
        <v>0.02145027158</v>
      </c>
      <c r="U17" s="103">
        <v>3179.0</v>
      </c>
      <c r="V17" s="96">
        <f t="shared" si="9"/>
        <v>0.04877711971</v>
      </c>
      <c r="W17" s="103">
        <v>17532.0</v>
      </c>
      <c r="X17" s="95">
        <f t="shared" si="10"/>
        <v>0.2690029766</v>
      </c>
      <c r="Y17" s="104">
        <v>0.905</v>
      </c>
      <c r="Z17" s="96">
        <f t="shared" si="11"/>
        <v>0.095</v>
      </c>
      <c r="AA17" s="98">
        <f>Census_Data!F16</f>
        <v>16524</v>
      </c>
      <c r="AB17" s="96">
        <f t="shared" si="12"/>
        <v>0.05238065048</v>
      </c>
      <c r="AC17" s="99" t="s">
        <v>85</v>
      </c>
      <c r="AD17" s="99">
        <f>OB_GYN_Provider!L13</f>
        <v>1</v>
      </c>
      <c r="AE17" s="99">
        <f>OB_GYN_Provider!K13</f>
        <v>5</v>
      </c>
      <c r="AF17" s="95">
        <f t="shared" si="13"/>
        <v>0.2</v>
      </c>
      <c r="AG17" s="100" t="str">
        <f t="shared" si="15"/>
        <v>In Hawaii, 1 out of 5 counties have no Ob/Gyn provider.</v>
      </c>
      <c r="AH17" s="83"/>
    </row>
    <row r="18">
      <c r="A18" s="83" t="s">
        <v>106</v>
      </c>
      <c r="B18" s="84">
        <v>16.0</v>
      </c>
      <c r="C18" s="83" t="s">
        <v>107</v>
      </c>
      <c r="D18" s="85">
        <f>Census_Data!C17</f>
        <v>1789734</v>
      </c>
      <c r="E18" s="86">
        <f>Census_Data!D17</f>
        <v>396457</v>
      </c>
      <c r="F18" s="87">
        <f t="shared" si="2"/>
        <v>0.2215172758</v>
      </c>
      <c r="G18" s="88">
        <v>87426.0</v>
      </c>
      <c r="H18" s="89">
        <f t="shared" si="3"/>
        <v>21856.5</v>
      </c>
      <c r="I18" s="88">
        <v>27.0</v>
      </c>
      <c r="J18" s="90">
        <f t="shared" si="4"/>
        <v>30.88326127</v>
      </c>
      <c r="K18" s="103">
        <v>1041.0</v>
      </c>
      <c r="L18" s="92">
        <f t="shared" si="14"/>
        <v>0.01190721296</v>
      </c>
      <c r="M18" s="103">
        <v>889.0</v>
      </c>
      <c r="N18" s="93">
        <f t="shared" si="5"/>
        <v>0.01016859973</v>
      </c>
      <c r="O18" s="103">
        <v>12814.0</v>
      </c>
      <c r="P18" s="92">
        <f t="shared" si="6"/>
        <v>0.1465696703</v>
      </c>
      <c r="Q18" s="103">
        <v>25059.0</v>
      </c>
      <c r="R18" s="95">
        <f t="shared" si="7"/>
        <v>0.2866309793</v>
      </c>
      <c r="S18" s="103">
        <v>6018.0</v>
      </c>
      <c r="T18" s="95">
        <f t="shared" si="8"/>
        <v>0.0688353579</v>
      </c>
      <c r="U18" s="103">
        <v>756.0</v>
      </c>
      <c r="V18" s="96">
        <f t="shared" si="9"/>
        <v>0.008647313156</v>
      </c>
      <c r="W18" s="103">
        <v>20895.0</v>
      </c>
      <c r="X18" s="95">
        <f t="shared" si="10"/>
        <v>0.2390021275</v>
      </c>
      <c r="Y18" s="106"/>
      <c r="Z18" s="96">
        <f t="shared" si="11"/>
        <v>1</v>
      </c>
      <c r="AA18" s="98">
        <f>Census_Data!F17</f>
        <v>56228</v>
      </c>
      <c r="AB18" s="96">
        <f t="shared" si="12"/>
        <v>0.1418262258</v>
      </c>
      <c r="AC18" s="99" t="s">
        <v>85</v>
      </c>
      <c r="AD18" s="99">
        <f>OB_GYN_Provider!L14</f>
        <v>26</v>
      </c>
      <c r="AE18" s="99">
        <f>OB_GYN_Provider!K14</f>
        <v>44</v>
      </c>
      <c r="AF18" s="95">
        <f t="shared" si="13"/>
        <v>0.5909090909</v>
      </c>
      <c r="AG18" s="100" t="str">
        <f t="shared" si="15"/>
        <v>In Idaho, 26 out of 44 counties have no Ob/Gyn provider.</v>
      </c>
      <c r="AH18" s="83"/>
    </row>
    <row r="19">
      <c r="A19" s="83" t="s">
        <v>108</v>
      </c>
      <c r="B19" s="84">
        <v>17.0</v>
      </c>
      <c r="C19" s="83" t="s">
        <v>109</v>
      </c>
      <c r="D19" s="85">
        <f>Census_Data!C18</f>
        <v>12646857</v>
      </c>
      <c r="E19" s="86">
        <f>Census_Data!D18</f>
        <v>2999342</v>
      </c>
      <c r="F19" s="87">
        <f t="shared" si="2"/>
        <v>0.2371610591</v>
      </c>
      <c r="G19" s="88">
        <v>550430.0</v>
      </c>
      <c r="H19" s="89">
        <f t="shared" si="3"/>
        <v>137607.5</v>
      </c>
      <c r="I19" s="88">
        <v>126.0</v>
      </c>
      <c r="J19" s="90">
        <f t="shared" si="4"/>
        <v>22.89119416</v>
      </c>
      <c r="K19" s="103">
        <v>91713.0</v>
      </c>
      <c r="L19" s="92">
        <f t="shared" si="14"/>
        <v>0.166620642</v>
      </c>
      <c r="M19" s="103">
        <v>346.0</v>
      </c>
      <c r="N19" s="93">
        <f t="shared" si="5"/>
        <v>0.0006285994586</v>
      </c>
      <c r="O19" s="103">
        <v>115506.0</v>
      </c>
      <c r="P19" s="92">
        <f t="shared" si="6"/>
        <v>0.209846847</v>
      </c>
      <c r="Q19" s="103">
        <v>199036.0</v>
      </c>
      <c r="R19" s="95">
        <f t="shared" si="7"/>
        <v>0.3616009302</v>
      </c>
      <c r="S19" s="103">
        <v>28605.0</v>
      </c>
      <c r="T19" s="95">
        <f t="shared" si="8"/>
        <v>0.05196846102</v>
      </c>
      <c r="U19" s="103">
        <v>7474.0</v>
      </c>
      <c r="V19" s="96">
        <f t="shared" si="9"/>
        <v>0.01357847501</v>
      </c>
      <c r="W19" s="103">
        <v>170309.0</v>
      </c>
      <c r="X19" s="95">
        <f t="shared" si="10"/>
        <v>0.3094108243</v>
      </c>
      <c r="Y19" s="104">
        <v>0.914</v>
      </c>
      <c r="Z19" s="96">
        <f t="shared" si="11"/>
        <v>0.086</v>
      </c>
      <c r="AA19" s="98">
        <f>Census_Data!F18</f>
        <v>277172</v>
      </c>
      <c r="AB19" s="96">
        <f t="shared" si="12"/>
        <v>0.09241093547</v>
      </c>
      <c r="AC19" s="99" t="s">
        <v>85</v>
      </c>
      <c r="AD19" s="99">
        <f>OB_GYN_Provider!L15</f>
        <v>53</v>
      </c>
      <c r="AE19" s="99">
        <f>OB_GYN_Provider!K15</f>
        <v>102</v>
      </c>
      <c r="AF19" s="95">
        <f t="shared" si="13"/>
        <v>0.5196078431</v>
      </c>
      <c r="AG19" s="100" t="str">
        <f t="shared" si="15"/>
        <v>In Illinois, 53 out of 102 counties have no Ob/Gyn provider.</v>
      </c>
      <c r="AH19" s="83"/>
    </row>
    <row r="20">
      <c r="A20" s="83" t="s">
        <v>110</v>
      </c>
      <c r="B20" s="84">
        <v>18.0</v>
      </c>
      <c r="C20" s="83" t="s">
        <v>111</v>
      </c>
      <c r="D20" s="85">
        <f>Census_Data!C19</f>
        <v>6655804</v>
      </c>
      <c r="E20" s="86">
        <f>Census_Data!D19</f>
        <v>1540747</v>
      </c>
      <c r="F20" s="87">
        <f t="shared" si="2"/>
        <v>0.2314892386</v>
      </c>
      <c r="G20" s="88">
        <v>321067.0</v>
      </c>
      <c r="H20" s="89">
        <f t="shared" si="3"/>
        <v>80266.75</v>
      </c>
      <c r="I20" s="88">
        <v>127.0</v>
      </c>
      <c r="J20" s="90">
        <f t="shared" si="4"/>
        <v>39.55560677</v>
      </c>
      <c r="K20" s="103">
        <v>40358.0</v>
      </c>
      <c r="L20" s="92">
        <f t="shared" si="14"/>
        <v>0.1256996203</v>
      </c>
      <c r="M20" s="103">
        <v>264.0</v>
      </c>
      <c r="N20" s="93">
        <f t="shared" si="5"/>
        <v>0.0008222582825</v>
      </c>
      <c r="O20" s="103">
        <v>43226.0</v>
      </c>
      <c r="P20" s="92">
        <f t="shared" si="6"/>
        <v>0.1346323353</v>
      </c>
      <c r="Q20" s="103">
        <v>103440.0</v>
      </c>
      <c r="R20" s="95">
        <f t="shared" si="7"/>
        <v>0.3221757452</v>
      </c>
      <c r="S20" s="103">
        <v>35490.0</v>
      </c>
      <c r="T20" s="95">
        <f t="shared" si="8"/>
        <v>0.1105376759</v>
      </c>
      <c r="U20" s="103">
        <v>5058.0</v>
      </c>
      <c r="V20" s="96">
        <f t="shared" si="9"/>
        <v>0.01575372119</v>
      </c>
      <c r="W20" s="103">
        <v>95925.0</v>
      </c>
      <c r="X20" s="95">
        <f t="shared" si="10"/>
        <v>0.2987694157</v>
      </c>
      <c r="Y20" s="108">
        <v>0.885</v>
      </c>
      <c r="Z20" s="96">
        <f t="shared" si="11"/>
        <v>0.115</v>
      </c>
      <c r="AA20" s="98">
        <f>Census_Data!F19</f>
        <v>157013</v>
      </c>
      <c r="AB20" s="96">
        <f t="shared" si="12"/>
        <v>0.101907062</v>
      </c>
      <c r="AC20" s="99" t="s">
        <v>85</v>
      </c>
      <c r="AD20" s="99">
        <f>OB_GYN_Provider!L16</f>
        <v>38</v>
      </c>
      <c r="AE20" s="99">
        <f>OB_GYN_Provider!K16</f>
        <v>92</v>
      </c>
      <c r="AF20" s="95">
        <f t="shared" si="13"/>
        <v>0.4130434783</v>
      </c>
      <c r="AG20" s="100" t="str">
        <f t="shared" si="15"/>
        <v>In Indiana, 38 out of 92 counties have no Ob/Gyn provider.</v>
      </c>
      <c r="AH20" s="83"/>
    </row>
    <row r="21">
      <c r="A21" s="83" t="s">
        <v>112</v>
      </c>
      <c r="B21" s="84">
        <v>19.0</v>
      </c>
      <c r="C21" s="83" t="s">
        <v>113</v>
      </c>
      <c r="D21" s="85">
        <f>Census_Data!C20</f>
        <v>3138332</v>
      </c>
      <c r="E21" s="86">
        <f>Census_Data!D20</f>
        <v>696264</v>
      </c>
      <c r="F21" s="87">
        <f t="shared" si="2"/>
        <v>0.2218579806</v>
      </c>
      <c r="G21" s="88">
        <v>148383.0</v>
      </c>
      <c r="H21" s="89">
        <f t="shared" si="3"/>
        <v>37095.75</v>
      </c>
      <c r="I21" s="88">
        <v>40.0</v>
      </c>
      <c r="J21" s="90">
        <f t="shared" si="4"/>
        <v>26.95726599</v>
      </c>
      <c r="K21" s="103">
        <v>10698.0</v>
      </c>
      <c r="L21" s="92">
        <f t="shared" si="14"/>
        <v>0.0720972079</v>
      </c>
      <c r="M21" s="103">
        <v>574.0</v>
      </c>
      <c r="N21" s="93">
        <f t="shared" si="5"/>
        <v>0.00386836767</v>
      </c>
      <c r="O21" s="103">
        <v>21398.0</v>
      </c>
      <c r="P21" s="92">
        <f t="shared" si="6"/>
        <v>0.1442078944</v>
      </c>
      <c r="Q21" s="103">
        <v>52435.0</v>
      </c>
      <c r="R21" s="95">
        <f t="shared" si="7"/>
        <v>0.3533760606</v>
      </c>
      <c r="S21" s="103">
        <v>15435.0</v>
      </c>
      <c r="T21" s="95">
        <f t="shared" si="8"/>
        <v>0.1040213502</v>
      </c>
      <c r="U21" s="103">
        <v>1280.0</v>
      </c>
      <c r="V21" s="96">
        <f t="shared" si="9"/>
        <v>0.008626325118</v>
      </c>
      <c r="W21" s="103">
        <v>44251.0</v>
      </c>
      <c r="X21" s="95">
        <f t="shared" si="10"/>
        <v>0.2982214944</v>
      </c>
      <c r="Y21" s="104">
        <v>0.913</v>
      </c>
      <c r="Z21" s="96">
        <f t="shared" si="11"/>
        <v>0.087</v>
      </c>
      <c r="AA21" s="98">
        <f>Census_Data!F20</f>
        <v>43508</v>
      </c>
      <c r="AB21" s="96">
        <f t="shared" si="12"/>
        <v>0.06248779199</v>
      </c>
      <c r="AC21" s="99" t="s">
        <v>85</v>
      </c>
      <c r="AD21" s="99">
        <f>OB_GYN_Provider!L17</f>
        <v>68</v>
      </c>
      <c r="AE21" s="99">
        <f>OB_GYN_Provider!K17</f>
        <v>99</v>
      </c>
      <c r="AF21" s="95">
        <f t="shared" si="13"/>
        <v>0.6868686869</v>
      </c>
      <c r="AG21" s="100" t="str">
        <f t="shared" si="15"/>
        <v>In Iowa, 68 out of 99 counties have no Ob/Gyn provider.</v>
      </c>
      <c r="AH21" s="83"/>
    </row>
    <row r="22">
      <c r="A22" s="83" t="s">
        <v>114</v>
      </c>
      <c r="B22" s="84">
        <v>20.0</v>
      </c>
      <c r="C22" s="83" t="s">
        <v>115</v>
      </c>
      <c r="D22" s="85">
        <f>Census_Data!C21</f>
        <v>2875459</v>
      </c>
      <c r="E22" s="86">
        <f>Census_Data!D21</f>
        <v>647897</v>
      </c>
      <c r="F22" s="87">
        <f t="shared" si="2"/>
        <v>0.2253195055</v>
      </c>
      <c r="G22" s="88">
        <v>140737.0</v>
      </c>
      <c r="H22" s="89">
        <f t="shared" si="3"/>
        <v>35184.25</v>
      </c>
      <c r="I22" s="88">
        <v>47.0</v>
      </c>
      <c r="J22" s="90">
        <f t="shared" si="4"/>
        <v>33.39562446</v>
      </c>
      <c r="K22" s="103">
        <v>9784.0</v>
      </c>
      <c r="L22" s="92">
        <f t="shared" si="14"/>
        <v>0.0695197425</v>
      </c>
      <c r="M22" s="103">
        <v>651.0</v>
      </c>
      <c r="N22" s="93">
        <f t="shared" si="5"/>
        <v>0.004625649261</v>
      </c>
      <c r="O22" s="103">
        <v>20733.0</v>
      </c>
      <c r="P22" s="92">
        <f t="shared" si="6"/>
        <v>0.1473173366</v>
      </c>
      <c r="Q22" s="103">
        <v>45556.0</v>
      </c>
      <c r="R22" s="95">
        <f t="shared" si="7"/>
        <v>0.3236959719</v>
      </c>
      <c r="S22" s="103">
        <v>11634.0</v>
      </c>
      <c r="T22" s="95">
        <f t="shared" si="8"/>
        <v>0.08266482872</v>
      </c>
      <c r="U22" s="103">
        <v>1469.0</v>
      </c>
      <c r="V22" s="96">
        <f t="shared" si="9"/>
        <v>0.01043790901</v>
      </c>
      <c r="W22" s="103">
        <v>41922.0</v>
      </c>
      <c r="X22" s="95">
        <f t="shared" si="10"/>
        <v>0.2978747593</v>
      </c>
      <c r="Y22" s="108">
        <v>0.896</v>
      </c>
      <c r="Z22" s="96">
        <f t="shared" si="11"/>
        <v>0.104</v>
      </c>
      <c r="AA22" s="98">
        <f>Census_Data!F21</f>
        <v>81599</v>
      </c>
      <c r="AB22" s="96">
        <f t="shared" si="12"/>
        <v>0.1259444017</v>
      </c>
      <c r="AC22" s="99" t="s">
        <v>82</v>
      </c>
      <c r="AD22" s="99">
        <f>OB_GYN_Provider!L18</f>
        <v>79</v>
      </c>
      <c r="AE22" s="99">
        <f>OB_GYN_Provider!K18</f>
        <v>105</v>
      </c>
      <c r="AF22" s="95">
        <f t="shared" si="13"/>
        <v>0.7523809524</v>
      </c>
      <c r="AG22" s="100" t="str">
        <f t="shared" si="15"/>
        <v>In Kansas, 79 out of 105 counties have no Ob/Gyn provider.</v>
      </c>
      <c r="AH22" s="83"/>
    </row>
    <row r="23">
      <c r="A23" s="83" t="s">
        <v>116</v>
      </c>
      <c r="B23" s="84">
        <v>21.0</v>
      </c>
      <c r="C23" s="83" t="s">
        <v>117</v>
      </c>
      <c r="D23" s="85">
        <f>Census_Data!C22</f>
        <v>4416344</v>
      </c>
      <c r="E23" s="86">
        <f>Census_Data!D22</f>
        <v>1019213</v>
      </c>
      <c r="F23" s="110">
        <f t="shared" si="2"/>
        <v>0.2307820677</v>
      </c>
      <c r="G23" s="111">
        <v>210873.0</v>
      </c>
      <c r="H23" s="112">
        <f t="shared" si="3"/>
        <v>52718.25</v>
      </c>
      <c r="I23" s="113">
        <v>40.0</v>
      </c>
      <c r="J23" s="114">
        <f t="shared" si="4"/>
        <v>18.96876319</v>
      </c>
      <c r="K23" s="115">
        <v>20363.0</v>
      </c>
      <c r="L23" s="116">
        <f t="shared" si="14"/>
        <v>0.09656523121</v>
      </c>
      <c r="M23" s="117">
        <v>214.0</v>
      </c>
      <c r="N23" s="118">
        <f t="shared" si="5"/>
        <v>0.001014828831</v>
      </c>
      <c r="O23" s="111">
        <v>26378.0</v>
      </c>
      <c r="P23" s="116">
        <f t="shared" si="6"/>
        <v>0.1250895089</v>
      </c>
      <c r="Q23" s="119">
        <v>73322.0</v>
      </c>
      <c r="R23" s="120">
        <f t="shared" si="7"/>
        <v>0.3477069136</v>
      </c>
      <c r="S23" s="119">
        <v>31417.0</v>
      </c>
      <c r="T23" s="120">
        <f t="shared" si="8"/>
        <v>0.1489854083</v>
      </c>
      <c r="U23" s="119">
        <v>3682.0</v>
      </c>
      <c r="V23" s="121">
        <f t="shared" si="9"/>
        <v>0.01746074652</v>
      </c>
      <c r="W23" s="122">
        <v>72189.0</v>
      </c>
      <c r="X23" s="120">
        <f t="shared" si="10"/>
        <v>0.3423340115</v>
      </c>
      <c r="Y23" s="123">
        <v>0.86</v>
      </c>
      <c r="Z23" s="124">
        <f t="shared" si="11"/>
        <v>0.14</v>
      </c>
      <c r="AA23" s="98">
        <f>Census_Data!F22</f>
        <v>72326</v>
      </c>
      <c r="AB23" s="96">
        <f t="shared" si="12"/>
        <v>0.07096259565</v>
      </c>
      <c r="AC23" s="99" t="s">
        <v>85</v>
      </c>
      <c r="AD23" s="99">
        <f>OB_GYN_Provider!L19</f>
        <v>72</v>
      </c>
      <c r="AE23" s="99">
        <f>OB_GYN_Provider!K19</f>
        <v>120</v>
      </c>
      <c r="AF23" s="95">
        <f t="shared" si="13"/>
        <v>0.6</v>
      </c>
      <c r="AG23" s="100" t="str">
        <f t="shared" si="15"/>
        <v>In Kentucky, 72 out of 120 counties have no Ob/Gyn provider.</v>
      </c>
      <c r="AH23" s="83"/>
    </row>
    <row r="24">
      <c r="A24" s="83" t="s">
        <v>118</v>
      </c>
      <c r="B24" s="84">
        <v>22.0</v>
      </c>
      <c r="C24" s="83" t="s">
        <v>119</v>
      </c>
      <c r="D24" s="85">
        <f>Census_Data!C23</f>
        <v>4555079</v>
      </c>
      <c r="E24" s="86">
        <f>Census_Data!D23</f>
        <v>1083362</v>
      </c>
      <c r="F24" s="125">
        <f t="shared" si="2"/>
        <v>0.2378360507</v>
      </c>
      <c r="G24" s="88">
        <v>233321.0</v>
      </c>
      <c r="H24" s="89">
        <f t="shared" si="3"/>
        <v>58330.25</v>
      </c>
      <c r="I24" s="88">
        <v>125.0</v>
      </c>
      <c r="J24" s="90">
        <f t="shared" si="4"/>
        <v>53.57426035</v>
      </c>
      <c r="K24" s="91">
        <v>86795.0</v>
      </c>
      <c r="L24" s="92">
        <f t="shared" si="14"/>
        <v>0.3719982342</v>
      </c>
      <c r="M24" s="88">
        <v>1056.0</v>
      </c>
      <c r="N24" s="93">
        <f t="shared" si="5"/>
        <v>0.004525953515</v>
      </c>
      <c r="O24" s="88">
        <v>31460.0</v>
      </c>
      <c r="P24" s="92">
        <f t="shared" si="6"/>
        <v>0.1348356985</v>
      </c>
      <c r="Q24" s="94">
        <v>87645.0</v>
      </c>
      <c r="R24" s="95">
        <f t="shared" si="7"/>
        <v>0.3756412839</v>
      </c>
      <c r="S24" s="94">
        <v>11979.0</v>
      </c>
      <c r="T24" s="95">
        <f t="shared" si="8"/>
        <v>0.05134128518</v>
      </c>
      <c r="U24" s="103">
        <v>5158.0</v>
      </c>
      <c r="V24" s="96">
        <f t="shared" si="9"/>
        <v>0.02210688279</v>
      </c>
      <c r="W24" s="94">
        <v>86070.0</v>
      </c>
      <c r="X24" s="95">
        <f t="shared" si="10"/>
        <v>0.3688909271</v>
      </c>
      <c r="Y24" s="126">
        <v>0.863</v>
      </c>
      <c r="Z24" s="96">
        <f t="shared" si="11"/>
        <v>0.137</v>
      </c>
      <c r="AA24" s="98">
        <f>Census_Data!F23</f>
        <v>108185</v>
      </c>
      <c r="AB24" s="96">
        <f t="shared" si="12"/>
        <v>0.09986043446</v>
      </c>
      <c r="AC24" s="99" t="s">
        <v>85</v>
      </c>
      <c r="AD24" s="99">
        <f>OB_GYN_Provider!L20</f>
        <v>25</v>
      </c>
      <c r="AE24" s="99">
        <f>OB_GYN_Provider!K20</f>
        <v>64</v>
      </c>
      <c r="AF24" s="95">
        <f t="shared" si="13"/>
        <v>0.390625</v>
      </c>
      <c r="AG24" s="100" t="str">
        <f t="shared" si="15"/>
        <v>In Louisiana, 25 out of 64 counties have no Ob/Gyn provider.</v>
      </c>
      <c r="AH24" s="83"/>
    </row>
    <row r="25">
      <c r="A25" s="83" t="s">
        <v>120</v>
      </c>
      <c r="B25" s="84">
        <v>23.0</v>
      </c>
      <c r="C25" s="83" t="s">
        <v>121</v>
      </c>
      <c r="D25" s="85">
        <f>Census_Data!C24</f>
        <v>1342021</v>
      </c>
      <c r="E25" s="86">
        <f>Census_Data!D24</f>
        <v>294426</v>
      </c>
      <c r="F25" s="87">
        <f t="shared" si="2"/>
        <v>0.2193900095</v>
      </c>
      <c r="G25" s="88">
        <v>47635.0</v>
      </c>
      <c r="H25" s="89">
        <f t="shared" si="3"/>
        <v>11908.75</v>
      </c>
      <c r="I25" s="88">
        <v>10.0</v>
      </c>
      <c r="J25" s="90">
        <f t="shared" si="4"/>
        <v>20.99296736</v>
      </c>
      <c r="K25" s="103">
        <v>2153.0</v>
      </c>
      <c r="L25" s="92">
        <f t="shared" si="14"/>
        <v>0.04519785872</v>
      </c>
      <c r="M25" s="103">
        <v>343.0</v>
      </c>
      <c r="N25" s="93">
        <f t="shared" si="5"/>
        <v>0.007200587803</v>
      </c>
      <c r="O25" s="103">
        <v>8860.0</v>
      </c>
      <c r="P25" s="92">
        <f t="shared" si="6"/>
        <v>0.1859976908</v>
      </c>
      <c r="Q25" s="103">
        <v>16339.0</v>
      </c>
      <c r="R25" s="95">
        <f t="shared" si="7"/>
        <v>0.3430040936</v>
      </c>
      <c r="S25" s="103">
        <v>5407.0</v>
      </c>
      <c r="T25" s="95">
        <f t="shared" si="8"/>
        <v>0.1135089745</v>
      </c>
      <c r="U25" s="103">
        <v>272.0</v>
      </c>
      <c r="V25" s="96">
        <f t="shared" si="9"/>
        <v>0.005710087121</v>
      </c>
      <c r="W25" s="103">
        <v>14435.0</v>
      </c>
      <c r="X25" s="95">
        <f t="shared" si="10"/>
        <v>0.3030334838</v>
      </c>
      <c r="Y25" s="104">
        <v>0.904</v>
      </c>
      <c r="Z25" s="96">
        <f t="shared" si="11"/>
        <v>0.096</v>
      </c>
      <c r="AA25" s="98">
        <f>Census_Data!F24</f>
        <v>27077</v>
      </c>
      <c r="AB25" s="96">
        <f t="shared" si="12"/>
        <v>0.09196538349</v>
      </c>
      <c r="AC25" s="99" t="s">
        <v>85</v>
      </c>
      <c r="AD25" s="99">
        <f>OB_GYN_Provider!L21</f>
        <v>1</v>
      </c>
      <c r="AE25" s="99">
        <f>OB_GYN_Provider!K21</f>
        <v>16</v>
      </c>
      <c r="AF25" s="95">
        <f t="shared" si="13"/>
        <v>0.0625</v>
      </c>
      <c r="AG25" s="100" t="str">
        <f t="shared" si="15"/>
        <v>In Maine, 1 out of 16 counties have no Ob/Gyn provider.</v>
      </c>
      <c r="AH25" s="83"/>
    </row>
    <row r="26">
      <c r="A26" s="83" t="s">
        <v>122</v>
      </c>
      <c r="B26" s="84">
        <v>24.0</v>
      </c>
      <c r="C26" s="83" t="s">
        <v>123</v>
      </c>
      <c r="D26" s="85">
        <f>Census_Data!C25</f>
        <v>6049675</v>
      </c>
      <c r="E26" s="86">
        <f>Census_Data!D25</f>
        <v>1462210</v>
      </c>
      <c r="F26" s="87">
        <f t="shared" si="2"/>
        <v>0.2417005872</v>
      </c>
      <c r="G26" s="88">
        <v>278097.0</v>
      </c>
      <c r="H26" s="89">
        <f t="shared" si="3"/>
        <v>69524.25</v>
      </c>
      <c r="I26" s="88">
        <v>84.0</v>
      </c>
      <c r="J26" s="90">
        <f t="shared" si="4"/>
        <v>30.20528808</v>
      </c>
      <c r="K26" s="103">
        <v>85121.0</v>
      </c>
      <c r="L26" s="92">
        <f t="shared" si="14"/>
        <v>0.3060838484</v>
      </c>
      <c r="M26" s="103">
        <v>323.0</v>
      </c>
      <c r="N26" s="93">
        <f t="shared" si="5"/>
        <v>0.001161465244</v>
      </c>
      <c r="O26" s="103">
        <v>65715.0</v>
      </c>
      <c r="P26" s="92">
        <f t="shared" si="6"/>
        <v>0.2363024412</v>
      </c>
      <c r="Q26" s="103">
        <v>102579.0</v>
      </c>
      <c r="R26" s="95">
        <f t="shared" si="7"/>
        <v>0.3688605055</v>
      </c>
      <c r="S26" s="103">
        <v>12108.0</v>
      </c>
      <c r="T26" s="95">
        <f t="shared" si="8"/>
        <v>0.04353876525</v>
      </c>
      <c r="U26" s="103">
        <v>3866.0</v>
      </c>
      <c r="V26" s="96">
        <f t="shared" si="9"/>
        <v>0.01390162425</v>
      </c>
      <c r="W26" s="103">
        <v>93737.0</v>
      </c>
      <c r="X26" s="95">
        <f t="shared" si="10"/>
        <v>0.3370658439</v>
      </c>
      <c r="Y26" s="104">
        <v>0.903</v>
      </c>
      <c r="Z26" s="96">
        <f t="shared" si="11"/>
        <v>0.097</v>
      </c>
      <c r="AA26" s="98">
        <f>Census_Data!F25</f>
        <v>109033</v>
      </c>
      <c r="AB26" s="96">
        <f t="shared" si="12"/>
        <v>0.07456726462</v>
      </c>
      <c r="AC26" s="99" t="s">
        <v>85</v>
      </c>
      <c r="AD26" s="99">
        <f>OB_GYN_Provider!L22</f>
        <v>2</v>
      </c>
      <c r="AE26" s="99">
        <f>OB_GYN_Provider!K22</f>
        <v>24</v>
      </c>
      <c r="AF26" s="95">
        <f t="shared" si="13"/>
        <v>0.08333333333</v>
      </c>
      <c r="AG26" s="100" t="str">
        <f t="shared" si="15"/>
        <v>In Maryland, 2 out of 24 counties have no Ob/Gyn provider.</v>
      </c>
      <c r="AH26" s="83"/>
    </row>
    <row r="27">
      <c r="A27" s="83" t="s">
        <v>124</v>
      </c>
      <c r="B27" s="84">
        <v>25.0</v>
      </c>
      <c r="C27" s="83" t="s">
        <v>125</v>
      </c>
      <c r="D27" s="85">
        <f>Census_Data!C26</f>
        <v>6922305</v>
      </c>
      <c r="E27" s="86">
        <f>Census_Data!D26</f>
        <v>1699371</v>
      </c>
      <c r="F27" s="87">
        <f t="shared" si="2"/>
        <v>0.2454920724</v>
      </c>
      <c r="G27" s="88">
        <v>273791.0</v>
      </c>
      <c r="H27" s="89">
        <f t="shared" si="3"/>
        <v>68447.75</v>
      </c>
      <c r="I27" s="88">
        <v>56.0</v>
      </c>
      <c r="J27" s="90">
        <f t="shared" si="4"/>
        <v>20.45355764</v>
      </c>
      <c r="K27" s="103">
        <v>27371.0</v>
      </c>
      <c r="L27" s="92">
        <f t="shared" si="14"/>
        <v>0.09997041539</v>
      </c>
      <c r="M27" s="103">
        <v>282.0</v>
      </c>
      <c r="N27" s="93">
        <f t="shared" si="5"/>
        <v>0.001029982724</v>
      </c>
      <c r="O27" s="103">
        <v>75456.0</v>
      </c>
      <c r="P27" s="92">
        <f t="shared" si="6"/>
        <v>0.2755970795</v>
      </c>
      <c r="Q27" s="103">
        <v>91856.0</v>
      </c>
      <c r="R27" s="95">
        <f t="shared" si="7"/>
        <v>0.335496784</v>
      </c>
      <c r="S27" s="103">
        <v>9907.0</v>
      </c>
      <c r="T27" s="95">
        <f t="shared" si="8"/>
        <v>0.03618453492</v>
      </c>
      <c r="U27" s="103">
        <v>1237.0</v>
      </c>
      <c r="V27" s="96">
        <f t="shared" si="9"/>
        <v>0.004518044786</v>
      </c>
      <c r="W27" s="103">
        <v>86595.0</v>
      </c>
      <c r="X27" s="95">
        <f t="shared" si="10"/>
        <v>0.3162813971</v>
      </c>
      <c r="Y27" s="108">
        <v>0.903</v>
      </c>
      <c r="Z27" s="96">
        <f t="shared" si="11"/>
        <v>0.097</v>
      </c>
      <c r="AA27" s="98">
        <f>Census_Data!F26</f>
        <v>52651</v>
      </c>
      <c r="AB27" s="96">
        <f t="shared" si="12"/>
        <v>0.03098264005</v>
      </c>
      <c r="AC27" s="99" t="s">
        <v>85</v>
      </c>
      <c r="AD27" s="99">
        <f>OB_GYN_Provider!L23</f>
        <v>1</v>
      </c>
      <c r="AE27" s="99">
        <f>OB_GYN_Provider!K23</f>
        <v>14</v>
      </c>
      <c r="AF27" s="95">
        <f t="shared" si="13"/>
        <v>0.07142857143</v>
      </c>
      <c r="AG27" s="100" t="str">
        <f t="shared" si="15"/>
        <v>In Massachusetts, 1 out of 14 counties have no Ob/Gyn provider.</v>
      </c>
      <c r="AH27" s="83"/>
    </row>
    <row r="28">
      <c r="A28" s="83" t="s">
        <v>126</v>
      </c>
      <c r="B28" s="84">
        <v>26.0</v>
      </c>
      <c r="C28" s="83" t="s">
        <v>127</v>
      </c>
      <c r="D28" s="85">
        <f>Census_Data!C27</f>
        <v>9959489</v>
      </c>
      <c r="E28" s="86">
        <f>Census_Data!D27</f>
        <v>2273219</v>
      </c>
      <c r="F28" s="87">
        <f t="shared" si="2"/>
        <v>0.2282465496</v>
      </c>
      <c r="G28" s="88">
        <v>426972.0</v>
      </c>
      <c r="H28" s="89">
        <f t="shared" si="3"/>
        <v>106743</v>
      </c>
      <c r="I28" s="88">
        <v>138.0</v>
      </c>
      <c r="J28" s="90">
        <f t="shared" si="4"/>
        <v>32.32062056</v>
      </c>
      <c r="K28" s="103">
        <v>78774.0</v>
      </c>
      <c r="L28" s="92">
        <f t="shared" si="14"/>
        <v>0.1844945336</v>
      </c>
      <c r="M28" s="103">
        <v>1656.0</v>
      </c>
      <c r="N28" s="93">
        <f t="shared" si="5"/>
        <v>0.003878474467</v>
      </c>
      <c r="O28" s="103">
        <v>67962.0</v>
      </c>
      <c r="P28" s="92">
        <f t="shared" si="6"/>
        <v>0.15917203</v>
      </c>
      <c r="Q28" s="103">
        <v>132698.0</v>
      </c>
      <c r="R28" s="95">
        <f t="shared" si="7"/>
        <v>0.3107885295</v>
      </c>
      <c r="S28" s="103">
        <v>41376.0</v>
      </c>
      <c r="T28" s="95">
        <f t="shared" si="8"/>
        <v>0.09690565189</v>
      </c>
      <c r="U28" s="103">
        <v>6613.0</v>
      </c>
      <c r="V28" s="96">
        <f t="shared" si="9"/>
        <v>0.01548813505</v>
      </c>
      <c r="W28" s="103">
        <v>138495.0</v>
      </c>
      <c r="X28" s="95">
        <f t="shared" si="10"/>
        <v>0.3243655322</v>
      </c>
      <c r="Y28" s="104">
        <v>0.864</v>
      </c>
      <c r="Z28" s="96">
        <f t="shared" si="11"/>
        <v>0.136</v>
      </c>
      <c r="AA28" s="98">
        <f>Census_Data!F27</f>
        <v>150118</v>
      </c>
      <c r="AB28" s="96">
        <f t="shared" si="12"/>
        <v>0.0660376321</v>
      </c>
      <c r="AC28" s="99" t="s">
        <v>85</v>
      </c>
      <c r="AD28" s="99">
        <f>OB_GYN_Provider!L24</f>
        <v>21</v>
      </c>
      <c r="AE28" s="99">
        <f>OB_GYN_Provider!K24</f>
        <v>83</v>
      </c>
      <c r="AF28" s="95">
        <f t="shared" si="13"/>
        <v>0.2530120482</v>
      </c>
      <c r="AG28" s="100" t="str">
        <f t="shared" si="15"/>
        <v>In Michigan, 21 out of 83 counties have no Ob/Gyn provider.</v>
      </c>
      <c r="AH28" s="83"/>
    </row>
    <row r="29">
      <c r="A29" s="83" t="s">
        <v>128</v>
      </c>
      <c r="B29" s="84">
        <v>27.0</v>
      </c>
      <c r="C29" s="83" t="s">
        <v>129</v>
      </c>
      <c r="D29" s="85">
        <f>Census_Data!C28</f>
        <v>5614768</v>
      </c>
      <c r="E29" s="86">
        <f>Census_Data!D28</f>
        <v>1275274</v>
      </c>
      <c r="F29" s="87">
        <f t="shared" si="2"/>
        <v>0.2271285296</v>
      </c>
      <c r="G29" s="88">
        <v>261239.0</v>
      </c>
      <c r="H29" s="89">
        <f t="shared" si="3"/>
        <v>65309.75</v>
      </c>
      <c r="I29" s="88">
        <v>50.0</v>
      </c>
      <c r="J29" s="90">
        <f t="shared" si="4"/>
        <v>19.13956186</v>
      </c>
      <c r="K29" s="103">
        <v>32353.0</v>
      </c>
      <c r="L29" s="92">
        <f t="shared" si="14"/>
        <v>0.123844449</v>
      </c>
      <c r="M29" s="103">
        <v>3608.0</v>
      </c>
      <c r="N29" s="93">
        <f t="shared" si="5"/>
        <v>0.01381110784</v>
      </c>
      <c r="O29" s="103">
        <v>52732.0</v>
      </c>
      <c r="P29" s="92">
        <f t="shared" si="6"/>
        <v>0.2018534752</v>
      </c>
      <c r="Q29" s="103">
        <v>89612.0</v>
      </c>
      <c r="R29" s="95">
        <f t="shared" si="7"/>
        <v>0.3430268834</v>
      </c>
      <c r="S29" s="103">
        <v>17527.0</v>
      </c>
      <c r="T29" s="95">
        <f t="shared" si="8"/>
        <v>0.06709182013</v>
      </c>
      <c r="U29" s="103">
        <v>1717.0</v>
      </c>
      <c r="V29" s="96">
        <f t="shared" si="9"/>
        <v>0.006572525542</v>
      </c>
      <c r="W29" s="103">
        <v>73062.0</v>
      </c>
      <c r="X29" s="95">
        <f t="shared" si="10"/>
        <v>0.2796749337</v>
      </c>
      <c r="Y29" s="108">
        <v>0.859</v>
      </c>
      <c r="Z29" s="96">
        <f t="shared" si="11"/>
        <v>0.141</v>
      </c>
      <c r="AA29" s="98">
        <f>Census_Data!F28</f>
        <v>71193</v>
      </c>
      <c r="AB29" s="96">
        <f t="shared" si="12"/>
        <v>0.05582565002</v>
      </c>
      <c r="AC29" s="99" t="s">
        <v>85</v>
      </c>
      <c r="AD29" s="99">
        <f>OB_GYN_Provider!L25</f>
        <v>37</v>
      </c>
      <c r="AE29" s="99">
        <f>OB_GYN_Provider!K25</f>
        <v>87</v>
      </c>
      <c r="AF29" s="95">
        <f t="shared" si="13"/>
        <v>0.4252873563</v>
      </c>
      <c r="AG29" s="100" t="str">
        <f t="shared" si="15"/>
        <v>In Minnesota, 37 out of 87 counties have no Ob/Gyn provider.</v>
      </c>
      <c r="AH29" s="83"/>
    </row>
    <row r="30">
      <c r="A30" s="83" t="s">
        <v>130</v>
      </c>
      <c r="B30" s="84">
        <v>28.0</v>
      </c>
      <c r="C30" s="83" t="s">
        <v>131</v>
      </c>
      <c r="D30" s="85">
        <f>Census_Data!C29</f>
        <v>2902113</v>
      </c>
      <c r="E30" s="86">
        <f>Census_Data!D29</f>
        <v>685194</v>
      </c>
      <c r="F30" s="87">
        <f t="shared" si="2"/>
        <v>0.2361017645</v>
      </c>
      <c r="G30" s="88">
        <v>144265.0</v>
      </c>
      <c r="H30" s="89">
        <f t="shared" si="3"/>
        <v>36066.25</v>
      </c>
      <c r="I30" s="88">
        <v>91.0</v>
      </c>
      <c r="J30" s="90">
        <f t="shared" si="4"/>
        <v>63.07836274</v>
      </c>
      <c r="K30" s="91">
        <v>61296.0</v>
      </c>
      <c r="L30" s="92">
        <f t="shared" si="14"/>
        <v>0.4248847607</v>
      </c>
      <c r="M30" s="88">
        <v>926.0</v>
      </c>
      <c r="N30" s="93">
        <f t="shared" si="5"/>
        <v>0.006418743285</v>
      </c>
      <c r="O30" s="88">
        <v>15350.0</v>
      </c>
      <c r="P30" s="92">
        <f t="shared" si="6"/>
        <v>0.1064014141</v>
      </c>
      <c r="Q30" s="94">
        <v>50402.0</v>
      </c>
      <c r="R30" s="95">
        <f t="shared" si="7"/>
        <v>0.3493709493</v>
      </c>
      <c r="S30" s="94">
        <v>11557.0</v>
      </c>
      <c r="T30" s="95">
        <f t="shared" si="8"/>
        <v>0.08010952067</v>
      </c>
      <c r="U30" s="94">
        <v>2036.0</v>
      </c>
      <c r="V30" s="96">
        <f t="shared" si="9"/>
        <v>0.0141129172</v>
      </c>
      <c r="W30" s="127">
        <v>55317.0</v>
      </c>
      <c r="X30" s="95">
        <f t="shared" si="10"/>
        <v>0.3834401969</v>
      </c>
      <c r="Y30" s="108">
        <v>0.869</v>
      </c>
      <c r="Z30" s="96">
        <f t="shared" si="11"/>
        <v>0.131</v>
      </c>
      <c r="AA30" s="98">
        <f>Census_Data!F29</f>
        <v>122917</v>
      </c>
      <c r="AB30" s="96">
        <f t="shared" si="12"/>
        <v>0.1793900705</v>
      </c>
      <c r="AC30" s="99" t="s">
        <v>82</v>
      </c>
      <c r="AD30" s="99">
        <f>OB_GYN_Provider!L26</f>
        <v>47</v>
      </c>
      <c r="AE30" s="99">
        <f>OB_GYN_Provider!K26</f>
        <v>82</v>
      </c>
      <c r="AF30" s="95">
        <f t="shared" si="13"/>
        <v>0.5731707317</v>
      </c>
      <c r="AG30" s="100" t="str">
        <f t="shared" si="15"/>
        <v>In Mississippi, 47 out of 82 counties have no Ob/Gyn provider.</v>
      </c>
      <c r="AH30" s="83"/>
    </row>
    <row r="31">
      <c r="A31" s="83" t="s">
        <v>132</v>
      </c>
      <c r="B31" s="84">
        <v>29.0</v>
      </c>
      <c r="C31" s="83" t="s">
        <v>133</v>
      </c>
      <c r="D31" s="85">
        <f>Census_Data!C30</f>
        <v>6035976</v>
      </c>
      <c r="E31" s="86">
        <f>Census_Data!D30</f>
        <v>1387840</v>
      </c>
      <c r="F31" s="87">
        <f t="shared" si="2"/>
        <v>0.2299280183</v>
      </c>
      <c r="G31" s="88">
        <v>284134.0</v>
      </c>
      <c r="H31" s="89">
        <f t="shared" si="3"/>
        <v>71033.5</v>
      </c>
      <c r="I31" s="88">
        <v>115.0</v>
      </c>
      <c r="J31" s="90">
        <f t="shared" si="4"/>
        <v>40.47386092</v>
      </c>
      <c r="K31" s="103">
        <v>41116.0</v>
      </c>
      <c r="L31" s="92">
        <f t="shared" si="14"/>
        <v>0.1447063709</v>
      </c>
      <c r="M31" s="103">
        <v>639.0</v>
      </c>
      <c r="N31" s="93">
        <f t="shared" si="5"/>
        <v>0.002248938881</v>
      </c>
      <c r="O31" s="103">
        <v>40758.0</v>
      </c>
      <c r="P31" s="92">
        <f t="shared" si="6"/>
        <v>0.143446402</v>
      </c>
      <c r="Q31" s="103">
        <v>95196.0</v>
      </c>
      <c r="R31" s="95">
        <f t="shared" si="7"/>
        <v>0.3350391013</v>
      </c>
      <c r="S31" s="103">
        <v>34227.0</v>
      </c>
      <c r="T31" s="95">
        <f t="shared" si="8"/>
        <v>0.1204607685</v>
      </c>
      <c r="U31" s="103">
        <v>5725.0</v>
      </c>
      <c r="V31" s="96">
        <f t="shared" si="9"/>
        <v>0.02014894381</v>
      </c>
      <c r="W31" s="103">
        <v>84722.0</v>
      </c>
      <c r="X31" s="95">
        <f t="shared" si="10"/>
        <v>0.2981762126</v>
      </c>
      <c r="Y31" s="104">
        <v>0.851</v>
      </c>
      <c r="Z31" s="96">
        <f t="shared" si="11"/>
        <v>0.149</v>
      </c>
      <c r="AA31" s="98">
        <f>Census_Data!F30</f>
        <v>184144</v>
      </c>
      <c r="AB31" s="96">
        <f t="shared" si="12"/>
        <v>0.1326838829</v>
      </c>
      <c r="AC31" s="99" t="s">
        <v>85</v>
      </c>
      <c r="AD31" s="99">
        <f>OB_GYN_Provider!L27</f>
        <v>79</v>
      </c>
      <c r="AE31" s="99">
        <f>OB_GYN_Provider!K27</f>
        <v>115</v>
      </c>
      <c r="AF31" s="95">
        <f t="shared" si="13"/>
        <v>0.6869565217</v>
      </c>
      <c r="AG31" s="100" t="str">
        <f t="shared" si="15"/>
        <v>In Missouri, 79 out of 115 counties have no Ob/Gyn provider.</v>
      </c>
      <c r="AH31" s="83"/>
    </row>
    <row r="32">
      <c r="A32" s="83" t="s">
        <v>134</v>
      </c>
      <c r="B32" s="84">
        <v>30.0</v>
      </c>
      <c r="C32" s="83" t="s">
        <v>135</v>
      </c>
      <c r="D32" s="85">
        <f>Census_Data!C31</f>
        <v>1063595</v>
      </c>
      <c r="E32" s="86">
        <f>Census_Data!D31</f>
        <v>230686</v>
      </c>
      <c r="F32" s="87">
        <f t="shared" si="2"/>
        <v>0.2168927082</v>
      </c>
      <c r="G32" s="88">
        <v>44614.0</v>
      </c>
      <c r="H32" s="89">
        <f t="shared" si="3"/>
        <v>11153.5</v>
      </c>
      <c r="I32" s="88">
        <v>18.0</v>
      </c>
      <c r="J32" s="90">
        <f t="shared" si="4"/>
        <v>40.34607971</v>
      </c>
      <c r="K32" s="103">
        <v>254.0</v>
      </c>
      <c r="L32" s="92">
        <f t="shared" si="14"/>
        <v>0.005693280136</v>
      </c>
      <c r="M32" s="103">
        <v>4293.0</v>
      </c>
      <c r="N32" s="93">
        <f t="shared" si="5"/>
        <v>0.0962254001</v>
      </c>
      <c r="O32" s="103">
        <v>7181.0</v>
      </c>
      <c r="P32" s="92">
        <f t="shared" si="6"/>
        <v>0.1609584435</v>
      </c>
      <c r="Q32" s="103">
        <v>13373.0</v>
      </c>
      <c r="R32" s="95">
        <f t="shared" si="7"/>
        <v>0.2997489577</v>
      </c>
      <c r="S32" s="103">
        <v>5577.0</v>
      </c>
      <c r="T32" s="95">
        <f t="shared" si="8"/>
        <v>0.1250056036</v>
      </c>
      <c r="U32" s="103">
        <v>617.0</v>
      </c>
      <c r="V32" s="96">
        <f t="shared" si="9"/>
        <v>0.01382973954</v>
      </c>
      <c r="W32" s="103">
        <v>12476.0</v>
      </c>
      <c r="X32" s="95">
        <f t="shared" si="10"/>
        <v>0.2796431613</v>
      </c>
      <c r="Y32" s="104">
        <v>0.898</v>
      </c>
      <c r="Z32" s="96">
        <f t="shared" si="11"/>
        <v>0.102</v>
      </c>
      <c r="AA32" s="98">
        <f>Census_Data!F31</f>
        <v>24850</v>
      </c>
      <c r="AB32" s="96">
        <f t="shared" si="12"/>
        <v>0.1077221851</v>
      </c>
      <c r="AC32" s="99" t="s">
        <v>85</v>
      </c>
      <c r="AD32" s="99">
        <f>OB_GYN_Provider!L28</f>
        <v>36</v>
      </c>
      <c r="AE32" s="99">
        <f>OB_GYN_Provider!K28</f>
        <v>56</v>
      </c>
      <c r="AF32" s="95">
        <f t="shared" si="13"/>
        <v>0.6428571429</v>
      </c>
      <c r="AG32" s="100" t="str">
        <f t="shared" si="15"/>
        <v>In Montana, 36 out of 56 counties have no Ob/Gyn provider.</v>
      </c>
      <c r="AH32" s="83"/>
    </row>
    <row r="33">
      <c r="A33" s="83" t="s">
        <v>136</v>
      </c>
      <c r="B33" s="84">
        <v>31.0</v>
      </c>
      <c r="C33" s="83" t="s">
        <v>137</v>
      </c>
      <c r="D33" s="85">
        <f>Census_Data!C32</f>
        <v>1923866</v>
      </c>
      <c r="E33" s="86">
        <f>Census_Data!D32</f>
        <v>431769</v>
      </c>
      <c r="F33" s="87">
        <f t="shared" si="2"/>
        <v>0.2244277928</v>
      </c>
      <c r="G33" s="88">
        <v>99143.0</v>
      </c>
      <c r="H33" s="89">
        <f t="shared" si="3"/>
        <v>24785.75</v>
      </c>
      <c r="I33" s="88">
        <v>29.0</v>
      </c>
      <c r="J33" s="90">
        <f t="shared" si="4"/>
        <v>29.25067831</v>
      </c>
      <c r="K33" s="103">
        <v>6564.0</v>
      </c>
      <c r="L33" s="92">
        <f t="shared" si="14"/>
        <v>0.0662073974</v>
      </c>
      <c r="M33" s="103">
        <v>1174.0</v>
      </c>
      <c r="N33" s="93">
        <f t="shared" si="5"/>
        <v>0.0118414815</v>
      </c>
      <c r="O33" s="103">
        <v>15735.0</v>
      </c>
      <c r="P33" s="92">
        <f t="shared" si="6"/>
        <v>0.158710146</v>
      </c>
      <c r="Q33" s="103">
        <v>34245.0</v>
      </c>
      <c r="R33" s="95">
        <f t="shared" si="7"/>
        <v>0.3454101651</v>
      </c>
      <c r="S33" s="103">
        <v>7701.0</v>
      </c>
      <c r="T33" s="95">
        <f t="shared" si="8"/>
        <v>0.07767568058</v>
      </c>
      <c r="U33" s="103">
        <v>1039.0</v>
      </c>
      <c r="V33" s="96">
        <f t="shared" si="9"/>
        <v>0.01047981199</v>
      </c>
      <c r="W33" s="103">
        <v>28857.0</v>
      </c>
      <c r="X33" s="95">
        <f t="shared" si="10"/>
        <v>0.2910644221</v>
      </c>
      <c r="Y33" s="104">
        <v>0.883</v>
      </c>
      <c r="Z33" s="96">
        <f t="shared" si="11"/>
        <v>0.117</v>
      </c>
      <c r="AA33" s="98">
        <f>Census_Data!F32</f>
        <v>47901</v>
      </c>
      <c r="AB33" s="96">
        <f t="shared" si="12"/>
        <v>0.1109412672</v>
      </c>
      <c r="AC33" s="99" t="s">
        <v>85</v>
      </c>
      <c r="AD33" s="99">
        <f>OB_GYN_Provider!L29</f>
        <v>77</v>
      </c>
      <c r="AE33" s="99">
        <f>OB_GYN_Provider!K29</f>
        <v>93</v>
      </c>
      <c r="AF33" s="95">
        <f t="shared" si="13"/>
        <v>0.8279569892</v>
      </c>
      <c r="AG33" s="100" t="str">
        <f t="shared" si="15"/>
        <v>In Nebraska, 77 out of 93 counties have no Ob/Gyn provider.</v>
      </c>
      <c r="AH33" s="83"/>
    </row>
    <row r="34">
      <c r="A34" s="83" t="s">
        <v>138</v>
      </c>
      <c r="B34" s="84">
        <v>32.0</v>
      </c>
      <c r="C34" s="83" t="s">
        <v>139</v>
      </c>
      <c r="D34" s="85">
        <f>Census_Data!C33</f>
        <v>3022441</v>
      </c>
      <c r="E34" s="86">
        <f>Census_Data!D33</f>
        <v>712660</v>
      </c>
      <c r="F34" s="87">
        <f t="shared" si="2"/>
        <v>0.2357895489</v>
      </c>
      <c r="G34" s="88">
        <v>138093.0</v>
      </c>
      <c r="H34" s="89">
        <f t="shared" si="3"/>
        <v>34523.25</v>
      </c>
      <c r="I34" s="88">
        <v>35.0</v>
      </c>
      <c r="J34" s="90">
        <f t="shared" si="4"/>
        <v>25.34523835</v>
      </c>
      <c r="K34" s="91">
        <v>18147.0</v>
      </c>
      <c r="L34" s="92">
        <f t="shared" si="14"/>
        <v>0.1314114401</v>
      </c>
      <c r="M34" s="103">
        <v>1038.0</v>
      </c>
      <c r="N34" s="93">
        <f t="shared" si="5"/>
        <v>0.007516673546</v>
      </c>
      <c r="O34" s="103">
        <v>25305.0</v>
      </c>
      <c r="P34" s="92">
        <f t="shared" si="6"/>
        <v>0.1832460733</v>
      </c>
      <c r="Q34" s="103">
        <v>42218.0</v>
      </c>
      <c r="R34" s="95">
        <f t="shared" si="7"/>
        <v>0.3057215065</v>
      </c>
      <c r="S34" s="103">
        <v>5021.0</v>
      </c>
      <c r="T34" s="95">
        <f t="shared" si="8"/>
        <v>0.03635955479</v>
      </c>
      <c r="U34" s="103">
        <v>7001.0</v>
      </c>
      <c r="V34" s="96">
        <f t="shared" si="9"/>
        <v>0.0506977182</v>
      </c>
      <c r="W34" s="103">
        <v>45697.0</v>
      </c>
      <c r="X34" s="95">
        <f t="shared" si="10"/>
        <v>0.3309146734</v>
      </c>
      <c r="Y34" s="106"/>
      <c r="Z34" s="96">
        <f t="shared" si="11"/>
        <v>1</v>
      </c>
      <c r="AA34" s="98">
        <f>Census_Data!F33</f>
        <v>105859</v>
      </c>
      <c r="AB34" s="96">
        <f t="shared" si="12"/>
        <v>0.1485406786</v>
      </c>
      <c r="AC34" s="99" t="s">
        <v>85</v>
      </c>
      <c r="AD34" s="99">
        <f>OB_GYN_Provider!L30</f>
        <v>10</v>
      </c>
      <c r="AE34" s="99">
        <f>OB_GYN_Provider!K30</f>
        <v>17</v>
      </c>
      <c r="AF34" s="95">
        <f t="shared" si="13"/>
        <v>0.5882352941</v>
      </c>
      <c r="AG34" s="100" t="str">
        <f t="shared" si="15"/>
        <v>In Nevada, 10 out of 17 counties have no Ob/Gyn provider.</v>
      </c>
      <c r="AH34" s="83"/>
    </row>
    <row r="35">
      <c r="A35" s="83" t="s">
        <v>140</v>
      </c>
      <c r="B35" s="84">
        <v>33.0</v>
      </c>
      <c r="C35" s="83" t="s">
        <v>141</v>
      </c>
      <c r="D35" s="85">
        <f>Census_Data!C34</f>
        <v>1356149</v>
      </c>
      <c r="E35" s="86">
        <f>Census_Data!D34</f>
        <v>307439</v>
      </c>
      <c r="F35" s="87">
        <f t="shared" si="2"/>
        <v>0.226700016</v>
      </c>
      <c r="G35" s="88">
        <v>48250.0</v>
      </c>
      <c r="H35" s="89">
        <f t="shared" si="3"/>
        <v>12062.5</v>
      </c>
      <c r="I35" s="88" t="s">
        <v>142</v>
      </c>
      <c r="J35" s="128" t="s">
        <v>78</v>
      </c>
      <c r="K35" s="103">
        <v>1040.0</v>
      </c>
      <c r="L35" s="92">
        <f t="shared" si="14"/>
        <v>0.02155440415</v>
      </c>
      <c r="M35" s="103">
        <v>37.0</v>
      </c>
      <c r="N35" s="93">
        <f t="shared" si="5"/>
        <v>0.0007668393782</v>
      </c>
      <c r="O35" s="103">
        <v>9768.0</v>
      </c>
      <c r="P35" s="92">
        <f t="shared" si="6"/>
        <v>0.2024455959</v>
      </c>
      <c r="Q35" s="103">
        <v>16655.0</v>
      </c>
      <c r="R35" s="95">
        <f t="shared" si="7"/>
        <v>0.3451813472</v>
      </c>
      <c r="S35" s="103">
        <v>3884.0</v>
      </c>
      <c r="T35" s="95">
        <f t="shared" si="8"/>
        <v>0.08049740933</v>
      </c>
      <c r="U35" s="103">
        <v>294.0</v>
      </c>
      <c r="V35" s="96">
        <f t="shared" si="9"/>
        <v>0.006093264249</v>
      </c>
      <c r="W35" s="103">
        <v>15448.0</v>
      </c>
      <c r="X35" s="95">
        <f t="shared" si="10"/>
        <v>0.3201658031</v>
      </c>
      <c r="Y35" s="104">
        <v>0.903</v>
      </c>
      <c r="Z35" s="96">
        <f t="shared" si="11"/>
        <v>0.097</v>
      </c>
      <c r="AA35" s="98">
        <f>Census_Data!F34</f>
        <v>22816</v>
      </c>
      <c r="AB35" s="96">
        <f t="shared" si="12"/>
        <v>0.07421309593</v>
      </c>
      <c r="AC35" s="99" t="s">
        <v>85</v>
      </c>
      <c r="AD35" s="99">
        <f>OB_GYN_Provider!L31</f>
        <v>0</v>
      </c>
      <c r="AE35" s="99">
        <f>OB_GYN_Provider!K31</f>
        <v>10</v>
      </c>
      <c r="AF35" s="95">
        <f t="shared" si="13"/>
        <v>0</v>
      </c>
      <c r="AG35" s="100" t="str">
        <f t="shared" si="15"/>
        <v>In New Hampshire, 0 out of 10 counties have no Ob/Gyn provider.</v>
      </c>
      <c r="AH35" s="83"/>
    </row>
    <row r="36">
      <c r="A36" s="83" t="s">
        <v>143</v>
      </c>
      <c r="B36" s="84">
        <v>34.0</v>
      </c>
      <c r="C36" s="83" t="s">
        <v>144</v>
      </c>
      <c r="D36" s="85">
        <f>Census_Data!C35</f>
        <v>9129337</v>
      </c>
      <c r="E36" s="86">
        <f>Census_Data!D35</f>
        <v>2141880</v>
      </c>
      <c r="F36" s="87">
        <f t="shared" si="2"/>
        <v>0.2346150657</v>
      </c>
      <c r="G36" s="88">
        <v>400259.0</v>
      </c>
      <c r="H36" s="89">
        <f t="shared" si="3"/>
        <v>100064.75</v>
      </c>
      <c r="I36" s="88">
        <v>150.0</v>
      </c>
      <c r="J36" s="90">
        <f t="shared" ref="J36:J44" si="16">(I36/G36)*100000</f>
        <v>37.47573446</v>
      </c>
      <c r="K36" s="103">
        <v>54509.0</v>
      </c>
      <c r="L36" s="92">
        <f t="shared" si="14"/>
        <v>0.1361843207</v>
      </c>
      <c r="M36" s="103">
        <v>209.0</v>
      </c>
      <c r="N36" s="93">
        <f t="shared" si="5"/>
        <v>0.0005221619002</v>
      </c>
      <c r="O36" s="103">
        <v>105395.0</v>
      </c>
      <c r="P36" s="92">
        <f t="shared" si="6"/>
        <v>0.2633170022</v>
      </c>
      <c r="Q36" s="103">
        <v>141331.0</v>
      </c>
      <c r="R36" s="95">
        <f t="shared" si="7"/>
        <v>0.3530988685</v>
      </c>
      <c r="S36" s="103">
        <v>10299.0</v>
      </c>
      <c r="T36" s="95">
        <f t="shared" si="8"/>
        <v>0.02573083928</v>
      </c>
      <c r="U36" s="103">
        <v>7075.0</v>
      </c>
      <c r="V36" s="96">
        <f t="shared" si="9"/>
        <v>0.01767605475</v>
      </c>
      <c r="W36" s="103">
        <v>134382.0</v>
      </c>
      <c r="X36" s="95">
        <f t="shared" si="10"/>
        <v>0.3357376099</v>
      </c>
      <c r="Y36" s="104">
        <v>0.849</v>
      </c>
      <c r="Z36" s="96">
        <f t="shared" si="11"/>
        <v>0.151</v>
      </c>
      <c r="AA36" s="98">
        <f>Census_Data!F35</f>
        <v>218223</v>
      </c>
      <c r="AB36" s="96">
        <f t="shared" si="12"/>
        <v>0.101883859</v>
      </c>
      <c r="AC36" s="99" t="s">
        <v>85</v>
      </c>
      <c r="AD36" s="99">
        <f>OB_GYN_Provider!L32</f>
        <v>0</v>
      </c>
      <c r="AE36" s="99">
        <f>OB_GYN_Provider!K32</f>
        <v>21</v>
      </c>
      <c r="AF36" s="95">
        <f t="shared" si="13"/>
        <v>0</v>
      </c>
      <c r="AG36" s="100" t="str">
        <f t="shared" si="15"/>
        <v>In New Jersey, 0 out of 21 counties have no Ob/Gyn provider.</v>
      </c>
      <c r="AH36" s="83"/>
    </row>
    <row r="37">
      <c r="A37" s="83" t="s">
        <v>145</v>
      </c>
      <c r="B37" s="84">
        <v>35.0</v>
      </c>
      <c r="C37" s="83" t="s">
        <v>146</v>
      </c>
      <c r="D37" s="85">
        <f>Census_Data!C36</f>
        <v>2073219</v>
      </c>
      <c r="E37" s="86">
        <f>Census_Data!D36</f>
        <v>463790</v>
      </c>
      <c r="F37" s="87">
        <f t="shared" si="2"/>
        <v>0.2237052622</v>
      </c>
      <c r="G37" s="88">
        <v>89293.0</v>
      </c>
      <c r="H37" s="89">
        <f t="shared" si="3"/>
        <v>22323.25</v>
      </c>
      <c r="I37" s="88">
        <v>42.0</v>
      </c>
      <c r="J37" s="90">
        <f t="shared" si="16"/>
        <v>47.03616185</v>
      </c>
      <c r="K37" s="129">
        <v>1524.0</v>
      </c>
      <c r="L37" s="92">
        <f t="shared" si="14"/>
        <v>0.0170674073</v>
      </c>
      <c r="M37" s="103">
        <v>9839.0</v>
      </c>
      <c r="N37" s="93">
        <f t="shared" si="5"/>
        <v>0.1101878087</v>
      </c>
      <c r="O37" s="88">
        <v>12988.0</v>
      </c>
      <c r="P37" s="92">
        <f t="shared" si="6"/>
        <v>0.145453731</v>
      </c>
      <c r="Q37" s="94">
        <v>27612.0</v>
      </c>
      <c r="R37" s="95">
        <f t="shared" si="7"/>
        <v>0.3092291669</v>
      </c>
      <c r="S37" s="94">
        <v>4533.0</v>
      </c>
      <c r="T37" s="95">
        <f t="shared" si="8"/>
        <v>0.05076545754</v>
      </c>
      <c r="U37" s="94">
        <v>3836.0</v>
      </c>
      <c r="V37" s="96">
        <f t="shared" si="9"/>
        <v>0.04295969449</v>
      </c>
      <c r="W37" s="94">
        <v>23446.0</v>
      </c>
      <c r="X37" s="95">
        <f t="shared" si="10"/>
        <v>0.262573774</v>
      </c>
      <c r="Y37" s="108">
        <v>0.862</v>
      </c>
      <c r="Z37" s="96">
        <f t="shared" si="11"/>
        <v>0.138</v>
      </c>
      <c r="AA37" s="98">
        <f>Census_Data!F36</f>
        <v>58188</v>
      </c>
      <c r="AB37" s="96">
        <f t="shared" si="12"/>
        <v>0.1254619548</v>
      </c>
      <c r="AC37" s="99" t="s">
        <v>85</v>
      </c>
      <c r="AD37" s="99">
        <f>OB_GYN_Provider!L33</f>
        <v>14</v>
      </c>
      <c r="AE37" s="99">
        <f>OB_GYN_Provider!K33</f>
        <v>33</v>
      </c>
      <c r="AF37" s="95">
        <f t="shared" si="13"/>
        <v>0.4242424242</v>
      </c>
      <c r="AG37" s="100" t="str">
        <f t="shared" si="15"/>
        <v>In New Mexico, 14 out of 33 counties have no Ob/Gyn provider.</v>
      </c>
      <c r="AH37" s="83"/>
    </row>
    <row r="38">
      <c r="A38" s="83" t="s">
        <v>147</v>
      </c>
      <c r="B38" s="84">
        <v>36.0</v>
      </c>
      <c r="C38" s="83" t="s">
        <v>148</v>
      </c>
      <c r="D38" s="85">
        <f>Census_Data!C37</f>
        <v>19878007</v>
      </c>
      <c r="E38" s="86">
        <f>Census_Data!D37</f>
        <v>4821583</v>
      </c>
      <c r="F38" s="87">
        <f t="shared" si="2"/>
        <v>0.242558673</v>
      </c>
      <c r="G38" s="88">
        <v>867857.0</v>
      </c>
      <c r="H38" s="89">
        <f t="shared" si="3"/>
        <v>216964.25</v>
      </c>
      <c r="I38" s="88">
        <v>303.0</v>
      </c>
      <c r="J38" s="90">
        <f t="shared" si="16"/>
        <v>34.91358599</v>
      </c>
      <c r="K38" s="103">
        <v>125107.0</v>
      </c>
      <c r="L38" s="92">
        <f t="shared" si="14"/>
        <v>0.1441562377</v>
      </c>
      <c r="M38" s="103">
        <v>1472.0</v>
      </c>
      <c r="N38" s="93">
        <f t="shared" si="5"/>
        <v>0.001696131966</v>
      </c>
      <c r="O38" s="103">
        <v>220376.0</v>
      </c>
      <c r="P38" s="92">
        <f t="shared" si="6"/>
        <v>0.2539312352</v>
      </c>
      <c r="Q38" s="103">
        <v>300248.0</v>
      </c>
      <c r="R38" s="95">
        <f t="shared" si="7"/>
        <v>0.3459648306</v>
      </c>
      <c r="S38" s="103">
        <v>32656.0</v>
      </c>
      <c r="T38" s="95">
        <f t="shared" si="8"/>
        <v>0.03762831895</v>
      </c>
      <c r="U38" s="103">
        <v>6807.0</v>
      </c>
      <c r="V38" s="96">
        <f t="shared" si="9"/>
        <v>0.007843458081</v>
      </c>
      <c r="W38" s="103">
        <v>292066.0</v>
      </c>
      <c r="X38" s="95">
        <f t="shared" si="10"/>
        <v>0.3365370101</v>
      </c>
      <c r="Y38" s="104">
        <v>0.912</v>
      </c>
      <c r="Z38" s="96">
        <f t="shared" si="11"/>
        <v>0.088</v>
      </c>
      <c r="AA38" s="98">
        <f>Census_Data!F37</f>
        <v>314280</v>
      </c>
      <c r="AB38" s="96">
        <f t="shared" si="12"/>
        <v>0.06518191225</v>
      </c>
      <c r="AC38" s="99" t="s">
        <v>85</v>
      </c>
      <c r="AD38" s="99">
        <f>OB_GYN_Provider!L34</f>
        <v>6</v>
      </c>
      <c r="AE38" s="99">
        <f>OB_GYN_Provider!K34</f>
        <v>62</v>
      </c>
      <c r="AF38" s="95">
        <f t="shared" si="13"/>
        <v>0.09677419355</v>
      </c>
      <c r="AG38" s="100" t="str">
        <f t="shared" si="15"/>
        <v>In New York, 6 out of 62 counties have no Ob/Gyn provider.</v>
      </c>
      <c r="AH38" s="83"/>
    </row>
    <row r="39">
      <c r="A39" s="83" t="s">
        <v>149</v>
      </c>
      <c r="B39" s="84">
        <v>37.0</v>
      </c>
      <c r="C39" s="83" t="s">
        <v>150</v>
      </c>
      <c r="D39" s="85">
        <f>Census_Data!C38</f>
        <v>10168317</v>
      </c>
      <c r="E39" s="86">
        <f>Census_Data!D38</f>
        <v>2439724</v>
      </c>
      <c r="F39" s="87">
        <f t="shared" si="2"/>
        <v>0.2399339045</v>
      </c>
      <c r="G39" s="88">
        <v>474875.0</v>
      </c>
      <c r="H39" s="89">
        <f t="shared" si="3"/>
        <v>118718.75</v>
      </c>
      <c r="I39" s="88">
        <v>221.0</v>
      </c>
      <c r="J39" s="90">
        <f t="shared" si="16"/>
        <v>46.53856278</v>
      </c>
      <c r="K39" s="91">
        <v>109770.0</v>
      </c>
      <c r="L39" s="92">
        <f t="shared" si="14"/>
        <v>0.2311555673</v>
      </c>
      <c r="M39" s="88">
        <v>5661.0</v>
      </c>
      <c r="N39" s="93">
        <f t="shared" si="5"/>
        <v>0.01192103185</v>
      </c>
      <c r="O39" s="88">
        <v>79965.0</v>
      </c>
      <c r="P39" s="92">
        <f t="shared" si="6"/>
        <v>0.168391682</v>
      </c>
      <c r="Q39" s="94">
        <v>156319.0</v>
      </c>
      <c r="R39" s="95">
        <f t="shared" si="7"/>
        <v>0.3291792577</v>
      </c>
      <c r="S39" s="94">
        <v>33602.0</v>
      </c>
      <c r="T39" s="95">
        <f t="shared" si="8"/>
        <v>0.0707596736</v>
      </c>
      <c r="U39" s="94">
        <v>13085.0</v>
      </c>
      <c r="V39" s="96">
        <f t="shared" si="9"/>
        <v>0.02755461964</v>
      </c>
      <c r="W39" s="94">
        <v>140850.0</v>
      </c>
      <c r="X39" s="95">
        <f t="shared" si="10"/>
        <v>0.2966043696</v>
      </c>
      <c r="Y39" s="108">
        <v>0.916</v>
      </c>
      <c r="Z39" s="96">
        <f t="shared" si="11"/>
        <v>0.084</v>
      </c>
      <c r="AA39" s="98">
        <f>Census_Data!F38</f>
        <v>360436</v>
      </c>
      <c r="AB39" s="96">
        <f t="shared" si="12"/>
        <v>0.1477363833</v>
      </c>
      <c r="AC39" s="99" t="s">
        <v>151</v>
      </c>
      <c r="AD39" s="99">
        <f>OB_GYN_Provider!L35</f>
        <v>28</v>
      </c>
      <c r="AE39" s="99">
        <f>OB_GYN_Provider!K35</f>
        <v>100</v>
      </c>
      <c r="AF39" s="95">
        <f t="shared" si="13"/>
        <v>0.28</v>
      </c>
      <c r="AG39" s="100" t="str">
        <f t="shared" si="15"/>
        <v>In North Carolina, 28 out of 100 counties have no Ob/Gyn provider.</v>
      </c>
      <c r="AH39" s="83"/>
    </row>
    <row r="40">
      <c r="A40" s="83" t="s">
        <v>152</v>
      </c>
      <c r="B40" s="84">
        <v>38.0</v>
      </c>
      <c r="C40" s="83" t="s">
        <v>153</v>
      </c>
      <c r="D40" s="85">
        <f>Census_Data!C39</f>
        <v>756614</v>
      </c>
      <c r="E40" s="86">
        <f>Census_Data!D39</f>
        <v>169583</v>
      </c>
      <c r="F40" s="87">
        <f t="shared" si="2"/>
        <v>0.2241341027</v>
      </c>
      <c r="G40" s="88">
        <v>41261.0</v>
      </c>
      <c r="H40" s="89">
        <f t="shared" si="3"/>
        <v>10315.25</v>
      </c>
      <c r="I40" s="88">
        <v>12.0</v>
      </c>
      <c r="J40" s="90">
        <f t="shared" si="16"/>
        <v>29.08315358</v>
      </c>
      <c r="K40" s="103">
        <v>2659.0</v>
      </c>
      <c r="L40" s="92">
        <f t="shared" si="14"/>
        <v>0.06444342115</v>
      </c>
      <c r="M40" s="103">
        <v>3124.0</v>
      </c>
      <c r="N40" s="93">
        <f t="shared" si="5"/>
        <v>0.07571314316</v>
      </c>
      <c r="O40" s="103">
        <v>5817.0</v>
      </c>
      <c r="P40" s="92">
        <f t="shared" si="6"/>
        <v>0.140980587</v>
      </c>
      <c r="Q40" s="103">
        <v>13269.0</v>
      </c>
      <c r="R40" s="95">
        <f t="shared" si="7"/>
        <v>0.3215869707</v>
      </c>
      <c r="S40" s="103">
        <v>4129.0</v>
      </c>
      <c r="T40" s="95">
        <f t="shared" si="8"/>
        <v>0.1000702843</v>
      </c>
      <c r="U40" s="103">
        <v>256.0</v>
      </c>
      <c r="V40" s="96">
        <f t="shared" si="9"/>
        <v>0.006204406098</v>
      </c>
      <c r="W40" s="103">
        <v>10961.0</v>
      </c>
      <c r="X40" s="95">
        <f t="shared" si="10"/>
        <v>0.265650372</v>
      </c>
      <c r="Y40" s="104">
        <v>0.893</v>
      </c>
      <c r="Z40" s="96">
        <f t="shared" si="11"/>
        <v>0.107</v>
      </c>
      <c r="AA40" s="98">
        <f>Census_Data!F39</f>
        <v>14679</v>
      </c>
      <c r="AB40" s="96">
        <f t="shared" si="12"/>
        <v>0.0865593839</v>
      </c>
      <c r="AC40" s="99" t="s">
        <v>85</v>
      </c>
      <c r="AD40" s="99">
        <f>OB_GYN_Provider!L36</f>
        <v>43</v>
      </c>
      <c r="AE40" s="99">
        <f>OB_GYN_Provider!K36</f>
        <v>53</v>
      </c>
      <c r="AF40" s="95">
        <f t="shared" si="13"/>
        <v>0.8113207547</v>
      </c>
      <c r="AG40" s="100" t="str">
        <f t="shared" si="15"/>
        <v>In North Dakota, 43 out of 53 counties have no Ob/Gyn provider.</v>
      </c>
      <c r="AH40" s="83"/>
    </row>
    <row r="41">
      <c r="A41" s="83" t="s">
        <v>154</v>
      </c>
      <c r="B41" s="84">
        <v>39.0</v>
      </c>
      <c r="C41" s="83" t="s">
        <v>155</v>
      </c>
      <c r="D41" s="85">
        <f>Census_Data!C40</f>
        <v>11601893</v>
      </c>
      <c r="E41" s="86">
        <f>Census_Data!D40</f>
        <v>2652856</v>
      </c>
      <c r="F41" s="87">
        <f t="shared" si="2"/>
        <v>0.2286571683</v>
      </c>
      <c r="G41" s="88">
        <v>528577.0</v>
      </c>
      <c r="H41" s="89">
        <f t="shared" si="3"/>
        <v>132144.25</v>
      </c>
      <c r="I41" s="88">
        <v>186.0</v>
      </c>
      <c r="J41" s="90">
        <f t="shared" si="16"/>
        <v>35.18881828</v>
      </c>
      <c r="K41" s="103">
        <v>87145.0</v>
      </c>
      <c r="L41" s="92">
        <f t="shared" si="14"/>
        <v>0.1648671811</v>
      </c>
      <c r="M41" s="103">
        <v>409.0</v>
      </c>
      <c r="N41" s="93">
        <f t="shared" si="5"/>
        <v>0.0007737756278</v>
      </c>
      <c r="O41" s="103">
        <v>79285.0</v>
      </c>
      <c r="P41" s="92">
        <f t="shared" si="6"/>
        <v>0.1499970676</v>
      </c>
      <c r="Q41" s="103">
        <v>200156.0</v>
      </c>
      <c r="R41" s="95">
        <f t="shared" si="7"/>
        <v>0.3786695221</v>
      </c>
      <c r="S41" s="103">
        <v>60691.0</v>
      </c>
      <c r="T41" s="95">
        <f t="shared" si="8"/>
        <v>0.1148196006</v>
      </c>
      <c r="U41" s="103">
        <v>8035.0</v>
      </c>
      <c r="V41" s="96">
        <f t="shared" si="9"/>
        <v>0.01520119112</v>
      </c>
      <c r="W41" s="103">
        <v>164443.0</v>
      </c>
      <c r="X41" s="95">
        <f t="shared" si="10"/>
        <v>0.3111050992</v>
      </c>
      <c r="Y41" s="106"/>
      <c r="Z41" s="96">
        <f t="shared" si="11"/>
        <v>1</v>
      </c>
      <c r="AA41" s="98">
        <f>Census_Data!F40</f>
        <v>202784</v>
      </c>
      <c r="AB41" s="96">
        <f t="shared" si="12"/>
        <v>0.07643988215</v>
      </c>
      <c r="AC41" s="99" t="s">
        <v>85</v>
      </c>
      <c r="AD41" s="99">
        <f>OB_GYN_Provider!L37</f>
        <v>24</v>
      </c>
      <c r="AE41" s="99">
        <f>OB_GYN_Provider!K37</f>
        <v>88</v>
      </c>
      <c r="AF41" s="95">
        <f t="shared" si="13"/>
        <v>0.2727272727</v>
      </c>
      <c r="AG41" s="100" t="str">
        <f t="shared" si="15"/>
        <v>In Ohio, 24 out of 88 counties have no Ob/Gyn provider.</v>
      </c>
      <c r="AH41" s="83"/>
    </row>
    <row r="42">
      <c r="A42" s="83" t="s">
        <v>156</v>
      </c>
      <c r="B42" s="84">
        <v>40.0</v>
      </c>
      <c r="C42" s="83" t="s">
        <v>157</v>
      </c>
      <c r="D42" s="85">
        <f>Census_Data!C41</f>
        <v>3869212</v>
      </c>
      <c r="E42" s="86">
        <f>Census_Data!D41</f>
        <v>888508</v>
      </c>
      <c r="F42" s="87">
        <f t="shared" si="2"/>
        <v>0.2296353883</v>
      </c>
      <c r="G42" s="88">
        <v>194976.0</v>
      </c>
      <c r="H42" s="89">
        <f t="shared" si="3"/>
        <v>48744</v>
      </c>
      <c r="I42" s="88">
        <v>68.0</v>
      </c>
      <c r="J42" s="90">
        <f t="shared" si="16"/>
        <v>34.87608731</v>
      </c>
      <c r="K42" s="103">
        <v>87145.0</v>
      </c>
      <c r="L42" s="92">
        <f t="shared" si="14"/>
        <v>0.4469524454</v>
      </c>
      <c r="M42" s="103">
        <v>18179.0</v>
      </c>
      <c r="N42" s="93">
        <f t="shared" si="5"/>
        <v>0.09323711636</v>
      </c>
      <c r="O42" s="103">
        <v>23849.0</v>
      </c>
      <c r="P42" s="92">
        <f t="shared" si="6"/>
        <v>0.1223176186</v>
      </c>
      <c r="Q42" s="103">
        <v>63348.0</v>
      </c>
      <c r="R42" s="95">
        <f t="shared" si="7"/>
        <v>0.3249015263</v>
      </c>
      <c r="S42" s="103">
        <v>18185.0</v>
      </c>
      <c r="T42" s="95">
        <f t="shared" si="8"/>
        <v>0.09326788938</v>
      </c>
      <c r="U42" s="103">
        <v>3598.0</v>
      </c>
      <c r="V42" s="96">
        <f t="shared" si="9"/>
        <v>0.01845355326</v>
      </c>
      <c r="W42" s="103">
        <v>63132.0</v>
      </c>
      <c r="X42" s="95">
        <f t="shared" si="10"/>
        <v>0.3237936977</v>
      </c>
      <c r="Y42" s="104">
        <v>0.893</v>
      </c>
      <c r="Z42" s="96">
        <f t="shared" si="11"/>
        <v>0.107</v>
      </c>
      <c r="AA42" s="98">
        <f>Census_Data!F41</f>
        <v>181192</v>
      </c>
      <c r="AB42" s="96">
        <f t="shared" si="12"/>
        <v>0.2039283833</v>
      </c>
      <c r="AC42" s="99" t="s">
        <v>85</v>
      </c>
      <c r="AD42" s="99">
        <f>OB_GYN_Provider!L38</f>
        <v>49</v>
      </c>
      <c r="AE42" s="99">
        <f>OB_GYN_Provider!K38</f>
        <v>77</v>
      </c>
      <c r="AF42" s="95">
        <f t="shared" si="13"/>
        <v>0.6363636364</v>
      </c>
      <c r="AG42" s="100" t="str">
        <f t="shared" si="15"/>
        <v>In Oklahoma, 49 out of 77 counties have no Ob/Gyn provider.</v>
      </c>
      <c r="AH42" s="83"/>
    </row>
    <row r="43">
      <c r="A43" s="83" t="s">
        <v>158</v>
      </c>
      <c r="B43" s="84">
        <v>41.0</v>
      </c>
      <c r="C43" s="83" t="s">
        <v>159</v>
      </c>
      <c r="D43" s="85">
        <f>Census_Data!C42</f>
        <v>4167351</v>
      </c>
      <c r="E43" s="86">
        <f>Census_Data!D42</f>
        <v>979817</v>
      </c>
      <c r="F43" s="87">
        <f t="shared" si="2"/>
        <v>0.2351174643</v>
      </c>
      <c r="G43" s="88">
        <v>164780.0</v>
      </c>
      <c r="H43" s="89">
        <f t="shared" si="3"/>
        <v>41195</v>
      </c>
      <c r="I43" s="88">
        <v>45.0</v>
      </c>
      <c r="J43" s="90">
        <f t="shared" si="16"/>
        <v>27.30913946</v>
      </c>
      <c r="K43" s="103">
        <v>4069.0</v>
      </c>
      <c r="L43" s="92">
        <f t="shared" si="14"/>
        <v>0.02469353077</v>
      </c>
      <c r="M43" s="103">
        <v>1576.0</v>
      </c>
      <c r="N43" s="93">
        <f t="shared" si="5"/>
        <v>0.009564267508</v>
      </c>
      <c r="O43" s="103">
        <v>34811.0</v>
      </c>
      <c r="P43" s="92">
        <f t="shared" si="6"/>
        <v>0.2112574342</v>
      </c>
      <c r="Q43" s="103">
        <v>57573.0</v>
      </c>
      <c r="R43" s="95">
        <f t="shared" si="7"/>
        <v>0.3493931302</v>
      </c>
      <c r="S43" s="103">
        <v>11593.0</v>
      </c>
      <c r="T43" s="95">
        <f t="shared" si="8"/>
        <v>0.07035441194</v>
      </c>
      <c r="U43" s="103">
        <v>1641.0</v>
      </c>
      <c r="V43" s="96">
        <f t="shared" si="9"/>
        <v>0.009958732856</v>
      </c>
      <c r="W43" s="103">
        <v>46923.0</v>
      </c>
      <c r="X43" s="95">
        <f t="shared" si="10"/>
        <v>0.2847615002</v>
      </c>
      <c r="Y43" s="108">
        <v>0.919</v>
      </c>
      <c r="Z43" s="96">
        <f t="shared" si="11"/>
        <v>0.081</v>
      </c>
      <c r="AA43" s="98">
        <f>Census_Data!F42</f>
        <v>84473</v>
      </c>
      <c r="AB43" s="96">
        <f t="shared" si="12"/>
        <v>0.08621303774</v>
      </c>
      <c r="AC43" s="99" t="s">
        <v>85</v>
      </c>
      <c r="AD43" s="99">
        <f>OB_GYN_Provider!L39</f>
        <v>10</v>
      </c>
      <c r="AE43" s="99">
        <f>OB_GYN_Provider!K39</f>
        <v>36</v>
      </c>
      <c r="AF43" s="95">
        <f t="shared" si="13"/>
        <v>0.2777777778</v>
      </c>
      <c r="AG43" s="100" t="str">
        <f t="shared" si="15"/>
        <v>In Oregon, 10 out of 36 counties have no Ob/Gyn provider.</v>
      </c>
      <c r="AH43" s="83"/>
    </row>
    <row r="44">
      <c r="A44" s="83" t="s">
        <v>160</v>
      </c>
      <c r="B44" s="84">
        <v>42.0</v>
      </c>
      <c r="C44" s="83" t="s">
        <v>161</v>
      </c>
      <c r="D44" s="85">
        <f>Census_Data!C43</f>
        <v>12771301</v>
      </c>
      <c r="E44" s="86">
        <f>Census_Data!D43</f>
        <v>2906081</v>
      </c>
      <c r="F44" s="87">
        <f t="shared" si="2"/>
        <v>0.2275477651</v>
      </c>
      <c r="G44" s="88">
        <v>533218.0</v>
      </c>
      <c r="H44" s="89">
        <f t="shared" si="3"/>
        <v>133304.5</v>
      </c>
      <c r="I44" s="88">
        <v>140.0</v>
      </c>
      <c r="J44" s="90">
        <f t="shared" si="16"/>
        <v>26.25567779</v>
      </c>
      <c r="K44" s="103">
        <v>71861.0</v>
      </c>
      <c r="L44" s="92">
        <f t="shared" si="14"/>
        <v>0.1347685187</v>
      </c>
      <c r="M44" s="103">
        <v>346.0</v>
      </c>
      <c r="N44" s="93">
        <f t="shared" si="5"/>
        <v>0.0006488903225</v>
      </c>
      <c r="O44" s="103">
        <v>100209.0</v>
      </c>
      <c r="P44" s="92">
        <f t="shared" si="6"/>
        <v>0.1879325154</v>
      </c>
      <c r="Q44" s="103">
        <v>179584.0</v>
      </c>
      <c r="R44" s="95">
        <f t="shared" si="7"/>
        <v>0.3367928314</v>
      </c>
      <c r="S44" s="103">
        <v>46964.0</v>
      </c>
      <c r="T44" s="95">
        <f t="shared" si="8"/>
        <v>0.08807654655</v>
      </c>
      <c r="U44" s="103">
        <v>10005.0</v>
      </c>
      <c r="V44" s="96">
        <f t="shared" si="9"/>
        <v>0.01876343259</v>
      </c>
      <c r="W44" s="103">
        <v>162180.0</v>
      </c>
      <c r="X44" s="95">
        <f t="shared" si="10"/>
        <v>0.3041532731</v>
      </c>
      <c r="Y44" s="104">
        <v>0.872</v>
      </c>
      <c r="Z44" s="96">
        <f t="shared" si="11"/>
        <v>0.128</v>
      </c>
      <c r="AA44" s="98">
        <f>Census_Data!F43</f>
        <v>198859</v>
      </c>
      <c r="AB44" s="96">
        <f t="shared" si="12"/>
        <v>0.06842858131</v>
      </c>
      <c r="AC44" s="99" t="s">
        <v>85</v>
      </c>
      <c r="AD44" s="99">
        <f>OB_GYN_Provider!L40</f>
        <v>11</v>
      </c>
      <c r="AE44" s="99">
        <f>OB_GYN_Provider!K40</f>
        <v>67</v>
      </c>
      <c r="AF44" s="95">
        <f t="shared" si="13"/>
        <v>0.1641791045</v>
      </c>
      <c r="AG44" s="100" t="str">
        <f t="shared" si="15"/>
        <v>In Pennsylvania, 11 out of 67 counties have no Ob/Gyn provider.</v>
      </c>
      <c r="AH44" s="83"/>
    </row>
    <row r="45">
      <c r="A45" s="83" t="s">
        <v>162</v>
      </c>
      <c r="B45" s="84">
        <v>44.0</v>
      </c>
      <c r="C45" s="83" t="s">
        <v>163</v>
      </c>
      <c r="D45" s="85">
        <f>Census_Data!C44</f>
        <v>1075869</v>
      </c>
      <c r="E45" s="86">
        <f>Census_Data!D44</f>
        <v>257711</v>
      </c>
      <c r="F45" s="87">
        <f t="shared" si="2"/>
        <v>0.2395375273</v>
      </c>
      <c r="G45" s="88">
        <v>41246.0</v>
      </c>
      <c r="H45" s="89">
        <f t="shared" si="3"/>
        <v>10311.5</v>
      </c>
      <c r="I45" s="88" t="s">
        <v>142</v>
      </c>
      <c r="J45" s="128" t="s">
        <v>78</v>
      </c>
      <c r="K45" s="103">
        <v>3291.0</v>
      </c>
      <c r="L45" s="92">
        <f t="shared" si="14"/>
        <v>0.07978955535</v>
      </c>
      <c r="M45" s="103">
        <v>153.0</v>
      </c>
      <c r="N45" s="93">
        <f t="shared" si="5"/>
        <v>0.003709450613</v>
      </c>
      <c r="O45" s="103">
        <v>8922.0</v>
      </c>
      <c r="P45" s="92">
        <f t="shared" si="6"/>
        <v>0.2163118848</v>
      </c>
      <c r="Q45" s="103">
        <v>14072.0</v>
      </c>
      <c r="R45" s="95">
        <f t="shared" si="7"/>
        <v>0.3411724773</v>
      </c>
      <c r="S45" s="103">
        <v>1814.0</v>
      </c>
      <c r="T45" s="95">
        <f t="shared" si="8"/>
        <v>0.04398002231</v>
      </c>
      <c r="U45" s="103">
        <v>132.0</v>
      </c>
      <c r="V45" s="96">
        <f t="shared" si="9"/>
        <v>0.003200310333</v>
      </c>
      <c r="W45" s="103">
        <v>13509.0</v>
      </c>
      <c r="X45" s="95">
        <f t="shared" si="10"/>
        <v>0.3275226689</v>
      </c>
      <c r="Y45" s="104">
        <v>0.942</v>
      </c>
      <c r="Z45" s="96">
        <f t="shared" si="11"/>
        <v>0.058</v>
      </c>
      <c r="AA45" s="98">
        <f>Census_Data!F44</f>
        <v>13905</v>
      </c>
      <c r="AB45" s="96">
        <f t="shared" si="12"/>
        <v>0.05395578768</v>
      </c>
      <c r="AC45" s="99" t="s">
        <v>85</v>
      </c>
      <c r="AD45" s="99">
        <f>OB_GYN_Provider!L41</f>
        <v>0</v>
      </c>
      <c r="AE45" s="99">
        <f>OB_GYN_Provider!K41</f>
        <v>5</v>
      </c>
      <c r="AF45" s="95">
        <f t="shared" si="13"/>
        <v>0</v>
      </c>
      <c r="AG45" s="100" t="str">
        <f t="shared" si="15"/>
        <v>In Rhode Island, 0 out of 5 counties have no Ob/Gyn provider.</v>
      </c>
      <c r="AH45" s="83"/>
    </row>
    <row r="46">
      <c r="A46" s="83" t="s">
        <v>164</v>
      </c>
      <c r="B46" s="84">
        <v>45.0</v>
      </c>
      <c r="C46" s="83" t="s">
        <v>165</v>
      </c>
      <c r="D46" s="85">
        <f>Census_Data!C45</f>
        <v>4984554</v>
      </c>
      <c r="E46" s="86">
        <f>Census_Data!D45</f>
        <v>1159842</v>
      </c>
      <c r="F46" s="87">
        <f t="shared" si="2"/>
        <v>0.2326872174</v>
      </c>
      <c r="G46" s="88">
        <v>226596.0</v>
      </c>
      <c r="H46" s="89">
        <f t="shared" si="3"/>
        <v>56649</v>
      </c>
      <c r="I46" s="88">
        <v>108.0</v>
      </c>
      <c r="J46" s="90">
        <f t="shared" ref="J46:J50" si="17">(I46/G46)*100000</f>
        <v>47.66191813</v>
      </c>
      <c r="K46" s="91">
        <v>65993.0</v>
      </c>
      <c r="L46" s="92">
        <f t="shared" si="14"/>
        <v>0.2912363855</v>
      </c>
      <c r="M46" s="88">
        <v>453.0</v>
      </c>
      <c r="N46" s="93">
        <f t="shared" si="5"/>
        <v>0.001999152677</v>
      </c>
      <c r="O46" s="88">
        <v>34732.0</v>
      </c>
      <c r="P46" s="92">
        <f t="shared" si="6"/>
        <v>0.1532771982</v>
      </c>
      <c r="Q46" s="94">
        <v>77725.0</v>
      </c>
      <c r="R46" s="95">
        <f t="shared" si="7"/>
        <v>0.3430113506</v>
      </c>
      <c r="S46" s="94">
        <v>15543.0</v>
      </c>
      <c r="T46" s="95">
        <f t="shared" si="8"/>
        <v>0.06859344384</v>
      </c>
      <c r="U46" s="94">
        <v>5286.0</v>
      </c>
      <c r="V46" s="96">
        <f t="shared" si="9"/>
        <v>0.02332786104</v>
      </c>
      <c r="W46" s="94">
        <v>75742.0</v>
      </c>
      <c r="X46" s="95">
        <f t="shared" si="10"/>
        <v>0.3342600929</v>
      </c>
      <c r="Y46" s="108"/>
      <c r="Z46" s="96">
        <f t="shared" si="11"/>
        <v>1</v>
      </c>
      <c r="AA46" s="98">
        <f>Census_Data!F45</f>
        <v>166435</v>
      </c>
      <c r="AB46" s="96">
        <f t="shared" si="12"/>
        <v>0.1434979937</v>
      </c>
      <c r="AC46" s="99" t="s">
        <v>82</v>
      </c>
      <c r="AD46" s="99">
        <f>OB_GYN_Provider!L42</f>
        <v>14</v>
      </c>
      <c r="AE46" s="99">
        <f>OB_GYN_Provider!K42</f>
        <v>46</v>
      </c>
      <c r="AF46" s="95">
        <f t="shared" si="13"/>
        <v>0.3043478261</v>
      </c>
      <c r="AG46" s="100" t="str">
        <f t="shared" si="15"/>
        <v>In South Carolina, 14 out of 46 counties have no Ob/Gyn provider.</v>
      </c>
      <c r="AH46" s="83"/>
    </row>
    <row r="47">
      <c r="A47" s="83" t="s">
        <v>166</v>
      </c>
      <c r="B47" s="84">
        <v>46.0</v>
      </c>
      <c r="C47" s="83" t="s">
        <v>167</v>
      </c>
      <c r="D47" s="85">
        <f>Census_Data!C46</f>
        <v>865054</v>
      </c>
      <c r="E47" s="86">
        <f>Census_Data!D46</f>
        <v>185270</v>
      </c>
      <c r="F47" s="87">
        <f t="shared" si="2"/>
        <v>0.2141716008</v>
      </c>
      <c r="G47" s="88">
        <v>45671.0</v>
      </c>
      <c r="H47" s="89">
        <f t="shared" si="3"/>
        <v>11417.75</v>
      </c>
      <c r="I47" s="88">
        <v>23.0</v>
      </c>
      <c r="J47" s="90">
        <f t="shared" si="17"/>
        <v>50.3601848</v>
      </c>
      <c r="K47" s="91">
        <v>1610.0</v>
      </c>
      <c r="L47" s="92">
        <f t="shared" si="14"/>
        <v>0.03525212936</v>
      </c>
      <c r="M47" s="88">
        <v>6294.0</v>
      </c>
      <c r="N47" s="93">
        <f t="shared" si="5"/>
        <v>0.1378117405</v>
      </c>
      <c r="O47" s="130">
        <v>6282.0</v>
      </c>
      <c r="P47" s="92">
        <f t="shared" si="6"/>
        <v>0.1375489917</v>
      </c>
      <c r="Q47" s="103">
        <v>14810.0</v>
      </c>
      <c r="R47" s="95">
        <f t="shared" si="7"/>
        <v>0.3242757986</v>
      </c>
      <c r="S47" s="103">
        <v>4777.0</v>
      </c>
      <c r="T47" s="95">
        <f t="shared" si="8"/>
        <v>0.1045959143</v>
      </c>
      <c r="U47" s="103">
        <v>506.0</v>
      </c>
      <c r="V47" s="96">
        <f t="shared" si="9"/>
        <v>0.01107924066</v>
      </c>
      <c r="W47" s="103">
        <v>11226.0</v>
      </c>
      <c r="X47" s="95">
        <f t="shared" si="10"/>
        <v>0.2458014933</v>
      </c>
      <c r="Y47" s="108">
        <v>0.874</v>
      </c>
      <c r="Z47" s="96">
        <f t="shared" si="11"/>
        <v>0.126</v>
      </c>
      <c r="AA47" s="98">
        <f>Census_Data!F46</f>
        <v>25426</v>
      </c>
      <c r="AB47" s="96">
        <f t="shared" si="12"/>
        <v>0.1372375452</v>
      </c>
      <c r="AC47" s="99" t="s">
        <v>85</v>
      </c>
      <c r="AD47" s="99">
        <f>OB_GYN_Provider!L43</f>
        <v>49</v>
      </c>
      <c r="AE47" s="99">
        <f>OB_GYN_Provider!K43</f>
        <v>66</v>
      </c>
      <c r="AF47" s="95">
        <f t="shared" si="13"/>
        <v>0.7424242424</v>
      </c>
      <c r="AG47" s="100" t="str">
        <f t="shared" si="15"/>
        <v>In South Dakota, 49 out of 66 counties have no Ob/Gyn provider.</v>
      </c>
      <c r="AH47" s="83"/>
    </row>
    <row r="48">
      <c r="A48" s="83" t="s">
        <v>168</v>
      </c>
      <c r="B48" s="84">
        <v>47.0</v>
      </c>
      <c r="C48" s="83" t="s">
        <v>169</v>
      </c>
      <c r="D48" s="85">
        <f>Census_Data!C47</f>
        <v>6756567</v>
      </c>
      <c r="E48" s="86">
        <f>Census_Data!D47</f>
        <v>1608219</v>
      </c>
      <c r="F48" s="87">
        <f t="shared" si="2"/>
        <v>0.2380230966</v>
      </c>
      <c r="G48" s="88">
        <v>321607.0</v>
      </c>
      <c r="H48" s="89">
        <f t="shared" si="3"/>
        <v>80401.75</v>
      </c>
      <c r="I48" s="88">
        <v>172.0</v>
      </c>
      <c r="J48" s="90">
        <f t="shared" si="17"/>
        <v>53.48142298</v>
      </c>
      <c r="K48" s="127">
        <v>62762.0</v>
      </c>
      <c r="L48" s="92">
        <f t="shared" si="14"/>
        <v>0.1951512249</v>
      </c>
      <c r="M48" s="88">
        <v>323.0</v>
      </c>
      <c r="N48" s="93">
        <f t="shared" si="5"/>
        <v>0.001004331373</v>
      </c>
      <c r="O48" s="127">
        <v>45263.0</v>
      </c>
      <c r="P48" s="92">
        <f t="shared" si="6"/>
        <v>0.1407400958</v>
      </c>
      <c r="Q48" s="94">
        <v>105812.0</v>
      </c>
      <c r="R48" s="95">
        <f t="shared" si="7"/>
        <v>0.3290102516</v>
      </c>
      <c r="S48" s="94">
        <v>34973.0</v>
      </c>
      <c r="T48" s="95">
        <f t="shared" si="8"/>
        <v>0.1087445236</v>
      </c>
      <c r="U48" s="94">
        <v>7059.0</v>
      </c>
      <c r="V48" s="96">
        <f t="shared" si="9"/>
        <v>0.02194914912</v>
      </c>
      <c r="W48" s="103">
        <v>103497.0</v>
      </c>
      <c r="X48" s="95">
        <f t="shared" si="10"/>
        <v>0.3218120252</v>
      </c>
      <c r="Y48" s="108">
        <v>0.887</v>
      </c>
      <c r="Z48" s="96">
        <f t="shared" si="11"/>
        <v>0.113</v>
      </c>
      <c r="AA48" s="98">
        <f>Census_Data!F47</f>
        <v>207951</v>
      </c>
      <c r="AB48" s="96">
        <f t="shared" si="12"/>
        <v>0.1293051506</v>
      </c>
      <c r="AC48" s="99" t="s">
        <v>82</v>
      </c>
      <c r="AD48" s="99">
        <f>OB_GYN_Provider!L44</f>
        <v>43</v>
      </c>
      <c r="AE48" s="99">
        <f>OB_GYN_Provider!K44</f>
        <v>95</v>
      </c>
      <c r="AF48" s="95">
        <f t="shared" si="13"/>
        <v>0.4526315789</v>
      </c>
      <c r="AG48" s="100" t="str">
        <f t="shared" si="15"/>
        <v>In Tennessee, 43 out of 95 counties have no Ob/Gyn provider.</v>
      </c>
      <c r="AH48" s="83"/>
    </row>
    <row r="49">
      <c r="A49" s="83" t="s">
        <v>170</v>
      </c>
      <c r="B49" s="84">
        <v>48.0</v>
      </c>
      <c r="C49" s="83" t="s">
        <v>171</v>
      </c>
      <c r="D49" s="85">
        <f>Census_Data!C48</f>
        <v>28410863</v>
      </c>
      <c r="E49" s="86">
        <f>Census_Data!D48</f>
        <v>6921126</v>
      </c>
      <c r="F49" s="87">
        <f t="shared" si="2"/>
        <v>0.2436084395</v>
      </c>
      <c r="G49" s="88">
        <v>1498007.0</v>
      </c>
      <c r="H49" s="89">
        <f t="shared" si="3"/>
        <v>374501.75</v>
      </c>
      <c r="I49" s="88">
        <v>544.0</v>
      </c>
      <c r="J49" s="90">
        <f t="shared" si="17"/>
        <v>36.31491709</v>
      </c>
      <c r="K49" s="103">
        <v>188909.0</v>
      </c>
      <c r="L49" s="92">
        <f t="shared" si="14"/>
        <v>0.1261068874</v>
      </c>
      <c r="M49" s="103">
        <v>2671.0</v>
      </c>
      <c r="N49" s="93">
        <f t="shared" si="5"/>
        <v>0.001783035727</v>
      </c>
      <c r="O49" s="103">
        <v>246955.0</v>
      </c>
      <c r="P49" s="92">
        <f t="shared" si="6"/>
        <v>0.1648557049</v>
      </c>
      <c r="Q49" s="103">
        <v>452189.0</v>
      </c>
      <c r="R49" s="95">
        <f t="shared" si="7"/>
        <v>0.3018604052</v>
      </c>
      <c r="S49" s="103">
        <v>33646.0</v>
      </c>
      <c r="T49" s="95">
        <f t="shared" si="8"/>
        <v>0.0224605092</v>
      </c>
      <c r="U49" s="103">
        <v>54391.0</v>
      </c>
      <c r="V49" s="96">
        <f t="shared" si="9"/>
        <v>0.0363089091</v>
      </c>
      <c r="W49" s="103">
        <v>521426.0</v>
      </c>
      <c r="X49" s="95">
        <f t="shared" si="10"/>
        <v>0.3480798154</v>
      </c>
      <c r="Y49" s="104">
        <v>0.866</v>
      </c>
      <c r="Z49" s="96">
        <f t="shared" si="11"/>
        <v>0.134</v>
      </c>
      <c r="AA49" s="98">
        <f>Census_Data!F48</f>
        <v>1663334</v>
      </c>
      <c r="AB49" s="96">
        <f t="shared" si="12"/>
        <v>0.2403270797</v>
      </c>
      <c r="AC49" s="99" t="s">
        <v>82</v>
      </c>
      <c r="AD49" s="99">
        <f>OB_GYN_Provider!L45</f>
        <v>150</v>
      </c>
      <c r="AE49" s="99">
        <f>OB_GYN_Provider!K45</f>
        <v>254</v>
      </c>
      <c r="AF49" s="95">
        <f t="shared" si="13"/>
        <v>0.5905511811</v>
      </c>
      <c r="AG49" s="100" t="str">
        <f t="shared" si="15"/>
        <v>In Texas, 150 out of 254 counties have no Ob/Gyn provider.</v>
      </c>
      <c r="AH49" s="83"/>
    </row>
    <row r="50">
      <c r="A50" s="83" t="s">
        <v>172</v>
      </c>
      <c r="B50" s="84">
        <v>49.0</v>
      </c>
      <c r="C50" s="83" t="s">
        <v>173</v>
      </c>
      <c r="D50" s="85">
        <f>Census_Data!C49</f>
        <v>3205178</v>
      </c>
      <c r="E50" s="86">
        <f>Census_Data!D49</f>
        <v>763714</v>
      </c>
      <c r="F50" s="87">
        <f t="shared" si="2"/>
        <v>0.2382750662</v>
      </c>
      <c r="G50" s="88">
        <v>186449.0</v>
      </c>
      <c r="H50" s="89">
        <f t="shared" si="3"/>
        <v>46612.25</v>
      </c>
      <c r="I50" s="88">
        <v>45.0</v>
      </c>
      <c r="J50" s="90">
        <f t="shared" si="17"/>
        <v>24.13528632</v>
      </c>
      <c r="K50" s="103">
        <v>2399.0</v>
      </c>
      <c r="L50" s="92">
        <f t="shared" si="14"/>
        <v>0.01286678931</v>
      </c>
      <c r="M50" s="103">
        <v>1512.0</v>
      </c>
      <c r="N50" s="93">
        <f t="shared" si="5"/>
        <v>0.008109456205</v>
      </c>
      <c r="O50" s="103">
        <v>28425.0</v>
      </c>
      <c r="P50" s="92">
        <f t="shared" si="6"/>
        <v>0.1524545586</v>
      </c>
      <c r="Q50" s="103">
        <v>63180.0</v>
      </c>
      <c r="R50" s="95">
        <f t="shared" si="7"/>
        <v>0.33885942</v>
      </c>
      <c r="S50" s="103">
        <v>4395.0</v>
      </c>
      <c r="T50" s="95">
        <f t="shared" si="8"/>
        <v>0.02357212964</v>
      </c>
      <c r="U50" s="103">
        <v>1314.0</v>
      </c>
      <c r="V50" s="96">
        <f t="shared" si="9"/>
        <v>0.007047503607</v>
      </c>
      <c r="W50" s="103">
        <v>43008.0</v>
      </c>
      <c r="X50" s="95">
        <f t="shared" si="10"/>
        <v>0.2306689765</v>
      </c>
      <c r="Y50" s="104">
        <v>0.889</v>
      </c>
      <c r="Z50" s="96">
        <f t="shared" si="11"/>
        <v>0.111</v>
      </c>
      <c r="AA50" s="98">
        <f>Census_Data!F49</f>
        <v>85961</v>
      </c>
      <c r="AB50" s="96">
        <f t="shared" si="12"/>
        <v>0.1125565329</v>
      </c>
      <c r="AC50" s="99" t="s">
        <v>85</v>
      </c>
      <c r="AD50" s="99">
        <f>OB_GYN_Provider!L46</f>
        <v>15</v>
      </c>
      <c r="AE50" s="99">
        <f>OB_GYN_Provider!K46</f>
        <v>29</v>
      </c>
      <c r="AF50" s="95">
        <f t="shared" si="13"/>
        <v>0.5172413793</v>
      </c>
      <c r="AG50" s="100" t="str">
        <f t="shared" si="15"/>
        <v>In Utah, 15 out of 29 counties have no Ob/Gyn provider.</v>
      </c>
      <c r="AH50" s="83"/>
    </row>
    <row r="51">
      <c r="A51" s="83" t="s">
        <v>174</v>
      </c>
      <c r="B51" s="84">
        <v>50.0</v>
      </c>
      <c r="C51" s="83" t="s">
        <v>175</v>
      </c>
      <c r="D51" s="85">
        <f>Census_Data!C50</f>
        <v>635583</v>
      </c>
      <c r="E51" s="86">
        <f>Census_Data!D50</f>
        <v>143603</v>
      </c>
      <c r="F51" s="87">
        <f t="shared" si="2"/>
        <v>0.2259390198</v>
      </c>
      <c r="G51" s="88">
        <v>21310.0</v>
      </c>
      <c r="H51" s="89">
        <f t="shared" si="3"/>
        <v>5327.5</v>
      </c>
      <c r="I51" s="88" t="s">
        <v>142</v>
      </c>
      <c r="J51" s="128" t="s">
        <v>78</v>
      </c>
      <c r="K51" s="103">
        <v>508.0</v>
      </c>
      <c r="L51" s="92">
        <f t="shared" si="14"/>
        <v>0.02383857344</v>
      </c>
      <c r="M51" s="103">
        <v>50.0</v>
      </c>
      <c r="N51" s="93">
        <f t="shared" si="5"/>
        <v>0.002346316283</v>
      </c>
      <c r="O51" s="103">
        <v>4671.0</v>
      </c>
      <c r="P51" s="92">
        <f t="shared" si="6"/>
        <v>0.2191928672</v>
      </c>
      <c r="Q51" s="103">
        <v>7425.0</v>
      </c>
      <c r="R51" s="95">
        <f t="shared" si="7"/>
        <v>0.3484279681</v>
      </c>
      <c r="S51" s="103">
        <v>2624.0</v>
      </c>
      <c r="T51" s="95">
        <f t="shared" si="8"/>
        <v>0.1231346786</v>
      </c>
      <c r="U51" s="103">
        <v>98.0</v>
      </c>
      <c r="V51" s="96">
        <f t="shared" si="9"/>
        <v>0.004598779916</v>
      </c>
      <c r="W51" s="103">
        <v>5633.0</v>
      </c>
      <c r="X51" s="95">
        <f t="shared" si="10"/>
        <v>0.2643359925</v>
      </c>
      <c r="Y51" s="104">
        <v>0.901</v>
      </c>
      <c r="Z51" s="96">
        <f t="shared" si="11"/>
        <v>0.099</v>
      </c>
      <c r="AA51" s="98">
        <f>Census_Data!F50</f>
        <v>6736</v>
      </c>
      <c r="AB51" s="96">
        <f t="shared" si="12"/>
        <v>0.04690709804</v>
      </c>
      <c r="AC51" s="99" t="s">
        <v>85</v>
      </c>
      <c r="AD51" s="99">
        <f>OB_GYN_Provider!L47</f>
        <v>1</v>
      </c>
      <c r="AE51" s="99">
        <f>OB_GYN_Provider!K47</f>
        <v>14</v>
      </c>
      <c r="AF51" s="95">
        <f t="shared" si="13"/>
        <v>0.07142857143</v>
      </c>
      <c r="AG51" s="100" t="str">
        <f t="shared" si="15"/>
        <v>In Vermont, 1 out of 14 counties have no Ob/Gyn provider.</v>
      </c>
      <c r="AH51" s="83"/>
    </row>
    <row r="52">
      <c r="A52" s="83" t="s">
        <v>176</v>
      </c>
      <c r="B52" s="84">
        <v>51.0</v>
      </c>
      <c r="C52" s="83" t="s">
        <v>177</v>
      </c>
      <c r="D52" s="85">
        <f>Census_Data!C51</f>
        <v>8357984</v>
      </c>
      <c r="E52" s="86">
        <f>Census_Data!D51</f>
        <v>2011708</v>
      </c>
      <c r="F52" s="87">
        <f t="shared" si="2"/>
        <v>0.2406929709</v>
      </c>
      <c r="G52" s="88">
        <v>387846.0</v>
      </c>
      <c r="H52" s="89">
        <f t="shared" si="3"/>
        <v>96961.5</v>
      </c>
      <c r="I52" s="88">
        <v>161.0</v>
      </c>
      <c r="J52" s="90">
        <f t="shared" ref="J52:J55" si="18">(I52/G52)*100000</f>
        <v>41.5113215</v>
      </c>
      <c r="K52" s="103">
        <v>80161.0</v>
      </c>
      <c r="L52" s="92">
        <f t="shared" si="14"/>
        <v>0.2066825493</v>
      </c>
      <c r="M52" s="103">
        <v>584.0</v>
      </c>
      <c r="N52" s="93">
        <f t="shared" si="5"/>
        <v>0.001505752283</v>
      </c>
      <c r="O52" s="103">
        <v>81830.0</v>
      </c>
      <c r="P52" s="92">
        <f t="shared" si="6"/>
        <v>0.2109858036</v>
      </c>
      <c r="Q52" s="103">
        <v>126463.0</v>
      </c>
      <c r="R52" s="95">
        <f t="shared" si="7"/>
        <v>0.3260649846</v>
      </c>
      <c r="S52" s="103">
        <v>19231.0</v>
      </c>
      <c r="T52" s="95">
        <f t="shared" si="8"/>
        <v>0.04958411328</v>
      </c>
      <c r="U52" s="103">
        <v>5220.0</v>
      </c>
      <c r="V52" s="96">
        <f t="shared" si="9"/>
        <v>0.0134589502</v>
      </c>
      <c r="W52" s="103">
        <v>125401.0</v>
      </c>
      <c r="X52" s="95">
        <f t="shared" si="10"/>
        <v>0.3233267843</v>
      </c>
      <c r="Y52" s="104">
        <v>0.871</v>
      </c>
      <c r="Z52" s="96">
        <f t="shared" si="11"/>
        <v>0.129</v>
      </c>
      <c r="AA52" s="98">
        <f>Census_Data!F51</f>
        <v>200435</v>
      </c>
      <c r="AB52" s="96">
        <f t="shared" si="12"/>
        <v>0.09963424115</v>
      </c>
      <c r="AC52" s="99" t="s">
        <v>85</v>
      </c>
      <c r="AD52" s="99">
        <f>OB_GYN_Provider!L48</f>
        <v>59</v>
      </c>
      <c r="AE52" s="99">
        <f>OB_GYN_Provider!K48</f>
        <v>133</v>
      </c>
      <c r="AF52" s="95">
        <f t="shared" si="13"/>
        <v>0.4436090226</v>
      </c>
      <c r="AG52" s="100" t="str">
        <f t="shared" si="15"/>
        <v>In Virginia, 59 out of 133 counties have no Ob/Gyn provider.</v>
      </c>
      <c r="AH52" s="83"/>
    </row>
    <row r="53">
      <c r="A53" s="83" t="s">
        <v>178</v>
      </c>
      <c r="B53" s="84">
        <v>53.0</v>
      </c>
      <c r="C53" s="83" t="s">
        <v>179</v>
      </c>
      <c r="D53" s="85">
        <f>Census_Data!C52</f>
        <v>7502835</v>
      </c>
      <c r="E53" s="86">
        <f>Census_Data!D52</f>
        <v>1783640</v>
      </c>
      <c r="F53" s="87">
        <f t="shared" si="2"/>
        <v>0.2377288052</v>
      </c>
      <c r="G53" s="88">
        <v>337977.0</v>
      </c>
      <c r="H53" s="89">
        <f t="shared" si="3"/>
        <v>84494.25</v>
      </c>
      <c r="I53" s="88">
        <v>97.0</v>
      </c>
      <c r="J53" s="90">
        <f t="shared" si="18"/>
        <v>28.70017782</v>
      </c>
      <c r="K53" s="103">
        <v>16808.0</v>
      </c>
      <c r="L53" s="92">
        <f t="shared" si="14"/>
        <v>0.04973119473</v>
      </c>
      <c r="M53" s="103">
        <v>4433.0</v>
      </c>
      <c r="N53" s="93">
        <f t="shared" si="5"/>
        <v>0.01311627714</v>
      </c>
      <c r="O53" s="103">
        <v>73102.0</v>
      </c>
      <c r="P53" s="92">
        <f t="shared" si="6"/>
        <v>0.2162928247</v>
      </c>
      <c r="Q53" s="103">
        <v>115439.0</v>
      </c>
      <c r="R53" s="95">
        <f t="shared" si="7"/>
        <v>0.3415587451</v>
      </c>
      <c r="S53" s="103">
        <v>16894.0</v>
      </c>
      <c r="T53" s="95">
        <f t="shared" si="8"/>
        <v>0.04998564991</v>
      </c>
      <c r="U53" s="103">
        <v>3277.0</v>
      </c>
      <c r="V53" s="96">
        <f t="shared" si="9"/>
        <v>0.009695926054</v>
      </c>
      <c r="W53" s="103">
        <v>95495.0</v>
      </c>
      <c r="X53" s="95">
        <f t="shared" si="10"/>
        <v>0.2825488125</v>
      </c>
      <c r="Y53" s="104">
        <v>0.907</v>
      </c>
      <c r="Z53" s="96">
        <f t="shared" si="11"/>
        <v>0.093</v>
      </c>
      <c r="AA53" s="98">
        <f>Census_Data!F52</f>
        <v>149176</v>
      </c>
      <c r="AB53" s="96">
        <f t="shared" si="12"/>
        <v>0.08363571124</v>
      </c>
      <c r="AC53" s="99" t="s">
        <v>85</v>
      </c>
      <c r="AD53" s="99">
        <f>OB_GYN_Provider!L49</f>
        <v>11</v>
      </c>
      <c r="AE53" s="99">
        <f>OB_GYN_Provider!K49</f>
        <v>39</v>
      </c>
      <c r="AF53" s="95">
        <f t="shared" si="13"/>
        <v>0.2820512821</v>
      </c>
      <c r="AG53" s="100" t="str">
        <f t="shared" si="15"/>
        <v>In Washington, 11 out of 39 counties have no Ob/Gyn provider.</v>
      </c>
      <c r="AH53" s="83"/>
    </row>
    <row r="54">
      <c r="A54" s="83" t="s">
        <v>180</v>
      </c>
      <c r="B54" s="84">
        <v>54.0</v>
      </c>
      <c r="C54" s="83" t="s">
        <v>181</v>
      </c>
      <c r="D54" s="85">
        <f>Census_Data!C53</f>
        <v>1773559</v>
      </c>
      <c r="E54" s="86">
        <f>Census_Data!D53</f>
        <v>386544</v>
      </c>
      <c r="F54" s="87">
        <f t="shared" si="2"/>
        <v>0.2179482047</v>
      </c>
      <c r="G54" s="88">
        <v>70905.0</v>
      </c>
      <c r="H54" s="89">
        <f t="shared" si="3"/>
        <v>17726.25</v>
      </c>
      <c r="I54" s="88">
        <v>32.0</v>
      </c>
      <c r="J54" s="90">
        <f t="shared" si="18"/>
        <v>45.13080883</v>
      </c>
      <c r="K54" s="91">
        <v>2413.0</v>
      </c>
      <c r="L54" s="92">
        <f t="shared" si="14"/>
        <v>0.03403145053</v>
      </c>
      <c r="M54" s="88">
        <v>58.0</v>
      </c>
      <c r="N54" s="93">
        <f t="shared" si="5"/>
        <v>0.00081799591</v>
      </c>
      <c r="O54" s="88">
        <v>8117.0</v>
      </c>
      <c r="P54" s="92">
        <f t="shared" si="6"/>
        <v>0.1144771173</v>
      </c>
      <c r="Q54" s="131">
        <v>24601.0</v>
      </c>
      <c r="R54" s="95">
        <f t="shared" si="7"/>
        <v>0.3469571962</v>
      </c>
      <c r="S54" s="94">
        <v>15329.0</v>
      </c>
      <c r="T54" s="95">
        <f t="shared" si="8"/>
        <v>0.2161906777</v>
      </c>
      <c r="U54" s="103">
        <v>1480.0</v>
      </c>
      <c r="V54" s="96">
        <f t="shared" si="9"/>
        <v>0.02087299908</v>
      </c>
      <c r="W54" s="103">
        <v>24267.0</v>
      </c>
      <c r="X54" s="95">
        <f t="shared" si="10"/>
        <v>0.3422466681</v>
      </c>
      <c r="Y54" s="97">
        <v>0.889</v>
      </c>
      <c r="Z54" s="96">
        <f t="shared" si="11"/>
        <v>0.111</v>
      </c>
      <c r="AA54" s="98">
        <f>Census_Data!F53</f>
        <v>34250</v>
      </c>
      <c r="AB54" s="96">
        <f t="shared" si="12"/>
        <v>0.0886056956</v>
      </c>
      <c r="AC54" s="99" t="s">
        <v>85</v>
      </c>
      <c r="AD54" s="99">
        <f>OB_GYN_Provider!L50</f>
        <v>32</v>
      </c>
      <c r="AE54" s="99">
        <f>OB_GYN_Provider!K50</f>
        <v>55</v>
      </c>
      <c r="AF54" s="95">
        <f t="shared" si="13"/>
        <v>0.5818181818</v>
      </c>
      <c r="AG54" s="100" t="str">
        <f t="shared" si="15"/>
        <v>In West Virginia, 32 out of 55 counties have no Ob/Gyn provider.</v>
      </c>
      <c r="AH54" s="83"/>
    </row>
    <row r="55">
      <c r="A55" s="83" t="s">
        <v>182</v>
      </c>
      <c r="B55" s="84">
        <v>55.0</v>
      </c>
      <c r="C55" s="83" t="s">
        <v>183</v>
      </c>
      <c r="D55" s="85">
        <f>Census_Data!C54</f>
        <v>5802929</v>
      </c>
      <c r="E55" s="86">
        <f>Census_Data!D54</f>
        <v>1304240</v>
      </c>
      <c r="F55" s="87">
        <f t="shared" si="2"/>
        <v>0.224755464</v>
      </c>
      <c r="G55" s="88">
        <v>249743.0</v>
      </c>
      <c r="H55" s="89">
        <f t="shared" si="3"/>
        <v>62435.75</v>
      </c>
      <c r="I55" s="88">
        <v>53.0</v>
      </c>
      <c r="J55" s="90">
        <f t="shared" si="18"/>
        <v>21.22181603</v>
      </c>
      <c r="K55" s="103">
        <v>25969.0</v>
      </c>
      <c r="L55" s="92">
        <f t="shared" si="14"/>
        <v>0.1039828944</v>
      </c>
      <c r="M55" s="103">
        <v>2452.0</v>
      </c>
      <c r="N55" s="93">
        <f t="shared" si="5"/>
        <v>0.009818093</v>
      </c>
      <c r="O55" s="103">
        <v>42681.0</v>
      </c>
      <c r="P55" s="92">
        <f t="shared" si="6"/>
        <v>0.1708996849</v>
      </c>
      <c r="Q55" s="103">
        <v>84939.0</v>
      </c>
      <c r="R55" s="95">
        <f t="shared" si="7"/>
        <v>0.3401056286</v>
      </c>
      <c r="S55" s="103">
        <v>21200.0</v>
      </c>
      <c r="T55" s="95">
        <f t="shared" si="8"/>
        <v>0.08488726411</v>
      </c>
      <c r="U55" s="103">
        <v>1860.0</v>
      </c>
      <c r="V55" s="96">
        <f t="shared" si="9"/>
        <v>0.007447656191</v>
      </c>
      <c r="W55" s="103">
        <v>66943.0</v>
      </c>
      <c r="X55" s="95">
        <f t="shared" si="10"/>
        <v>0.2680475529</v>
      </c>
      <c r="Y55" s="104">
        <v>0.886</v>
      </c>
      <c r="Z55" s="96">
        <f t="shared" si="11"/>
        <v>0.114</v>
      </c>
      <c r="AA55" s="98">
        <f>Census_Data!F54</f>
        <v>90820</v>
      </c>
      <c r="AB55" s="96">
        <f t="shared" si="12"/>
        <v>0.06963442311</v>
      </c>
      <c r="AC55" s="99" t="s">
        <v>82</v>
      </c>
      <c r="AD55" s="99">
        <f>OB_GYN_Provider!L51</f>
        <v>35</v>
      </c>
      <c r="AE55" s="99">
        <f>OB_GYN_Provider!K51</f>
        <v>72</v>
      </c>
      <c r="AF55" s="95">
        <f t="shared" si="13"/>
        <v>0.4861111111</v>
      </c>
      <c r="AG55" s="100" t="str">
        <f t="shared" si="15"/>
        <v>In Wisconsin, 35 out of 72 counties have no Ob/Gyn provider.</v>
      </c>
      <c r="AH55" s="83"/>
    </row>
    <row r="56">
      <c r="A56" s="83" t="s">
        <v>184</v>
      </c>
      <c r="B56" s="84">
        <v>56.0</v>
      </c>
      <c r="C56" s="83" t="s">
        <v>185</v>
      </c>
      <c r="D56" s="85">
        <f>Census_Data!C55</f>
        <v>567043</v>
      </c>
      <c r="E56" s="86">
        <f>Census_Data!D55</f>
        <v>123381</v>
      </c>
      <c r="F56" s="87">
        <f t="shared" si="2"/>
        <v>0.2175866733</v>
      </c>
      <c r="G56" s="88">
        <v>25492.0</v>
      </c>
      <c r="H56" s="89">
        <f t="shared" si="3"/>
        <v>6373</v>
      </c>
      <c r="I56" s="88" t="s">
        <v>142</v>
      </c>
      <c r="J56" s="128" t="s">
        <v>78</v>
      </c>
      <c r="K56" s="88">
        <v>229.0</v>
      </c>
      <c r="L56" s="92">
        <f t="shared" si="14"/>
        <v>0.008983210419</v>
      </c>
      <c r="M56" s="88">
        <v>807.0</v>
      </c>
      <c r="N56" s="93">
        <f t="shared" si="5"/>
        <v>0.03165699043</v>
      </c>
      <c r="O56" s="88">
        <v>3569.0</v>
      </c>
      <c r="P56" s="92">
        <f t="shared" si="6"/>
        <v>0.1400047074</v>
      </c>
      <c r="Q56" s="88">
        <v>7569.0</v>
      </c>
      <c r="R56" s="95">
        <f t="shared" si="7"/>
        <v>0.2969166797</v>
      </c>
      <c r="S56" s="88">
        <v>3032.0</v>
      </c>
      <c r="T56" s="95">
        <f t="shared" si="8"/>
        <v>0.1189392751</v>
      </c>
      <c r="U56" s="88">
        <v>390.0</v>
      </c>
      <c r="V56" s="96">
        <f t="shared" si="9"/>
        <v>0.01529891731</v>
      </c>
      <c r="W56" s="88">
        <v>6807.0</v>
      </c>
      <c r="X56" s="95">
        <f t="shared" si="10"/>
        <v>0.267024949</v>
      </c>
      <c r="Y56" s="108">
        <v>0.901</v>
      </c>
      <c r="Z56" s="96">
        <f t="shared" si="11"/>
        <v>0.099</v>
      </c>
      <c r="AA56" s="98">
        <f>Census_Data!F55</f>
        <v>19994</v>
      </c>
      <c r="AB56" s="96">
        <f t="shared" si="12"/>
        <v>0.162050883</v>
      </c>
      <c r="AC56" s="99" t="s">
        <v>82</v>
      </c>
      <c r="AD56" s="99">
        <f>OB_GYN_Provider!L52</f>
        <v>11</v>
      </c>
      <c r="AE56" s="99">
        <f>OB_GYN_Provider!K52</f>
        <v>23</v>
      </c>
      <c r="AF56" s="95">
        <f t="shared" si="13"/>
        <v>0.4782608696</v>
      </c>
      <c r="AG56" s="100" t="str">
        <f t="shared" si="15"/>
        <v>In Wyoming, 11 out of 23 counties have no Ob/Gyn provider.</v>
      </c>
      <c r="AH56" s="83"/>
    </row>
    <row r="57">
      <c r="A57" s="83"/>
      <c r="B57" s="84"/>
      <c r="C57" s="83"/>
      <c r="D57" s="132"/>
      <c r="E57" s="132"/>
      <c r="F57" s="83"/>
      <c r="G57" s="133" t="s">
        <v>186</v>
      </c>
      <c r="H57" s="134"/>
      <c r="I57" s="133" t="s">
        <v>186</v>
      </c>
      <c r="J57" s="132"/>
      <c r="K57" s="133" t="s">
        <v>187</v>
      </c>
      <c r="L57" s="83"/>
      <c r="M57" s="133" t="s">
        <v>186</v>
      </c>
      <c r="N57" s="106"/>
      <c r="O57" s="133" t="s">
        <v>186</v>
      </c>
      <c r="P57" s="83"/>
      <c r="Q57" s="133" t="s">
        <v>187</v>
      </c>
      <c r="R57" s="83"/>
      <c r="S57" s="133" t="s">
        <v>187</v>
      </c>
      <c r="T57" s="83"/>
      <c r="U57" s="133" t="s">
        <v>186</v>
      </c>
      <c r="V57" s="83"/>
      <c r="W57" s="133" t="s">
        <v>186</v>
      </c>
      <c r="X57" s="135"/>
      <c r="Y57" s="136" t="s">
        <v>186</v>
      </c>
      <c r="Z57" s="83"/>
      <c r="AA57" s="132"/>
      <c r="AB57" s="83"/>
      <c r="AC57" s="136" t="s">
        <v>186</v>
      </c>
      <c r="AD57" s="136" t="s">
        <v>186</v>
      </c>
      <c r="AE57" s="136" t="s">
        <v>186</v>
      </c>
      <c r="AF57" s="83"/>
      <c r="AG57" s="83"/>
      <c r="AH57" s="83"/>
    </row>
  </sheetData>
  <customSheetViews>
    <customSheetView guid="{B7FF9F50-66E9-41DB-86A0-4FA9FB49E826}" filter="1" showAutoFilter="1">
      <autoFilter ref="$A$18:$AH$57"/>
    </customSheetView>
  </customSheetViews>
  <conditionalFormatting sqref="J1:J57">
    <cfRule type="cellIs" dxfId="0" priority="1" operator="greaterThan">
      <formula>34.089</formula>
    </cfRule>
  </conditionalFormatting>
  <conditionalFormatting sqref="P5 P7:P56">
    <cfRule type="cellIs" dxfId="1" priority="2" operator="greaterThan">
      <formula>"19.02%"</formula>
    </cfRule>
  </conditionalFormatting>
  <conditionalFormatting sqref="L5 L7:L56">
    <cfRule type="cellIs" dxfId="1" priority="3" operator="greaterThan">
      <formula>"14.63%"</formula>
    </cfRule>
  </conditionalFormatting>
  <conditionalFormatting sqref="N5 N7:N56">
    <cfRule type="cellIs" dxfId="1" priority="4" operator="greaterThan">
      <formula>"0.76%"</formula>
    </cfRule>
  </conditionalFormatting>
  <conditionalFormatting sqref="R5 R7:R56">
    <cfRule type="cellIs" dxfId="0" priority="5" operator="greaterThan">
      <formula>"32.67%"</formula>
    </cfRule>
  </conditionalFormatting>
  <conditionalFormatting sqref="T5 T7:T56">
    <cfRule type="cellIs" dxfId="0" priority="6" operator="greaterThan">
      <formula>"5.64%"</formula>
    </cfRule>
  </conditionalFormatting>
  <conditionalFormatting sqref="V5 V7:V56">
    <cfRule type="cellIs" dxfId="0" priority="7" operator="greaterThan">
      <formula>"1.85%"</formula>
    </cfRule>
  </conditionalFormatting>
  <conditionalFormatting sqref="X5 X7:X56">
    <cfRule type="cellIs" dxfId="0" priority="8" operator="greaterThan">
      <formula>"31.84%"</formula>
    </cfRule>
  </conditionalFormatting>
  <conditionalFormatting sqref="Z5 Z7:Z56">
    <cfRule type="cellIs" dxfId="0" priority="9" operator="greaterThan">
      <formula>"11.90%"</formula>
    </cfRule>
  </conditionalFormatting>
  <conditionalFormatting sqref="F5 F7:F56">
    <cfRule type="cellIs" dxfId="1" priority="10" operator="greaterThan">
      <formula>"23.58%"</formula>
    </cfRule>
  </conditionalFormatting>
  <conditionalFormatting sqref="AB5 AB7:AB56">
    <cfRule type="cellIs" dxfId="0" priority="11" operator="greaterThan">
      <formula>"11.64%"</formula>
    </cfRule>
  </conditionalFormatting>
  <conditionalFormatting sqref="AF5 AF7:AF56">
    <cfRule type="cellIs" dxfId="0" priority="12" operator="greaterThan">
      <formula>"50.00%"</formula>
    </cfRule>
  </conditionalFormatting>
  <dataValidations>
    <dataValidation type="list" allowBlank="1" showErrorMessage="1" sqref="AC6:AC56">
      <formula1>"Adopted and Implemented,Adopted but Not Implemented,Not Adopted"</formula1>
    </dataValidation>
  </dataValidations>
  <hyperlinks>
    <hyperlink r:id="rId2" ref="G57"/>
    <hyperlink r:id="rId3" ref="I57"/>
    <hyperlink r:id="rId4" ref="K57"/>
    <hyperlink r:id="rId5" ref="M57"/>
    <hyperlink r:id="rId6" ref="O57"/>
    <hyperlink r:id="rId7" ref="Q57"/>
    <hyperlink r:id="rId8" ref="S57"/>
    <hyperlink r:id="rId9" ref="U57"/>
    <hyperlink r:id="rId10" ref="W57"/>
    <hyperlink r:id="rId11" ref="Y57"/>
    <hyperlink r:id="rId12" location=":~:text=To%20date%2C%2041%20states%20" ref="AC57"/>
    <hyperlink r:id="rId13" ref="AD57"/>
    <hyperlink r:id="rId14" ref="AE57"/>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3" width="20.43"/>
    <col customWidth="1" min="4" max="4" width="39.71"/>
    <col customWidth="1" min="5" max="5" width="97.43"/>
    <col customWidth="1" min="6" max="6" width="18.0"/>
    <col customWidth="1" min="8" max="8" width="18.71"/>
    <col customWidth="1" min="10" max="10" width="101.14"/>
    <col customWidth="1" min="11" max="11" width="34.0"/>
  </cols>
  <sheetData>
    <row r="1">
      <c r="A1" s="137" t="s">
        <v>188</v>
      </c>
      <c r="B1" s="138"/>
      <c r="C1" s="138"/>
      <c r="D1" s="138"/>
      <c r="E1" s="139"/>
      <c r="F1" s="139"/>
      <c r="G1" s="139"/>
      <c r="H1" s="139"/>
      <c r="I1" s="140"/>
      <c r="J1" s="140"/>
      <c r="K1" s="140"/>
    </row>
    <row r="2">
      <c r="A2" s="141" t="s">
        <v>189</v>
      </c>
      <c r="D2" s="141" t="s">
        <v>190</v>
      </c>
      <c r="E2" s="141" t="s">
        <v>191</v>
      </c>
      <c r="F2" s="141" t="s">
        <v>192</v>
      </c>
      <c r="G2" s="141" t="s">
        <v>193</v>
      </c>
      <c r="H2" s="141" t="s">
        <v>194</v>
      </c>
      <c r="I2" s="141" t="s">
        <v>195</v>
      </c>
      <c r="J2" s="141" t="s">
        <v>196</v>
      </c>
      <c r="K2" s="142" t="s">
        <v>197</v>
      </c>
    </row>
    <row r="3">
      <c r="A3" s="143" t="s">
        <v>198</v>
      </c>
      <c r="B3" s="144"/>
      <c r="C3" s="144"/>
      <c r="D3" s="145" t="s">
        <v>199</v>
      </c>
      <c r="E3" s="145" t="s">
        <v>200</v>
      </c>
      <c r="F3" s="145" t="s">
        <v>201</v>
      </c>
      <c r="G3" s="146">
        <v>2021.0</v>
      </c>
      <c r="H3" s="145" t="s">
        <v>202</v>
      </c>
      <c r="I3" s="145" t="s">
        <v>203</v>
      </c>
      <c r="J3" s="145" t="s">
        <v>204</v>
      </c>
    </row>
    <row r="4">
      <c r="D4" s="147" t="s">
        <v>205</v>
      </c>
      <c r="E4" s="148" t="s">
        <v>206</v>
      </c>
      <c r="F4" s="147" t="s">
        <v>201</v>
      </c>
      <c r="G4" s="149">
        <v>2021.0</v>
      </c>
      <c r="H4" s="147" t="s">
        <v>202</v>
      </c>
      <c r="I4" s="147" t="s">
        <v>203</v>
      </c>
      <c r="J4" s="147" t="s">
        <v>207</v>
      </c>
      <c r="K4" s="150" t="s">
        <v>197</v>
      </c>
    </row>
    <row r="5">
      <c r="D5" s="147" t="s">
        <v>208</v>
      </c>
      <c r="E5" s="148" t="s">
        <v>209</v>
      </c>
      <c r="F5" s="151" t="s">
        <v>210</v>
      </c>
      <c r="G5" s="147" t="s">
        <v>211</v>
      </c>
      <c r="H5" s="147" t="s">
        <v>212</v>
      </c>
      <c r="I5" s="152"/>
      <c r="J5" s="152"/>
      <c r="K5" s="153" t="s">
        <v>213</v>
      </c>
    </row>
    <row r="6">
      <c r="A6" s="138"/>
      <c r="B6" s="138"/>
      <c r="C6" s="138"/>
      <c r="D6" s="154" t="s">
        <v>214</v>
      </c>
      <c r="E6" s="154" t="s">
        <v>215</v>
      </c>
      <c r="F6" s="155" t="s">
        <v>216</v>
      </c>
      <c r="G6" s="154" t="s">
        <v>211</v>
      </c>
      <c r="H6" s="154" t="s">
        <v>212</v>
      </c>
      <c r="I6" s="156"/>
      <c r="J6" s="156"/>
      <c r="K6" s="157" t="s">
        <v>78</v>
      </c>
    </row>
    <row r="7">
      <c r="A7" s="158"/>
      <c r="B7" s="158"/>
      <c r="C7" s="158"/>
      <c r="D7" s="147"/>
      <c r="E7" s="147"/>
      <c r="F7" s="152"/>
      <c r="G7" s="152"/>
      <c r="H7" s="152"/>
      <c r="I7" s="152"/>
      <c r="J7" s="152"/>
      <c r="K7" s="159"/>
    </row>
    <row r="8">
      <c r="A8" s="160" t="s">
        <v>217</v>
      </c>
      <c r="B8" s="161"/>
      <c r="C8" s="161"/>
      <c r="D8" s="162"/>
      <c r="E8" s="162"/>
      <c r="F8" s="162"/>
      <c r="G8" s="162"/>
      <c r="H8" s="162"/>
      <c r="I8" s="162"/>
      <c r="J8" s="162"/>
      <c r="K8" s="163"/>
    </row>
    <row r="9">
      <c r="A9" s="164" t="s">
        <v>1</v>
      </c>
      <c r="B9" s="144"/>
      <c r="C9" s="165" t="s">
        <v>218</v>
      </c>
      <c r="D9" s="145" t="s">
        <v>219</v>
      </c>
      <c r="E9" s="145" t="s">
        <v>220</v>
      </c>
      <c r="F9" s="166" t="s">
        <v>210</v>
      </c>
      <c r="G9" s="145" t="s">
        <v>211</v>
      </c>
      <c r="H9" s="145" t="s">
        <v>212</v>
      </c>
      <c r="I9" s="145" t="s">
        <v>221</v>
      </c>
      <c r="J9" s="167" t="s">
        <v>222</v>
      </c>
      <c r="K9" s="168" t="s">
        <v>223</v>
      </c>
    </row>
    <row r="10">
      <c r="D10" s="147" t="s">
        <v>224</v>
      </c>
      <c r="E10" s="147" t="s">
        <v>225</v>
      </c>
      <c r="F10" s="151" t="s">
        <v>210</v>
      </c>
      <c r="G10" s="147" t="s">
        <v>211</v>
      </c>
      <c r="H10" s="147" t="s">
        <v>212</v>
      </c>
      <c r="I10" s="150" t="s">
        <v>226</v>
      </c>
      <c r="J10" s="169" t="s">
        <v>227</v>
      </c>
      <c r="K10" s="170" t="s">
        <v>228</v>
      </c>
    </row>
    <row r="11">
      <c r="A11" s="138"/>
      <c r="B11" s="138"/>
      <c r="C11" s="171" t="s">
        <v>229</v>
      </c>
      <c r="D11" s="172" t="s">
        <v>230</v>
      </c>
      <c r="E11" s="154" t="s">
        <v>231</v>
      </c>
      <c r="F11" s="173" t="s">
        <v>210</v>
      </c>
      <c r="G11" s="154" t="s">
        <v>211</v>
      </c>
      <c r="H11" s="154" t="s">
        <v>212</v>
      </c>
      <c r="I11" s="156"/>
      <c r="J11" s="174" t="s">
        <v>227</v>
      </c>
      <c r="K11" s="175" t="s">
        <v>232</v>
      </c>
    </row>
    <row r="12">
      <c r="A12" s="176" t="s">
        <v>233</v>
      </c>
      <c r="B12" s="144"/>
      <c r="C12" s="177" t="s">
        <v>234</v>
      </c>
      <c r="D12" s="145" t="s">
        <v>235</v>
      </c>
      <c r="E12" s="145" t="s">
        <v>236</v>
      </c>
      <c r="F12" s="166" t="s">
        <v>210</v>
      </c>
      <c r="G12" s="145" t="s">
        <v>211</v>
      </c>
      <c r="H12" s="145" t="s">
        <v>212</v>
      </c>
      <c r="I12" s="178"/>
      <c r="J12" s="145" t="s">
        <v>237</v>
      </c>
      <c r="K12" s="168" t="s">
        <v>238</v>
      </c>
    </row>
    <row r="13">
      <c r="A13" s="138"/>
      <c r="B13" s="138"/>
      <c r="C13" s="171" t="s">
        <v>239</v>
      </c>
      <c r="D13" s="154" t="s">
        <v>240</v>
      </c>
      <c r="E13" s="154" t="s">
        <v>241</v>
      </c>
      <c r="F13" s="173" t="s">
        <v>210</v>
      </c>
      <c r="G13" s="154" t="s">
        <v>211</v>
      </c>
      <c r="H13" s="154" t="s">
        <v>212</v>
      </c>
      <c r="I13" s="156"/>
      <c r="J13" s="174" t="s">
        <v>227</v>
      </c>
      <c r="K13" s="175" t="s">
        <v>242</v>
      </c>
    </row>
    <row r="14">
      <c r="A14" s="164" t="s">
        <v>243</v>
      </c>
      <c r="B14" s="179" t="s">
        <v>244</v>
      </c>
      <c r="C14" s="180" t="s">
        <v>245</v>
      </c>
      <c r="D14" s="147" t="s">
        <v>246</v>
      </c>
      <c r="E14" s="147" t="s">
        <v>247</v>
      </c>
      <c r="F14" s="151" t="s">
        <v>210</v>
      </c>
      <c r="G14" s="147" t="s">
        <v>211</v>
      </c>
      <c r="H14" s="147" t="s">
        <v>212</v>
      </c>
      <c r="I14" s="152"/>
      <c r="J14" s="169" t="s">
        <v>227</v>
      </c>
      <c r="K14" s="153" t="s">
        <v>248</v>
      </c>
    </row>
    <row r="15">
      <c r="C15" s="181" t="s">
        <v>249</v>
      </c>
      <c r="D15" s="182" t="s">
        <v>250</v>
      </c>
      <c r="E15" s="147" t="s">
        <v>251</v>
      </c>
      <c r="F15" s="151" t="s">
        <v>210</v>
      </c>
      <c r="G15" s="147" t="s">
        <v>211</v>
      </c>
      <c r="H15" s="147" t="s">
        <v>212</v>
      </c>
      <c r="I15" s="152"/>
      <c r="J15" s="169" t="s">
        <v>227</v>
      </c>
      <c r="K15" s="153" t="s">
        <v>252</v>
      </c>
    </row>
    <row r="16">
      <c r="C16" s="180" t="s">
        <v>253</v>
      </c>
      <c r="D16" s="147" t="s">
        <v>254</v>
      </c>
      <c r="E16" s="147" t="s">
        <v>255</v>
      </c>
      <c r="F16" s="147" t="s">
        <v>256</v>
      </c>
      <c r="G16" s="149" t="s">
        <v>257</v>
      </c>
      <c r="H16" s="147" t="s">
        <v>258</v>
      </c>
      <c r="I16" s="152"/>
      <c r="J16" s="147" t="s">
        <v>259</v>
      </c>
      <c r="K16" s="150" t="s">
        <v>260</v>
      </c>
    </row>
    <row r="17">
      <c r="B17" s="183" t="s">
        <v>261</v>
      </c>
      <c r="C17" s="181" t="s">
        <v>262</v>
      </c>
      <c r="D17" s="147" t="s">
        <v>263</v>
      </c>
      <c r="E17" s="147" t="s">
        <v>264</v>
      </c>
      <c r="F17" s="147" t="s">
        <v>265</v>
      </c>
      <c r="G17" s="149">
        <v>2021.0</v>
      </c>
      <c r="H17" s="147" t="s">
        <v>202</v>
      </c>
      <c r="I17" s="147" t="s">
        <v>203</v>
      </c>
      <c r="J17" s="152"/>
      <c r="K17" s="150" t="s">
        <v>197</v>
      </c>
    </row>
    <row r="18">
      <c r="D18" s="147" t="s">
        <v>266</v>
      </c>
      <c r="E18" s="147" t="s">
        <v>267</v>
      </c>
      <c r="F18" s="147" t="s">
        <v>268</v>
      </c>
      <c r="G18" s="147">
        <v>2023.0</v>
      </c>
      <c r="H18" s="147" t="s">
        <v>258</v>
      </c>
      <c r="I18" s="152"/>
      <c r="J18" s="147" t="s">
        <v>269</v>
      </c>
      <c r="K18" s="150" t="s">
        <v>270</v>
      </c>
    </row>
    <row r="19">
      <c r="A19" s="138"/>
      <c r="B19" s="138"/>
      <c r="C19" s="184" t="s">
        <v>271</v>
      </c>
      <c r="D19" s="154" t="s">
        <v>272</v>
      </c>
      <c r="E19" s="154" t="s">
        <v>273</v>
      </c>
      <c r="F19" s="154" t="s">
        <v>274</v>
      </c>
      <c r="G19" s="154">
        <v>2020.0</v>
      </c>
      <c r="H19" s="154" t="s">
        <v>275</v>
      </c>
      <c r="I19" s="185"/>
      <c r="J19" s="154" t="s">
        <v>276</v>
      </c>
      <c r="K19" s="186" t="s">
        <v>277</v>
      </c>
    </row>
    <row r="20">
      <c r="A20" s="158"/>
      <c r="B20" s="187"/>
      <c r="C20" s="187"/>
      <c r="D20" s="152"/>
      <c r="E20" s="152"/>
      <c r="F20" s="152"/>
      <c r="G20" s="152"/>
      <c r="H20" s="152"/>
      <c r="I20" s="152"/>
      <c r="J20" s="152"/>
      <c r="K20" s="159"/>
    </row>
    <row r="21">
      <c r="A21" s="188" t="s">
        <v>278</v>
      </c>
      <c r="B21" s="161"/>
      <c r="C21" s="161"/>
      <c r="D21" s="189"/>
      <c r="E21" s="189"/>
      <c r="F21" s="189"/>
      <c r="G21" s="189"/>
      <c r="H21" s="189"/>
      <c r="I21" s="189"/>
      <c r="J21" s="189"/>
      <c r="K21" s="190"/>
    </row>
    <row r="22">
      <c r="A22" s="191" t="s">
        <v>8</v>
      </c>
      <c r="D22" s="147" t="s">
        <v>279</v>
      </c>
      <c r="E22" s="148" t="s">
        <v>280</v>
      </c>
      <c r="F22" s="147" t="s">
        <v>281</v>
      </c>
      <c r="G22" s="147" t="s">
        <v>211</v>
      </c>
      <c r="H22" s="147" t="s">
        <v>212</v>
      </c>
      <c r="I22" s="152"/>
      <c r="J22" s="147" t="s">
        <v>282</v>
      </c>
      <c r="K22" s="170" t="s">
        <v>283</v>
      </c>
    </row>
    <row r="23">
      <c r="D23" s="148" t="s">
        <v>284</v>
      </c>
      <c r="E23" s="148" t="s">
        <v>285</v>
      </c>
      <c r="F23" s="147" t="s">
        <v>286</v>
      </c>
      <c r="G23" s="147" t="s">
        <v>211</v>
      </c>
      <c r="H23" s="147" t="s">
        <v>212</v>
      </c>
      <c r="I23" s="152"/>
      <c r="J23" s="152"/>
      <c r="K23" s="192" t="s">
        <v>78</v>
      </c>
    </row>
    <row r="24">
      <c r="A24" s="193"/>
      <c r="B24" s="194"/>
      <c r="C24" s="195"/>
      <c r="D24" s="154"/>
      <c r="E24" s="196"/>
      <c r="F24" s="156"/>
      <c r="G24" s="156"/>
      <c r="H24" s="156"/>
      <c r="I24" s="156"/>
      <c r="J24" s="156"/>
      <c r="K24" s="197"/>
    </row>
  </sheetData>
  <mergeCells count="13">
    <mergeCell ref="A12:B13"/>
    <mergeCell ref="A14:A19"/>
    <mergeCell ref="B14:B16"/>
    <mergeCell ref="B17:B19"/>
    <mergeCell ref="C17:C18"/>
    <mergeCell ref="A21:C21"/>
    <mergeCell ref="A22:C23"/>
    <mergeCell ref="A2:C2"/>
    <mergeCell ref="A3:C6"/>
    <mergeCell ref="A8:C8"/>
    <mergeCell ref="A9:B11"/>
    <mergeCell ref="C9:C10"/>
    <mergeCell ref="A1:D1"/>
  </mergeCells>
  <hyperlinks>
    <hyperlink r:id="rId1" ref="K2"/>
    <hyperlink r:id="rId2" ref="K4"/>
    <hyperlink r:id="rId3" ref="K5"/>
    <hyperlink r:id="rId4" ref="K9"/>
    <hyperlink r:id="rId5" ref="I10"/>
    <hyperlink r:id="rId6" ref="K10"/>
    <hyperlink r:id="rId7" ref="K11"/>
    <hyperlink r:id="rId8" ref="K12"/>
    <hyperlink r:id="rId9" ref="K13"/>
    <hyperlink r:id="rId10" ref="K14"/>
    <hyperlink r:id="rId11" ref="K15"/>
    <hyperlink r:id="rId12" ref="K16"/>
    <hyperlink r:id="rId13" ref="K17"/>
    <hyperlink r:id="rId14" location=":~:text=To%20date%2C%2041%20states%20(including,available%20in%20a%20table%20format." ref="K18"/>
    <hyperlink r:id="rId15" ref="K19"/>
    <hyperlink r:id="rId16" ref="K22"/>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6.43"/>
    <col customWidth="1" min="2" max="2" width="17.71"/>
    <col customWidth="1" min="8" max="8" width="21.29"/>
  </cols>
  <sheetData>
    <row r="1">
      <c r="A1" s="198"/>
      <c r="B1" s="199" t="s">
        <v>187</v>
      </c>
      <c r="C1" s="198" t="s">
        <v>287</v>
      </c>
      <c r="D1" s="198" t="s">
        <v>288</v>
      </c>
      <c r="E1" s="200"/>
      <c r="F1" s="200"/>
      <c r="G1" s="200"/>
      <c r="H1" s="200"/>
      <c r="I1" s="200"/>
      <c r="J1" s="201"/>
      <c r="K1" s="201"/>
      <c r="L1" s="201"/>
      <c r="M1" s="201"/>
      <c r="N1" s="201"/>
      <c r="O1" s="201"/>
      <c r="P1" s="201"/>
      <c r="Q1" s="201"/>
      <c r="R1" s="201"/>
    </row>
    <row r="2">
      <c r="A2" s="198"/>
      <c r="B2" s="198"/>
      <c r="C2" s="198"/>
      <c r="D2" s="202" t="s">
        <v>289</v>
      </c>
      <c r="E2" s="203"/>
      <c r="F2" s="203"/>
      <c r="G2" s="203" t="s">
        <v>290</v>
      </c>
      <c r="H2" s="200"/>
      <c r="I2" s="200"/>
      <c r="J2" s="200" t="s">
        <v>291</v>
      </c>
      <c r="K2" s="200"/>
      <c r="L2" s="200"/>
      <c r="M2" s="200" t="s">
        <v>292</v>
      </c>
      <c r="N2" s="200"/>
      <c r="O2" s="200"/>
      <c r="P2" s="200" t="s">
        <v>293</v>
      </c>
      <c r="Q2" s="200"/>
      <c r="R2" s="200"/>
    </row>
    <row r="3">
      <c r="A3" s="198"/>
      <c r="B3" s="198"/>
      <c r="C3" s="198"/>
      <c r="D3" s="198"/>
      <c r="E3" s="204" t="s">
        <v>294</v>
      </c>
      <c r="F3" s="204" t="s">
        <v>295</v>
      </c>
      <c r="G3" s="200"/>
      <c r="H3" s="204" t="s">
        <v>294</v>
      </c>
      <c r="I3" s="204" t="s">
        <v>295</v>
      </c>
      <c r="J3" s="200"/>
      <c r="K3" s="205" t="s">
        <v>296</v>
      </c>
      <c r="L3" s="205" t="s">
        <v>297</v>
      </c>
      <c r="M3" s="200"/>
      <c r="N3" s="205" t="s">
        <v>296</v>
      </c>
      <c r="O3" s="205" t="s">
        <v>297</v>
      </c>
      <c r="P3" s="200"/>
      <c r="Q3" s="205" t="s">
        <v>296</v>
      </c>
      <c r="R3" s="205" t="s">
        <v>297</v>
      </c>
    </row>
    <row r="4">
      <c r="A4" s="198" t="s">
        <v>49</v>
      </c>
      <c r="B4" s="198" t="s">
        <v>77</v>
      </c>
      <c r="C4" s="206">
        <v>3.24818565E8</v>
      </c>
      <c r="D4" s="206">
        <f t="shared" ref="D4:F4" si="1">SUM(G4,J4,M4,P4)</f>
        <v>76584073</v>
      </c>
      <c r="E4" s="206">
        <f t="shared" si="1"/>
        <v>67671922</v>
      </c>
      <c r="F4" s="206">
        <f t="shared" si="1"/>
        <v>8912151</v>
      </c>
      <c r="G4" s="206">
        <v>1.4708416E7</v>
      </c>
      <c r="H4" s="206">
        <v>1.2859346E7</v>
      </c>
      <c r="I4" s="206">
        <v>1849070.0</v>
      </c>
      <c r="J4" s="206">
        <v>2.0043106E7</v>
      </c>
      <c r="K4" s="206">
        <v>1.7494136E7</v>
      </c>
      <c r="L4" s="206">
        <v>2548970.0</v>
      </c>
      <c r="M4" s="206">
        <v>2.1012042E7</v>
      </c>
      <c r="N4" s="206">
        <v>1.8591687E7</v>
      </c>
      <c r="O4" s="206">
        <v>2420355.0</v>
      </c>
      <c r="P4" s="206">
        <v>2.0820509E7</v>
      </c>
      <c r="Q4" s="206">
        <v>1.8726753E7</v>
      </c>
      <c r="R4" s="206">
        <v>2093756.0</v>
      </c>
    </row>
    <row r="5">
      <c r="A5" s="84">
        <v>1.0</v>
      </c>
      <c r="B5" s="198" t="s">
        <v>80</v>
      </c>
      <c r="C5" s="206">
        <v>4920010.0</v>
      </c>
      <c r="D5" s="206">
        <f t="shared" ref="D5:F5" si="2">SUM(G5,J5,M5,P5)</f>
        <v>1154817</v>
      </c>
      <c r="E5" s="206">
        <f t="shared" si="2"/>
        <v>985693</v>
      </c>
      <c r="F5" s="206">
        <f t="shared" si="2"/>
        <v>169124</v>
      </c>
      <c r="G5" s="206">
        <v>226522.0</v>
      </c>
      <c r="H5" s="206">
        <v>188845.0</v>
      </c>
      <c r="I5" s="206">
        <v>37677.0</v>
      </c>
      <c r="J5" s="206">
        <v>292361.0</v>
      </c>
      <c r="K5" s="206">
        <v>244557.0</v>
      </c>
      <c r="L5" s="206">
        <v>47804.0</v>
      </c>
      <c r="M5" s="206">
        <v>313465.0</v>
      </c>
      <c r="N5" s="206">
        <v>270072.0</v>
      </c>
      <c r="O5" s="206">
        <v>43393.0</v>
      </c>
      <c r="P5" s="206">
        <v>322469.0</v>
      </c>
      <c r="Q5" s="206">
        <v>282219.0</v>
      </c>
      <c r="R5" s="206">
        <v>40250.0</v>
      </c>
    </row>
    <row r="6">
      <c r="A6" s="84">
        <v>2.0</v>
      </c>
      <c r="B6" s="198" t="s">
        <v>83</v>
      </c>
      <c r="C6" s="206">
        <v>709438.0</v>
      </c>
      <c r="D6" s="206">
        <f t="shared" ref="D6:F6" si="3">SUM(G6,J6,M6,P6)</f>
        <v>165368</v>
      </c>
      <c r="E6" s="206">
        <f t="shared" si="3"/>
        <v>141287</v>
      </c>
      <c r="F6" s="206">
        <f t="shared" si="3"/>
        <v>24081</v>
      </c>
      <c r="G6" s="206">
        <v>30018.0</v>
      </c>
      <c r="H6" s="206">
        <v>24869.0</v>
      </c>
      <c r="I6" s="206">
        <v>5149.0</v>
      </c>
      <c r="J6" s="206">
        <v>48439.0</v>
      </c>
      <c r="K6" s="206">
        <v>40686.0</v>
      </c>
      <c r="L6" s="206">
        <v>7753.0</v>
      </c>
      <c r="M6" s="206">
        <v>45841.0</v>
      </c>
      <c r="N6" s="206">
        <v>40071.0</v>
      </c>
      <c r="O6" s="206">
        <v>5770.0</v>
      </c>
      <c r="P6" s="206">
        <v>41070.0</v>
      </c>
      <c r="Q6" s="206">
        <v>35661.0</v>
      </c>
      <c r="R6" s="206">
        <v>5409.0</v>
      </c>
    </row>
    <row r="7">
      <c r="A7" s="84">
        <v>4.0</v>
      </c>
      <c r="B7" s="198" t="s">
        <v>86</v>
      </c>
      <c r="C7" s="206">
        <v>6976512.0</v>
      </c>
      <c r="D7" s="206">
        <f t="shared" ref="D7:F7" si="4">SUM(G7,J7,M7,P7)</f>
        <v>1585626</v>
      </c>
      <c r="E7" s="206">
        <f t="shared" si="4"/>
        <v>1365801</v>
      </c>
      <c r="F7" s="206">
        <f t="shared" si="4"/>
        <v>219825</v>
      </c>
      <c r="G7" s="206">
        <v>322436.0</v>
      </c>
      <c r="H7" s="206">
        <v>269479.0</v>
      </c>
      <c r="I7" s="206">
        <v>52957.0</v>
      </c>
      <c r="J7" s="206">
        <v>415367.0</v>
      </c>
      <c r="K7" s="206">
        <v>358696.0</v>
      </c>
      <c r="L7" s="206">
        <v>56671.0</v>
      </c>
      <c r="M7" s="206">
        <v>430064.0</v>
      </c>
      <c r="N7" s="206">
        <v>372844.0</v>
      </c>
      <c r="O7" s="206">
        <v>57220.0</v>
      </c>
      <c r="P7" s="206">
        <v>417759.0</v>
      </c>
      <c r="Q7" s="206">
        <v>364782.0</v>
      </c>
      <c r="R7" s="206">
        <v>52977.0</v>
      </c>
    </row>
    <row r="8">
      <c r="A8" s="84">
        <v>5.0</v>
      </c>
      <c r="B8" s="198" t="s">
        <v>88</v>
      </c>
      <c r="C8" s="206">
        <v>2955770.0</v>
      </c>
      <c r="D8" s="206">
        <f t="shared" ref="D8:F8" si="5">SUM(G8,J8,M8,P8)</f>
        <v>677755</v>
      </c>
      <c r="E8" s="206">
        <f t="shared" si="5"/>
        <v>598398</v>
      </c>
      <c r="F8" s="206">
        <f t="shared" si="5"/>
        <v>79357</v>
      </c>
      <c r="G8" s="206">
        <v>134264.0</v>
      </c>
      <c r="H8" s="206">
        <v>117407.0</v>
      </c>
      <c r="I8" s="206">
        <v>16857.0</v>
      </c>
      <c r="J8" s="206">
        <v>173177.0</v>
      </c>
      <c r="K8" s="206">
        <v>151096.0</v>
      </c>
      <c r="L8" s="206">
        <v>22081.0</v>
      </c>
      <c r="M8" s="206">
        <v>187525.0</v>
      </c>
      <c r="N8" s="206">
        <v>165617.0</v>
      </c>
      <c r="O8" s="206">
        <v>21908.0</v>
      </c>
      <c r="P8" s="206">
        <v>182789.0</v>
      </c>
      <c r="Q8" s="206">
        <v>164278.0</v>
      </c>
      <c r="R8" s="206">
        <v>18511.0</v>
      </c>
    </row>
    <row r="9">
      <c r="A9" s="84">
        <v>6.0</v>
      </c>
      <c r="B9" s="198" t="s">
        <v>90</v>
      </c>
      <c r="C9" s="206">
        <v>3.8946377E7</v>
      </c>
      <c r="D9" s="206">
        <f t="shared" ref="D9:F9" si="6">SUM(G9,J9,M9,P9)</f>
        <v>9484524</v>
      </c>
      <c r="E9" s="206">
        <f t="shared" si="6"/>
        <v>8613128</v>
      </c>
      <c r="F9" s="206">
        <f t="shared" si="6"/>
        <v>871396</v>
      </c>
      <c r="G9" s="206">
        <v>1794549.0</v>
      </c>
      <c r="H9" s="206">
        <v>1630332.0</v>
      </c>
      <c r="I9" s="206">
        <v>164217.0</v>
      </c>
      <c r="J9" s="206">
        <v>2578475.0</v>
      </c>
      <c r="K9" s="206">
        <v>2340345.0</v>
      </c>
      <c r="L9" s="206">
        <v>238130.0</v>
      </c>
      <c r="M9" s="206">
        <v>2611056.0</v>
      </c>
      <c r="N9" s="206">
        <v>2366717.0</v>
      </c>
      <c r="O9" s="206">
        <v>244339.0</v>
      </c>
      <c r="P9" s="206">
        <v>2500444.0</v>
      </c>
      <c r="Q9" s="206">
        <v>2275734.0</v>
      </c>
      <c r="R9" s="206">
        <v>224710.0</v>
      </c>
    </row>
    <row r="10">
      <c r="A10" s="84">
        <v>8.0</v>
      </c>
      <c r="B10" s="198" t="s">
        <v>92</v>
      </c>
      <c r="C10" s="206">
        <v>5629512.0</v>
      </c>
      <c r="D10" s="206">
        <f t="shared" ref="D10:F10" si="7">SUM(G10,J10,M10,P10)</f>
        <v>1365334</v>
      </c>
      <c r="E10" s="206">
        <f t="shared" si="7"/>
        <v>1230302</v>
      </c>
      <c r="F10" s="206">
        <f t="shared" si="7"/>
        <v>135032</v>
      </c>
      <c r="G10" s="206">
        <v>251475.0</v>
      </c>
      <c r="H10" s="206">
        <v>225774.0</v>
      </c>
      <c r="I10" s="206">
        <v>25701.0</v>
      </c>
      <c r="J10" s="206">
        <v>381598.0</v>
      </c>
      <c r="K10" s="206">
        <v>338991.0</v>
      </c>
      <c r="L10" s="206">
        <v>42607.0</v>
      </c>
      <c r="M10" s="206">
        <v>385559.0</v>
      </c>
      <c r="N10" s="206">
        <v>348292.0</v>
      </c>
      <c r="O10" s="206">
        <v>37267.0</v>
      </c>
      <c r="P10" s="206">
        <v>346702.0</v>
      </c>
      <c r="Q10" s="206">
        <v>317245.0</v>
      </c>
      <c r="R10" s="206">
        <v>29457.0</v>
      </c>
    </row>
    <row r="11">
      <c r="A11" s="84">
        <v>9.0</v>
      </c>
      <c r="B11" s="198" t="s">
        <v>94</v>
      </c>
      <c r="C11" s="206">
        <v>3556794.0</v>
      </c>
      <c r="D11" s="206">
        <f t="shared" ref="D11:F11" si="8">SUM(G11,J11,M11,P11)</f>
        <v>831524</v>
      </c>
      <c r="E11" s="206">
        <f t="shared" si="8"/>
        <v>776329</v>
      </c>
      <c r="F11" s="206">
        <f t="shared" si="8"/>
        <v>55195</v>
      </c>
      <c r="G11" s="206">
        <v>163496.0</v>
      </c>
      <c r="H11" s="206">
        <v>154158.0</v>
      </c>
      <c r="I11" s="206">
        <v>9338.0</v>
      </c>
      <c r="J11" s="206">
        <v>197788.0</v>
      </c>
      <c r="K11" s="206">
        <v>181982.0</v>
      </c>
      <c r="L11" s="206">
        <v>15806.0</v>
      </c>
      <c r="M11" s="206">
        <v>221275.0</v>
      </c>
      <c r="N11" s="206">
        <v>205596.0</v>
      </c>
      <c r="O11" s="206">
        <v>15679.0</v>
      </c>
      <c r="P11" s="206">
        <v>248965.0</v>
      </c>
      <c r="Q11" s="206">
        <v>234593.0</v>
      </c>
      <c r="R11" s="206">
        <v>14372.0</v>
      </c>
    </row>
    <row r="12">
      <c r="A12" s="84">
        <v>10.0</v>
      </c>
      <c r="B12" s="198" t="s">
        <v>96</v>
      </c>
      <c r="C12" s="206">
        <v>966239.0</v>
      </c>
      <c r="D12" s="206">
        <f t="shared" ref="D12:F12" si="9">SUM(G12,J12,M12,P12)</f>
        <v>218612</v>
      </c>
      <c r="E12" s="206">
        <f t="shared" si="9"/>
        <v>202087</v>
      </c>
      <c r="F12" s="206">
        <f t="shared" si="9"/>
        <v>16525</v>
      </c>
      <c r="G12" s="206">
        <v>40434.0</v>
      </c>
      <c r="H12" s="206">
        <v>37046.0</v>
      </c>
      <c r="I12" s="206">
        <v>3388.0</v>
      </c>
      <c r="J12" s="206">
        <v>57405.0</v>
      </c>
      <c r="K12" s="206">
        <v>52618.0</v>
      </c>
      <c r="L12" s="206">
        <v>4787.0</v>
      </c>
      <c r="M12" s="206">
        <v>58312.0</v>
      </c>
      <c r="N12" s="206">
        <v>54149.0</v>
      </c>
      <c r="O12" s="206">
        <v>4163.0</v>
      </c>
      <c r="P12" s="206">
        <v>62461.0</v>
      </c>
      <c r="Q12" s="206">
        <v>58274.0</v>
      </c>
      <c r="R12" s="206">
        <v>4187.0</v>
      </c>
    </row>
    <row r="13">
      <c r="A13" s="84">
        <v>11.0</v>
      </c>
      <c r="B13" s="198" t="s">
        <v>98</v>
      </c>
      <c r="C13" s="206">
        <v>673717.0</v>
      </c>
      <c r="D13" s="206">
        <f t="shared" ref="D13:F13" si="10">SUM(G13,J13,M13,P13)</f>
        <v>205343</v>
      </c>
      <c r="E13" s="206">
        <f t="shared" si="10"/>
        <v>198694</v>
      </c>
      <c r="F13" s="206">
        <f t="shared" si="10"/>
        <v>6649</v>
      </c>
      <c r="G13" s="206">
        <v>40998.0</v>
      </c>
      <c r="H13" s="206">
        <v>39793.0</v>
      </c>
      <c r="I13" s="206">
        <v>1205.0</v>
      </c>
      <c r="J13" s="206">
        <v>74364.0</v>
      </c>
      <c r="K13" s="206">
        <v>71823.0</v>
      </c>
      <c r="L13" s="206">
        <v>2541.0</v>
      </c>
      <c r="M13" s="206">
        <v>53739.0</v>
      </c>
      <c r="N13" s="206">
        <v>52083.0</v>
      </c>
      <c r="O13" s="206">
        <v>1656.0</v>
      </c>
      <c r="P13" s="206">
        <v>36242.0</v>
      </c>
      <c r="Q13" s="206">
        <v>34995.0</v>
      </c>
      <c r="R13" s="206">
        <v>1247.0</v>
      </c>
    </row>
    <row r="14">
      <c r="A14" s="84">
        <v>12.0</v>
      </c>
      <c r="B14" s="198" t="s">
        <v>100</v>
      </c>
      <c r="C14" s="206">
        <v>2.1027201E7</v>
      </c>
      <c r="D14" s="206">
        <f t="shared" ref="D14:F14" si="11">SUM(G14,J14,M14,P14)</f>
        <v>4738261</v>
      </c>
      <c r="E14" s="206">
        <f t="shared" si="11"/>
        <v>3895709</v>
      </c>
      <c r="F14" s="206">
        <f t="shared" si="11"/>
        <v>842552</v>
      </c>
      <c r="G14" s="206">
        <v>854569.0</v>
      </c>
      <c r="H14" s="206">
        <v>689015.0</v>
      </c>
      <c r="I14" s="206">
        <v>165554.0</v>
      </c>
      <c r="J14" s="206">
        <v>1204940.0</v>
      </c>
      <c r="K14" s="206">
        <v>963689.0</v>
      </c>
      <c r="L14" s="206">
        <v>241251.0</v>
      </c>
      <c r="M14" s="206">
        <v>1303822.0</v>
      </c>
      <c r="N14" s="206">
        <v>1080831.0</v>
      </c>
      <c r="O14" s="206">
        <v>222991.0</v>
      </c>
      <c r="P14" s="206">
        <v>1374930.0</v>
      </c>
      <c r="Q14" s="206">
        <v>1162174.0</v>
      </c>
      <c r="R14" s="206">
        <v>212756.0</v>
      </c>
    </row>
    <row r="15">
      <c r="A15" s="84">
        <v>13.0</v>
      </c>
      <c r="B15" s="198" t="s">
        <v>102</v>
      </c>
      <c r="C15" s="206">
        <v>1.0438528E7</v>
      </c>
      <c r="D15" s="206">
        <f t="shared" ref="D15:F15" si="12">SUM(G15,J15,M15,P15)</f>
        <v>2585259</v>
      </c>
      <c r="E15" s="206">
        <f t="shared" si="12"/>
        <v>2121495</v>
      </c>
      <c r="F15" s="206">
        <f t="shared" si="12"/>
        <v>463764</v>
      </c>
      <c r="G15" s="206">
        <v>489012.0</v>
      </c>
      <c r="H15" s="206">
        <v>388614.0</v>
      </c>
      <c r="I15" s="206">
        <v>100398.0</v>
      </c>
      <c r="J15" s="206">
        <v>658935.0</v>
      </c>
      <c r="K15" s="206">
        <v>528615.0</v>
      </c>
      <c r="L15" s="206">
        <v>130320.0</v>
      </c>
      <c r="M15" s="206">
        <v>718720.0</v>
      </c>
      <c r="N15" s="206">
        <v>590417.0</v>
      </c>
      <c r="O15" s="206">
        <v>128303.0</v>
      </c>
      <c r="P15" s="206">
        <v>718592.0</v>
      </c>
      <c r="Q15" s="206">
        <v>613849.0</v>
      </c>
      <c r="R15" s="206">
        <v>104743.0</v>
      </c>
    </row>
    <row r="16">
      <c r="A16" s="84">
        <v>15.0</v>
      </c>
      <c r="B16" s="198" t="s">
        <v>104</v>
      </c>
      <c r="C16" s="206">
        <v>1395191.0</v>
      </c>
      <c r="D16" s="206">
        <f t="shared" ref="D16:F16" si="13">SUM(G16,J16,M16,P16)</f>
        <v>315460</v>
      </c>
      <c r="E16" s="206">
        <f t="shared" si="13"/>
        <v>298936</v>
      </c>
      <c r="F16" s="206">
        <f t="shared" si="13"/>
        <v>16524</v>
      </c>
      <c r="G16" s="206">
        <v>54140.0</v>
      </c>
      <c r="H16" s="206">
        <v>50118.0</v>
      </c>
      <c r="I16" s="206">
        <v>4022.0</v>
      </c>
      <c r="J16" s="206">
        <v>84614.0</v>
      </c>
      <c r="K16" s="206">
        <v>79194.0</v>
      </c>
      <c r="L16" s="206">
        <v>5420.0</v>
      </c>
      <c r="M16" s="206">
        <v>90515.0</v>
      </c>
      <c r="N16" s="206">
        <v>86907.0</v>
      </c>
      <c r="O16" s="206">
        <v>3608.0</v>
      </c>
      <c r="P16" s="206">
        <v>86191.0</v>
      </c>
      <c r="Q16" s="206">
        <v>82717.0</v>
      </c>
      <c r="R16" s="206">
        <v>3474.0</v>
      </c>
    </row>
    <row r="17">
      <c r="A17" s="84">
        <v>16.0</v>
      </c>
      <c r="B17" s="198" t="s">
        <v>106</v>
      </c>
      <c r="C17" s="206">
        <v>1789734.0</v>
      </c>
      <c r="D17" s="206">
        <f t="shared" ref="D17:F17" si="14">SUM(G17,J17,M17,P17)</f>
        <v>396457</v>
      </c>
      <c r="E17" s="206">
        <f t="shared" si="14"/>
        <v>340229</v>
      </c>
      <c r="F17" s="206">
        <f t="shared" si="14"/>
        <v>56228</v>
      </c>
      <c r="G17" s="206">
        <v>78146.0</v>
      </c>
      <c r="H17" s="206">
        <v>66482.0</v>
      </c>
      <c r="I17" s="206">
        <v>11664.0</v>
      </c>
      <c r="J17" s="206">
        <v>102656.0</v>
      </c>
      <c r="K17" s="206">
        <v>86301.0</v>
      </c>
      <c r="L17" s="206">
        <v>16355.0</v>
      </c>
      <c r="M17" s="206">
        <v>114184.0</v>
      </c>
      <c r="N17" s="206">
        <v>99225.0</v>
      </c>
      <c r="O17" s="206">
        <v>14959.0</v>
      </c>
      <c r="P17" s="206">
        <v>101471.0</v>
      </c>
      <c r="Q17" s="206">
        <v>88221.0</v>
      </c>
      <c r="R17" s="206">
        <v>13250.0</v>
      </c>
    </row>
    <row r="18">
      <c r="A18" s="84">
        <v>17.0</v>
      </c>
      <c r="B18" s="198" t="s">
        <v>108</v>
      </c>
      <c r="C18" s="206">
        <v>1.2646857E7</v>
      </c>
      <c r="D18" s="206">
        <f t="shared" ref="D18:F18" si="15">SUM(G18,J18,M18,P18)</f>
        <v>2999342</v>
      </c>
      <c r="E18" s="206">
        <f t="shared" si="15"/>
        <v>2722170</v>
      </c>
      <c r="F18" s="206">
        <f t="shared" si="15"/>
        <v>277172</v>
      </c>
      <c r="G18" s="206">
        <v>569016.0</v>
      </c>
      <c r="H18" s="206">
        <v>514702.0</v>
      </c>
      <c r="I18" s="206">
        <v>54314.0</v>
      </c>
      <c r="J18" s="206">
        <v>781207.0</v>
      </c>
      <c r="K18" s="206">
        <v>705031.0</v>
      </c>
      <c r="L18" s="206">
        <v>76176.0</v>
      </c>
      <c r="M18" s="206">
        <v>830610.0</v>
      </c>
      <c r="N18" s="206">
        <v>750828.0</v>
      </c>
      <c r="O18" s="206">
        <v>79782.0</v>
      </c>
      <c r="P18" s="206">
        <v>818509.0</v>
      </c>
      <c r="Q18" s="206">
        <v>751609.0</v>
      </c>
      <c r="R18" s="206">
        <v>66900.0</v>
      </c>
    </row>
    <row r="19">
      <c r="A19" s="84">
        <v>18.0</v>
      </c>
      <c r="B19" s="198" t="s">
        <v>110</v>
      </c>
      <c r="C19" s="206">
        <v>6655804.0</v>
      </c>
      <c r="D19" s="206">
        <f t="shared" ref="D19:F19" si="16">SUM(G19,J19,M19,P19)</f>
        <v>1540747</v>
      </c>
      <c r="E19" s="206">
        <f t="shared" si="16"/>
        <v>1383734</v>
      </c>
      <c r="F19" s="206">
        <f t="shared" si="16"/>
        <v>157013</v>
      </c>
      <c r="G19" s="206">
        <v>314463.0</v>
      </c>
      <c r="H19" s="206">
        <v>279436.0</v>
      </c>
      <c r="I19" s="206">
        <v>35027.0</v>
      </c>
      <c r="J19" s="206">
        <v>391359.0</v>
      </c>
      <c r="K19" s="206">
        <v>345706.0</v>
      </c>
      <c r="L19" s="206">
        <v>45653.0</v>
      </c>
      <c r="M19" s="206">
        <v>418002.0</v>
      </c>
      <c r="N19" s="206">
        <v>376572.0</v>
      </c>
      <c r="O19" s="206">
        <v>41430.0</v>
      </c>
      <c r="P19" s="206">
        <v>416923.0</v>
      </c>
      <c r="Q19" s="206">
        <v>382020.0</v>
      </c>
      <c r="R19" s="206">
        <v>34903.0</v>
      </c>
    </row>
    <row r="20">
      <c r="A20" s="84">
        <v>19.0</v>
      </c>
      <c r="B20" s="198" t="s">
        <v>112</v>
      </c>
      <c r="C20" s="206">
        <v>3138332.0</v>
      </c>
      <c r="D20" s="206">
        <f t="shared" ref="D20:F20" si="17">SUM(G20,J20,M20,P20)</f>
        <v>696264</v>
      </c>
      <c r="E20" s="206">
        <f t="shared" si="17"/>
        <v>652756</v>
      </c>
      <c r="F20" s="206">
        <f t="shared" si="17"/>
        <v>43508</v>
      </c>
      <c r="G20" s="206">
        <v>150131.0</v>
      </c>
      <c r="H20" s="206">
        <v>140683.0</v>
      </c>
      <c r="I20" s="206">
        <v>9448.0</v>
      </c>
      <c r="J20" s="206">
        <v>173243.0</v>
      </c>
      <c r="K20" s="206">
        <v>161048.0</v>
      </c>
      <c r="L20" s="206">
        <v>12195.0</v>
      </c>
      <c r="M20" s="206">
        <v>190040.0</v>
      </c>
      <c r="N20" s="206">
        <v>177546.0</v>
      </c>
      <c r="O20" s="206">
        <v>12494.0</v>
      </c>
      <c r="P20" s="206">
        <v>182850.0</v>
      </c>
      <c r="Q20" s="206">
        <v>173479.0</v>
      </c>
      <c r="R20" s="206">
        <v>9371.0</v>
      </c>
    </row>
    <row r="21">
      <c r="A21" s="84">
        <v>20.0</v>
      </c>
      <c r="B21" s="198" t="s">
        <v>114</v>
      </c>
      <c r="C21" s="206">
        <v>2875459.0</v>
      </c>
      <c r="D21" s="206">
        <f t="shared" ref="D21:F21" si="18">SUM(G21,J21,M21,P21)</f>
        <v>647897</v>
      </c>
      <c r="E21" s="206">
        <f t="shared" si="18"/>
        <v>566298</v>
      </c>
      <c r="F21" s="206">
        <f t="shared" si="18"/>
        <v>81599</v>
      </c>
      <c r="G21" s="206">
        <v>139080.0</v>
      </c>
      <c r="H21" s="206">
        <v>120219.0</v>
      </c>
      <c r="I21" s="206">
        <v>18861.0</v>
      </c>
      <c r="J21" s="206">
        <v>164024.0</v>
      </c>
      <c r="K21" s="206">
        <v>141329.0</v>
      </c>
      <c r="L21" s="206">
        <v>22695.0</v>
      </c>
      <c r="M21" s="206">
        <v>178822.0</v>
      </c>
      <c r="N21" s="206">
        <v>156611.0</v>
      </c>
      <c r="O21" s="206">
        <v>22211.0</v>
      </c>
      <c r="P21" s="206">
        <v>165971.0</v>
      </c>
      <c r="Q21" s="206">
        <v>148139.0</v>
      </c>
      <c r="R21" s="206">
        <v>17832.0</v>
      </c>
    </row>
    <row r="22">
      <c r="A22" s="84">
        <v>21.0</v>
      </c>
      <c r="B22" s="198" t="s">
        <v>116</v>
      </c>
      <c r="C22" s="206">
        <v>4416344.0</v>
      </c>
      <c r="D22" s="206">
        <f t="shared" ref="D22:F22" si="19">SUM(G22,J22,M22,P22)</f>
        <v>1019213</v>
      </c>
      <c r="E22" s="206">
        <f t="shared" si="19"/>
        <v>946887</v>
      </c>
      <c r="F22" s="206">
        <f t="shared" si="19"/>
        <v>72326</v>
      </c>
      <c r="G22" s="206">
        <v>202255.0</v>
      </c>
      <c r="H22" s="206">
        <v>187192.0</v>
      </c>
      <c r="I22" s="206">
        <v>15063.0</v>
      </c>
      <c r="J22" s="206">
        <v>254296.0</v>
      </c>
      <c r="K22" s="206">
        <v>233459.0</v>
      </c>
      <c r="L22" s="206">
        <v>20837.0</v>
      </c>
      <c r="M22" s="206">
        <v>277436.0</v>
      </c>
      <c r="N22" s="206">
        <v>257650.0</v>
      </c>
      <c r="O22" s="206">
        <v>19786.0</v>
      </c>
      <c r="P22" s="206">
        <v>285226.0</v>
      </c>
      <c r="Q22" s="206">
        <v>268586.0</v>
      </c>
      <c r="R22" s="206">
        <v>16640.0</v>
      </c>
    </row>
    <row r="23">
      <c r="A23" s="84">
        <v>22.0</v>
      </c>
      <c r="B23" s="198" t="s">
        <v>118</v>
      </c>
      <c r="C23" s="206">
        <v>4555079.0</v>
      </c>
      <c r="D23" s="206">
        <f t="shared" ref="D23:F23" si="20">SUM(G23,J23,M23,P23)</f>
        <v>1083362</v>
      </c>
      <c r="E23" s="206">
        <f t="shared" si="20"/>
        <v>975177</v>
      </c>
      <c r="F23" s="206">
        <f t="shared" si="20"/>
        <v>108185</v>
      </c>
      <c r="G23" s="206">
        <v>207802.0</v>
      </c>
      <c r="H23" s="206">
        <v>185663.0</v>
      </c>
      <c r="I23" s="206">
        <v>22139.0</v>
      </c>
      <c r="J23" s="206">
        <v>292695.0</v>
      </c>
      <c r="K23" s="206">
        <v>262614.0</v>
      </c>
      <c r="L23" s="206">
        <v>30081.0</v>
      </c>
      <c r="M23" s="206">
        <v>300392.0</v>
      </c>
      <c r="N23" s="206">
        <v>269125.0</v>
      </c>
      <c r="O23" s="206">
        <v>31267.0</v>
      </c>
      <c r="P23" s="206">
        <v>282473.0</v>
      </c>
      <c r="Q23" s="206">
        <v>257775.0</v>
      </c>
      <c r="R23" s="206">
        <v>24698.0</v>
      </c>
    </row>
    <row r="24">
      <c r="A24" s="84">
        <v>23.0</v>
      </c>
      <c r="B24" s="198" t="s">
        <v>120</v>
      </c>
      <c r="C24" s="206">
        <v>1342021.0</v>
      </c>
      <c r="D24" s="206">
        <f t="shared" ref="D24:F24" si="21">SUM(G24,J24,M24,P24)</f>
        <v>294426</v>
      </c>
      <c r="E24" s="206">
        <f t="shared" si="21"/>
        <v>267349</v>
      </c>
      <c r="F24" s="206">
        <f t="shared" si="21"/>
        <v>27077</v>
      </c>
      <c r="G24" s="206">
        <v>51059.0</v>
      </c>
      <c r="H24" s="206">
        <v>45943.0</v>
      </c>
      <c r="I24" s="206">
        <v>5116.0</v>
      </c>
      <c r="J24" s="206">
        <v>73757.0</v>
      </c>
      <c r="K24" s="206">
        <v>65580.0</v>
      </c>
      <c r="L24" s="206">
        <v>8177.0</v>
      </c>
      <c r="M24" s="206">
        <v>79684.0</v>
      </c>
      <c r="N24" s="206">
        <v>73096.0</v>
      </c>
      <c r="O24" s="206">
        <v>6588.0</v>
      </c>
      <c r="P24" s="206">
        <v>89926.0</v>
      </c>
      <c r="Q24" s="206">
        <v>82730.0</v>
      </c>
      <c r="R24" s="206">
        <v>7196.0</v>
      </c>
    </row>
    <row r="25">
      <c r="A25" s="84">
        <v>24.0</v>
      </c>
      <c r="B25" s="198" t="s">
        <v>122</v>
      </c>
      <c r="C25" s="206">
        <v>6049675.0</v>
      </c>
      <c r="D25" s="206">
        <f t="shared" ref="D25:F25" si="22">SUM(G25,J25,M25,P25)</f>
        <v>1462210</v>
      </c>
      <c r="E25" s="206">
        <f t="shared" si="22"/>
        <v>1353177</v>
      </c>
      <c r="F25" s="206">
        <f t="shared" si="22"/>
        <v>109033</v>
      </c>
      <c r="G25" s="206">
        <v>258872.0</v>
      </c>
      <c r="H25" s="206">
        <v>238794.0</v>
      </c>
      <c r="I25" s="206">
        <v>20078.0</v>
      </c>
      <c r="J25" s="206">
        <v>374921.0</v>
      </c>
      <c r="K25" s="206">
        <v>342310.0</v>
      </c>
      <c r="L25" s="206">
        <v>32611.0</v>
      </c>
      <c r="M25" s="206">
        <v>407899.0</v>
      </c>
      <c r="N25" s="206">
        <v>375587.0</v>
      </c>
      <c r="O25" s="206">
        <v>32312.0</v>
      </c>
      <c r="P25" s="206">
        <v>420518.0</v>
      </c>
      <c r="Q25" s="206">
        <v>396486.0</v>
      </c>
      <c r="R25" s="206">
        <v>24032.0</v>
      </c>
    </row>
    <row r="26">
      <c r="A26" s="84">
        <v>25.0</v>
      </c>
      <c r="B26" s="198" t="s">
        <v>124</v>
      </c>
      <c r="C26" s="206">
        <v>6922305.0</v>
      </c>
      <c r="D26" s="206">
        <f t="shared" ref="D26:F26" si="23">SUM(G26,J26,M26,P26)</f>
        <v>1699371</v>
      </c>
      <c r="E26" s="206">
        <f t="shared" si="23"/>
        <v>1646720</v>
      </c>
      <c r="F26" s="206">
        <f t="shared" si="23"/>
        <v>52651</v>
      </c>
      <c r="G26" s="206">
        <v>345864.0</v>
      </c>
      <c r="H26" s="206">
        <v>333281.0</v>
      </c>
      <c r="I26" s="206">
        <v>12583.0</v>
      </c>
      <c r="J26" s="206">
        <v>444999.0</v>
      </c>
      <c r="K26" s="206">
        <v>429290.0</v>
      </c>
      <c r="L26" s="206">
        <v>15709.0</v>
      </c>
      <c r="M26" s="206">
        <v>440356.0</v>
      </c>
      <c r="N26" s="206">
        <v>428263.0</v>
      </c>
      <c r="O26" s="206">
        <v>12093.0</v>
      </c>
      <c r="P26" s="206">
        <v>468152.0</v>
      </c>
      <c r="Q26" s="206">
        <v>455886.0</v>
      </c>
      <c r="R26" s="206">
        <v>12266.0</v>
      </c>
    </row>
    <row r="27">
      <c r="A27" s="84">
        <v>26.0</v>
      </c>
      <c r="B27" s="198" t="s">
        <v>126</v>
      </c>
      <c r="C27" s="206">
        <v>9959489.0</v>
      </c>
      <c r="D27" s="206">
        <f t="shared" ref="D27:F27" si="24">SUM(G27,J27,M27,P27)</f>
        <v>2273219</v>
      </c>
      <c r="E27" s="206">
        <f t="shared" si="24"/>
        <v>2123101</v>
      </c>
      <c r="F27" s="206">
        <f t="shared" si="24"/>
        <v>150118</v>
      </c>
      <c r="G27" s="206">
        <v>461511.0</v>
      </c>
      <c r="H27" s="206">
        <v>428441.0</v>
      </c>
      <c r="I27" s="206">
        <v>33070.0</v>
      </c>
      <c r="J27" s="206">
        <v>575847.0</v>
      </c>
      <c r="K27" s="206">
        <v>532478.0</v>
      </c>
      <c r="L27" s="206">
        <v>43369.0</v>
      </c>
      <c r="M27" s="206">
        <v>593486.0</v>
      </c>
      <c r="N27" s="206">
        <v>555908.0</v>
      </c>
      <c r="O27" s="206">
        <v>37578.0</v>
      </c>
      <c r="P27" s="206">
        <v>642375.0</v>
      </c>
      <c r="Q27" s="206">
        <v>606274.0</v>
      </c>
      <c r="R27" s="206">
        <v>36101.0</v>
      </c>
    </row>
    <row r="28">
      <c r="A28" s="84">
        <v>27.0</v>
      </c>
      <c r="B28" s="198" t="s">
        <v>128</v>
      </c>
      <c r="C28" s="206">
        <v>5614768.0</v>
      </c>
      <c r="D28" s="206">
        <f t="shared" ref="D28:F28" si="25">SUM(G28,J28,M28,P28)</f>
        <v>1275274</v>
      </c>
      <c r="E28" s="206">
        <f t="shared" si="25"/>
        <v>1204081</v>
      </c>
      <c r="F28" s="206">
        <f t="shared" si="25"/>
        <v>71193</v>
      </c>
      <c r="G28" s="206">
        <v>242132.0</v>
      </c>
      <c r="H28" s="206">
        <v>227820.0</v>
      </c>
      <c r="I28" s="206">
        <v>14312.0</v>
      </c>
      <c r="J28" s="206">
        <v>334356.0</v>
      </c>
      <c r="K28" s="206">
        <v>313476.0</v>
      </c>
      <c r="L28" s="206">
        <v>20880.0</v>
      </c>
      <c r="M28" s="206">
        <v>360331.0</v>
      </c>
      <c r="N28" s="206">
        <v>340626.0</v>
      </c>
      <c r="O28" s="206">
        <v>19705.0</v>
      </c>
      <c r="P28" s="206">
        <v>338455.0</v>
      </c>
      <c r="Q28" s="206">
        <v>322159.0</v>
      </c>
      <c r="R28" s="206">
        <v>16296.0</v>
      </c>
    </row>
    <row r="29">
      <c r="A29" s="84">
        <v>28.0</v>
      </c>
      <c r="B29" s="198" t="s">
        <v>130</v>
      </c>
      <c r="C29" s="206">
        <v>2902113.0</v>
      </c>
      <c r="D29" s="206">
        <f t="shared" ref="D29:F29" si="26">SUM(G29,J29,M29,P29)</f>
        <v>685194</v>
      </c>
      <c r="E29" s="206">
        <f t="shared" si="26"/>
        <v>562277</v>
      </c>
      <c r="F29" s="206">
        <f t="shared" si="26"/>
        <v>122917</v>
      </c>
      <c r="G29" s="206">
        <v>137062.0</v>
      </c>
      <c r="H29" s="206">
        <v>108098.0</v>
      </c>
      <c r="I29" s="206">
        <v>28964.0</v>
      </c>
      <c r="J29" s="206">
        <v>171356.0</v>
      </c>
      <c r="K29" s="206">
        <v>136978.0</v>
      </c>
      <c r="L29" s="206">
        <v>34378.0</v>
      </c>
      <c r="M29" s="206">
        <v>189687.0</v>
      </c>
      <c r="N29" s="206">
        <v>159059.0</v>
      </c>
      <c r="O29" s="206">
        <v>30628.0</v>
      </c>
      <c r="P29" s="206">
        <v>187089.0</v>
      </c>
      <c r="Q29" s="206">
        <v>158142.0</v>
      </c>
      <c r="R29" s="206">
        <v>28947.0</v>
      </c>
    </row>
    <row r="30">
      <c r="A30" s="84">
        <v>29.0</v>
      </c>
      <c r="B30" s="198" t="s">
        <v>132</v>
      </c>
      <c r="C30" s="206">
        <v>6035976.0</v>
      </c>
      <c r="D30" s="206">
        <f t="shared" ref="D30:F30" si="27">SUM(G30,J30,M30,P30)</f>
        <v>1387840</v>
      </c>
      <c r="E30" s="206">
        <f t="shared" si="27"/>
        <v>1203696</v>
      </c>
      <c r="F30" s="206">
        <f t="shared" si="27"/>
        <v>184144</v>
      </c>
      <c r="G30" s="206">
        <v>269905.0</v>
      </c>
      <c r="H30" s="206">
        <v>229287.0</v>
      </c>
      <c r="I30" s="206">
        <v>40618.0</v>
      </c>
      <c r="J30" s="206">
        <v>366870.0</v>
      </c>
      <c r="K30" s="206">
        <v>311464.0</v>
      </c>
      <c r="L30" s="206">
        <v>55406.0</v>
      </c>
      <c r="M30" s="206">
        <v>377935.0</v>
      </c>
      <c r="N30" s="206">
        <v>331442.0</v>
      </c>
      <c r="O30" s="206">
        <v>46493.0</v>
      </c>
      <c r="P30" s="206">
        <v>373130.0</v>
      </c>
      <c r="Q30" s="206">
        <v>331503.0</v>
      </c>
      <c r="R30" s="206">
        <v>41627.0</v>
      </c>
    </row>
    <row r="31">
      <c r="A31" s="84">
        <v>30.0</v>
      </c>
      <c r="B31" s="198" t="s">
        <v>134</v>
      </c>
      <c r="C31" s="206">
        <v>1063595.0</v>
      </c>
      <c r="D31" s="206">
        <f t="shared" ref="D31:F31" si="28">SUM(G31,J31,M31,P31)</f>
        <v>230686</v>
      </c>
      <c r="E31" s="206">
        <f t="shared" si="28"/>
        <v>205836</v>
      </c>
      <c r="F31" s="206">
        <f t="shared" si="28"/>
        <v>24850</v>
      </c>
      <c r="G31" s="206">
        <v>45857.0</v>
      </c>
      <c r="H31" s="206">
        <v>41114.0</v>
      </c>
      <c r="I31" s="206">
        <v>4743.0</v>
      </c>
      <c r="J31" s="206">
        <v>61358.0</v>
      </c>
      <c r="K31" s="206">
        <v>53959.0</v>
      </c>
      <c r="L31" s="206">
        <v>7399.0</v>
      </c>
      <c r="M31" s="206">
        <v>64153.0</v>
      </c>
      <c r="N31" s="206">
        <v>57446.0</v>
      </c>
      <c r="O31" s="206">
        <v>6707.0</v>
      </c>
      <c r="P31" s="206">
        <v>59318.0</v>
      </c>
      <c r="Q31" s="206">
        <v>53317.0</v>
      </c>
      <c r="R31" s="206">
        <v>6001.0</v>
      </c>
    </row>
    <row r="32">
      <c r="A32" s="84">
        <v>31.0</v>
      </c>
      <c r="B32" s="198" t="s">
        <v>136</v>
      </c>
      <c r="C32" s="206">
        <v>1923866.0</v>
      </c>
      <c r="D32" s="206">
        <f t="shared" ref="D32:F32" si="29">SUM(G32,J32,M32,P32)</f>
        <v>431769</v>
      </c>
      <c r="E32" s="206">
        <f t="shared" si="29"/>
        <v>383868</v>
      </c>
      <c r="F32" s="206">
        <f t="shared" si="29"/>
        <v>47901</v>
      </c>
      <c r="G32" s="206">
        <v>92314.0</v>
      </c>
      <c r="H32" s="206">
        <v>81331.0</v>
      </c>
      <c r="I32" s="206">
        <v>10983.0</v>
      </c>
      <c r="J32" s="206">
        <v>111281.0</v>
      </c>
      <c r="K32" s="206">
        <v>97127.0</v>
      </c>
      <c r="L32" s="206">
        <v>14154.0</v>
      </c>
      <c r="M32" s="206">
        <v>120340.0</v>
      </c>
      <c r="N32" s="206">
        <v>107833.0</v>
      </c>
      <c r="O32" s="206">
        <v>12507.0</v>
      </c>
      <c r="P32" s="206">
        <v>107834.0</v>
      </c>
      <c r="Q32" s="206">
        <v>97577.0</v>
      </c>
      <c r="R32" s="206">
        <v>10257.0</v>
      </c>
    </row>
    <row r="33">
      <c r="A33" s="84">
        <v>32.0</v>
      </c>
      <c r="B33" s="198" t="s">
        <v>138</v>
      </c>
      <c r="C33" s="206">
        <v>3022441.0</v>
      </c>
      <c r="D33" s="206">
        <f t="shared" ref="D33:F33" si="30">SUM(G33,J33,M33,P33)</f>
        <v>712660</v>
      </c>
      <c r="E33" s="206">
        <f t="shared" si="30"/>
        <v>606801</v>
      </c>
      <c r="F33" s="206">
        <f t="shared" si="30"/>
        <v>105859</v>
      </c>
      <c r="G33" s="206">
        <v>123997.0</v>
      </c>
      <c r="H33" s="206">
        <v>104009.0</v>
      </c>
      <c r="I33" s="206">
        <v>19988.0</v>
      </c>
      <c r="J33" s="206">
        <v>194241.0</v>
      </c>
      <c r="K33" s="206">
        <v>163486.0</v>
      </c>
      <c r="L33" s="206">
        <v>30755.0</v>
      </c>
      <c r="M33" s="206">
        <v>201315.0</v>
      </c>
      <c r="N33" s="206">
        <v>170796.0</v>
      </c>
      <c r="O33" s="206">
        <v>30519.0</v>
      </c>
      <c r="P33" s="206">
        <v>193107.0</v>
      </c>
      <c r="Q33" s="206">
        <v>168510.0</v>
      </c>
      <c r="R33" s="206">
        <v>24597.0</v>
      </c>
    </row>
    <row r="34">
      <c r="A34" s="84">
        <v>33.0</v>
      </c>
      <c r="B34" s="198" t="s">
        <v>140</v>
      </c>
      <c r="C34" s="206">
        <v>1356149.0</v>
      </c>
      <c r="D34" s="206">
        <f t="shared" ref="D34:F34" si="31">SUM(G34,J34,M34,P34)</f>
        <v>307439</v>
      </c>
      <c r="E34" s="206">
        <f t="shared" si="31"/>
        <v>284623</v>
      </c>
      <c r="F34" s="206">
        <f t="shared" si="31"/>
        <v>22816</v>
      </c>
      <c r="G34" s="206">
        <v>60050.0</v>
      </c>
      <c r="H34" s="206">
        <v>55837.0</v>
      </c>
      <c r="I34" s="206">
        <v>4213.0</v>
      </c>
      <c r="J34" s="206">
        <v>74432.0</v>
      </c>
      <c r="K34" s="206">
        <v>67546.0</v>
      </c>
      <c r="L34" s="206">
        <v>6886.0</v>
      </c>
      <c r="M34" s="206">
        <v>79347.0</v>
      </c>
      <c r="N34" s="206">
        <v>73546.0</v>
      </c>
      <c r="O34" s="206">
        <v>5801.0</v>
      </c>
      <c r="P34" s="206">
        <v>93610.0</v>
      </c>
      <c r="Q34" s="206">
        <v>87694.0</v>
      </c>
      <c r="R34" s="206">
        <v>5916.0</v>
      </c>
    </row>
    <row r="35">
      <c r="A35" s="84">
        <v>34.0</v>
      </c>
      <c r="B35" s="198" t="s">
        <v>143</v>
      </c>
      <c r="C35" s="206">
        <v>9129337.0</v>
      </c>
      <c r="D35" s="206">
        <f t="shared" ref="D35:F35" si="32">SUM(G35,J35,M35,P35)</f>
        <v>2141880</v>
      </c>
      <c r="E35" s="206">
        <f t="shared" si="32"/>
        <v>1923657</v>
      </c>
      <c r="F35" s="206">
        <f t="shared" si="32"/>
        <v>218223</v>
      </c>
      <c r="G35" s="206">
        <v>380202.0</v>
      </c>
      <c r="H35" s="206">
        <v>341229.0</v>
      </c>
      <c r="I35" s="206">
        <v>38973.0</v>
      </c>
      <c r="J35" s="206">
        <v>524814.0</v>
      </c>
      <c r="K35" s="206">
        <v>463628.0</v>
      </c>
      <c r="L35" s="206">
        <v>61186.0</v>
      </c>
      <c r="M35" s="206">
        <v>597225.0</v>
      </c>
      <c r="N35" s="206">
        <v>532067.0</v>
      </c>
      <c r="O35" s="206">
        <v>65158.0</v>
      </c>
      <c r="P35" s="206">
        <v>639639.0</v>
      </c>
      <c r="Q35" s="206">
        <v>586733.0</v>
      </c>
      <c r="R35" s="206">
        <v>52906.0</v>
      </c>
    </row>
    <row r="36">
      <c r="A36" s="84">
        <v>35.0</v>
      </c>
      <c r="B36" s="198" t="s">
        <v>145</v>
      </c>
      <c r="C36" s="206">
        <v>2073219.0</v>
      </c>
      <c r="D36" s="206">
        <f t="shared" ref="D36:F36" si="33">SUM(G36,J36,M36,P36)</f>
        <v>463790</v>
      </c>
      <c r="E36" s="206">
        <f t="shared" si="33"/>
        <v>405602</v>
      </c>
      <c r="F36" s="206">
        <f t="shared" si="33"/>
        <v>58188</v>
      </c>
      <c r="G36" s="206">
        <v>94891.0</v>
      </c>
      <c r="H36" s="206">
        <v>81877.0</v>
      </c>
      <c r="I36" s="206">
        <v>13014.0</v>
      </c>
      <c r="J36" s="206">
        <v>120088.0</v>
      </c>
      <c r="K36" s="206">
        <v>105874.0</v>
      </c>
      <c r="L36" s="206">
        <v>14214.0</v>
      </c>
      <c r="M36" s="206">
        <v>127850.0</v>
      </c>
      <c r="N36" s="206">
        <v>111232.0</v>
      </c>
      <c r="O36" s="206">
        <v>16618.0</v>
      </c>
      <c r="P36" s="206">
        <v>120961.0</v>
      </c>
      <c r="Q36" s="206">
        <v>106619.0</v>
      </c>
      <c r="R36" s="206">
        <v>14342.0</v>
      </c>
    </row>
    <row r="37">
      <c r="A37" s="84">
        <v>36.0</v>
      </c>
      <c r="B37" s="198" t="s">
        <v>147</v>
      </c>
      <c r="C37" s="206">
        <v>1.9878007E7</v>
      </c>
      <c r="D37" s="206">
        <f t="shared" ref="D37:F37" si="34">SUM(G37,J37,M37,P37)</f>
        <v>4821583</v>
      </c>
      <c r="E37" s="206">
        <f t="shared" si="34"/>
        <v>4507303</v>
      </c>
      <c r="F37" s="206">
        <f t="shared" si="34"/>
        <v>314280</v>
      </c>
      <c r="G37" s="206">
        <v>919689.0</v>
      </c>
      <c r="H37" s="206">
        <v>864481.0</v>
      </c>
      <c r="I37" s="206">
        <v>55208.0</v>
      </c>
      <c r="J37" s="206">
        <v>1304863.0</v>
      </c>
      <c r="K37" s="206">
        <v>1205332.0</v>
      </c>
      <c r="L37" s="206">
        <v>99531.0</v>
      </c>
      <c r="M37" s="206">
        <v>1278073.0</v>
      </c>
      <c r="N37" s="206">
        <v>1192382.0</v>
      </c>
      <c r="O37" s="206">
        <v>85691.0</v>
      </c>
      <c r="P37" s="206">
        <v>1318958.0</v>
      </c>
      <c r="Q37" s="206">
        <v>1245108.0</v>
      </c>
      <c r="R37" s="206">
        <v>73850.0</v>
      </c>
    </row>
    <row r="38">
      <c r="A38" s="84">
        <v>37.0</v>
      </c>
      <c r="B38" s="198" t="s">
        <v>149</v>
      </c>
      <c r="C38" s="206">
        <v>1.0168317E7</v>
      </c>
      <c r="D38" s="206">
        <f t="shared" ref="D38:F38" si="35">SUM(G38,J38,M38,P38)</f>
        <v>2439724</v>
      </c>
      <c r="E38" s="206">
        <f t="shared" si="35"/>
        <v>2079288</v>
      </c>
      <c r="F38" s="206">
        <f t="shared" si="35"/>
        <v>360436</v>
      </c>
      <c r="G38" s="206">
        <v>464078.0</v>
      </c>
      <c r="H38" s="206">
        <v>396523.0</v>
      </c>
      <c r="I38" s="206">
        <v>67555.0</v>
      </c>
      <c r="J38" s="206">
        <v>620044.0</v>
      </c>
      <c r="K38" s="206">
        <v>517626.0</v>
      </c>
      <c r="L38" s="206">
        <v>102418.0</v>
      </c>
      <c r="M38" s="206">
        <v>665194.0</v>
      </c>
      <c r="N38" s="206">
        <v>564410.0</v>
      </c>
      <c r="O38" s="206">
        <v>100784.0</v>
      </c>
      <c r="P38" s="206">
        <v>690408.0</v>
      </c>
      <c r="Q38" s="206">
        <v>600729.0</v>
      </c>
      <c r="R38" s="206">
        <v>89679.0</v>
      </c>
    </row>
    <row r="39">
      <c r="A39" s="84">
        <v>38.0</v>
      </c>
      <c r="B39" s="198" t="s">
        <v>152</v>
      </c>
      <c r="C39" s="206">
        <v>756614.0</v>
      </c>
      <c r="D39" s="206">
        <f t="shared" ref="D39:F39" si="36">SUM(G39,J39,M39,P39)</f>
        <v>169583</v>
      </c>
      <c r="E39" s="206">
        <f t="shared" si="36"/>
        <v>154904</v>
      </c>
      <c r="F39" s="206">
        <f t="shared" si="36"/>
        <v>14679</v>
      </c>
      <c r="G39" s="206">
        <v>40312.0</v>
      </c>
      <c r="H39" s="206">
        <v>36428.0</v>
      </c>
      <c r="I39" s="206">
        <v>3884.0</v>
      </c>
      <c r="J39" s="206">
        <v>46340.0</v>
      </c>
      <c r="K39" s="206">
        <v>41596.0</v>
      </c>
      <c r="L39" s="206">
        <v>4744.0</v>
      </c>
      <c r="M39" s="206">
        <v>44011.0</v>
      </c>
      <c r="N39" s="206">
        <v>41156.0</v>
      </c>
      <c r="O39" s="206">
        <v>2855.0</v>
      </c>
      <c r="P39" s="206">
        <v>38920.0</v>
      </c>
      <c r="Q39" s="206">
        <v>35724.0</v>
      </c>
      <c r="R39" s="206">
        <v>3196.0</v>
      </c>
    </row>
    <row r="40">
      <c r="A40" s="84">
        <v>39.0</v>
      </c>
      <c r="B40" s="198" t="s">
        <v>154</v>
      </c>
      <c r="C40" s="206">
        <v>1.1601893E7</v>
      </c>
      <c r="D40" s="206">
        <f t="shared" ref="D40:F40" si="37">SUM(G40,J40,M40,P40)</f>
        <v>2652856</v>
      </c>
      <c r="E40" s="206">
        <f t="shared" si="37"/>
        <v>2450072</v>
      </c>
      <c r="F40" s="206">
        <f t="shared" si="37"/>
        <v>202784</v>
      </c>
      <c r="G40" s="206">
        <v>519559.0</v>
      </c>
      <c r="H40" s="206">
        <v>475267.0</v>
      </c>
      <c r="I40" s="206">
        <v>44292.0</v>
      </c>
      <c r="J40" s="206">
        <v>684435.0</v>
      </c>
      <c r="K40" s="206">
        <v>623662.0</v>
      </c>
      <c r="L40" s="206">
        <v>60773.0</v>
      </c>
      <c r="M40" s="206">
        <v>710810.0</v>
      </c>
      <c r="N40" s="206">
        <v>659165.0</v>
      </c>
      <c r="O40" s="206">
        <v>51645.0</v>
      </c>
      <c r="P40" s="206">
        <v>738052.0</v>
      </c>
      <c r="Q40" s="206">
        <v>691978.0</v>
      </c>
      <c r="R40" s="206">
        <v>46074.0</v>
      </c>
    </row>
    <row r="41">
      <c r="A41" s="84">
        <v>40.0</v>
      </c>
      <c r="B41" s="198" t="s">
        <v>156</v>
      </c>
      <c r="C41" s="206">
        <v>3869212.0</v>
      </c>
      <c r="D41" s="206">
        <f t="shared" ref="D41:F41" si="38">SUM(G41,J41,M41,P41)</f>
        <v>888508</v>
      </c>
      <c r="E41" s="206">
        <f t="shared" si="38"/>
        <v>707316</v>
      </c>
      <c r="F41" s="206">
        <f t="shared" si="38"/>
        <v>181192</v>
      </c>
      <c r="G41" s="206">
        <v>179800.0</v>
      </c>
      <c r="H41" s="206">
        <v>138234.0</v>
      </c>
      <c r="I41" s="206">
        <v>41566.0</v>
      </c>
      <c r="J41" s="206">
        <v>235249.0</v>
      </c>
      <c r="K41" s="206">
        <v>182617.0</v>
      </c>
      <c r="L41" s="206">
        <v>52632.0</v>
      </c>
      <c r="M41" s="206">
        <v>246181.0</v>
      </c>
      <c r="N41" s="206">
        <v>198465.0</v>
      </c>
      <c r="O41" s="206">
        <v>47716.0</v>
      </c>
      <c r="P41" s="206">
        <v>227278.0</v>
      </c>
      <c r="Q41" s="206">
        <v>188000.0</v>
      </c>
      <c r="R41" s="206">
        <v>39278.0</v>
      </c>
    </row>
    <row r="42">
      <c r="A42" s="84">
        <v>41.0</v>
      </c>
      <c r="B42" s="198" t="s">
        <v>158</v>
      </c>
      <c r="C42" s="206">
        <v>4167351.0</v>
      </c>
      <c r="D42" s="206">
        <f t="shared" ref="D42:F42" si="39">SUM(G42,J42,M42,P42)</f>
        <v>979817</v>
      </c>
      <c r="E42" s="206">
        <f t="shared" si="39"/>
        <v>895344</v>
      </c>
      <c r="F42" s="206">
        <f t="shared" si="39"/>
        <v>84473</v>
      </c>
      <c r="G42" s="206">
        <v>180323.0</v>
      </c>
      <c r="H42" s="206">
        <v>164533.0</v>
      </c>
      <c r="I42" s="206">
        <v>15790.0</v>
      </c>
      <c r="J42" s="206">
        <v>262729.0</v>
      </c>
      <c r="K42" s="206">
        <v>237248.0</v>
      </c>
      <c r="L42" s="206">
        <v>25481.0</v>
      </c>
      <c r="M42" s="206">
        <v>282425.0</v>
      </c>
      <c r="N42" s="206">
        <v>258232.0</v>
      </c>
      <c r="O42" s="206">
        <v>24193.0</v>
      </c>
      <c r="P42" s="206">
        <v>254340.0</v>
      </c>
      <c r="Q42" s="206">
        <v>235331.0</v>
      </c>
      <c r="R42" s="206">
        <v>19009.0</v>
      </c>
    </row>
    <row r="43">
      <c r="A43" s="84">
        <v>42.0</v>
      </c>
      <c r="B43" s="198" t="s">
        <v>160</v>
      </c>
      <c r="C43" s="206">
        <v>1.2771301E7</v>
      </c>
      <c r="D43" s="206">
        <f t="shared" ref="D43:F43" si="40">SUM(G43,J43,M43,P43)</f>
        <v>2906081</v>
      </c>
      <c r="E43" s="206">
        <f t="shared" si="40"/>
        <v>2707222</v>
      </c>
      <c r="F43" s="206">
        <f t="shared" si="40"/>
        <v>198859</v>
      </c>
      <c r="G43" s="206">
        <v>558702.0</v>
      </c>
      <c r="H43" s="206">
        <v>517322.0</v>
      </c>
      <c r="I43" s="206">
        <v>41380.0</v>
      </c>
      <c r="J43" s="206">
        <v>752954.0</v>
      </c>
      <c r="K43" s="206">
        <v>693574.0</v>
      </c>
      <c r="L43" s="206">
        <v>59380.0</v>
      </c>
      <c r="M43" s="206">
        <v>771158.0</v>
      </c>
      <c r="N43" s="206">
        <v>721905.0</v>
      </c>
      <c r="O43" s="206">
        <v>49253.0</v>
      </c>
      <c r="P43" s="206">
        <v>823267.0</v>
      </c>
      <c r="Q43" s="206">
        <v>774421.0</v>
      </c>
      <c r="R43" s="206">
        <v>48846.0</v>
      </c>
    </row>
    <row r="44">
      <c r="A44" s="84">
        <v>44.0</v>
      </c>
      <c r="B44" s="198" t="s">
        <v>162</v>
      </c>
      <c r="C44" s="206">
        <v>1075869.0</v>
      </c>
      <c r="D44" s="206">
        <f t="shared" ref="D44:F44" si="41">SUM(G44,J44,M44,P44)</f>
        <v>257711</v>
      </c>
      <c r="E44" s="206">
        <f t="shared" si="41"/>
        <v>243806</v>
      </c>
      <c r="F44" s="206">
        <f t="shared" si="41"/>
        <v>13905</v>
      </c>
      <c r="G44" s="206">
        <v>55462.0</v>
      </c>
      <c r="H44" s="206">
        <v>52272.0</v>
      </c>
      <c r="I44" s="206">
        <v>3190.0</v>
      </c>
      <c r="J44" s="206">
        <v>65723.0</v>
      </c>
      <c r="K44" s="206">
        <v>61571.0</v>
      </c>
      <c r="L44" s="206">
        <v>4152.0</v>
      </c>
      <c r="M44" s="206">
        <v>64997.0</v>
      </c>
      <c r="N44" s="206">
        <v>62145.0</v>
      </c>
      <c r="O44" s="206">
        <v>2852.0</v>
      </c>
      <c r="P44" s="206">
        <v>71529.0</v>
      </c>
      <c r="Q44" s="206">
        <v>67818.0</v>
      </c>
      <c r="R44" s="206">
        <v>3711.0</v>
      </c>
    </row>
    <row r="45">
      <c r="A45" s="84">
        <v>45.0</v>
      </c>
      <c r="B45" s="198" t="s">
        <v>164</v>
      </c>
      <c r="C45" s="206">
        <v>4984554.0</v>
      </c>
      <c r="D45" s="206">
        <f t="shared" ref="D45:F45" si="42">SUM(G45,J45,M45,P45)</f>
        <v>1159842</v>
      </c>
      <c r="E45" s="206">
        <f t="shared" si="42"/>
        <v>993407</v>
      </c>
      <c r="F45" s="206">
        <f t="shared" si="42"/>
        <v>166435</v>
      </c>
      <c r="G45" s="206">
        <v>217095.0</v>
      </c>
      <c r="H45" s="206">
        <v>183360.0</v>
      </c>
      <c r="I45" s="206">
        <v>33735.0</v>
      </c>
      <c r="J45" s="206">
        <v>299588.0</v>
      </c>
      <c r="K45" s="206">
        <v>252795.0</v>
      </c>
      <c r="L45" s="206">
        <v>46793.0</v>
      </c>
      <c r="M45" s="206">
        <v>316466.0</v>
      </c>
      <c r="N45" s="206">
        <v>271674.0</v>
      </c>
      <c r="O45" s="206">
        <v>44792.0</v>
      </c>
      <c r="P45" s="206">
        <v>326693.0</v>
      </c>
      <c r="Q45" s="206">
        <v>285578.0</v>
      </c>
      <c r="R45" s="206">
        <v>41115.0</v>
      </c>
    </row>
    <row r="46">
      <c r="A46" s="84">
        <v>46.0</v>
      </c>
      <c r="B46" s="198" t="s">
        <v>166</v>
      </c>
      <c r="C46" s="206">
        <v>865054.0</v>
      </c>
      <c r="D46" s="206">
        <f t="shared" ref="D46:F46" si="43">SUM(G46,J46,M46,P46)</f>
        <v>185270</v>
      </c>
      <c r="E46" s="206">
        <f t="shared" si="43"/>
        <v>159844</v>
      </c>
      <c r="F46" s="206">
        <f t="shared" si="43"/>
        <v>25426</v>
      </c>
      <c r="G46" s="206">
        <v>39456.0</v>
      </c>
      <c r="H46" s="206">
        <v>33058.0</v>
      </c>
      <c r="I46" s="206">
        <v>6398.0</v>
      </c>
      <c r="J46" s="206">
        <v>48155.0</v>
      </c>
      <c r="K46" s="206">
        <v>40675.0</v>
      </c>
      <c r="L46" s="206">
        <v>7480.0</v>
      </c>
      <c r="M46" s="206">
        <v>51070.0</v>
      </c>
      <c r="N46" s="206">
        <v>44376.0</v>
      </c>
      <c r="O46" s="206">
        <v>6694.0</v>
      </c>
      <c r="P46" s="206">
        <v>46589.0</v>
      </c>
      <c r="Q46" s="206">
        <v>41735.0</v>
      </c>
      <c r="R46" s="206">
        <v>4854.0</v>
      </c>
    </row>
    <row r="47">
      <c r="A47" s="84">
        <v>47.0</v>
      </c>
      <c r="B47" s="198" t="s">
        <v>168</v>
      </c>
      <c r="C47" s="206">
        <v>6756567.0</v>
      </c>
      <c r="D47" s="206">
        <f t="shared" ref="D47:F47" si="44">SUM(G47,J47,M47,P47)</f>
        <v>1608219</v>
      </c>
      <c r="E47" s="206">
        <f t="shared" si="44"/>
        <v>1400268</v>
      </c>
      <c r="F47" s="206">
        <f t="shared" si="44"/>
        <v>207951</v>
      </c>
      <c r="G47" s="206">
        <v>308044.0</v>
      </c>
      <c r="H47" s="206">
        <v>266448.0</v>
      </c>
      <c r="I47" s="206">
        <v>41596.0</v>
      </c>
      <c r="J47" s="206">
        <v>421961.0</v>
      </c>
      <c r="K47" s="206">
        <v>364030.0</v>
      </c>
      <c r="L47" s="206">
        <v>57931.0</v>
      </c>
      <c r="M47" s="206">
        <v>432595.0</v>
      </c>
      <c r="N47" s="206">
        <v>377510.0</v>
      </c>
      <c r="O47" s="206">
        <v>55085.0</v>
      </c>
      <c r="P47" s="206">
        <v>445619.0</v>
      </c>
      <c r="Q47" s="206">
        <v>392280.0</v>
      </c>
      <c r="R47" s="206">
        <v>53339.0</v>
      </c>
    </row>
    <row r="48">
      <c r="A48" s="84">
        <v>48.0</v>
      </c>
      <c r="B48" s="198" t="s">
        <v>170</v>
      </c>
      <c r="C48" s="206">
        <v>2.8410863E7</v>
      </c>
      <c r="D48" s="206">
        <f t="shared" ref="D48:F48" si="45">SUM(G48,J48,M48,P48)</f>
        <v>6921126</v>
      </c>
      <c r="E48" s="206">
        <f t="shared" si="45"/>
        <v>5257792</v>
      </c>
      <c r="F48" s="206">
        <f t="shared" si="45"/>
        <v>1663334</v>
      </c>
      <c r="G48" s="206">
        <v>1342034.0</v>
      </c>
      <c r="H48" s="206">
        <v>971652.0</v>
      </c>
      <c r="I48" s="206">
        <v>370382.0</v>
      </c>
      <c r="J48" s="206">
        <v>1843969.0</v>
      </c>
      <c r="K48" s="206">
        <v>1368755.0</v>
      </c>
      <c r="L48" s="206">
        <v>475214.0</v>
      </c>
      <c r="M48" s="206">
        <v>1956780.0</v>
      </c>
      <c r="N48" s="206">
        <v>1497486.0</v>
      </c>
      <c r="O48" s="206">
        <v>459294.0</v>
      </c>
      <c r="P48" s="206">
        <v>1778343.0</v>
      </c>
      <c r="Q48" s="206">
        <v>1419899.0</v>
      </c>
      <c r="R48" s="206">
        <v>358444.0</v>
      </c>
    </row>
    <row r="49">
      <c r="A49" s="84">
        <v>49.0</v>
      </c>
      <c r="B49" s="198" t="s">
        <v>172</v>
      </c>
      <c r="C49" s="206">
        <v>3205178.0</v>
      </c>
      <c r="D49" s="206">
        <f t="shared" ref="D49:F49" si="46">SUM(G49,J49,M49,P49)</f>
        <v>763714</v>
      </c>
      <c r="E49" s="206">
        <f t="shared" si="46"/>
        <v>677753</v>
      </c>
      <c r="F49" s="206">
        <f t="shared" si="46"/>
        <v>85961</v>
      </c>
      <c r="G49" s="206">
        <v>175056.0</v>
      </c>
      <c r="H49" s="206">
        <v>155997.0</v>
      </c>
      <c r="I49" s="206">
        <v>19059.0</v>
      </c>
      <c r="J49" s="206">
        <v>205455.0</v>
      </c>
      <c r="K49" s="206">
        <v>180076.0</v>
      </c>
      <c r="L49" s="206">
        <v>25379.0</v>
      </c>
      <c r="M49" s="206">
        <v>218710.0</v>
      </c>
      <c r="N49" s="206">
        <v>195119.0</v>
      </c>
      <c r="O49" s="206">
        <v>23591.0</v>
      </c>
      <c r="P49" s="206">
        <v>164493.0</v>
      </c>
      <c r="Q49" s="206">
        <v>146561.0</v>
      </c>
      <c r="R49" s="206">
        <v>17932.0</v>
      </c>
    </row>
    <row r="50">
      <c r="A50" s="84">
        <v>50.0</v>
      </c>
      <c r="B50" s="198" t="s">
        <v>174</v>
      </c>
      <c r="C50" s="206">
        <v>635583.0</v>
      </c>
      <c r="D50" s="206">
        <f t="shared" ref="D50:F50" si="47">SUM(G50,J50,M50,P50)</f>
        <v>143603</v>
      </c>
      <c r="E50" s="206">
        <f t="shared" si="47"/>
        <v>136867</v>
      </c>
      <c r="F50" s="206">
        <f t="shared" si="47"/>
        <v>6736</v>
      </c>
      <c r="G50" s="206">
        <v>30810.0</v>
      </c>
      <c r="H50" s="206">
        <v>29310.0</v>
      </c>
      <c r="I50" s="206">
        <v>1500.0</v>
      </c>
      <c r="J50" s="206">
        <v>34195.0</v>
      </c>
      <c r="K50" s="206">
        <v>32197.0</v>
      </c>
      <c r="L50" s="206">
        <v>1998.0</v>
      </c>
      <c r="M50" s="206">
        <v>37664.0</v>
      </c>
      <c r="N50" s="206">
        <v>36239.0</v>
      </c>
      <c r="O50" s="206">
        <v>1425.0</v>
      </c>
      <c r="P50" s="206">
        <v>40934.0</v>
      </c>
      <c r="Q50" s="206">
        <v>39121.0</v>
      </c>
      <c r="R50" s="206">
        <v>1813.0</v>
      </c>
    </row>
    <row r="51">
      <c r="A51" s="84">
        <v>51.0</v>
      </c>
      <c r="B51" s="198" t="s">
        <v>176</v>
      </c>
      <c r="C51" s="206">
        <v>8357984.0</v>
      </c>
      <c r="D51" s="206">
        <f t="shared" ref="D51:F51" si="48">SUM(G51,J51,M51,P51)</f>
        <v>2011708</v>
      </c>
      <c r="E51" s="206">
        <f t="shared" si="48"/>
        <v>1811273</v>
      </c>
      <c r="F51" s="206">
        <f t="shared" si="48"/>
        <v>200435</v>
      </c>
      <c r="G51" s="206">
        <v>376347.0</v>
      </c>
      <c r="H51" s="206">
        <v>333954.0</v>
      </c>
      <c r="I51" s="206">
        <v>42393.0</v>
      </c>
      <c r="J51" s="206">
        <v>513124.0</v>
      </c>
      <c r="K51" s="206">
        <v>458046.0</v>
      </c>
      <c r="L51" s="206">
        <v>55078.0</v>
      </c>
      <c r="M51" s="206">
        <v>560850.0</v>
      </c>
      <c r="N51" s="206">
        <v>506555.0</v>
      </c>
      <c r="O51" s="206">
        <v>54295.0</v>
      </c>
      <c r="P51" s="206">
        <v>561387.0</v>
      </c>
      <c r="Q51" s="206">
        <v>512718.0</v>
      </c>
      <c r="R51" s="206">
        <v>48669.0</v>
      </c>
    </row>
    <row r="52">
      <c r="A52" s="84">
        <v>53.0</v>
      </c>
      <c r="B52" s="198" t="s">
        <v>178</v>
      </c>
      <c r="C52" s="206">
        <v>7502835.0</v>
      </c>
      <c r="D52" s="206">
        <f t="shared" ref="D52:F52" si="49">SUM(G52,J52,M52,P52)</f>
        <v>1783640</v>
      </c>
      <c r="E52" s="206">
        <f t="shared" si="49"/>
        <v>1634464</v>
      </c>
      <c r="F52" s="206">
        <f t="shared" si="49"/>
        <v>149176</v>
      </c>
      <c r="G52" s="206">
        <v>316224.0</v>
      </c>
      <c r="H52" s="206">
        <v>287607.0</v>
      </c>
      <c r="I52" s="206">
        <v>28617.0</v>
      </c>
      <c r="J52" s="206">
        <v>499536.0</v>
      </c>
      <c r="K52" s="206">
        <v>454485.0</v>
      </c>
      <c r="L52" s="206">
        <v>45051.0</v>
      </c>
      <c r="M52" s="206">
        <v>507004.0</v>
      </c>
      <c r="N52" s="206">
        <v>464761.0</v>
      </c>
      <c r="O52" s="206">
        <v>42243.0</v>
      </c>
      <c r="P52" s="206">
        <v>460876.0</v>
      </c>
      <c r="Q52" s="206">
        <v>427611.0</v>
      </c>
      <c r="R52" s="206">
        <v>33265.0</v>
      </c>
    </row>
    <row r="53">
      <c r="A53" s="84">
        <v>54.0</v>
      </c>
      <c r="B53" s="198" t="s">
        <v>180</v>
      </c>
      <c r="C53" s="206">
        <v>1773559.0</v>
      </c>
      <c r="D53" s="206">
        <f t="shared" ref="D53:F53" si="50">SUM(G53,J53,M53,P53)</f>
        <v>386544</v>
      </c>
      <c r="E53" s="206">
        <f t="shared" si="50"/>
        <v>352294</v>
      </c>
      <c r="F53" s="206">
        <f t="shared" si="50"/>
        <v>34250</v>
      </c>
      <c r="G53" s="206">
        <v>73214.0</v>
      </c>
      <c r="H53" s="206">
        <v>65934.0</v>
      </c>
      <c r="I53" s="206">
        <v>7280.0</v>
      </c>
      <c r="J53" s="206">
        <v>92058.0</v>
      </c>
      <c r="K53" s="206">
        <v>82986.0</v>
      </c>
      <c r="L53" s="206">
        <v>9072.0</v>
      </c>
      <c r="M53" s="206">
        <v>106528.0</v>
      </c>
      <c r="N53" s="206">
        <v>98191.0</v>
      </c>
      <c r="O53" s="206">
        <v>8337.0</v>
      </c>
      <c r="P53" s="206">
        <v>114744.0</v>
      </c>
      <c r="Q53" s="206">
        <v>105183.0</v>
      </c>
      <c r="R53" s="206">
        <v>9561.0</v>
      </c>
    </row>
    <row r="54">
      <c r="A54" s="84">
        <v>55.0</v>
      </c>
      <c r="B54" s="198" t="s">
        <v>182</v>
      </c>
      <c r="C54" s="206">
        <v>5802929.0</v>
      </c>
      <c r="D54" s="206">
        <f t="shared" ref="D54:F54" si="51">SUM(G54,J54,M54,P54)</f>
        <v>1304240</v>
      </c>
      <c r="E54" s="206">
        <f t="shared" si="51"/>
        <v>1213420</v>
      </c>
      <c r="F54" s="206">
        <f t="shared" si="51"/>
        <v>90820</v>
      </c>
      <c r="G54" s="206">
        <v>261612.0</v>
      </c>
      <c r="H54" s="206">
        <v>240395.0</v>
      </c>
      <c r="I54" s="206">
        <v>21217.0</v>
      </c>
      <c r="J54" s="206">
        <v>325530.0</v>
      </c>
      <c r="K54" s="206">
        <v>299637.0</v>
      </c>
      <c r="L54" s="206">
        <v>25893.0</v>
      </c>
      <c r="M54" s="206">
        <v>356597.0</v>
      </c>
      <c r="N54" s="206">
        <v>333218.0</v>
      </c>
      <c r="O54" s="206">
        <v>23379.0</v>
      </c>
      <c r="P54" s="206">
        <v>360501.0</v>
      </c>
      <c r="Q54" s="206">
        <v>340170.0</v>
      </c>
      <c r="R54" s="206">
        <v>20331.0</v>
      </c>
    </row>
    <row r="55">
      <c r="A55" s="84">
        <v>56.0</v>
      </c>
      <c r="B55" s="198" t="s">
        <v>184</v>
      </c>
      <c r="C55" s="206">
        <v>567043.0</v>
      </c>
      <c r="D55" s="206">
        <f t="shared" ref="D55:F55" si="52">SUM(G55,J55,M55,P55)</f>
        <v>123381</v>
      </c>
      <c r="E55" s="206">
        <f t="shared" si="52"/>
        <v>103387</v>
      </c>
      <c r="F55" s="206">
        <f t="shared" si="52"/>
        <v>19994</v>
      </c>
      <c r="G55" s="206">
        <v>24077.0</v>
      </c>
      <c r="H55" s="206">
        <v>19683.0</v>
      </c>
      <c r="I55" s="206">
        <v>4394.0</v>
      </c>
      <c r="J55" s="206">
        <v>31935.0</v>
      </c>
      <c r="K55" s="206">
        <v>26252.0</v>
      </c>
      <c r="L55" s="206">
        <v>5683.0</v>
      </c>
      <c r="M55" s="206">
        <v>35942.0</v>
      </c>
      <c r="N55" s="206">
        <v>30644.0</v>
      </c>
      <c r="O55" s="206">
        <v>5298.0</v>
      </c>
      <c r="P55" s="206">
        <v>31427.0</v>
      </c>
      <c r="Q55" s="206">
        <v>26808.0</v>
      </c>
      <c r="R55" s="206">
        <v>4619.0</v>
      </c>
    </row>
  </sheetData>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75"/>
  <sheetData>
    <row r="1">
      <c r="A1" s="207" t="s">
        <v>298</v>
      </c>
      <c r="B1" s="207" t="s">
        <v>258</v>
      </c>
      <c r="C1" s="207" t="s">
        <v>275</v>
      </c>
      <c r="D1" s="198" t="s">
        <v>299</v>
      </c>
      <c r="E1" s="208" t="s">
        <v>300</v>
      </c>
      <c r="H1" s="199" t="s">
        <v>186</v>
      </c>
      <c r="J1" s="207" t="str">
        <f>IFERROR(__xludf.DUMMYFUNCTION("QUERY(A1:E3143, ""SELECT B, COUNT(C), SUM(E) GROUP BY B LABEL COUNT(C) 'total_county', SUM(E) 'total_no_ob_gyn'"", 1)"),"State")</f>
        <v>State</v>
      </c>
      <c r="K1" s="207" t="str">
        <f>IFERROR(__xludf.DUMMYFUNCTION("""COMPUTED_VALUE"""),"total_county")</f>
        <v>total_county</v>
      </c>
      <c r="L1" s="207" t="str">
        <f>IFERROR(__xludf.DUMMYFUNCTION("""COMPUTED_VALUE"""),"total_no_ob_gyn")</f>
        <v>total_no_ob_gyn</v>
      </c>
    </row>
    <row r="2">
      <c r="A2" s="207" t="s">
        <v>301</v>
      </c>
      <c r="B2" s="207" t="s">
        <v>80</v>
      </c>
      <c r="C2" s="207" t="s">
        <v>302</v>
      </c>
      <c r="D2" s="207" t="s">
        <v>303</v>
      </c>
      <c r="E2" s="207">
        <f t="shared" ref="E2:E3143" si="1">IF(D2="0.0",1,0)</f>
        <v>0</v>
      </c>
      <c r="J2" s="207" t="str">
        <f>IFERROR(__xludf.DUMMYFUNCTION("""COMPUTED_VALUE"""),"Alabama")</f>
        <v>Alabama</v>
      </c>
      <c r="K2" s="207">
        <f>IFERROR(__xludf.DUMMYFUNCTION("""COMPUTED_VALUE"""),67.0)</f>
        <v>67</v>
      </c>
      <c r="L2" s="207">
        <f>IFERROR(__xludf.DUMMYFUNCTION("""COMPUTED_VALUE"""),33.0)</f>
        <v>33</v>
      </c>
    </row>
    <row r="3">
      <c r="A3" s="207" t="s">
        <v>304</v>
      </c>
      <c r="B3" s="207" t="s">
        <v>80</v>
      </c>
      <c r="C3" s="207" t="s">
        <v>305</v>
      </c>
      <c r="D3" s="207" t="s">
        <v>306</v>
      </c>
      <c r="E3" s="207">
        <f t="shared" si="1"/>
        <v>0</v>
      </c>
      <c r="J3" s="207" t="str">
        <f>IFERROR(__xludf.DUMMYFUNCTION("""COMPUTED_VALUE"""),"Alaska")</f>
        <v>Alaska</v>
      </c>
      <c r="K3" s="207">
        <f>IFERROR(__xludf.DUMMYFUNCTION("""COMPUTED_VALUE"""),29.0)</f>
        <v>29</v>
      </c>
      <c r="L3" s="207">
        <f>IFERROR(__xludf.DUMMYFUNCTION("""COMPUTED_VALUE"""),19.0)</f>
        <v>19</v>
      </c>
    </row>
    <row r="4">
      <c r="A4" s="207" t="s">
        <v>307</v>
      </c>
      <c r="B4" s="207" t="s">
        <v>80</v>
      </c>
      <c r="C4" s="207" t="s">
        <v>308</v>
      </c>
      <c r="D4" s="207" t="s">
        <v>309</v>
      </c>
      <c r="E4" s="207">
        <f t="shared" si="1"/>
        <v>1</v>
      </c>
      <c r="J4" s="207" t="str">
        <f>IFERROR(__xludf.DUMMYFUNCTION("""COMPUTED_VALUE"""),"Arizona")</f>
        <v>Arizona</v>
      </c>
      <c r="K4" s="207">
        <f>IFERROR(__xludf.DUMMYFUNCTION("""COMPUTED_VALUE"""),15.0)</f>
        <v>15</v>
      </c>
      <c r="L4" s="207">
        <f>IFERROR(__xludf.DUMMYFUNCTION("""COMPUTED_VALUE"""),2.0)</f>
        <v>2</v>
      </c>
    </row>
    <row r="5">
      <c r="A5" s="207" t="s">
        <v>310</v>
      </c>
      <c r="B5" s="207" t="s">
        <v>80</v>
      </c>
      <c r="C5" s="207" t="s">
        <v>311</v>
      </c>
      <c r="D5" s="207" t="s">
        <v>309</v>
      </c>
      <c r="E5" s="207">
        <f t="shared" si="1"/>
        <v>1</v>
      </c>
      <c r="J5" s="207" t="str">
        <f>IFERROR(__xludf.DUMMYFUNCTION("""COMPUTED_VALUE"""),"Arkansas")</f>
        <v>Arkansas</v>
      </c>
      <c r="K5" s="207">
        <f>IFERROR(__xludf.DUMMYFUNCTION("""COMPUTED_VALUE"""),75.0)</f>
        <v>75</v>
      </c>
      <c r="L5" s="207">
        <f>IFERROR(__xludf.DUMMYFUNCTION("""COMPUTED_VALUE"""),45.0)</f>
        <v>45</v>
      </c>
    </row>
    <row r="6">
      <c r="A6" s="207" t="s">
        <v>312</v>
      </c>
      <c r="B6" s="207" t="s">
        <v>80</v>
      </c>
      <c r="C6" s="207" t="s">
        <v>313</v>
      </c>
      <c r="D6" s="207" t="s">
        <v>314</v>
      </c>
      <c r="E6" s="207">
        <f t="shared" si="1"/>
        <v>0</v>
      </c>
      <c r="J6" s="207" t="str">
        <f>IFERROR(__xludf.DUMMYFUNCTION("""COMPUTED_VALUE"""),"California")</f>
        <v>California</v>
      </c>
      <c r="K6" s="207">
        <f>IFERROR(__xludf.DUMMYFUNCTION("""COMPUTED_VALUE"""),58.0)</f>
        <v>58</v>
      </c>
      <c r="L6" s="207">
        <f>IFERROR(__xludf.DUMMYFUNCTION("""COMPUTED_VALUE"""),9.0)</f>
        <v>9</v>
      </c>
    </row>
    <row r="7">
      <c r="A7" s="207" t="s">
        <v>315</v>
      </c>
      <c r="B7" s="207" t="s">
        <v>80</v>
      </c>
      <c r="C7" s="207" t="s">
        <v>316</v>
      </c>
      <c r="D7" s="207" t="s">
        <v>309</v>
      </c>
      <c r="E7" s="207">
        <f t="shared" si="1"/>
        <v>1</v>
      </c>
      <c r="J7" s="207" t="str">
        <f>IFERROR(__xludf.DUMMYFUNCTION("""COMPUTED_VALUE"""),"Colorado")</f>
        <v>Colorado</v>
      </c>
      <c r="K7" s="207">
        <f>IFERROR(__xludf.DUMMYFUNCTION("""COMPUTED_VALUE"""),64.0)</f>
        <v>64</v>
      </c>
      <c r="L7" s="207">
        <f>IFERROR(__xludf.DUMMYFUNCTION("""COMPUTED_VALUE"""),34.0)</f>
        <v>34</v>
      </c>
    </row>
    <row r="8">
      <c r="A8" s="207" t="s">
        <v>317</v>
      </c>
      <c r="B8" s="207" t="s">
        <v>80</v>
      </c>
      <c r="C8" s="207" t="s">
        <v>318</v>
      </c>
      <c r="D8" s="207" t="s">
        <v>309</v>
      </c>
      <c r="E8" s="207">
        <f t="shared" si="1"/>
        <v>1</v>
      </c>
      <c r="J8" s="207" t="str">
        <f>IFERROR(__xludf.DUMMYFUNCTION("""COMPUTED_VALUE"""),"Connecticut")</f>
        <v>Connecticut</v>
      </c>
      <c r="K8" s="207">
        <f>IFERROR(__xludf.DUMMYFUNCTION("""COMPUTED_VALUE"""),8.0)</f>
        <v>8</v>
      </c>
      <c r="L8" s="207">
        <f>IFERROR(__xludf.DUMMYFUNCTION("""COMPUTED_VALUE"""),0.0)</f>
        <v>0</v>
      </c>
    </row>
    <row r="9">
      <c r="A9" s="207" t="s">
        <v>319</v>
      </c>
      <c r="B9" s="207" t="s">
        <v>80</v>
      </c>
      <c r="C9" s="207" t="s">
        <v>320</v>
      </c>
      <c r="D9" s="207" t="s">
        <v>321</v>
      </c>
      <c r="E9" s="207">
        <f t="shared" si="1"/>
        <v>0</v>
      </c>
      <c r="J9" s="207" t="str">
        <f>IFERROR(__xludf.DUMMYFUNCTION("""COMPUTED_VALUE"""),"Delaware")</f>
        <v>Delaware</v>
      </c>
      <c r="K9" s="207">
        <f>IFERROR(__xludf.DUMMYFUNCTION("""COMPUTED_VALUE"""),3.0)</f>
        <v>3</v>
      </c>
      <c r="L9" s="207">
        <f>IFERROR(__xludf.DUMMYFUNCTION("""COMPUTED_VALUE"""),0.0)</f>
        <v>0</v>
      </c>
    </row>
    <row r="10">
      <c r="A10" s="207" t="s">
        <v>322</v>
      </c>
      <c r="B10" s="207" t="s">
        <v>80</v>
      </c>
      <c r="C10" s="207" t="s">
        <v>323</v>
      </c>
      <c r="D10" s="207" t="s">
        <v>324</v>
      </c>
      <c r="E10" s="207">
        <f t="shared" si="1"/>
        <v>0</v>
      </c>
      <c r="J10" s="207" t="str">
        <f>IFERROR(__xludf.DUMMYFUNCTION("""COMPUTED_VALUE"""),"District of Columbia")</f>
        <v>District of Columbia</v>
      </c>
      <c r="K10" s="207">
        <f>IFERROR(__xludf.DUMMYFUNCTION("""COMPUTED_VALUE"""),1.0)</f>
        <v>1</v>
      </c>
      <c r="L10" s="207">
        <f>IFERROR(__xludf.DUMMYFUNCTION("""COMPUTED_VALUE"""),0.0)</f>
        <v>0</v>
      </c>
    </row>
    <row r="11">
      <c r="A11" s="207" t="s">
        <v>325</v>
      </c>
      <c r="B11" s="207" t="s">
        <v>80</v>
      </c>
      <c r="C11" s="207" t="s">
        <v>326</v>
      </c>
      <c r="D11" s="207" t="s">
        <v>309</v>
      </c>
      <c r="E11" s="207">
        <f t="shared" si="1"/>
        <v>1</v>
      </c>
      <c r="J11" s="207" t="str">
        <f>IFERROR(__xludf.DUMMYFUNCTION("""COMPUTED_VALUE"""),"Florida")</f>
        <v>Florida</v>
      </c>
      <c r="K11" s="207">
        <f>IFERROR(__xludf.DUMMYFUNCTION("""COMPUTED_VALUE"""),67.0)</f>
        <v>67</v>
      </c>
      <c r="L11" s="207">
        <f>IFERROR(__xludf.DUMMYFUNCTION("""COMPUTED_VALUE"""),18.0)</f>
        <v>18</v>
      </c>
    </row>
    <row r="12">
      <c r="A12" s="207" t="s">
        <v>327</v>
      </c>
      <c r="B12" s="207" t="s">
        <v>80</v>
      </c>
      <c r="C12" s="207" t="s">
        <v>328</v>
      </c>
      <c r="D12" s="207" t="s">
        <v>309</v>
      </c>
      <c r="E12" s="207">
        <f t="shared" si="1"/>
        <v>1</v>
      </c>
      <c r="J12" s="207" t="str">
        <f>IFERROR(__xludf.DUMMYFUNCTION("""COMPUTED_VALUE"""),"Georgia")</f>
        <v>Georgia</v>
      </c>
      <c r="K12" s="207">
        <f>IFERROR(__xludf.DUMMYFUNCTION("""COMPUTED_VALUE"""),159.0)</f>
        <v>159</v>
      </c>
      <c r="L12" s="207">
        <f>IFERROR(__xludf.DUMMYFUNCTION("""COMPUTED_VALUE"""),71.0)</f>
        <v>71</v>
      </c>
    </row>
    <row r="13">
      <c r="A13" s="207" t="s">
        <v>329</v>
      </c>
      <c r="B13" s="207" t="s">
        <v>80</v>
      </c>
      <c r="C13" s="207" t="s">
        <v>330</v>
      </c>
      <c r="D13" s="207" t="s">
        <v>309</v>
      </c>
      <c r="E13" s="207">
        <f t="shared" si="1"/>
        <v>1</v>
      </c>
      <c r="J13" s="207" t="str">
        <f>IFERROR(__xludf.DUMMYFUNCTION("""COMPUTED_VALUE"""),"Hawaii")</f>
        <v>Hawaii</v>
      </c>
      <c r="K13" s="207">
        <f>IFERROR(__xludf.DUMMYFUNCTION("""COMPUTED_VALUE"""),5.0)</f>
        <v>5</v>
      </c>
      <c r="L13" s="207">
        <f>IFERROR(__xludf.DUMMYFUNCTION("""COMPUTED_VALUE"""),1.0)</f>
        <v>1</v>
      </c>
    </row>
    <row r="14">
      <c r="A14" s="207" t="s">
        <v>331</v>
      </c>
      <c r="B14" s="207" t="s">
        <v>80</v>
      </c>
      <c r="C14" s="207" t="s">
        <v>332</v>
      </c>
      <c r="D14" s="207" t="s">
        <v>309</v>
      </c>
      <c r="E14" s="207">
        <f t="shared" si="1"/>
        <v>1</v>
      </c>
      <c r="J14" s="207" t="str">
        <f>IFERROR(__xludf.DUMMYFUNCTION("""COMPUTED_VALUE"""),"Idaho")</f>
        <v>Idaho</v>
      </c>
      <c r="K14" s="207">
        <f>IFERROR(__xludf.DUMMYFUNCTION("""COMPUTED_VALUE"""),44.0)</f>
        <v>44</v>
      </c>
      <c r="L14" s="207">
        <f>IFERROR(__xludf.DUMMYFUNCTION("""COMPUTED_VALUE"""),26.0)</f>
        <v>26</v>
      </c>
    </row>
    <row r="15">
      <c r="A15" s="207" t="s">
        <v>333</v>
      </c>
      <c r="B15" s="207" t="s">
        <v>80</v>
      </c>
      <c r="C15" s="207" t="s">
        <v>334</v>
      </c>
      <c r="D15" s="207" t="s">
        <v>309</v>
      </c>
      <c r="E15" s="207">
        <f t="shared" si="1"/>
        <v>1</v>
      </c>
      <c r="J15" s="207" t="str">
        <f>IFERROR(__xludf.DUMMYFUNCTION("""COMPUTED_VALUE"""),"Illinois")</f>
        <v>Illinois</v>
      </c>
      <c r="K15" s="207">
        <f>IFERROR(__xludf.DUMMYFUNCTION("""COMPUTED_VALUE"""),102.0)</f>
        <v>102</v>
      </c>
      <c r="L15" s="207">
        <f>IFERROR(__xludf.DUMMYFUNCTION("""COMPUTED_VALUE"""),53.0)</f>
        <v>53</v>
      </c>
    </row>
    <row r="16">
      <c r="A16" s="207" t="s">
        <v>335</v>
      </c>
      <c r="B16" s="207" t="s">
        <v>80</v>
      </c>
      <c r="C16" s="207" t="s">
        <v>336</v>
      </c>
      <c r="D16" s="207" t="s">
        <v>309</v>
      </c>
      <c r="E16" s="207">
        <f t="shared" si="1"/>
        <v>1</v>
      </c>
      <c r="J16" s="207" t="str">
        <f>IFERROR(__xludf.DUMMYFUNCTION("""COMPUTED_VALUE"""),"Indiana")</f>
        <v>Indiana</v>
      </c>
      <c r="K16" s="207">
        <f>IFERROR(__xludf.DUMMYFUNCTION("""COMPUTED_VALUE"""),92.0)</f>
        <v>92</v>
      </c>
      <c r="L16" s="207">
        <f>IFERROR(__xludf.DUMMYFUNCTION("""COMPUTED_VALUE"""),38.0)</f>
        <v>38</v>
      </c>
    </row>
    <row r="17">
      <c r="A17" s="207" t="s">
        <v>337</v>
      </c>
      <c r="B17" s="207" t="s">
        <v>80</v>
      </c>
      <c r="C17" s="207" t="s">
        <v>338</v>
      </c>
      <c r="D17" s="207" t="s">
        <v>339</v>
      </c>
      <c r="E17" s="207">
        <f t="shared" si="1"/>
        <v>0</v>
      </c>
      <c r="J17" s="207" t="str">
        <f>IFERROR(__xludf.DUMMYFUNCTION("""COMPUTED_VALUE"""),"Iowa")</f>
        <v>Iowa</v>
      </c>
      <c r="K17" s="207">
        <f>IFERROR(__xludf.DUMMYFUNCTION("""COMPUTED_VALUE"""),99.0)</f>
        <v>99</v>
      </c>
      <c r="L17" s="207">
        <f>IFERROR(__xludf.DUMMYFUNCTION("""COMPUTED_VALUE"""),68.0)</f>
        <v>68</v>
      </c>
    </row>
    <row r="18">
      <c r="A18" s="207" t="s">
        <v>340</v>
      </c>
      <c r="B18" s="207" t="s">
        <v>80</v>
      </c>
      <c r="C18" s="207" t="s">
        <v>341</v>
      </c>
      <c r="D18" s="207" t="s">
        <v>342</v>
      </c>
      <c r="E18" s="207">
        <f t="shared" si="1"/>
        <v>0</v>
      </c>
      <c r="J18" s="207" t="str">
        <f>IFERROR(__xludf.DUMMYFUNCTION("""COMPUTED_VALUE"""),"Kansas")</f>
        <v>Kansas</v>
      </c>
      <c r="K18" s="207">
        <f>IFERROR(__xludf.DUMMYFUNCTION("""COMPUTED_VALUE"""),105.0)</f>
        <v>105</v>
      </c>
      <c r="L18" s="207">
        <f>IFERROR(__xludf.DUMMYFUNCTION("""COMPUTED_VALUE"""),79.0)</f>
        <v>79</v>
      </c>
    </row>
    <row r="19">
      <c r="A19" s="207" t="s">
        <v>343</v>
      </c>
      <c r="B19" s="207" t="s">
        <v>80</v>
      </c>
      <c r="C19" s="207" t="s">
        <v>344</v>
      </c>
      <c r="D19" s="207" t="s">
        <v>309</v>
      </c>
      <c r="E19" s="207">
        <f t="shared" si="1"/>
        <v>1</v>
      </c>
      <c r="J19" s="207" t="str">
        <f>IFERROR(__xludf.DUMMYFUNCTION("""COMPUTED_VALUE"""),"Kentucky")</f>
        <v>Kentucky</v>
      </c>
      <c r="K19" s="207">
        <f>IFERROR(__xludf.DUMMYFUNCTION("""COMPUTED_VALUE"""),120.0)</f>
        <v>120</v>
      </c>
      <c r="L19" s="207">
        <f>IFERROR(__xludf.DUMMYFUNCTION("""COMPUTED_VALUE"""),72.0)</f>
        <v>72</v>
      </c>
    </row>
    <row r="20">
      <c r="A20" s="207" t="s">
        <v>345</v>
      </c>
      <c r="B20" s="207" t="s">
        <v>80</v>
      </c>
      <c r="C20" s="207" t="s">
        <v>346</v>
      </c>
      <c r="D20" s="207" t="s">
        <v>347</v>
      </c>
      <c r="E20" s="207">
        <f t="shared" si="1"/>
        <v>0</v>
      </c>
      <c r="J20" s="207" t="str">
        <f>IFERROR(__xludf.DUMMYFUNCTION("""COMPUTED_VALUE"""),"Louisiana")</f>
        <v>Louisiana</v>
      </c>
      <c r="K20" s="207">
        <f>IFERROR(__xludf.DUMMYFUNCTION("""COMPUTED_VALUE"""),64.0)</f>
        <v>64</v>
      </c>
      <c r="L20" s="207">
        <f>IFERROR(__xludf.DUMMYFUNCTION("""COMPUTED_VALUE"""),25.0)</f>
        <v>25</v>
      </c>
    </row>
    <row r="21">
      <c r="A21" s="207" t="s">
        <v>348</v>
      </c>
      <c r="B21" s="207" t="s">
        <v>80</v>
      </c>
      <c r="C21" s="207" t="s">
        <v>349</v>
      </c>
      <c r="D21" s="207" t="s">
        <v>350</v>
      </c>
      <c r="E21" s="207">
        <f t="shared" si="1"/>
        <v>0</v>
      </c>
      <c r="J21" s="207" t="str">
        <f>IFERROR(__xludf.DUMMYFUNCTION("""COMPUTED_VALUE"""),"Maine")</f>
        <v>Maine</v>
      </c>
      <c r="K21" s="207">
        <f>IFERROR(__xludf.DUMMYFUNCTION("""COMPUTED_VALUE"""),16.0)</f>
        <v>16</v>
      </c>
      <c r="L21" s="207">
        <f>IFERROR(__xludf.DUMMYFUNCTION("""COMPUTED_VALUE"""),1.0)</f>
        <v>1</v>
      </c>
    </row>
    <row r="22">
      <c r="A22" s="207" t="s">
        <v>351</v>
      </c>
      <c r="B22" s="207" t="s">
        <v>80</v>
      </c>
      <c r="C22" s="207" t="s">
        <v>352</v>
      </c>
      <c r="D22" s="207" t="s">
        <v>309</v>
      </c>
      <c r="E22" s="207">
        <f t="shared" si="1"/>
        <v>1</v>
      </c>
      <c r="J22" s="207" t="str">
        <f>IFERROR(__xludf.DUMMYFUNCTION("""COMPUTED_VALUE"""),"Maryland")</f>
        <v>Maryland</v>
      </c>
      <c r="K22" s="207">
        <f>IFERROR(__xludf.DUMMYFUNCTION("""COMPUTED_VALUE"""),24.0)</f>
        <v>24</v>
      </c>
      <c r="L22" s="207">
        <f>IFERROR(__xludf.DUMMYFUNCTION("""COMPUTED_VALUE"""),2.0)</f>
        <v>2</v>
      </c>
    </row>
    <row r="23">
      <c r="A23" s="207" t="s">
        <v>353</v>
      </c>
      <c r="B23" s="207" t="s">
        <v>80</v>
      </c>
      <c r="C23" s="207" t="s">
        <v>354</v>
      </c>
      <c r="D23" s="207" t="s">
        <v>355</v>
      </c>
      <c r="E23" s="207">
        <f t="shared" si="1"/>
        <v>0</v>
      </c>
      <c r="J23" s="207" t="str">
        <f>IFERROR(__xludf.DUMMYFUNCTION("""COMPUTED_VALUE"""),"Massachusetts")</f>
        <v>Massachusetts</v>
      </c>
      <c r="K23" s="207">
        <f>IFERROR(__xludf.DUMMYFUNCTION("""COMPUTED_VALUE"""),14.0)</f>
        <v>14</v>
      </c>
      <c r="L23" s="207">
        <f>IFERROR(__xludf.DUMMYFUNCTION("""COMPUTED_VALUE"""),1.0)</f>
        <v>1</v>
      </c>
    </row>
    <row r="24">
      <c r="A24" s="207" t="s">
        <v>356</v>
      </c>
      <c r="B24" s="207" t="s">
        <v>80</v>
      </c>
      <c r="C24" s="207" t="s">
        <v>357</v>
      </c>
      <c r="D24" s="207" t="s">
        <v>358</v>
      </c>
      <c r="E24" s="207">
        <f t="shared" si="1"/>
        <v>0</v>
      </c>
      <c r="J24" s="207" t="str">
        <f>IFERROR(__xludf.DUMMYFUNCTION("""COMPUTED_VALUE"""),"Michigan")</f>
        <v>Michigan</v>
      </c>
      <c r="K24" s="207">
        <f>IFERROR(__xludf.DUMMYFUNCTION("""COMPUTED_VALUE"""),83.0)</f>
        <v>83</v>
      </c>
      <c r="L24" s="207">
        <f>IFERROR(__xludf.DUMMYFUNCTION("""COMPUTED_VALUE"""),21.0)</f>
        <v>21</v>
      </c>
    </row>
    <row r="25">
      <c r="A25" s="207" t="s">
        <v>359</v>
      </c>
      <c r="B25" s="207" t="s">
        <v>80</v>
      </c>
      <c r="C25" s="207" t="s">
        <v>360</v>
      </c>
      <c r="D25" s="207" t="s">
        <v>361</v>
      </c>
      <c r="E25" s="207">
        <f t="shared" si="1"/>
        <v>0</v>
      </c>
      <c r="J25" s="207" t="str">
        <f>IFERROR(__xludf.DUMMYFUNCTION("""COMPUTED_VALUE"""),"Minnesota")</f>
        <v>Minnesota</v>
      </c>
      <c r="K25" s="207">
        <f>IFERROR(__xludf.DUMMYFUNCTION("""COMPUTED_VALUE"""),87.0)</f>
        <v>87</v>
      </c>
      <c r="L25" s="207">
        <f>IFERROR(__xludf.DUMMYFUNCTION("""COMPUTED_VALUE"""),37.0)</f>
        <v>37</v>
      </c>
    </row>
    <row r="26">
      <c r="A26" s="207" t="s">
        <v>362</v>
      </c>
      <c r="B26" s="207" t="s">
        <v>80</v>
      </c>
      <c r="C26" s="207" t="s">
        <v>363</v>
      </c>
      <c r="D26" s="207" t="s">
        <v>364</v>
      </c>
      <c r="E26" s="207">
        <f t="shared" si="1"/>
        <v>0</v>
      </c>
      <c r="J26" s="207" t="str">
        <f>IFERROR(__xludf.DUMMYFUNCTION("""COMPUTED_VALUE"""),"Mississippi")</f>
        <v>Mississippi</v>
      </c>
      <c r="K26" s="207">
        <f>IFERROR(__xludf.DUMMYFUNCTION("""COMPUTED_VALUE"""),82.0)</f>
        <v>82</v>
      </c>
      <c r="L26" s="207">
        <f>IFERROR(__xludf.DUMMYFUNCTION("""COMPUTED_VALUE"""),47.0)</f>
        <v>47</v>
      </c>
    </row>
    <row r="27">
      <c r="A27" s="207" t="s">
        <v>365</v>
      </c>
      <c r="B27" s="207" t="s">
        <v>80</v>
      </c>
      <c r="C27" s="207" t="s">
        <v>366</v>
      </c>
      <c r="D27" s="207" t="s">
        <v>309</v>
      </c>
      <c r="E27" s="207">
        <f t="shared" si="1"/>
        <v>1</v>
      </c>
      <c r="J27" s="207" t="str">
        <f>IFERROR(__xludf.DUMMYFUNCTION("""COMPUTED_VALUE"""),"Missouri")</f>
        <v>Missouri</v>
      </c>
      <c r="K27" s="207">
        <f>IFERROR(__xludf.DUMMYFUNCTION("""COMPUTED_VALUE"""),115.0)</f>
        <v>115</v>
      </c>
      <c r="L27" s="207">
        <f>IFERROR(__xludf.DUMMYFUNCTION("""COMPUTED_VALUE"""),79.0)</f>
        <v>79</v>
      </c>
    </row>
    <row r="28">
      <c r="A28" s="207" t="s">
        <v>367</v>
      </c>
      <c r="B28" s="207" t="s">
        <v>80</v>
      </c>
      <c r="C28" s="207" t="s">
        <v>368</v>
      </c>
      <c r="D28" s="207" t="s">
        <v>369</v>
      </c>
      <c r="E28" s="207">
        <f t="shared" si="1"/>
        <v>0</v>
      </c>
      <c r="J28" s="207" t="str">
        <f>IFERROR(__xludf.DUMMYFUNCTION("""COMPUTED_VALUE"""),"Montana")</f>
        <v>Montana</v>
      </c>
      <c r="K28" s="207">
        <f>IFERROR(__xludf.DUMMYFUNCTION("""COMPUTED_VALUE"""),56.0)</f>
        <v>56</v>
      </c>
      <c r="L28" s="207">
        <f>IFERROR(__xludf.DUMMYFUNCTION("""COMPUTED_VALUE"""),36.0)</f>
        <v>36</v>
      </c>
    </row>
    <row r="29">
      <c r="A29" s="207" t="s">
        <v>370</v>
      </c>
      <c r="B29" s="207" t="s">
        <v>80</v>
      </c>
      <c r="C29" s="207" t="s">
        <v>371</v>
      </c>
      <c r="D29" s="207" t="s">
        <v>372</v>
      </c>
      <c r="E29" s="207">
        <f t="shared" si="1"/>
        <v>0</v>
      </c>
      <c r="J29" s="207" t="str">
        <f>IFERROR(__xludf.DUMMYFUNCTION("""COMPUTED_VALUE"""),"Nebraska")</f>
        <v>Nebraska</v>
      </c>
      <c r="K29" s="207">
        <f>IFERROR(__xludf.DUMMYFUNCTION("""COMPUTED_VALUE"""),93.0)</f>
        <v>93</v>
      </c>
      <c r="L29" s="207">
        <f>IFERROR(__xludf.DUMMYFUNCTION("""COMPUTED_VALUE"""),77.0)</f>
        <v>77</v>
      </c>
    </row>
    <row r="30">
      <c r="A30" s="207" t="s">
        <v>373</v>
      </c>
      <c r="B30" s="207" t="s">
        <v>80</v>
      </c>
      <c r="C30" s="207" t="s">
        <v>374</v>
      </c>
      <c r="D30" s="207" t="s">
        <v>375</v>
      </c>
      <c r="E30" s="207">
        <f t="shared" si="1"/>
        <v>0</v>
      </c>
      <c r="J30" s="207" t="str">
        <f>IFERROR(__xludf.DUMMYFUNCTION("""COMPUTED_VALUE"""),"Nevada")</f>
        <v>Nevada</v>
      </c>
      <c r="K30" s="207">
        <f>IFERROR(__xludf.DUMMYFUNCTION("""COMPUTED_VALUE"""),17.0)</f>
        <v>17</v>
      </c>
      <c r="L30" s="207">
        <f>IFERROR(__xludf.DUMMYFUNCTION("""COMPUTED_VALUE"""),10.0)</f>
        <v>10</v>
      </c>
    </row>
    <row r="31">
      <c r="A31" s="207" t="s">
        <v>376</v>
      </c>
      <c r="B31" s="207" t="s">
        <v>80</v>
      </c>
      <c r="C31" s="207" t="s">
        <v>377</v>
      </c>
      <c r="D31" s="207" t="s">
        <v>309</v>
      </c>
      <c r="E31" s="207">
        <f t="shared" si="1"/>
        <v>1</v>
      </c>
      <c r="J31" s="207" t="str">
        <f>IFERROR(__xludf.DUMMYFUNCTION("""COMPUTED_VALUE"""),"New Hampshire")</f>
        <v>New Hampshire</v>
      </c>
      <c r="K31" s="207">
        <f>IFERROR(__xludf.DUMMYFUNCTION("""COMPUTED_VALUE"""),10.0)</f>
        <v>10</v>
      </c>
      <c r="L31" s="207">
        <f>IFERROR(__xludf.DUMMYFUNCTION("""COMPUTED_VALUE"""),0.0)</f>
        <v>0</v>
      </c>
    </row>
    <row r="32">
      <c r="A32" s="207" t="s">
        <v>378</v>
      </c>
      <c r="B32" s="207" t="s">
        <v>80</v>
      </c>
      <c r="C32" s="207" t="s">
        <v>379</v>
      </c>
      <c r="D32" s="207" t="s">
        <v>309</v>
      </c>
      <c r="E32" s="207">
        <f t="shared" si="1"/>
        <v>1</v>
      </c>
      <c r="J32" s="207" t="str">
        <f>IFERROR(__xludf.DUMMYFUNCTION("""COMPUTED_VALUE"""),"New Jersey")</f>
        <v>New Jersey</v>
      </c>
      <c r="K32" s="207">
        <f>IFERROR(__xludf.DUMMYFUNCTION("""COMPUTED_VALUE"""),21.0)</f>
        <v>21</v>
      </c>
      <c r="L32" s="207">
        <f>IFERROR(__xludf.DUMMYFUNCTION("""COMPUTED_VALUE"""),0.0)</f>
        <v>0</v>
      </c>
    </row>
    <row r="33">
      <c r="A33" s="207" t="s">
        <v>380</v>
      </c>
      <c r="B33" s="207" t="s">
        <v>80</v>
      </c>
      <c r="C33" s="207" t="s">
        <v>381</v>
      </c>
      <c r="D33" s="207" t="s">
        <v>309</v>
      </c>
      <c r="E33" s="207">
        <f t="shared" si="1"/>
        <v>1</v>
      </c>
      <c r="J33" s="207" t="str">
        <f>IFERROR(__xludf.DUMMYFUNCTION("""COMPUTED_VALUE"""),"New Mexico")</f>
        <v>New Mexico</v>
      </c>
      <c r="K33" s="207">
        <f>IFERROR(__xludf.DUMMYFUNCTION("""COMPUTED_VALUE"""),33.0)</f>
        <v>33</v>
      </c>
      <c r="L33" s="207">
        <f>IFERROR(__xludf.DUMMYFUNCTION("""COMPUTED_VALUE"""),14.0)</f>
        <v>14</v>
      </c>
    </row>
    <row r="34">
      <c r="A34" s="207" t="s">
        <v>382</v>
      </c>
      <c r="B34" s="207" t="s">
        <v>80</v>
      </c>
      <c r="C34" s="207" t="s">
        <v>383</v>
      </c>
      <c r="D34" s="207" t="s">
        <v>309</v>
      </c>
      <c r="E34" s="207">
        <f t="shared" si="1"/>
        <v>1</v>
      </c>
      <c r="J34" s="207" t="str">
        <f>IFERROR(__xludf.DUMMYFUNCTION("""COMPUTED_VALUE"""),"New York")</f>
        <v>New York</v>
      </c>
      <c r="K34" s="207">
        <f>IFERROR(__xludf.DUMMYFUNCTION("""COMPUTED_VALUE"""),62.0)</f>
        <v>62</v>
      </c>
      <c r="L34" s="207">
        <f>IFERROR(__xludf.DUMMYFUNCTION("""COMPUTED_VALUE"""),6.0)</f>
        <v>6</v>
      </c>
    </row>
    <row r="35">
      <c r="A35" s="207" t="s">
        <v>384</v>
      </c>
      <c r="B35" s="207" t="s">
        <v>80</v>
      </c>
      <c r="C35" s="207" t="s">
        <v>385</v>
      </c>
      <c r="D35" s="207" t="s">
        <v>309</v>
      </c>
      <c r="E35" s="207">
        <f t="shared" si="1"/>
        <v>1</v>
      </c>
      <c r="J35" s="207" t="str">
        <f>IFERROR(__xludf.DUMMYFUNCTION("""COMPUTED_VALUE"""),"North Carolina")</f>
        <v>North Carolina</v>
      </c>
      <c r="K35" s="207">
        <f>IFERROR(__xludf.DUMMYFUNCTION("""COMPUTED_VALUE"""),100.0)</f>
        <v>100</v>
      </c>
      <c r="L35" s="207">
        <f>IFERROR(__xludf.DUMMYFUNCTION("""COMPUTED_VALUE"""),28.0)</f>
        <v>28</v>
      </c>
    </row>
    <row r="36">
      <c r="A36" s="207" t="s">
        <v>386</v>
      </c>
      <c r="B36" s="207" t="s">
        <v>80</v>
      </c>
      <c r="C36" s="207" t="s">
        <v>387</v>
      </c>
      <c r="D36" s="207" t="s">
        <v>388</v>
      </c>
      <c r="E36" s="207">
        <f t="shared" si="1"/>
        <v>0</v>
      </c>
      <c r="J36" s="207" t="str">
        <f>IFERROR(__xludf.DUMMYFUNCTION("""COMPUTED_VALUE"""),"North Dakota")</f>
        <v>North Dakota</v>
      </c>
      <c r="K36" s="207">
        <f>IFERROR(__xludf.DUMMYFUNCTION("""COMPUTED_VALUE"""),53.0)</f>
        <v>53</v>
      </c>
      <c r="L36" s="207">
        <f>IFERROR(__xludf.DUMMYFUNCTION("""COMPUTED_VALUE"""),43.0)</f>
        <v>43</v>
      </c>
    </row>
    <row r="37">
      <c r="A37" s="207" t="s">
        <v>389</v>
      </c>
      <c r="B37" s="207" t="s">
        <v>80</v>
      </c>
      <c r="C37" s="207" t="s">
        <v>390</v>
      </c>
      <c r="D37" s="207" t="s">
        <v>391</v>
      </c>
      <c r="E37" s="207">
        <f t="shared" si="1"/>
        <v>0</v>
      </c>
      <c r="J37" s="207" t="str">
        <f>IFERROR(__xludf.DUMMYFUNCTION("""COMPUTED_VALUE"""),"Ohio")</f>
        <v>Ohio</v>
      </c>
      <c r="K37" s="207">
        <f>IFERROR(__xludf.DUMMYFUNCTION("""COMPUTED_VALUE"""),88.0)</f>
        <v>88</v>
      </c>
      <c r="L37" s="207">
        <f>IFERROR(__xludf.DUMMYFUNCTION("""COMPUTED_VALUE"""),24.0)</f>
        <v>24</v>
      </c>
    </row>
    <row r="38">
      <c r="A38" s="207" t="s">
        <v>392</v>
      </c>
      <c r="B38" s="207" t="s">
        <v>80</v>
      </c>
      <c r="C38" s="207" t="s">
        <v>393</v>
      </c>
      <c r="D38" s="207" t="s">
        <v>394</v>
      </c>
      <c r="E38" s="207">
        <f t="shared" si="1"/>
        <v>0</v>
      </c>
      <c r="J38" s="207" t="str">
        <f>IFERROR(__xludf.DUMMYFUNCTION("""COMPUTED_VALUE"""),"Oklahoma")</f>
        <v>Oklahoma</v>
      </c>
      <c r="K38" s="207">
        <f>IFERROR(__xludf.DUMMYFUNCTION("""COMPUTED_VALUE"""),77.0)</f>
        <v>77</v>
      </c>
      <c r="L38" s="207">
        <f>IFERROR(__xludf.DUMMYFUNCTION("""COMPUTED_VALUE"""),49.0)</f>
        <v>49</v>
      </c>
    </row>
    <row r="39">
      <c r="A39" s="207" t="s">
        <v>395</v>
      </c>
      <c r="B39" s="207" t="s">
        <v>80</v>
      </c>
      <c r="C39" s="207" t="s">
        <v>396</v>
      </c>
      <c r="D39" s="207" t="s">
        <v>309</v>
      </c>
      <c r="E39" s="207">
        <f t="shared" si="1"/>
        <v>1</v>
      </c>
      <c r="J39" s="207" t="str">
        <f>IFERROR(__xludf.DUMMYFUNCTION("""COMPUTED_VALUE"""),"Oregon")</f>
        <v>Oregon</v>
      </c>
      <c r="K39" s="207">
        <f>IFERROR(__xludf.DUMMYFUNCTION("""COMPUTED_VALUE"""),36.0)</f>
        <v>36</v>
      </c>
      <c r="L39" s="207">
        <f>IFERROR(__xludf.DUMMYFUNCTION("""COMPUTED_VALUE"""),10.0)</f>
        <v>10</v>
      </c>
    </row>
    <row r="40">
      <c r="A40" s="207" t="s">
        <v>397</v>
      </c>
      <c r="B40" s="207" t="s">
        <v>80</v>
      </c>
      <c r="C40" s="207" t="s">
        <v>398</v>
      </c>
      <c r="D40" s="207" t="s">
        <v>399</v>
      </c>
      <c r="E40" s="207">
        <f t="shared" si="1"/>
        <v>0</v>
      </c>
      <c r="J40" s="207" t="str">
        <f>IFERROR(__xludf.DUMMYFUNCTION("""COMPUTED_VALUE"""),"Pennsylvania")</f>
        <v>Pennsylvania</v>
      </c>
      <c r="K40" s="207">
        <f>IFERROR(__xludf.DUMMYFUNCTION("""COMPUTED_VALUE"""),67.0)</f>
        <v>67</v>
      </c>
      <c r="L40" s="207">
        <f>IFERROR(__xludf.DUMMYFUNCTION("""COMPUTED_VALUE"""),11.0)</f>
        <v>11</v>
      </c>
    </row>
    <row r="41">
      <c r="A41" s="207" t="s">
        <v>400</v>
      </c>
      <c r="B41" s="207" t="s">
        <v>80</v>
      </c>
      <c r="C41" s="207" t="s">
        <v>401</v>
      </c>
      <c r="D41" s="207" t="s">
        <v>309</v>
      </c>
      <c r="E41" s="207">
        <f t="shared" si="1"/>
        <v>1</v>
      </c>
      <c r="J41" s="207" t="str">
        <f>IFERROR(__xludf.DUMMYFUNCTION("""COMPUTED_VALUE"""),"Rhode Island")</f>
        <v>Rhode Island</v>
      </c>
      <c r="K41" s="207">
        <f>IFERROR(__xludf.DUMMYFUNCTION("""COMPUTED_VALUE"""),5.0)</f>
        <v>5</v>
      </c>
      <c r="L41" s="207">
        <f>IFERROR(__xludf.DUMMYFUNCTION("""COMPUTED_VALUE"""),0.0)</f>
        <v>0</v>
      </c>
    </row>
    <row r="42">
      <c r="A42" s="207" t="s">
        <v>402</v>
      </c>
      <c r="B42" s="207" t="s">
        <v>80</v>
      </c>
      <c r="C42" s="207" t="s">
        <v>403</v>
      </c>
      <c r="D42" s="207" t="s">
        <v>404</v>
      </c>
      <c r="E42" s="207">
        <f t="shared" si="1"/>
        <v>0</v>
      </c>
      <c r="J42" s="207" t="str">
        <f>IFERROR(__xludf.DUMMYFUNCTION("""COMPUTED_VALUE"""),"South Carolina")</f>
        <v>South Carolina</v>
      </c>
      <c r="K42" s="207">
        <f>IFERROR(__xludf.DUMMYFUNCTION("""COMPUTED_VALUE"""),46.0)</f>
        <v>46</v>
      </c>
      <c r="L42" s="207">
        <f>IFERROR(__xludf.DUMMYFUNCTION("""COMPUTED_VALUE"""),14.0)</f>
        <v>14</v>
      </c>
    </row>
    <row r="43">
      <c r="A43" s="207" t="s">
        <v>405</v>
      </c>
      <c r="B43" s="207" t="s">
        <v>80</v>
      </c>
      <c r="C43" s="207" t="s">
        <v>406</v>
      </c>
      <c r="D43" s="207" t="s">
        <v>407</v>
      </c>
      <c r="E43" s="207">
        <f t="shared" si="1"/>
        <v>0</v>
      </c>
      <c r="J43" s="207" t="str">
        <f>IFERROR(__xludf.DUMMYFUNCTION("""COMPUTED_VALUE"""),"South Dakota")</f>
        <v>South Dakota</v>
      </c>
      <c r="K43" s="207">
        <f>IFERROR(__xludf.DUMMYFUNCTION("""COMPUTED_VALUE"""),66.0)</f>
        <v>66</v>
      </c>
      <c r="L43" s="207">
        <f>IFERROR(__xludf.DUMMYFUNCTION("""COMPUTED_VALUE"""),49.0)</f>
        <v>49</v>
      </c>
    </row>
    <row r="44">
      <c r="A44" s="207" t="s">
        <v>408</v>
      </c>
      <c r="B44" s="207" t="s">
        <v>80</v>
      </c>
      <c r="C44" s="207" t="s">
        <v>409</v>
      </c>
      <c r="D44" s="207" t="s">
        <v>309</v>
      </c>
      <c r="E44" s="207">
        <f t="shared" si="1"/>
        <v>1</v>
      </c>
      <c r="J44" s="207" t="str">
        <f>IFERROR(__xludf.DUMMYFUNCTION("""COMPUTED_VALUE"""),"Tennessee")</f>
        <v>Tennessee</v>
      </c>
      <c r="K44" s="207">
        <f>IFERROR(__xludf.DUMMYFUNCTION("""COMPUTED_VALUE"""),95.0)</f>
        <v>95</v>
      </c>
      <c r="L44" s="207">
        <f>IFERROR(__xludf.DUMMYFUNCTION("""COMPUTED_VALUE"""),43.0)</f>
        <v>43</v>
      </c>
    </row>
    <row r="45">
      <c r="A45" s="207" t="s">
        <v>410</v>
      </c>
      <c r="B45" s="207" t="s">
        <v>80</v>
      </c>
      <c r="C45" s="207" t="s">
        <v>411</v>
      </c>
      <c r="D45" s="207" t="s">
        <v>412</v>
      </c>
      <c r="E45" s="207">
        <f t="shared" si="1"/>
        <v>0</v>
      </c>
      <c r="J45" s="207" t="str">
        <f>IFERROR(__xludf.DUMMYFUNCTION("""COMPUTED_VALUE"""),"Texas")</f>
        <v>Texas</v>
      </c>
      <c r="K45" s="207">
        <f>IFERROR(__xludf.DUMMYFUNCTION("""COMPUTED_VALUE"""),254.0)</f>
        <v>254</v>
      </c>
      <c r="L45" s="207">
        <f>IFERROR(__xludf.DUMMYFUNCTION("""COMPUTED_VALUE"""),150.0)</f>
        <v>150</v>
      </c>
    </row>
    <row r="46">
      <c r="A46" s="207" t="s">
        <v>413</v>
      </c>
      <c r="B46" s="207" t="s">
        <v>80</v>
      </c>
      <c r="C46" s="207" t="s">
        <v>414</v>
      </c>
      <c r="D46" s="207" t="s">
        <v>415</v>
      </c>
      <c r="E46" s="207">
        <f t="shared" si="1"/>
        <v>0</v>
      </c>
      <c r="J46" s="207" t="str">
        <f>IFERROR(__xludf.DUMMYFUNCTION("""COMPUTED_VALUE"""),"Utah")</f>
        <v>Utah</v>
      </c>
      <c r="K46" s="207">
        <f>IFERROR(__xludf.DUMMYFUNCTION("""COMPUTED_VALUE"""),29.0)</f>
        <v>29</v>
      </c>
      <c r="L46" s="207">
        <f>IFERROR(__xludf.DUMMYFUNCTION("""COMPUTED_VALUE"""),15.0)</f>
        <v>15</v>
      </c>
    </row>
    <row r="47">
      <c r="A47" s="207" t="s">
        <v>416</v>
      </c>
      <c r="B47" s="207" t="s">
        <v>80</v>
      </c>
      <c r="C47" s="207" t="s">
        <v>417</v>
      </c>
      <c r="D47" s="207" t="s">
        <v>309</v>
      </c>
      <c r="E47" s="207">
        <f t="shared" si="1"/>
        <v>1</v>
      </c>
      <c r="J47" s="207" t="str">
        <f>IFERROR(__xludf.DUMMYFUNCTION("""COMPUTED_VALUE"""),"Vermont")</f>
        <v>Vermont</v>
      </c>
      <c r="K47" s="207">
        <f>IFERROR(__xludf.DUMMYFUNCTION("""COMPUTED_VALUE"""),14.0)</f>
        <v>14</v>
      </c>
      <c r="L47" s="207">
        <f>IFERROR(__xludf.DUMMYFUNCTION("""COMPUTED_VALUE"""),1.0)</f>
        <v>1</v>
      </c>
    </row>
    <row r="48">
      <c r="A48" s="207" t="s">
        <v>418</v>
      </c>
      <c r="B48" s="207" t="s">
        <v>80</v>
      </c>
      <c r="C48" s="207" t="s">
        <v>419</v>
      </c>
      <c r="D48" s="207" t="s">
        <v>309</v>
      </c>
      <c r="E48" s="207">
        <f t="shared" si="1"/>
        <v>1</v>
      </c>
      <c r="J48" s="207" t="str">
        <f>IFERROR(__xludf.DUMMYFUNCTION("""COMPUTED_VALUE"""),"Virginia")</f>
        <v>Virginia</v>
      </c>
      <c r="K48" s="207">
        <f>IFERROR(__xludf.DUMMYFUNCTION("""COMPUTED_VALUE"""),133.0)</f>
        <v>133</v>
      </c>
      <c r="L48" s="207">
        <f>IFERROR(__xludf.DUMMYFUNCTION("""COMPUTED_VALUE"""),59.0)</f>
        <v>59</v>
      </c>
    </row>
    <row r="49">
      <c r="A49" s="207" t="s">
        <v>420</v>
      </c>
      <c r="B49" s="207" t="s">
        <v>80</v>
      </c>
      <c r="C49" s="207" t="s">
        <v>421</v>
      </c>
      <c r="D49" s="207" t="s">
        <v>412</v>
      </c>
      <c r="E49" s="207">
        <f t="shared" si="1"/>
        <v>0</v>
      </c>
      <c r="J49" s="207" t="str">
        <f>IFERROR(__xludf.DUMMYFUNCTION("""COMPUTED_VALUE"""),"Washington")</f>
        <v>Washington</v>
      </c>
      <c r="K49" s="207">
        <f>IFERROR(__xludf.DUMMYFUNCTION("""COMPUTED_VALUE"""),39.0)</f>
        <v>39</v>
      </c>
      <c r="L49" s="207">
        <f>IFERROR(__xludf.DUMMYFUNCTION("""COMPUTED_VALUE"""),11.0)</f>
        <v>11</v>
      </c>
    </row>
    <row r="50">
      <c r="A50" s="207" t="s">
        <v>422</v>
      </c>
      <c r="B50" s="207" t="s">
        <v>80</v>
      </c>
      <c r="C50" s="207" t="s">
        <v>423</v>
      </c>
      <c r="D50" s="207" t="s">
        <v>424</v>
      </c>
      <c r="E50" s="207">
        <f t="shared" si="1"/>
        <v>0</v>
      </c>
      <c r="J50" s="207" t="str">
        <f>IFERROR(__xludf.DUMMYFUNCTION("""COMPUTED_VALUE"""),"West Virginia")</f>
        <v>West Virginia</v>
      </c>
      <c r="K50" s="207">
        <f>IFERROR(__xludf.DUMMYFUNCTION("""COMPUTED_VALUE"""),55.0)</f>
        <v>55</v>
      </c>
      <c r="L50" s="207">
        <f>IFERROR(__xludf.DUMMYFUNCTION("""COMPUTED_VALUE"""),32.0)</f>
        <v>32</v>
      </c>
    </row>
    <row r="51">
      <c r="A51" s="207" t="s">
        <v>425</v>
      </c>
      <c r="B51" s="207" t="s">
        <v>80</v>
      </c>
      <c r="C51" s="207" t="s">
        <v>426</v>
      </c>
      <c r="D51" s="207" t="s">
        <v>309</v>
      </c>
      <c r="E51" s="207">
        <f t="shared" si="1"/>
        <v>1</v>
      </c>
      <c r="J51" s="207" t="str">
        <f>IFERROR(__xludf.DUMMYFUNCTION("""COMPUTED_VALUE"""),"Wisconsin")</f>
        <v>Wisconsin</v>
      </c>
      <c r="K51" s="207">
        <f>IFERROR(__xludf.DUMMYFUNCTION("""COMPUTED_VALUE"""),72.0)</f>
        <v>72</v>
      </c>
      <c r="L51" s="207">
        <f>IFERROR(__xludf.DUMMYFUNCTION("""COMPUTED_VALUE"""),35.0)</f>
        <v>35</v>
      </c>
    </row>
    <row r="52">
      <c r="A52" s="207" t="s">
        <v>427</v>
      </c>
      <c r="B52" s="207" t="s">
        <v>80</v>
      </c>
      <c r="C52" s="207" t="s">
        <v>428</v>
      </c>
      <c r="D52" s="207" t="s">
        <v>429</v>
      </c>
      <c r="E52" s="207">
        <f t="shared" si="1"/>
        <v>0</v>
      </c>
      <c r="J52" s="207" t="str">
        <f>IFERROR(__xludf.DUMMYFUNCTION("""COMPUTED_VALUE"""),"Wyoming")</f>
        <v>Wyoming</v>
      </c>
      <c r="K52" s="207">
        <f>IFERROR(__xludf.DUMMYFUNCTION("""COMPUTED_VALUE"""),23.0)</f>
        <v>23</v>
      </c>
      <c r="L52" s="207">
        <f>IFERROR(__xludf.DUMMYFUNCTION("""COMPUTED_VALUE"""),11.0)</f>
        <v>11</v>
      </c>
    </row>
    <row r="53">
      <c r="A53" s="207" t="s">
        <v>430</v>
      </c>
      <c r="B53" s="207" t="s">
        <v>80</v>
      </c>
      <c r="C53" s="207" t="s">
        <v>431</v>
      </c>
      <c r="D53" s="207" t="s">
        <v>432</v>
      </c>
      <c r="E53" s="207">
        <f t="shared" si="1"/>
        <v>0</v>
      </c>
    </row>
    <row r="54">
      <c r="A54" s="207" t="s">
        <v>433</v>
      </c>
      <c r="B54" s="207" t="s">
        <v>80</v>
      </c>
      <c r="C54" s="207" t="s">
        <v>434</v>
      </c>
      <c r="D54" s="207" t="s">
        <v>309</v>
      </c>
      <c r="E54" s="207">
        <f t="shared" si="1"/>
        <v>1</v>
      </c>
    </row>
    <row r="55">
      <c r="A55" s="207" t="s">
        <v>435</v>
      </c>
      <c r="B55" s="207" t="s">
        <v>80</v>
      </c>
      <c r="C55" s="207" t="s">
        <v>436</v>
      </c>
      <c r="D55" s="207" t="s">
        <v>309</v>
      </c>
      <c r="E55" s="207">
        <f t="shared" si="1"/>
        <v>1</v>
      </c>
    </row>
    <row r="56">
      <c r="A56" s="207" t="s">
        <v>437</v>
      </c>
      <c r="B56" s="207" t="s">
        <v>80</v>
      </c>
      <c r="C56" s="207" t="s">
        <v>438</v>
      </c>
      <c r="D56" s="207" t="s">
        <v>309</v>
      </c>
      <c r="E56" s="207">
        <f t="shared" si="1"/>
        <v>1</v>
      </c>
    </row>
    <row r="57">
      <c r="A57" s="207" t="s">
        <v>439</v>
      </c>
      <c r="B57" s="207" t="s">
        <v>80</v>
      </c>
      <c r="C57" s="207" t="s">
        <v>440</v>
      </c>
      <c r="D57" s="207" t="s">
        <v>309</v>
      </c>
      <c r="E57" s="207">
        <f t="shared" si="1"/>
        <v>1</v>
      </c>
    </row>
    <row r="58">
      <c r="A58" s="207" t="s">
        <v>441</v>
      </c>
      <c r="B58" s="207" t="s">
        <v>80</v>
      </c>
      <c r="C58" s="207" t="s">
        <v>442</v>
      </c>
      <c r="D58" s="207" t="s">
        <v>443</v>
      </c>
      <c r="E58" s="207">
        <f t="shared" si="1"/>
        <v>0</v>
      </c>
    </row>
    <row r="59">
      <c r="A59" s="207" t="s">
        <v>444</v>
      </c>
      <c r="B59" s="207" t="s">
        <v>80</v>
      </c>
      <c r="C59" s="207" t="s">
        <v>445</v>
      </c>
      <c r="D59" s="207" t="s">
        <v>309</v>
      </c>
      <c r="E59" s="207">
        <f t="shared" si="1"/>
        <v>1</v>
      </c>
    </row>
    <row r="60">
      <c r="A60" s="207" t="s">
        <v>446</v>
      </c>
      <c r="B60" s="207" t="s">
        <v>80</v>
      </c>
      <c r="C60" s="207" t="s">
        <v>447</v>
      </c>
      <c r="D60" s="207" t="s">
        <v>448</v>
      </c>
      <c r="E60" s="207">
        <f t="shared" si="1"/>
        <v>0</v>
      </c>
    </row>
    <row r="61">
      <c r="A61" s="207" t="s">
        <v>449</v>
      </c>
      <c r="B61" s="207" t="s">
        <v>80</v>
      </c>
      <c r="C61" s="207" t="s">
        <v>450</v>
      </c>
      <c r="D61" s="207" t="s">
        <v>309</v>
      </c>
      <c r="E61" s="207">
        <f t="shared" si="1"/>
        <v>1</v>
      </c>
    </row>
    <row r="62">
      <c r="A62" s="207" t="s">
        <v>451</v>
      </c>
      <c r="B62" s="207" t="s">
        <v>80</v>
      </c>
      <c r="C62" s="207" t="s">
        <v>452</v>
      </c>
      <c r="D62" s="207" t="s">
        <v>453</v>
      </c>
      <c r="E62" s="207">
        <f t="shared" si="1"/>
        <v>0</v>
      </c>
    </row>
    <row r="63">
      <c r="A63" s="207" t="s">
        <v>454</v>
      </c>
      <c r="B63" s="207" t="s">
        <v>80</v>
      </c>
      <c r="C63" s="207" t="s">
        <v>455</v>
      </c>
      <c r="D63" s="207" t="s">
        <v>456</v>
      </c>
      <c r="E63" s="207">
        <f t="shared" si="1"/>
        <v>0</v>
      </c>
    </row>
    <row r="64">
      <c r="A64" s="207" t="s">
        <v>457</v>
      </c>
      <c r="B64" s="207" t="s">
        <v>80</v>
      </c>
      <c r="C64" s="207" t="s">
        <v>458</v>
      </c>
      <c r="D64" s="207" t="s">
        <v>459</v>
      </c>
      <c r="E64" s="207">
        <f t="shared" si="1"/>
        <v>0</v>
      </c>
    </row>
    <row r="65">
      <c r="A65" s="207" t="s">
        <v>460</v>
      </c>
      <c r="B65" s="207" t="s">
        <v>80</v>
      </c>
      <c r="C65" s="207" t="s">
        <v>461</v>
      </c>
      <c r="D65" s="207" t="s">
        <v>462</v>
      </c>
      <c r="E65" s="207">
        <f t="shared" si="1"/>
        <v>0</v>
      </c>
    </row>
    <row r="66">
      <c r="A66" s="207" t="s">
        <v>463</v>
      </c>
      <c r="B66" s="207" t="s">
        <v>80</v>
      </c>
      <c r="C66" s="207" t="s">
        <v>464</v>
      </c>
      <c r="D66" s="207" t="s">
        <v>309</v>
      </c>
      <c r="E66" s="207">
        <f t="shared" si="1"/>
        <v>1</v>
      </c>
    </row>
    <row r="67">
      <c r="A67" s="207" t="s">
        <v>465</v>
      </c>
      <c r="B67" s="207" t="s">
        <v>80</v>
      </c>
      <c r="C67" s="207" t="s">
        <v>466</v>
      </c>
      <c r="D67" s="207" t="s">
        <v>309</v>
      </c>
      <c r="E67" s="207">
        <f t="shared" si="1"/>
        <v>1</v>
      </c>
    </row>
    <row r="68">
      <c r="A68" s="207" t="s">
        <v>467</v>
      </c>
      <c r="B68" s="207" t="s">
        <v>80</v>
      </c>
      <c r="C68" s="207" t="s">
        <v>468</v>
      </c>
      <c r="D68" s="207" t="s">
        <v>309</v>
      </c>
      <c r="E68" s="207">
        <f t="shared" si="1"/>
        <v>1</v>
      </c>
    </row>
    <row r="69">
      <c r="A69" s="207" t="s">
        <v>469</v>
      </c>
      <c r="B69" s="207" t="s">
        <v>83</v>
      </c>
      <c r="C69" s="207" t="s">
        <v>470</v>
      </c>
      <c r="D69" s="207" t="s">
        <v>309</v>
      </c>
      <c r="E69" s="207">
        <f t="shared" si="1"/>
        <v>1</v>
      </c>
    </row>
    <row r="70">
      <c r="A70" s="207" t="s">
        <v>471</v>
      </c>
      <c r="B70" s="207" t="s">
        <v>83</v>
      </c>
      <c r="C70" s="207" t="s">
        <v>472</v>
      </c>
      <c r="D70" s="207" t="s">
        <v>309</v>
      </c>
      <c r="E70" s="207">
        <f t="shared" si="1"/>
        <v>1</v>
      </c>
    </row>
    <row r="71">
      <c r="A71" s="207" t="s">
        <v>473</v>
      </c>
      <c r="B71" s="207" t="s">
        <v>83</v>
      </c>
      <c r="C71" s="207" t="s">
        <v>474</v>
      </c>
      <c r="D71" s="207" t="s">
        <v>475</v>
      </c>
      <c r="E71" s="207">
        <f t="shared" si="1"/>
        <v>0</v>
      </c>
    </row>
    <row r="72">
      <c r="A72" s="207" t="s">
        <v>476</v>
      </c>
      <c r="B72" s="207" t="s">
        <v>83</v>
      </c>
      <c r="C72" s="207" t="s">
        <v>477</v>
      </c>
      <c r="D72" s="207" t="s">
        <v>478</v>
      </c>
      <c r="E72" s="207">
        <f t="shared" si="1"/>
        <v>0</v>
      </c>
    </row>
    <row r="73">
      <c r="A73" s="207" t="s">
        <v>479</v>
      </c>
      <c r="B73" s="207" t="s">
        <v>83</v>
      </c>
      <c r="C73" s="207" t="s">
        <v>480</v>
      </c>
      <c r="D73" s="207" t="s">
        <v>309</v>
      </c>
      <c r="E73" s="207">
        <f t="shared" si="1"/>
        <v>1</v>
      </c>
    </row>
    <row r="74">
      <c r="A74" s="207" t="s">
        <v>481</v>
      </c>
      <c r="B74" s="207" t="s">
        <v>83</v>
      </c>
      <c r="C74" s="207" t="s">
        <v>482</v>
      </c>
      <c r="D74" s="207" t="s">
        <v>309</v>
      </c>
      <c r="E74" s="207">
        <f t="shared" si="1"/>
        <v>1</v>
      </c>
    </row>
    <row r="75">
      <c r="A75" s="207" t="s">
        <v>483</v>
      </c>
      <c r="B75" s="207" t="s">
        <v>83</v>
      </c>
      <c r="C75" s="207" t="s">
        <v>484</v>
      </c>
      <c r="D75" s="207" t="s">
        <v>309</v>
      </c>
      <c r="E75" s="207">
        <f t="shared" si="1"/>
        <v>1</v>
      </c>
    </row>
    <row r="76">
      <c r="A76" s="207" t="s">
        <v>485</v>
      </c>
      <c r="B76" s="207" t="s">
        <v>83</v>
      </c>
      <c r="C76" s="207" t="s">
        <v>486</v>
      </c>
      <c r="D76" s="207" t="s">
        <v>487</v>
      </c>
      <c r="E76" s="207">
        <f t="shared" si="1"/>
        <v>0</v>
      </c>
    </row>
    <row r="77">
      <c r="A77" s="207" t="s">
        <v>488</v>
      </c>
      <c r="B77" s="207" t="s">
        <v>83</v>
      </c>
      <c r="C77" s="207" t="s">
        <v>489</v>
      </c>
      <c r="D77" s="207" t="s">
        <v>309</v>
      </c>
      <c r="E77" s="207">
        <f t="shared" si="1"/>
        <v>1</v>
      </c>
    </row>
    <row r="78">
      <c r="A78" s="207" t="s">
        <v>490</v>
      </c>
      <c r="B78" s="207" t="s">
        <v>83</v>
      </c>
      <c r="C78" s="207" t="s">
        <v>491</v>
      </c>
      <c r="D78" s="207" t="s">
        <v>309</v>
      </c>
      <c r="E78" s="207">
        <f t="shared" si="1"/>
        <v>1</v>
      </c>
    </row>
    <row r="79">
      <c r="A79" s="207" t="s">
        <v>492</v>
      </c>
      <c r="B79" s="207" t="s">
        <v>83</v>
      </c>
      <c r="C79" s="207" t="s">
        <v>493</v>
      </c>
      <c r="D79" s="207" t="s">
        <v>494</v>
      </c>
      <c r="E79" s="207">
        <f t="shared" si="1"/>
        <v>0</v>
      </c>
    </row>
    <row r="80">
      <c r="A80" s="207" t="s">
        <v>495</v>
      </c>
      <c r="B80" s="207" t="s">
        <v>83</v>
      </c>
      <c r="C80" s="207" t="s">
        <v>496</v>
      </c>
      <c r="D80" s="207" t="s">
        <v>497</v>
      </c>
      <c r="E80" s="207">
        <f t="shared" si="1"/>
        <v>0</v>
      </c>
    </row>
    <row r="81">
      <c r="A81" s="207" t="s">
        <v>498</v>
      </c>
      <c r="B81" s="207" t="s">
        <v>83</v>
      </c>
      <c r="C81" s="207" t="s">
        <v>499</v>
      </c>
      <c r="D81" s="207" t="s">
        <v>500</v>
      </c>
      <c r="E81" s="207">
        <f t="shared" si="1"/>
        <v>0</v>
      </c>
    </row>
    <row r="82">
      <c r="A82" s="207" t="s">
        <v>501</v>
      </c>
      <c r="B82" s="207" t="s">
        <v>83</v>
      </c>
      <c r="C82" s="207" t="s">
        <v>502</v>
      </c>
      <c r="D82" s="207" t="s">
        <v>309</v>
      </c>
      <c r="E82" s="207">
        <f t="shared" si="1"/>
        <v>1</v>
      </c>
    </row>
    <row r="83">
      <c r="A83" s="207" t="s">
        <v>503</v>
      </c>
      <c r="B83" s="207" t="s">
        <v>83</v>
      </c>
      <c r="C83" s="207" t="s">
        <v>504</v>
      </c>
      <c r="D83" s="207" t="s">
        <v>309</v>
      </c>
      <c r="E83" s="207">
        <f t="shared" si="1"/>
        <v>1</v>
      </c>
    </row>
    <row r="84">
      <c r="A84" s="207" t="s">
        <v>505</v>
      </c>
      <c r="B84" s="207" t="s">
        <v>83</v>
      </c>
      <c r="C84" s="207" t="s">
        <v>506</v>
      </c>
      <c r="D84" s="207" t="s">
        <v>309</v>
      </c>
      <c r="E84" s="207">
        <f t="shared" si="1"/>
        <v>1</v>
      </c>
    </row>
    <row r="85">
      <c r="A85" s="207" t="s">
        <v>507</v>
      </c>
      <c r="B85" s="207" t="s">
        <v>83</v>
      </c>
      <c r="C85" s="207" t="s">
        <v>508</v>
      </c>
      <c r="D85" s="207" t="s">
        <v>509</v>
      </c>
      <c r="E85" s="207">
        <f t="shared" si="1"/>
        <v>0</v>
      </c>
    </row>
    <row r="86">
      <c r="A86" s="207" t="s">
        <v>510</v>
      </c>
      <c r="B86" s="207" t="s">
        <v>83</v>
      </c>
      <c r="C86" s="207" t="s">
        <v>511</v>
      </c>
      <c r="D86" s="207" t="s">
        <v>309</v>
      </c>
      <c r="E86" s="207">
        <f t="shared" si="1"/>
        <v>1</v>
      </c>
    </row>
    <row r="87">
      <c r="A87" s="207" t="s">
        <v>512</v>
      </c>
      <c r="B87" s="207" t="s">
        <v>83</v>
      </c>
      <c r="C87" s="207" t="s">
        <v>513</v>
      </c>
      <c r="D87" s="207" t="s">
        <v>514</v>
      </c>
      <c r="E87" s="207">
        <f t="shared" si="1"/>
        <v>0</v>
      </c>
    </row>
    <row r="88">
      <c r="A88" s="207" t="s">
        <v>515</v>
      </c>
      <c r="B88" s="207" t="s">
        <v>83</v>
      </c>
      <c r="C88" s="207" t="s">
        <v>516</v>
      </c>
      <c r="D88" s="207" t="s">
        <v>309</v>
      </c>
      <c r="E88" s="207">
        <f t="shared" si="1"/>
        <v>1</v>
      </c>
    </row>
    <row r="89">
      <c r="A89" s="207" t="s">
        <v>517</v>
      </c>
      <c r="B89" s="207" t="s">
        <v>83</v>
      </c>
      <c r="C89" s="207" t="s">
        <v>518</v>
      </c>
      <c r="D89" s="207" t="s">
        <v>309</v>
      </c>
      <c r="E89" s="207">
        <f t="shared" si="1"/>
        <v>1</v>
      </c>
    </row>
    <row r="90">
      <c r="A90" s="207" t="s">
        <v>519</v>
      </c>
      <c r="B90" s="207" t="s">
        <v>83</v>
      </c>
      <c r="C90" s="207" t="s">
        <v>520</v>
      </c>
      <c r="D90" s="207" t="s">
        <v>309</v>
      </c>
      <c r="E90" s="207">
        <f t="shared" si="1"/>
        <v>1</v>
      </c>
    </row>
    <row r="91">
      <c r="A91" s="207" t="s">
        <v>521</v>
      </c>
      <c r="B91" s="207" t="s">
        <v>83</v>
      </c>
      <c r="C91" s="207" t="s">
        <v>522</v>
      </c>
      <c r="D91" s="207" t="s">
        <v>523</v>
      </c>
      <c r="E91" s="207">
        <f t="shared" si="1"/>
        <v>0</v>
      </c>
    </row>
    <row r="92">
      <c r="A92" s="207" t="s">
        <v>524</v>
      </c>
      <c r="B92" s="207" t="s">
        <v>83</v>
      </c>
      <c r="C92" s="207" t="s">
        <v>525</v>
      </c>
      <c r="D92" s="207" t="s">
        <v>309</v>
      </c>
      <c r="E92" s="207">
        <f t="shared" si="1"/>
        <v>1</v>
      </c>
    </row>
    <row r="93">
      <c r="A93" s="207" t="s">
        <v>526</v>
      </c>
      <c r="B93" s="207" t="s">
        <v>83</v>
      </c>
      <c r="C93" s="207" t="s">
        <v>527</v>
      </c>
      <c r="D93" s="207" t="s">
        <v>309</v>
      </c>
      <c r="E93" s="207">
        <f t="shared" si="1"/>
        <v>1</v>
      </c>
    </row>
    <row r="94">
      <c r="A94" s="207" t="s">
        <v>528</v>
      </c>
      <c r="B94" s="207" t="s">
        <v>83</v>
      </c>
      <c r="C94" s="207" t="s">
        <v>529</v>
      </c>
      <c r="E94" s="207">
        <f t="shared" si="1"/>
        <v>0</v>
      </c>
    </row>
    <row r="95">
      <c r="A95" s="207" t="s">
        <v>530</v>
      </c>
      <c r="B95" s="207" t="s">
        <v>83</v>
      </c>
      <c r="C95" s="207" t="s">
        <v>531</v>
      </c>
      <c r="D95" s="207" t="s">
        <v>309</v>
      </c>
      <c r="E95" s="207">
        <f t="shared" si="1"/>
        <v>1</v>
      </c>
    </row>
    <row r="96">
      <c r="A96" s="207" t="s">
        <v>532</v>
      </c>
      <c r="B96" s="207" t="s">
        <v>83</v>
      </c>
      <c r="C96" s="207" t="s">
        <v>533</v>
      </c>
      <c r="D96" s="207" t="s">
        <v>309</v>
      </c>
      <c r="E96" s="207">
        <f t="shared" si="1"/>
        <v>1</v>
      </c>
    </row>
    <row r="97">
      <c r="A97" s="207" t="s">
        <v>534</v>
      </c>
      <c r="B97" s="207" t="s">
        <v>83</v>
      </c>
      <c r="C97" s="207" t="s">
        <v>535</v>
      </c>
      <c r="D97" s="207" t="s">
        <v>309</v>
      </c>
      <c r="E97" s="207">
        <f t="shared" si="1"/>
        <v>1</v>
      </c>
    </row>
    <row r="98">
      <c r="A98" s="207" t="s">
        <v>536</v>
      </c>
      <c r="B98" s="207" t="s">
        <v>86</v>
      </c>
      <c r="C98" s="207" t="s">
        <v>537</v>
      </c>
      <c r="D98" s="207" t="s">
        <v>538</v>
      </c>
      <c r="E98" s="207">
        <f t="shared" si="1"/>
        <v>0</v>
      </c>
    </row>
    <row r="99">
      <c r="A99" s="207" t="s">
        <v>539</v>
      </c>
      <c r="B99" s="207" t="s">
        <v>86</v>
      </c>
      <c r="C99" s="207" t="s">
        <v>540</v>
      </c>
      <c r="D99" s="207" t="s">
        <v>541</v>
      </c>
      <c r="E99" s="207">
        <f t="shared" si="1"/>
        <v>0</v>
      </c>
    </row>
    <row r="100">
      <c r="A100" s="207" t="s">
        <v>542</v>
      </c>
      <c r="B100" s="207" t="s">
        <v>86</v>
      </c>
      <c r="C100" s="207" t="s">
        <v>543</v>
      </c>
      <c r="D100" s="207" t="s">
        <v>544</v>
      </c>
      <c r="E100" s="207">
        <f t="shared" si="1"/>
        <v>0</v>
      </c>
    </row>
    <row r="101">
      <c r="A101" s="207" t="s">
        <v>545</v>
      </c>
      <c r="B101" s="207" t="s">
        <v>86</v>
      </c>
      <c r="C101" s="207" t="s">
        <v>546</v>
      </c>
      <c r="D101" s="207" t="s">
        <v>538</v>
      </c>
      <c r="E101" s="207">
        <f t="shared" si="1"/>
        <v>0</v>
      </c>
    </row>
    <row r="102">
      <c r="A102" s="207" t="s">
        <v>547</v>
      </c>
      <c r="B102" s="207" t="s">
        <v>86</v>
      </c>
      <c r="C102" s="207" t="s">
        <v>548</v>
      </c>
      <c r="D102" s="207" t="s">
        <v>549</v>
      </c>
      <c r="E102" s="207">
        <f t="shared" si="1"/>
        <v>0</v>
      </c>
    </row>
    <row r="103">
      <c r="A103" s="207" t="s">
        <v>550</v>
      </c>
      <c r="B103" s="207" t="s">
        <v>86</v>
      </c>
      <c r="C103" s="207" t="s">
        <v>551</v>
      </c>
      <c r="D103" s="207" t="s">
        <v>309</v>
      </c>
      <c r="E103" s="207">
        <f t="shared" si="1"/>
        <v>1</v>
      </c>
    </row>
    <row r="104">
      <c r="A104" s="207" t="s">
        <v>552</v>
      </c>
      <c r="B104" s="207" t="s">
        <v>86</v>
      </c>
      <c r="C104" s="207" t="s">
        <v>553</v>
      </c>
      <c r="D104" s="207" t="s">
        <v>309</v>
      </c>
      <c r="E104" s="207">
        <f t="shared" si="1"/>
        <v>1</v>
      </c>
    </row>
    <row r="105">
      <c r="A105" s="207" t="s">
        <v>554</v>
      </c>
      <c r="B105" s="207" t="s">
        <v>86</v>
      </c>
      <c r="C105" s="207" t="s">
        <v>555</v>
      </c>
      <c r="D105" s="207" t="s">
        <v>556</v>
      </c>
      <c r="E105" s="207">
        <f t="shared" si="1"/>
        <v>0</v>
      </c>
    </row>
    <row r="106">
      <c r="A106" s="207" t="s">
        <v>557</v>
      </c>
      <c r="B106" s="207" t="s">
        <v>86</v>
      </c>
      <c r="C106" s="207" t="s">
        <v>558</v>
      </c>
      <c r="D106" s="207" t="s">
        <v>369</v>
      </c>
      <c r="E106" s="207">
        <f t="shared" si="1"/>
        <v>0</v>
      </c>
    </row>
    <row r="107">
      <c r="A107" s="207" t="s">
        <v>559</v>
      </c>
      <c r="B107" s="207" t="s">
        <v>86</v>
      </c>
      <c r="C107" s="207" t="s">
        <v>560</v>
      </c>
      <c r="D107" s="207" t="s">
        <v>561</v>
      </c>
      <c r="E107" s="207">
        <f t="shared" si="1"/>
        <v>0</v>
      </c>
    </row>
    <row r="108">
      <c r="A108" s="207" t="s">
        <v>562</v>
      </c>
      <c r="B108" s="207" t="s">
        <v>86</v>
      </c>
      <c r="C108" s="207" t="s">
        <v>563</v>
      </c>
      <c r="D108" s="207" t="s">
        <v>564</v>
      </c>
      <c r="E108" s="207">
        <f t="shared" si="1"/>
        <v>0</v>
      </c>
    </row>
    <row r="109">
      <c r="A109" s="207" t="s">
        <v>565</v>
      </c>
      <c r="B109" s="207" t="s">
        <v>86</v>
      </c>
      <c r="C109" s="207" t="s">
        <v>566</v>
      </c>
      <c r="D109" s="207" t="s">
        <v>567</v>
      </c>
      <c r="E109" s="207">
        <f t="shared" si="1"/>
        <v>0</v>
      </c>
    </row>
    <row r="110">
      <c r="A110" s="207" t="s">
        <v>568</v>
      </c>
      <c r="B110" s="207" t="s">
        <v>86</v>
      </c>
      <c r="C110" s="207" t="s">
        <v>569</v>
      </c>
      <c r="D110" s="207" t="s">
        <v>570</v>
      </c>
      <c r="E110" s="207">
        <f t="shared" si="1"/>
        <v>0</v>
      </c>
    </row>
    <row r="111">
      <c r="A111" s="207" t="s">
        <v>571</v>
      </c>
      <c r="B111" s="207" t="s">
        <v>86</v>
      </c>
      <c r="C111" s="207" t="s">
        <v>572</v>
      </c>
      <c r="D111" s="207" t="s">
        <v>573</v>
      </c>
      <c r="E111" s="207">
        <f t="shared" si="1"/>
        <v>0</v>
      </c>
    </row>
    <row r="112">
      <c r="A112" s="207" t="s">
        <v>574</v>
      </c>
      <c r="B112" s="207" t="s">
        <v>86</v>
      </c>
      <c r="C112" s="207" t="s">
        <v>575</v>
      </c>
      <c r="D112" s="207" t="s">
        <v>576</v>
      </c>
      <c r="E112" s="207">
        <f t="shared" si="1"/>
        <v>0</v>
      </c>
    </row>
    <row r="113">
      <c r="A113" s="207" t="s">
        <v>577</v>
      </c>
      <c r="B113" s="207" t="s">
        <v>88</v>
      </c>
      <c r="C113" s="207" t="s">
        <v>578</v>
      </c>
      <c r="D113" s="207" t="s">
        <v>369</v>
      </c>
      <c r="E113" s="207">
        <f t="shared" si="1"/>
        <v>0</v>
      </c>
    </row>
    <row r="114">
      <c r="A114" s="207" t="s">
        <v>579</v>
      </c>
      <c r="B114" s="207" t="s">
        <v>88</v>
      </c>
      <c r="C114" s="207" t="s">
        <v>580</v>
      </c>
      <c r="D114" s="207" t="s">
        <v>581</v>
      </c>
      <c r="E114" s="207">
        <f t="shared" si="1"/>
        <v>0</v>
      </c>
    </row>
    <row r="115">
      <c r="A115" s="207" t="s">
        <v>582</v>
      </c>
      <c r="B115" s="207" t="s">
        <v>88</v>
      </c>
      <c r="C115" s="207" t="s">
        <v>583</v>
      </c>
      <c r="D115" s="207" t="s">
        <v>584</v>
      </c>
      <c r="E115" s="207">
        <f t="shared" si="1"/>
        <v>0</v>
      </c>
    </row>
    <row r="116">
      <c r="A116" s="207" t="s">
        <v>585</v>
      </c>
      <c r="B116" s="207" t="s">
        <v>88</v>
      </c>
      <c r="C116" s="207" t="s">
        <v>586</v>
      </c>
      <c r="D116" s="207" t="s">
        <v>587</v>
      </c>
      <c r="E116" s="207">
        <f t="shared" si="1"/>
        <v>0</v>
      </c>
    </row>
    <row r="117">
      <c r="A117" s="207" t="s">
        <v>588</v>
      </c>
      <c r="B117" s="207" t="s">
        <v>88</v>
      </c>
      <c r="C117" s="207" t="s">
        <v>589</v>
      </c>
      <c r="D117" s="207" t="s">
        <v>567</v>
      </c>
      <c r="E117" s="207">
        <f t="shared" si="1"/>
        <v>0</v>
      </c>
    </row>
    <row r="118">
      <c r="A118" s="207" t="s">
        <v>590</v>
      </c>
      <c r="B118" s="207" t="s">
        <v>88</v>
      </c>
      <c r="C118" s="207" t="s">
        <v>591</v>
      </c>
      <c r="D118" s="207" t="s">
        <v>309</v>
      </c>
      <c r="E118" s="207">
        <f t="shared" si="1"/>
        <v>1</v>
      </c>
    </row>
    <row r="119">
      <c r="A119" s="207" t="s">
        <v>592</v>
      </c>
      <c r="B119" s="207" t="s">
        <v>88</v>
      </c>
      <c r="C119" s="207" t="s">
        <v>320</v>
      </c>
      <c r="D119" s="207" t="s">
        <v>309</v>
      </c>
      <c r="E119" s="207">
        <f t="shared" si="1"/>
        <v>1</v>
      </c>
    </row>
    <row r="120">
      <c r="A120" s="207" t="s">
        <v>593</v>
      </c>
      <c r="B120" s="207" t="s">
        <v>88</v>
      </c>
      <c r="C120" s="207" t="s">
        <v>594</v>
      </c>
      <c r="D120" s="207" t="s">
        <v>309</v>
      </c>
      <c r="E120" s="207">
        <f t="shared" si="1"/>
        <v>1</v>
      </c>
    </row>
    <row r="121">
      <c r="A121" s="207" t="s">
        <v>595</v>
      </c>
      <c r="B121" s="207" t="s">
        <v>88</v>
      </c>
      <c r="C121" s="207" t="s">
        <v>596</v>
      </c>
      <c r="D121" s="207" t="s">
        <v>309</v>
      </c>
      <c r="E121" s="207">
        <f t="shared" si="1"/>
        <v>1</v>
      </c>
    </row>
    <row r="122">
      <c r="A122" s="207" t="s">
        <v>597</v>
      </c>
      <c r="B122" s="207" t="s">
        <v>88</v>
      </c>
      <c r="C122" s="207" t="s">
        <v>598</v>
      </c>
      <c r="D122" s="207" t="s">
        <v>599</v>
      </c>
      <c r="E122" s="207">
        <f t="shared" si="1"/>
        <v>0</v>
      </c>
    </row>
    <row r="123">
      <c r="A123" s="207" t="s">
        <v>600</v>
      </c>
      <c r="B123" s="207" t="s">
        <v>88</v>
      </c>
      <c r="C123" s="207" t="s">
        <v>334</v>
      </c>
      <c r="D123" s="207" t="s">
        <v>309</v>
      </c>
      <c r="E123" s="207">
        <f t="shared" si="1"/>
        <v>1</v>
      </c>
    </row>
    <row r="124">
      <c r="A124" s="207" t="s">
        <v>601</v>
      </c>
      <c r="B124" s="207" t="s">
        <v>88</v>
      </c>
      <c r="C124" s="207" t="s">
        <v>336</v>
      </c>
      <c r="D124" s="207" t="s">
        <v>309</v>
      </c>
      <c r="E124" s="207">
        <f t="shared" si="1"/>
        <v>1</v>
      </c>
    </row>
    <row r="125">
      <c r="A125" s="207" t="s">
        <v>602</v>
      </c>
      <c r="B125" s="207" t="s">
        <v>88</v>
      </c>
      <c r="C125" s="207" t="s">
        <v>603</v>
      </c>
      <c r="D125" s="207" t="s">
        <v>309</v>
      </c>
      <c r="E125" s="207">
        <f t="shared" si="1"/>
        <v>1</v>
      </c>
    </row>
    <row r="126">
      <c r="A126" s="207" t="s">
        <v>604</v>
      </c>
      <c r="B126" s="207" t="s">
        <v>88</v>
      </c>
      <c r="C126" s="207" t="s">
        <v>605</v>
      </c>
      <c r="D126" s="207" t="s">
        <v>399</v>
      </c>
      <c r="E126" s="207">
        <f t="shared" si="1"/>
        <v>0</v>
      </c>
    </row>
    <row r="127">
      <c r="A127" s="207" t="s">
        <v>606</v>
      </c>
      <c r="B127" s="207" t="s">
        <v>88</v>
      </c>
      <c r="C127" s="207" t="s">
        <v>607</v>
      </c>
      <c r="D127" s="207" t="s">
        <v>309</v>
      </c>
      <c r="E127" s="207">
        <f t="shared" si="1"/>
        <v>1</v>
      </c>
    </row>
    <row r="128">
      <c r="A128" s="207" t="s">
        <v>608</v>
      </c>
      <c r="B128" s="207" t="s">
        <v>88</v>
      </c>
      <c r="C128" s="207" t="s">
        <v>609</v>
      </c>
      <c r="D128" s="207" t="s">
        <v>610</v>
      </c>
      <c r="E128" s="207">
        <f t="shared" si="1"/>
        <v>0</v>
      </c>
    </row>
    <row r="129">
      <c r="A129" s="207" t="s">
        <v>611</v>
      </c>
      <c r="B129" s="207" t="s">
        <v>88</v>
      </c>
      <c r="C129" s="207" t="s">
        <v>612</v>
      </c>
      <c r="D129" s="207" t="s">
        <v>309</v>
      </c>
      <c r="E129" s="207">
        <f t="shared" si="1"/>
        <v>1</v>
      </c>
    </row>
    <row r="130">
      <c r="A130" s="207" t="s">
        <v>613</v>
      </c>
      <c r="B130" s="207" t="s">
        <v>88</v>
      </c>
      <c r="C130" s="207" t="s">
        <v>614</v>
      </c>
      <c r="D130" s="207" t="s">
        <v>309</v>
      </c>
      <c r="E130" s="207">
        <f t="shared" si="1"/>
        <v>1</v>
      </c>
    </row>
    <row r="131">
      <c r="A131" s="207" t="s">
        <v>615</v>
      </c>
      <c r="B131" s="207" t="s">
        <v>88</v>
      </c>
      <c r="C131" s="207" t="s">
        <v>616</v>
      </c>
      <c r="D131" s="207" t="s">
        <v>309</v>
      </c>
      <c r="E131" s="207">
        <f t="shared" si="1"/>
        <v>1</v>
      </c>
    </row>
    <row r="132">
      <c r="A132" s="207" t="s">
        <v>617</v>
      </c>
      <c r="B132" s="207" t="s">
        <v>88</v>
      </c>
      <c r="C132" s="207" t="s">
        <v>360</v>
      </c>
      <c r="D132" s="207" t="s">
        <v>309</v>
      </c>
      <c r="E132" s="207">
        <f t="shared" si="1"/>
        <v>1</v>
      </c>
    </row>
    <row r="133">
      <c r="A133" s="207" t="s">
        <v>618</v>
      </c>
      <c r="B133" s="207" t="s">
        <v>88</v>
      </c>
      <c r="C133" s="207" t="s">
        <v>619</v>
      </c>
      <c r="D133" s="207" t="s">
        <v>309</v>
      </c>
      <c r="E133" s="207">
        <f t="shared" si="1"/>
        <v>1</v>
      </c>
    </row>
    <row r="134">
      <c r="A134" s="207" t="s">
        <v>620</v>
      </c>
      <c r="B134" s="207" t="s">
        <v>88</v>
      </c>
      <c r="C134" s="207" t="s">
        <v>621</v>
      </c>
      <c r="D134" s="207" t="s">
        <v>309</v>
      </c>
      <c r="E134" s="207">
        <f t="shared" si="1"/>
        <v>1</v>
      </c>
    </row>
    <row r="135">
      <c r="A135" s="207" t="s">
        <v>622</v>
      </c>
      <c r="B135" s="207" t="s">
        <v>88</v>
      </c>
      <c r="C135" s="207" t="s">
        <v>623</v>
      </c>
      <c r="D135" s="207" t="s">
        <v>624</v>
      </c>
      <c r="E135" s="207">
        <f t="shared" si="1"/>
        <v>0</v>
      </c>
    </row>
    <row r="136">
      <c r="A136" s="207" t="s">
        <v>625</v>
      </c>
      <c r="B136" s="207" t="s">
        <v>88</v>
      </c>
      <c r="C136" s="207" t="s">
        <v>377</v>
      </c>
      <c r="D136" s="207" t="s">
        <v>309</v>
      </c>
      <c r="E136" s="207">
        <f t="shared" si="1"/>
        <v>1</v>
      </c>
    </row>
    <row r="137">
      <c r="A137" s="207" t="s">
        <v>626</v>
      </c>
      <c r="B137" s="207" t="s">
        <v>88</v>
      </c>
      <c r="C137" s="207" t="s">
        <v>627</v>
      </c>
      <c r="D137" s="207" t="s">
        <v>309</v>
      </c>
      <c r="E137" s="207">
        <f t="shared" si="1"/>
        <v>1</v>
      </c>
    </row>
    <row r="138">
      <c r="A138" s="207" t="s">
        <v>628</v>
      </c>
      <c r="B138" s="207" t="s">
        <v>88</v>
      </c>
      <c r="C138" s="207" t="s">
        <v>629</v>
      </c>
      <c r="D138" s="207" t="s">
        <v>630</v>
      </c>
      <c r="E138" s="207">
        <f t="shared" si="1"/>
        <v>0</v>
      </c>
    </row>
    <row r="139">
      <c r="A139" s="207" t="s">
        <v>631</v>
      </c>
      <c r="B139" s="207" t="s">
        <v>88</v>
      </c>
      <c r="C139" s="207" t="s">
        <v>632</v>
      </c>
      <c r="D139" s="207" t="s">
        <v>309</v>
      </c>
      <c r="E139" s="207">
        <f t="shared" si="1"/>
        <v>1</v>
      </c>
    </row>
    <row r="140">
      <c r="A140" s="207" t="s">
        <v>633</v>
      </c>
      <c r="B140" s="207" t="s">
        <v>88</v>
      </c>
      <c r="C140" s="207" t="s">
        <v>381</v>
      </c>
      <c r="D140" s="207" t="s">
        <v>634</v>
      </c>
      <c r="E140" s="207">
        <f t="shared" si="1"/>
        <v>0</v>
      </c>
    </row>
    <row r="141">
      <c r="A141" s="207" t="s">
        <v>635</v>
      </c>
      <c r="B141" s="207" t="s">
        <v>88</v>
      </c>
      <c r="C141" s="207" t="s">
        <v>636</v>
      </c>
      <c r="D141" s="207" t="s">
        <v>637</v>
      </c>
      <c r="E141" s="207">
        <f t="shared" si="1"/>
        <v>0</v>
      </c>
    </row>
    <row r="142">
      <c r="A142" s="207" t="s">
        <v>638</v>
      </c>
      <c r="B142" s="207" t="s">
        <v>88</v>
      </c>
      <c r="C142" s="207" t="s">
        <v>639</v>
      </c>
      <c r="D142" s="207" t="s">
        <v>309</v>
      </c>
      <c r="E142" s="207">
        <f t="shared" si="1"/>
        <v>1</v>
      </c>
    </row>
    <row r="143">
      <c r="A143" s="207" t="s">
        <v>640</v>
      </c>
      <c r="B143" s="207" t="s">
        <v>88</v>
      </c>
      <c r="C143" s="207" t="s">
        <v>641</v>
      </c>
      <c r="D143" s="207" t="s">
        <v>309</v>
      </c>
      <c r="E143" s="207">
        <f t="shared" si="1"/>
        <v>1</v>
      </c>
    </row>
    <row r="144">
      <c r="A144" s="207" t="s">
        <v>642</v>
      </c>
      <c r="B144" s="207" t="s">
        <v>88</v>
      </c>
      <c r="C144" s="207" t="s">
        <v>643</v>
      </c>
      <c r="D144" s="207" t="s">
        <v>644</v>
      </c>
      <c r="E144" s="207">
        <f t="shared" si="1"/>
        <v>0</v>
      </c>
    </row>
    <row r="145">
      <c r="A145" s="207" t="s">
        <v>645</v>
      </c>
      <c r="B145" s="207" t="s">
        <v>88</v>
      </c>
      <c r="C145" s="207" t="s">
        <v>646</v>
      </c>
      <c r="D145" s="207" t="s">
        <v>309</v>
      </c>
      <c r="E145" s="207">
        <f t="shared" si="1"/>
        <v>1</v>
      </c>
    </row>
    <row r="146">
      <c r="A146" s="207" t="s">
        <v>647</v>
      </c>
      <c r="B146" s="207" t="s">
        <v>88</v>
      </c>
      <c r="C146" s="207" t="s">
        <v>390</v>
      </c>
      <c r="D146" s="207" t="s">
        <v>648</v>
      </c>
      <c r="E146" s="207">
        <f t="shared" si="1"/>
        <v>0</v>
      </c>
    </row>
    <row r="147">
      <c r="A147" s="207" t="s">
        <v>649</v>
      </c>
      <c r="B147" s="207" t="s">
        <v>88</v>
      </c>
      <c r="C147" s="207" t="s">
        <v>393</v>
      </c>
      <c r="D147" s="207" t="s">
        <v>650</v>
      </c>
      <c r="E147" s="207">
        <f t="shared" si="1"/>
        <v>0</v>
      </c>
    </row>
    <row r="148">
      <c r="A148" s="207" t="s">
        <v>651</v>
      </c>
      <c r="B148" s="207" t="s">
        <v>88</v>
      </c>
      <c r="C148" s="207" t="s">
        <v>652</v>
      </c>
      <c r="D148" s="207" t="s">
        <v>653</v>
      </c>
      <c r="E148" s="207">
        <f t="shared" si="1"/>
        <v>0</v>
      </c>
    </row>
    <row r="149">
      <c r="A149" s="207" t="s">
        <v>654</v>
      </c>
      <c r="B149" s="207" t="s">
        <v>88</v>
      </c>
      <c r="C149" s="207" t="s">
        <v>655</v>
      </c>
      <c r="D149" s="207" t="s">
        <v>309</v>
      </c>
      <c r="E149" s="207">
        <f t="shared" si="1"/>
        <v>1</v>
      </c>
    </row>
    <row r="150">
      <c r="A150" s="207" t="s">
        <v>656</v>
      </c>
      <c r="B150" s="207" t="s">
        <v>88</v>
      </c>
      <c r="C150" s="207" t="s">
        <v>401</v>
      </c>
      <c r="D150" s="207" t="s">
        <v>309</v>
      </c>
      <c r="E150" s="207">
        <f t="shared" si="1"/>
        <v>1</v>
      </c>
    </row>
    <row r="151">
      <c r="A151" s="207" t="s">
        <v>657</v>
      </c>
      <c r="B151" s="207" t="s">
        <v>88</v>
      </c>
      <c r="C151" s="207" t="s">
        <v>403</v>
      </c>
      <c r="D151" s="207" t="s">
        <v>309</v>
      </c>
      <c r="E151" s="207">
        <f t="shared" si="1"/>
        <v>1</v>
      </c>
    </row>
    <row r="152">
      <c r="A152" s="207" t="s">
        <v>658</v>
      </c>
      <c r="B152" s="207" t="s">
        <v>88</v>
      </c>
      <c r="C152" s="207" t="s">
        <v>659</v>
      </c>
      <c r="D152" s="207" t="s">
        <v>309</v>
      </c>
      <c r="E152" s="207">
        <f t="shared" si="1"/>
        <v>1</v>
      </c>
    </row>
    <row r="153">
      <c r="A153" s="207" t="s">
        <v>660</v>
      </c>
      <c r="B153" s="207" t="s">
        <v>88</v>
      </c>
      <c r="C153" s="207" t="s">
        <v>661</v>
      </c>
      <c r="D153" s="207" t="s">
        <v>309</v>
      </c>
      <c r="E153" s="207">
        <f t="shared" si="1"/>
        <v>1</v>
      </c>
    </row>
    <row r="154">
      <c r="A154" s="207" t="s">
        <v>662</v>
      </c>
      <c r="B154" s="207" t="s">
        <v>88</v>
      </c>
      <c r="C154" s="207" t="s">
        <v>663</v>
      </c>
      <c r="D154" s="207" t="s">
        <v>309</v>
      </c>
      <c r="E154" s="207">
        <f t="shared" si="1"/>
        <v>1</v>
      </c>
    </row>
    <row r="155">
      <c r="A155" s="207" t="s">
        <v>664</v>
      </c>
      <c r="B155" s="207" t="s">
        <v>88</v>
      </c>
      <c r="C155" s="207" t="s">
        <v>665</v>
      </c>
      <c r="D155" s="207" t="s">
        <v>666</v>
      </c>
      <c r="E155" s="207">
        <f t="shared" si="1"/>
        <v>0</v>
      </c>
    </row>
    <row r="156">
      <c r="A156" s="207" t="s">
        <v>667</v>
      </c>
      <c r="B156" s="207" t="s">
        <v>88</v>
      </c>
      <c r="C156" s="207" t="s">
        <v>414</v>
      </c>
      <c r="D156" s="207" t="s">
        <v>309</v>
      </c>
      <c r="E156" s="207">
        <f t="shared" si="1"/>
        <v>1</v>
      </c>
    </row>
    <row r="157">
      <c r="A157" s="207" t="s">
        <v>668</v>
      </c>
      <c r="B157" s="207" t="s">
        <v>88</v>
      </c>
      <c r="C157" s="207" t="s">
        <v>419</v>
      </c>
      <c r="D157" s="207" t="s">
        <v>309</v>
      </c>
      <c r="E157" s="207">
        <f t="shared" si="1"/>
        <v>1</v>
      </c>
    </row>
    <row r="158">
      <c r="A158" s="207" t="s">
        <v>669</v>
      </c>
      <c r="B158" s="207" t="s">
        <v>88</v>
      </c>
      <c r="C158" s="207" t="s">
        <v>670</v>
      </c>
      <c r="D158" s="207" t="s">
        <v>637</v>
      </c>
      <c r="E158" s="207">
        <f t="shared" si="1"/>
        <v>0</v>
      </c>
    </row>
    <row r="159">
      <c r="A159" s="207" t="s">
        <v>671</v>
      </c>
      <c r="B159" s="207" t="s">
        <v>88</v>
      </c>
      <c r="C159" s="207" t="s">
        <v>672</v>
      </c>
      <c r="D159" s="207" t="s">
        <v>673</v>
      </c>
      <c r="E159" s="207">
        <f t="shared" si="1"/>
        <v>0</v>
      </c>
    </row>
    <row r="160">
      <c r="A160" s="207" t="s">
        <v>674</v>
      </c>
      <c r="B160" s="207" t="s">
        <v>88</v>
      </c>
      <c r="C160" s="207" t="s">
        <v>426</v>
      </c>
      <c r="D160" s="207" t="s">
        <v>309</v>
      </c>
      <c r="E160" s="207">
        <f t="shared" si="1"/>
        <v>1</v>
      </c>
    </row>
    <row r="161">
      <c r="A161" s="207" t="s">
        <v>675</v>
      </c>
      <c r="B161" s="207" t="s">
        <v>88</v>
      </c>
      <c r="C161" s="207" t="s">
        <v>428</v>
      </c>
      <c r="D161" s="207" t="s">
        <v>309</v>
      </c>
      <c r="E161" s="207">
        <f t="shared" si="1"/>
        <v>1</v>
      </c>
    </row>
    <row r="162">
      <c r="A162" s="207" t="s">
        <v>676</v>
      </c>
      <c r="B162" s="207" t="s">
        <v>88</v>
      </c>
      <c r="C162" s="207" t="s">
        <v>677</v>
      </c>
      <c r="D162" s="207" t="s">
        <v>309</v>
      </c>
      <c r="E162" s="207">
        <f t="shared" si="1"/>
        <v>1</v>
      </c>
    </row>
    <row r="163">
      <c r="A163" s="207" t="s">
        <v>678</v>
      </c>
      <c r="B163" s="207" t="s">
        <v>88</v>
      </c>
      <c r="C163" s="207" t="s">
        <v>679</v>
      </c>
      <c r="D163" s="207" t="s">
        <v>680</v>
      </c>
      <c r="E163" s="207">
        <f t="shared" si="1"/>
        <v>0</v>
      </c>
    </row>
    <row r="164">
      <c r="A164" s="207" t="s">
        <v>681</v>
      </c>
      <c r="B164" s="207" t="s">
        <v>88</v>
      </c>
      <c r="C164" s="207" t="s">
        <v>682</v>
      </c>
      <c r="D164" s="207" t="s">
        <v>683</v>
      </c>
      <c r="E164" s="207">
        <f t="shared" si="1"/>
        <v>0</v>
      </c>
    </row>
    <row r="165">
      <c r="A165" s="207" t="s">
        <v>684</v>
      </c>
      <c r="B165" s="207" t="s">
        <v>88</v>
      </c>
      <c r="C165" s="207" t="s">
        <v>434</v>
      </c>
      <c r="D165" s="207" t="s">
        <v>309</v>
      </c>
      <c r="E165" s="207">
        <f t="shared" si="1"/>
        <v>1</v>
      </c>
    </row>
    <row r="166">
      <c r="A166" s="207" t="s">
        <v>685</v>
      </c>
      <c r="B166" s="207" t="s">
        <v>88</v>
      </c>
      <c r="C166" s="207" t="s">
        <v>686</v>
      </c>
      <c r="D166" s="207" t="s">
        <v>309</v>
      </c>
      <c r="E166" s="207">
        <f t="shared" si="1"/>
        <v>1</v>
      </c>
    </row>
    <row r="167">
      <c r="A167" s="207" t="s">
        <v>687</v>
      </c>
      <c r="B167" s="207" t="s">
        <v>88</v>
      </c>
      <c r="C167" s="207" t="s">
        <v>438</v>
      </c>
      <c r="D167" s="207" t="s">
        <v>309</v>
      </c>
      <c r="E167" s="207">
        <f t="shared" si="1"/>
        <v>1</v>
      </c>
    </row>
    <row r="168">
      <c r="A168" s="207" t="s">
        <v>688</v>
      </c>
      <c r="B168" s="207" t="s">
        <v>88</v>
      </c>
      <c r="C168" s="207" t="s">
        <v>689</v>
      </c>
      <c r="D168" s="207" t="s">
        <v>309</v>
      </c>
      <c r="E168" s="207">
        <f t="shared" si="1"/>
        <v>1</v>
      </c>
    </row>
    <row r="169">
      <c r="A169" s="207" t="s">
        <v>690</v>
      </c>
      <c r="B169" s="207" t="s">
        <v>88</v>
      </c>
      <c r="C169" s="207" t="s">
        <v>691</v>
      </c>
      <c r="D169" s="207" t="s">
        <v>692</v>
      </c>
      <c r="E169" s="207">
        <f t="shared" si="1"/>
        <v>0</v>
      </c>
    </row>
    <row r="170">
      <c r="A170" s="207" t="s">
        <v>693</v>
      </c>
      <c r="B170" s="207" t="s">
        <v>88</v>
      </c>
      <c r="C170" s="207" t="s">
        <v>694</v>
      </c>
      <c r="D170" s="207" t="s">
        <v>695</v>
      </c>
      <c r="E170" s="207">
        <f t="shared" si="1"/>
        <v>0</v>
      </c>
    </row>
    <row r="171">
      <c r="A171" s="207" t="s">
        <v>696</v>
      </c>
      <c r="B171" s="207" t="s">
        <v>88</v>
      </c>
      <c r="C171" s="207" t="s">
        <v>697</v>
      </c>
      <c r="D171" s="207" t="s">
        <v>309</v>
      </c>
      <c r="E171" s="207">
        <f t="shared" si="1"/>
        <v>1</v>
      </c>
    </row>
    <row r="172">
      <c r="A172" s="207" t="s">
        <v>698</v>
      </c>
      <c r="B172" s="207" t="s">
        <v>88</v>
      </c>
      <c r="C172" s="207" t="s">
        <v>699</v>
      </c>
      <c r="D172" s="207" t="s">
        <v>700</v>
      </c>
      <c r="E172" s="207">
        <f t="shared" si="1"/>
        <v>0</v>
      </c>
    </row>
    <row r="173">
      <c r="A173" s="207" t="s">
        <v>701</v>
      </c>
      <c r="B173" s="207" t="s">
        <v>88</v>
      </c>
      <c r="C173" s="207" t="s">
        <v>440</v>
      </c>
      <c r="D173" s="207" t="s">
        <v>309</v>
      </c>
      <c r="E173" s="207">
        <f t="shared" si="1"/>
        <v>1</v>
      </c>
    </row>
    <row r="174">
      <c r="A174" s="207" t="s">
        <v>702</v>
      </c>
      <c r="B174" s="207" t="s">
        <v>88</v>
      </c>
      <c r="C174" s="207" t="s">
        <v>703</v>
      </c>
      <c r="D174" s="207" t="s">
        <v>704</v>
      </c>
      <c r="E174" s="207">
        <f t="shared" si="1"/>
        <v>0</v>
      </c>
    </row>
    <row r="175">
      <c r="A175" s="207" t="s">
        <v>705</v>
      </c>
      <c r="B175" s="207" t="s">
        <v>88</v>
      </c>
      <c r="C175" s="207" t="s">
        <v>706</v>
      </c>
      <c r="D175" s="207" t="s">
        <v>707</v>
      </c>
      <c r="E175" s="207">
        <f t="shared" si="1"/>
        <v>0</v>
      </c>
    </row>
    <row r="176">
      <c r="A176" s="207" t="s">
        <v>708</v>
      </c>
      <c r="B176" s="207" t="s">
        <v>88</v>
      </c>
      <c r="C176" s="207" t="s">
        <v>709</v>
      </c>
      <c r="D176" s="207" t="s">
        <v>309</v>
      </c>
      <c r="E176" s="207">
        <f t="shared" si="1"/>
        <v>1</v>
      </c>
    </row>
    <row r="177">
      <c r="A177" s="207" t="s">
        <v>710</v>
      </c>
      <c r="B177" s="207" t="s">
        <v>88</v>
      </c>
      <c r="C177" s="207" t="s">
        <v>711</v>
      </c>
      <c r="D177" s="207" t="s">
        <v>309</v>
      </c>
      <c r="E177" s="207">
        <f t="shared" si="1"/>
        <v>1</v>
      </c>
    </row>
    <row r="178">
      <c r="A178" s="207" t="s">
        <v>712</v>
      </c>
      <c r="B178" s="207" t="s">
        <v>88</v>
      </c>
      <c r="C178" s="207" t="s">
        <v>713</v>
      </c>
      <c r="D178" s="207" t="s">
        <v>714</v>
      </c>
      <c r="E178" s="207">
        <f t="shared" si="1"/>
        <v>0</v>
      </c>
    </row>
    <row r="179">
      <c r="A179" s="207" t="s">
        <v>715</v>
      </c>
      <c r="B179" s="207" t="s">
        <v>88</v>
      </c>
      <c r="C179" s="207" t="s">
        <v>716</v>
      </c>
      <c r="D179" s="207" t="s">
        <v>309</v>
      </c>
      <c r="E179" s="207">
        <f t="shared" si="1"/>
        <v>1</v>
      </c>
    </row>
    <row r="180">
      <c r="A180" s="207" t="s">
        <v>717</v>
      </c>
      <c r="B180" s="207" t="s">
        <v>88</v>
      </c>
      <c r="C180" s="207" t="s">
        <v>718</v>
      </c>
      <c r="D180" s="207" t="s">
        <v>309</v>
      </c>
      <c r="E180" s="207">
        <f t="shared" si="1"/>
        <v>1</v>
      </c>
    </row>
    <row r="181">
      <c r="A181" s="207" t="s">
        <v>719</v>
      </c>
      <c r="B181" s="207" t="s">
        <v>88</v>
      </c>
      <c r="C181" s="207" t="s">
        <v>720</v>
      </c>
      <c r="D181" s="207" t="s">
        <v>309</v>
      </c>
      <c r="E181" s="207">
        <f t="shared" si="1"/>
        <v>1</v>
      </c>
    </row>
    <row r="182">
      <c r="A182" s="207" t="s">
        <v>721</v>
      </c>
      <c r="B182" s="207" t="s">
        <v>88</v>
      </c>
      <c r="C182" s="207" t="s">
        <v>722</v>
      </c>
      <c r="D182" s="207" t="s">
        <v>412</v>
      </c>
      <c r="E182" s="207">
        <f t="shared" si="1"/>
        <v>0</v>
      </c>
    </row>
    <row r="183">
      <c r="A183" s="207" t="s">
        <v>723</v>
      </c>
      <c r="B183" s="207" t="s">
        <v>88</v>
      </c>
      <c r="C183" s="207" t="s">
        <v>724</v>
      </c>
      <c r="D183" s="207" t="s">
        <v>309</v>
      </c>
      <c r="E183" s="207">
        <f t="shared" si="1"/>
        <v>1</v>
      </c>
    </row>
    <row r="184">
      <c r="A184" s="207" t="s">
        <v>725</v>
      </c>
      <c r="B184" s="207" t="s">
        <v>88</v>
      </c>
      <c r="C184" s="207" t="s">
        <v>464</v>
      </c>
      <c r="D184" s="207" t="s">
        <v>726</v>
      </c>
      <c r="E184" s="207">
        <f t="shared" si="1"/>
        <v>0</v>
      </c>
    </row>
    <row r="185">
      <c r="A185" s="207" t="s">
        <v>727</v>
      </c>
      <c r="B185" s="207" t="s">
        <v>88</v>
      </c>
      <c r="C185" s="207" t="s">
        <v>728</v>
      </c>
      <c r="D185" s="207" t="s">
        <v>587</v>
      </c>
      <c r="E185" s="207">
        <f t="shared" si="1"/>
        <v>0</v>
      </c>
    </row>
    <row r="186">
      <c r="A186" s="207" t="s">
        <v>729</v>
      </c>
      <c r="B186" s="207" t="s">
        <v>88</v>
      </c>
      <c r="C186" s="207" t="s">
        <v>730</v>
      </c>
      <c r="D186" s="207" t="s">
        <v>309</v>
      </c>
      <c r="E186" s="207">
        <f t="shared" si="1"/>
        <v>1</v>
      </c>
    </row>
    <row r="187">
      <c r="A187" s="207" t="s">
        <v>731</v>
      </c>
      <c r="B187" s="207" t="s">
        <v>88</v>
      </c>
      <c r="C187" s="207" t="s">
        <v>732</v>
      </c>
      <c r="D187" s="207" t="s">
        <v>309</v>
      </c>
      <c r="E187" s="207">
        <f t="shared" si="1"/>
        <v>1</v>
      </c>
    </row>
    <row r="188">
      <c r="A188" s="207" t="s">
        <v>733</v>
      </c>
      <c r="B188" s="207" t="s">
        <v>90</v>
      </c>
      <c r="C188" s="207" t="s">
        <v>734</v>
      </c>
      <c r="D188" s="207" t="s">
        <v>735</v>
      </c>
      <c r="E188" s="207">
        <f t="shared" si="1"/>
        <v>0</v>
      </c>
    </row>
    <row r="189">
      <c r="A189" s="207" t="s">
        <v>736</v>
      </c>
      <c r="B189" s="207" t="s">
        <v>90</v>
      </c>
      <c r="C189" s="207" t="s">
        <v>737</v>
      </c>
      <c r="D189" s="207" t="s">
        <v>309</v>
      </c>
      <c r="E189" s="207">
        <f t="shared" si="1"/>
        <v>1</v>
      </c>
    </row>
    <row r="190">
      <c r="A190" s="207" t="s">
        <v>738</v>
      </c>
      <c r="B190" s="207" t="s">
        <v>90</v>
      </c>
      <c r="C190" s="207" t="s">
        <v>739</v>
      </c>
      <c r="D190" s="207" t="s">
        <v>740</v>
      </c>
      <c r="E190" s="207">
        <f t="shared" si="1"/>
        <v>0</v>
      </c>
    </row>
    <row r="191">
      <c r="A191" s="207" t="s">
        <v>741</v>
      </c>
      <c r="B191" s="207" t="s">
        <v>90</v>
      </c>
      <c r="C191" s="207" t="s">
        <v>742</v>
      </c>
      <c r="D191" s="207" t="s">
        <v>743</v>
      </c>
      <c r="E191" s="207">
        <f t="shared" si="1"/>
        <v>0</v>
      </c>
    </row>
    <row r="192">
      <c r="A192" s="207" t="s">
        <v>744</v>
      </c>
      <c r="B192" s="207" t="s">
        <v>90</v>
      </c>
      <c r="C192" s="207" t="s">
        <v>745</v>
      </c>
      <c r="D192" s="207" t="s">
        <v>634</v>
      </c>
      <c r="E192" s="207">
        <f t="shared" si="1"/>
        <v>0</v>
      </c>
    </row>
    <row r="193">
      <c r="A193" s="207" t="s">
        <v>746</v>
      </c>
      <c r="B193" s="207" t="s">
        <v>90</v>
      </c>
      <c r="C193" s="207" t="s">
        <v>747</v>
      </c>
      <c r="D193" s="207" t="s">
        <v>309</v>
      </c>
      <c r="E193" s="207">
        <f t="shared" si="1"/>
        <v>1</v>
      </c>
    </row>
    <row r="194">
      <c r="A194" s="207" t="s">
        <v>748</v>
      </c>
      <c r="B194" s="207" t="s">
        <v>90</v>
      </c>
      <c r="C194" s="207" t="s">
        <v>749</v>
      </c>
      <c r="D194" s="207" t="s">
        <v>750</v>
      </c>
      <c r="E194" s="207">
        <f t="shared" si="1"/>
        <v>0</v>
      </c>
    </row>
    <row r="195">
      <c r="A195" s="207" t="s">
        <v>751</v>
      </c>
      <c r="B195" s="207" t="s">
        <v>90</v>
      </c>
      <c r="C195" s="207" t="s">
        <v>752</v>
      </c>
      <c r="D195" s="207" t="s">
        <v>707</v>
      </c>
      <c r="E195" s="207">
        <f t="shared" si="1"/>
        <v>0</v>
      </c>
    </row>
    <row r="196">
      <c r="A196" s="207" t="s">
        <v>753</v>
      </c>
      <c r="B196" s="207" t="s">
        <v>90</v>
      </c>
      <c r="C196" s="207" t="s">
        <v>754</v>
      </c>
      <c r="D196" s="207" t="s">
        <v>755</v>
      </c>
      <c r="E196" s="207">
        <f t="shared" si="1"/>
        <v>0</v>
      </c>
    </row>
    <row r="197">
      <c r="A197" s="207" t="s">
        <v>756</v>
      </c>
      <c r="B197" s="207" t="s">
        <v>90</v>
      </c>
      <c r="C197" s="207" t="s">
        <v>757</v>
      </c>
      <c r="D197" s="207" t="s">
        <v>306</v>
      </c>
      <c r="E197" s="207">
        <f t="shared" si="1"/>
        <v>0</v>
      </c>
    </row>
    <row r="198">
      <c r="A198" s="207" t="s">
        <v>758</v>
      </c>
      <c r="B198" s="207" t="s">
        <v>90</v>
      </c>
      <c r="C198" s="207" t="s">
        <v>759</v>
      </c>
      <c r="D198" s="207" t="s">
        <v>309</v>
      </c>
      <c r="E198" s="207">
        <f t="shared" si="1"/>
        <v>1</v>
      </c>
    </row>
    <row r="199">
      <c r="A199" s="207" t="s">
        <v>760</v>
      </c>
      <c r="B199" s="207" t="s">
        <v>90</v>
      </c>
      <c r="C199" s="207" t="s">
        <v>761</v>
      </c>
      <c r="D199" s="207" t="s">
        <v>762</v>
      </c>
      <c r="E199" s="207">
        <f t="shared" si="1"/>
        <v>0</v>
      </c>
    </row>
    <row r="200">
      <c r="A200" s="207" t="s">
        <v>763</v>
      </c>
      <c r="B200" s="207" t="s">
        <v>90</v>
      </c>
      <c r="C200" s="207" t="s">
        <v>764</v>
      </c>
      <c r="D200" s="207" t="s">
        <v>765</v>
      </c>
      <c r="E200" s="207">
        <f t="shared" si="1"/>
        <v>0</v>
      </c>
    </row>
    <row r="201">
      <c r="A201" s="207" t="s">
        <v>766</v>
      </c>
      <c r="B201" s="207" t="s">
        <v>90</v>
      </c>
      <c r="C201" s="207" t="s">
        <v>767</v>
      </c>
      <c r="D201" s="207" t="s">
        <v>768</v>
      </c>
      <c r="E201" s="207">
        <f t="shared" si="1"/>
        <v>0</v>
      </c>
    </row>
    <row r="202">
      <c r="A202" s="207" t="s">
        <v>769</v>
      </c>
      <c r="B202" s="207" t="s">
        <v>90</v>
      </c>
      <c r="C202" s="207" t="s">
        <v>770</v>
      </c>
      <c r="D202" s="207" t="s">
        <v>771</v>
      </c>
      <c r="E202" s="207">
        <f t="shared" si="1"/>
        <v>0</v>
      </c>
    </row>
    <row r="203">
      <c r="A203" s="207" t="s">
        <v>772</v>
      </c>
      <c r="B203" s="207" t="s">
        <v>90</v>
      </c>
      <c r="C203" s="207" t="s">
        <v>773</v>
      </c>
      <c r="D203" s="207" t="s">
        <v>774</v>
      </c>
      <c r="E203" s="207">
        <f t="shared" si="1"/>
        <v>0</v>
      </c>
    </row>
    <row r="204">
      <c r="A204" s="207" t="s">
        <v>775</v>
      </c>
      <c r="B204" s="207" t="s">
        <v>90</v>
      </c>
      <c r="C204" s="207" t="s">
        <v>776</v>
      </c>
      <c r="D204" s="207" t="s">
        <v>777</v>
      </c>
      <c r="E204" s="207">
        <f t="shared" si="1"/>
        <v>0</v>
      </c>
    </row>
    <row r="205">
      <c r="A205" s="207" t="s">
        <v>778</v>
      </c>
      <c r="B205" s="207" t="s">
        <v>90</v>
      </c>
      <c r="C205" s="207" t="s">
        <v>779</v>
      </c>
      <c r="D205" s="207" t="s">
        <v>587</v>
      </c>
      <c r="E205" s="207">
        <f t="shared" si="1"/>
        <v>0</v>
      </c>
    </row>
    <row r="206">
      <c r="A206" s="207" t="s">
        <v>780</v>
      </c>
      <c r="B206" s="207" t="s">
        <v>90</v>
      </c>
      <c r="C206" s="207" t="s">
        <v>781</v>
      </c>
      <c r="D206" s="207" t="s">
        <v>782</v>
      </c>
      <c r="E206" s="207">
        <f t="shared" si="1"/>
        <v>0</v>
      </c>
    </row>
    <row r="207">
      <c r="A207" s="207" t="s">
        <v>783</v>
      </c>
      <c r="B207" s="207" t="s">
        <v>90</v>
      </c>
      <c r="C207" s="207" t="s">
        <v>784</v>
      </c>
      <c r="D207" s="207" t="s">
        <v>785</v>
      </c>
      <c r="E207" s="207">
        <f t="shared" si="1"/>
        <v>0</v>
      </c>
    </row>
    <row r="208">
      <c r="A208" s="207" t="s">
        <v>786</v>
      </c>
      <c r="B208" s="207" t="s">
        <v>90</v>
      </c>
      <c r="C208" s="207" t="s">
        <v>787</v>
      </c>
      <c r="D208" s="207" t="s">
        <v>788</v>
      </c>
      <c r="E208" s="207">
        <f t="shared" si="1"/>
        <v>0</v>
      </c>
    </row>
    <row r="209">
      <c r="A209" s="207" t="s">
        <v>789</v>
      </c>
      <c r="B209" s="207" t="s">
        <v>90</v>
      </c>
      <c r="C209" s="207" t="s">
        <v>790</v>
      </c>
      <c r="D209" s="207" t="s">
        <v>309</v>
      </c>
      <c r="E209" s="207">
        <f t="shared" si="1"/>
        <v>1</v>
      </c>
    </row>
    <row r="210">
      <c r="A210" s="207" t="s">
        <v>791</v>
      </c>
      <c r="B210" s="207" t="s">
        <v>90</v>
      </c>
      <c r="C210" s="207" t="s">
        <v>792</v>
      </c>
      <c r="D210" s="207" t="s">
        <v>793</v>
      </c>
      <c r="E210" s="207">
        <f t="shared" si="1"/>
        <v>0</v>
      </c>
    </row>
    <row r="211">
      <c r="A211" s="207" t="s">
        <v>794</v>
      </c>
      <c r="B211" s="207" t="s">
        <v>90</v>
      </c>
      <c r="C211" s="207" t="s">
        <v>795</v>
      </c>
      <c r="D211" s="207" t="s">
        <v>561</v>
      </c>
      <c r="E211" s="207">
        <f t="shared" si="1"/>
        <v>0</v>
      </c>
    </row>
    <row r="212">
      <c r="A212" s="207" t="s">
        <v>796</v>
      </c>
      <c r="B212" s="207" t="s">
        <v>90</v>
      </c>
      <c r="C212" s="207" t="s">
        <v>797</v>
      </c>
      <c r="D212" s="207" t="s">
        <v>309</v>
      </c>
      <c r="E212" s="207">
        <f t="shared" si="1"/>
        <v>1</v>
      </c>
    </row>
    <row r="213">
      <c r="A213" s="207" t="s">
        <v>798</v>
      </c>
      <c r="B213" s="207" t="s">
        <v>90</v>
      </c>
      <c r="C213" s="207" t="s">
        <v>799</v>
      </c>
      <c r="D213" s="207" t="s">
        <v>785</v>
      </c>
      <c r="E213" s="207">
        <f t="shared" si="1"/>
        <v>0</v>
      </c>
    </row>
    <row r="214">
      <c r="A214" s="207" t="s">
        <v>800</v>
      </c>
      <c r="B214" s="207" t="s">
        <v>90</v>
      </c>
      <c r="C214" s="207" t="s">
        <v>801</v>
      </c>
      <c r="D214" s="207" t="s">
        <v>755</v>
      </c>
      <c r="E214" s="207">
        <f t="shared" si="1"/>
        <v>0</v>
      </c>
    </row>
    <row r="215">
      <c r="A215" s="207" t="s">
        <v>802</v>
      </c>
      <c r="B215" s="207" t="s">
        <v>90</v>
      </c>
      <c r="C215" s="207" t="s">
        <v>803</v>
      </c>
      <c r="D215" s="207" t="s">
        <v>804</v>
      </c>
      <c r="E215" s="207">
        <f t="shared" si="1"/>
        <v>0</v>
      </c>
    </row>
    <row r="216">
      <c r="A216" s="207" t="s">
        <v>805</v>
      </c>
      <c r="B216" s="207" t="s">
        <v>90</v>
      </c>
      <c r="C216" s="207" t="s">
        <v>677</v>
      </c>
      <c r="D216" s="207" t="s">
        <v>806</v>
      </c>
      <c r="E216" s="207">
        <f t="shared" si="1"/>
        <v>0</v>
      </c>
    </row>
    <row r="217">
      <c r="A217" s="207" t="s">
        <v>807</v>
      </c>
      <c r="B217" s="207" t="s">
        <v>90</v>
      </c>
      <c r="C217" s="207" t="s">
        <v>808</v>
      </c>
      <c r="D217" s="207" t="s">
        <v>809</v>
      </c>
      <c r="E217" s="207">
        <f t="shared" si="1"/>
        <v>0</v>
      </c>
    </row>
    <row r="218">
      <c r="A218" s="207" t="s">
        <v>810</v>
      </c>
      <c r="B218" s="207" t="s">
        <v>90</v>
      </c>
      <c r="C218" s="207" t="s">
        <v>811</v>
      </c>
      <c r="D218" s="207" t="s">
        <v>812</v>
      </c>
      <c r="E218" s="207">
        <f t="shared" si="1"/>
        <v>0</v>
      </c>
    </row>
    <row r="219">
      <c r="A219" s="207" t="s">
        <v>813</v>
      </c>
      <c r="B219" s="207" t="s">
        <v>90</v>
      </c>
      <c r="C219" s="207" t="s">
        <v>814</v>
      </c>
      <c r="D219" s="207" t="s">
        <v>309</v>
      </c>
      <c r="E219" s="207">
        <f t="shared" si="1"/>
        <v>1</v>
      </c>
    </row>
    <row r="220">
      <c r="A220" s="207" t="s">
        <v>815</v>
      </c>
      <c r="B220" s="207" t="s">
        <v>90</v>
      </c>
      <c r="C220" s="207" t="s">
        <v>816</v>
      </c>
      <c r="D220" s="207" t="s">
        <v>478</v>
      </c>
      <c r="E220" s="207">
        <f t="shared" si="1"/>
        <v>0</v>
      </c>
    </row>
    <row r="221">
      <c r="A221" s="207" t="s">
        <v>817</v>
      </c>
      <c r="B221" s="207" t="s">
        <v>90</v>
      </c>
      <c r="C221" s="207" t="s">
        <v>818</v>
      </c>
      <c r="D221" s="207" t="s">
        <v>819</v>
      </c>
      <c r="E221" s="207">
        <f t="shared" si="1"/>
        <v>0</v>
      </c>
    </row>
    <row r="222">
      <c r="A222" s="207" t="s">
        <v>820</v>
      </c>
      <c r="B222" s="207" t="s">
        <v>90</v>
      </c>
      <c r="C222" s="207" t="s">
        <v>821</v>
      </c>
      <c r="D222" s="207" t="s">
        <v>355</v>
      </c>
      <c r="E222" s="207">
        <f t="shared" si="1"/>
        <v>0</v>
      </c>
    </row>
    <row r="223">
      <c r="A223" s="207" t="s">
        <v>822</v>
      </c>
      <c r="B223" s="207" t="s">
        <v>90</v>
      </c>
      <c r="C223" s="207" t="s">
        <v>823</v>
      </c>
      <c r="D223" s="207" t="s">
        <v>824</v>
      </c>
      <c r="E223" s="207">
        <f t="shared" si="1"/>
        <v>0</v>
      </c>
    </row>
    <row r="224">
      <c r="A224" s="207" t="s">
        <v>825</v>
      </c>
      <c r="B224" s="207" t="s">
        <v>90</v>
      </c>
      <c r="C224" s="207" t="s">
        <v>826</v>
      </c>
      <c r="D224" s="207" t="s">
        <v>361</v>
      </c>
      <c r="E224" s="207">
        <f t="shared" si="1"/>
        <v>0</v>
      </c>
    </row>
    <row r="225">
      <c r="A225" s="207" t="s">
        <v>827</v>
      </c>
      <c r="B225" s="207" t="s">
        <v>90</v>
      </c>
      <c r="C225" s="207" t="s">
        <v>828</v>
      </c>
      <c r="D225" s="207" t="s">
        <v>829</v>
      </c>
      <c r="E225" s="207">
        <f t="shared" si="1"/>
        <v>0</v>
      </c>
    </row>
    <row r="226">
      <c r="A226" s="207" t="s">
        <v>830</v>
      </c>
      <c r="B226" s="207" t="s">
        <v>90</v>
      </c>
      <c r="C226" s="207" t="s">
        <v>831</v>
      </c>
      <c r="D226" s="207" t="s">
        <v>432</v>
      </c>
      <c r="E226" s="207">
        <f t="shared" si="1"/>
        <v>0</v>
      </c>
    </row>
    <row r="227">
      <c r="A227" s="207" t="s">
        <v>832</v>
      </c>
      <c r="B227" s="207" t="s">
        <v>90</v>
      </c>
      <c r="C227" s="207" t="s">
        <v>833</v>
      </c>
      <c r="D227" s="207" t="s">
        <v>834</v>
      </c>
      <c r="E227" s="207">
        <f t="shared" si="1"/>
        <v>0</v>
      </c>
    </row>
    <row r="228">
      <c r="A228" s="207" t="s">
        <v>835</v>
      </c>
      <c r="B228" s="207" t="s">
        <v>90</v>
      </c>
      <c r="C228" s="207" t="s">
        <v>836</v>
      </c>
      <c r="D228" s="207" t="s">
        <v>837</v>
      </c>
      <c r="E228" s="207">
        <f t="shared" si="1"/>
        <v>0</v>
      </c>
    </row>
    <row r="229">
      <c r="A229" s="207" t="s">
        <v>838</v>
      </c>
      <c r="B229" s="207" t="s">
        <v>90</v>
      </c>
      <c r="C229" s="207" t="s">
        <v>839</v>
      </c>
      <c r="D229" s="207" t="s">
        <v>840</v>
      </c>
      <c r="E229" s="207">
        <f t="shared" si="1"/>
        <v>0</v>
      </c>
    </row>
    <row r="230">
      <c r="A230" s="207" t="s">
        <v>841</v>
      </c>
      <c r="B230" s="207" t="s">
        <v>90</v>
      </c>
      <c r="C230" s="207" t="s">
        <v>842</v>
      </c>
      <c r="D230" s="207" t="s">
        <v>843</v>
      </c>
      <c r="E230" s="207">
        <f t="shared" si="1"/>
        <v>0</v>
      </c>
    </row>
    <row r="231">
      <c r="A231" s="207" t="s">
        <v>844</v>
      </c>
      <c r="B231" s="207" t="s">
        <v>90</v>
      </c>
      <c r="C231" s="207" t="s">
        <v>569</v>
      </c>
      <c r="D231" s="207" t="s">
        <v>845</v>
      </c>
      <c r="E231" s="207">
        <f t="shared" si="1"/>
        <v>0</v>
      </c>
    </row>
    <row r="232">
      <c r="A232" s="207" t="s">
        <v>846</v>
      </c>
      <c r="B232" s="207" t="s">
        <v>90</v>
      </c>
      <c r="C232" s="207" t="s">
        <v>847</v>
      </c>
      <c r="D232" s="207" t="s">
        <v>848</v>
      </c>
      <c r="E232" s="207">
        <f t="shared" si="1"/>
        <v>0</v>
      </c>
    </row>
    <row r="233">
      <c r="A233" s="207" t="s">
        <v>849</v>
      </c>
      <c r="B233" s="207" t="s">
        <v>90</v>
      </c>
      <c r="C233" s="207" t="s">
        <v>850</v>
      </c>
      <c r="D233" s="207" t="s">
        <v>309</v>
      </c>
      <c r="E233" s="207">
        <f t="shared" si="1"/>
        <v>1</v>
      </c>
    </row>
    <row r="234">
      <c r="A234" s="207" t="s">
        <v>851</v>
      </c>
      <c r="B234" s="207" t="s">
        <v>90</v>
      </c>
      <c r="C234" s="207" t="s">
        <v>852</v>
      </c>
      <c r="D234" s="207" t="s">
        <v>584</v>
      </c>
      <c r="E234" s="207">
        <f t="shared" si="1"/>
        <v>0</v>
      </c>
    </row>
    <row r="235">
      <c r="A235" s="207" t="s">
        <v>853</v>
      </c>
      <c r="B235" s="207" t="s">
        <v>90</v>
      </c>
      <c r="C235" s="207" t="s">
        <v>854</v>
      </c>
      <c r="D235" s="207" t="s">
        <v>855</v>
      </c>
      <c r="E235" s="207">
        <f t="shared" si="1"/>
        <v>0</v>
      </c>
    </row>
    <row r="236">
      <c r="A236" s="207" t="s">
        <v>856</v>
      </c>
      <c r="B236" s="207" t="s">
        <v>90</v>
      </c>
      <c r="C236" s="207" t="s">
        <v>857</v>
      </c>
      <c r="D236" s="207" t="s">
        <v>858</v>
      </c>
      <c r="E236" s="207">
        <f t="shared" si="1"/>
        <v>0</v>
      </c>
    </row>
    <row r="237">
      <c r="A237" s="207" t="s">
        <v>859</v>
      </c>
      <c r="B237" s="207" t="s">
        <v>90</v>
      </c>
      <c r="C237" s="207" t="s">
        <v>860</v>
      </c>
      <c r="D237" s="207" t="s">
        <v>339</v>
      </c>
      <c r="E237" s="207">
        <f t="shared" si="1"/>
        <v>0</v>
      </c>
    </row>
    <row r="238">
      <c r="A238" s="207" t="s">
        <v>861</v>
      </c>
      <c r="B238" s="207" t="s">
        <v>90</v>
      </c>
      <c r="C238" s="207" t="s">
        <v>862</v>
      </c>
      <c r="D238" s="207" t="s">
        <v>863</v>
      </c>
      <c r="E238" s="207">
        <f t="shared" si="1"/>
        <v>0</v>
      </c>
    </row>
    <row r="239">
      <c r="A239" s="207" t="s">
        <v>864</v>
      </c>
      <c r="B239" s="207" t="s">
        <v>90</v>
      </c>
      <c r="C239" s="207" t="s">
        <v>865</v>
      </c>
      <c r="D239" s="207" t="s">
        <v>866</v>
      </c>
      <c r="E239" s="207">
        <f t="shared" si="1"/>
        <v>0</v>
      </c>
    </row>
    <row r="240">
      <c r="A240" s="207" t="s">
        <v>867</v>
      </c>
      <c r="B240" s="207" t="s">
        <v>90</v>
      </c>
      <c r="C240" s="207" t="s">
        <v>868</v>
      </c>
      <c r="D240" s="207" t="s">
        <v>309</v>
      </c>
      <c r="E240" s="207">
        <f t="shared" si="1"/>
        <v>1</v>
      </c>
    </row>
    <row r="241">
      <c r="A241" s="207" t="s">
        <v>869</v>
      </c>
      <c r="B241" s="207" t="s">
        <v>90</v>
      </c>
      <c r="C241" s="207" t="s">
        <v>870</v>
      </c>
      <c r="D241" s="207" t="s">
        <v>653</v>
      </c>
      <c r="E241" s="207">
        <f t="shared" si="1"/>
        <v>0</v>
      </c>
    </row>
    <row r="242">
      <c r="A242" s="207" t="s">
        <v>871</v>
      </c>
      <c r="B242" s="207" t="s">
        <v>90</v>
      </c>
      <c r="C242" s="207" t="s">
        <v>872</v>
      </c>
      <c r="D242" s="207" t="s">
        <v>873</v>
      </c>
      <c r="E242" s="207">
        <f t="shared" si="1"/>
        <v>0</v>
      </c>
    </row>
    <row r="243">
      <c r="A243" s="207" t="s">
        <v>874</v>
      </c>
      <c r="B243" s="207" t="s">
        <v>90</v>
      </c>
      <c r="C243" s="207" t="s">
        <v>875</v>
      </c>
      <c r="D243" s="207" t="s">
        <v>876</v>
      </c>
      <c r="E243" s="207">
        <f t="shared" si="1"/>
        <v>0</v>
      </c>
    </row>
    <row r="244">
      <c r="A244" s="207" t="s">
        <v>877</v>
      </c>
      <c r="B244" s="207" t="s">
        <v>90</v>
      </c>
      <c r="C244" s="207" t="s">
        <v>878</v>
      </c>
      <c r="D244" s="207" t="s">
        <v>879</v>
      </c>
      <c r="E244" s="207">
        <f t="shared" si="1"/>
        <v>0</v>
      </c>
    </row>
    <row r="245">
      <c r="A245" s="207" t="s">
        <v>880</v>
      </c>
      <c r="B245" s="207" t="s">
        <v>90</v>
      </c>
      <c r="C245" s="207" t="s">
        <v>881</v>
      </c>
      <c r="D245" s="207" t="s">
        <v>309</v>
      </c>
      <c r="E245" s="207">
        <f t="shared" si="1"/>
        <v>1</v>
      </c>
    </row>
    <row r="246">
      <c r="A246" s="207" t="s">
        <v>882</v>
      </c>
      <c r="B246" s="207" t="s">
        <v>92</v>
      </c>
      <c r="C246" s="207" t="s">
        <v>883</v>
      </c>
      <c r="D246" s="207" t="s">
        <v>884</v>
      </c>
      <c r="E246" s="207">
        <f t="shared" si="1"/>
        <v>0</v>
      </c>
    </row>
    <row r="247">
      <c r="A247" s="207" t="s">
        <v>885</v>
      </c>
      <c r="B247" s="207" t="s">
        <v>92</v>
      </c>
      <c r="C247" s="207" t="s">
        <v>886</v>
      </c>
      <c r="D247" s="207" t="s">
        <v>429</v>
      </c>
      <c r="E247" s="207">
        <f t="shared" si="1"/>
        <v>0</v>
      </c>
    </row>
    <row r="248">
      <c r="A248" s="207" t="s">
        <v>887</v>
      </c>
      <c r="B248" s="207" t="s">
        <v>92</v>
      </c>
      <c r="C248" s="207" t="s">
        <v>888</v>
      </c>
      <c r="D248" s="207" t="s">
        <v>889</v>
      </c>
      <c r="E248" s="207">
        <f t="shared" si="1"/>
        <v>0</v>
      </c>
    </row>
    <row r="249">
      <c r="A249" s="207" t="s">
        <v>890</v>
      </c>
      <c r="B249" s="207" t="s">
        <v>92</v>
      </c>
      <c r="C249" s="207" t="s">
        <v>891</v>
      </c>
      <c r="D249" s="207" t="s">
        <v>309</v>
      </c>
      <c r="E249" s="207">
        <f t="shared" si="1"/>
        <v>1</v>
      </c>
    </row>
    <row r="250">
      <c r="A250" s="207" t="s">
        <v>892</v>
      </c>
      <c r="B250" s="207" t="s">
        <v>92</v>
      </c>
      <c r="C250" s="207" t="s">
        <v>893</v>
      </c>
      <c r="D250" s="207" t="s">
        <v>309</v>
      </c>
      <c r="E250" s="207">
        <f t="shared" si="1"/>
        <v>1</v>
      </c>
    </row>
    <row r="251">
      <c r="A251" s="207" t="s">
        <v>894</v>
      </c>
      <c r="B251" s="207" t="s">
        <v>92</v>
      </c>
      <c r="C251" s="207" t="s">
        <v>895</v>
      </c>
      <c r="D251" s="207" t="s">
        <v>309</v>
      </c>
      <c r="E251" s="207">
        <f t="shared" si="1"/>
        <v>1</v>
      </c>
    </row>
    <row r="252">
      <c r="A252" s="207" t="s">
        <v>896</v>
      </c>
      <c r="B252" s="207" t="s">
        <v>92</v>
      </c>
      <c r="C252" s="207" t="s">
        <v>897</v>
      </c>
      <c r="D252" s="207" t="s">
        <v>898</v>
      </c>
      <c r="E252" s="207">
        <f t="shared" si="1"/>
        <v>0</v>
      </c>
    </row>
    <row r="253">
      <c r="A253" s="207" t="s">
        <v>899</v>
      </c>
      <c r="B253" s="207" t="s">
        <v>92</v>
      </c>
      <c r="C253" s="207" t="s">
        <v>900</v>
      </c>
      <c r="D253" s="207" t="s">
        <v>901</v>
      </c>
      <c r="E253" s="207">
        <f t="shared" si="1"/>
        <v>0</v>
      </c>
    </row>
    <row r="254">
      <c r="A254" s="207" t="s">
        <v>902</v>
      </c>
      <c r="B254" s="207" t="s">
        <v>92</v>
      </c>
      <c r="C254" s="207" t="s">
        <v>903</v>
      </c>
      <c r="D254" s="207" t="s">
        <v>904</v>
      </c>
      <c r="E254" s="207">
        <f t="shared" si="1"/>
        <v>0</v>
      </c>
    </row>
    <row r="255">
      <c r="A255" s="207" t="s">
        <v>905</v>
      </c>
      <c r="B255" s="207" t="s">
        <v>92</v>
      </c>
      <c r="C255" s="207" t="s">
        <v>906</v>
      </c>
      <c r="D255" s="207" t="s">
        <v>309</v>
      </c>
      <c r="E255" s="207">
        <f t="shared" si="1"/>
        <v>1</v>
      </c>
    </row>
    <row r="256">
      <c r="A256" s="207" t="s">
        <v>907</v>
      </c>
      <c r="B256" s="207" t="s">
        <v>92</v>
      </c>
      <c r="C256" s="207" t="s">
        <v>908</v>
      </c>
      <c r="D256" s="207" t="s">
        <v>309</v>
      </c>
      <c r="E256" s="207">
        <f t="shared" si="1"/>
        <v>1</v>
      </c>
    </row>
    <row r="257">
      <c r="A257" s="207" t="s">
        <v>909</v>
      </c>
      <c r="B257" s="207" t="s">
        <v>92</v>
      </c>
      <c r="C257" s="207" t="s">
        <v>910</v>
      </c>
      <c r="D257" s="207" t="s">
        <v>309</v>
      </c>
      <c r="E257" s="207">
        <f t="shared" si="1"/>
        <v>1</v>
      </c>
    </row>
    <row r="258">
      <c r="A258" s="207" t="s">
        <v>911</v>
      </c>
      <c r="B258" s="207" t="s">
        <v>92</v>
      </c>
      <c r="C258" s="207" t="s">
        <v>912</v>
      </c>
      <c r="D258" s="207" t="s">
        <v>309</v>
      </c>
      <c r="E258" s="207">
        <f t="shared" si="1"/>
        <v>1</v>
      </c>
    </row>
    <row r="259">
      <c r="A259" s="207" t="s">
        <v>913</v>
      </c>
      <c r="B259" s="207" t="s">
        <v>92</v>
      </c>
      <c r="C259" s="207" t="s">
        <v>914</v>
      </c>
      <c r="D259" s="207" t="s">
        <v>309</v>
      </c>
      <c r="E259" s="207">
        <f t="shared" si="1"/>
        <v>1</v>
      </c>
    </row>
    <row r="260">
      <c r="A260" s="207" t="s">
        <v>915</v>
      </c>
      <c r="B260" s="207" t="s">
        <v>92</v>
      </c>
      <c r="C260" s="207" t="s">
        <v>916</v>
      </c>
      <c r="D260" s="207" t="s">
        <v>309</v>
      </c>
      <c r="E260" s="207">
        <f t="shared" si="1"/>
        <v>1</v>
      </c>
    </row>
    <row r="261">
      <c r="A261" s="207" t="s">
        <v>917</v>
      </c>
      <c r="B261" s="207" t="s">
        <v>92</v>
      </c>
      <c r="C261" s="207" t="s">
        <v>918</v>
      </c>
      <c r="D261" s="207" t="s">
        <v>309</v>
      </c>
      <c r="E261" s="207">
        <f t="shared" si="1"/>
        <v>1</v>
      </c>
    </row>
    <row r="262">
      <c r="A262" s="207" t="s">
        <v>919</v>
      </c>
      <c r="B262" s="207" t="s">
        <v>92</v>
      </c>
      <c r="C262" s="207" t="s">
        <v>920</v>
      </c>
      <c r="D262" s="207" t="s">
        <v>921</v>
      </c>
      <c r="E262" s="207">
        <f t="shared" si="1"/>
        <v>0</v>
      </c>
    </row>
    <row r="263">
      <c r="A263" s="207" t="s">
        <v>922</v>
      </c>
      <c r="B263" s="207" t="s">
        <v>92</v>
      </c>
      <c r="C263" s="207" t="s">
        <v>923</v>
      </c>
      <c r="D263" s="207" t="s">
        <v>309</v>
      </c>
      <c r="E263" s="207">
        <f t="shared" si="1"/>
        <v>1</v>
      </c>
    </row>
    <row r="264">
      <c r="A264" s="207" t="s">
        <v>924</v>
      </c>
      <c r="B264" s="207" t="s">
        <v>92</v>
      </c>
      <c r="C264" s="207" t="s">
        <v>925</v>
      </c>
      <c r="D264" s="207" t="s">
        <v>926</v>
      </c>
      <c r="E264" s="207">
        <f t="shared" si="1"/>
        <v>0</v>
      </c>
    </row>
    <row r="265">
      <c r="A265" s="207" t="s">
        <v>927</v>
      </c>
      <c r="B265" s="207" t="s">
        <v>92</v>
      </c>
      <c r="C265" s="207" t="s">
        <v>928</v>
      </c>
      <c r="D265" s="207" t="s">
        <v>929</v>
      </c>
      <c r="E265" s="207">
        <f t="shared" si="1"/>
        <v>0</v>
      </c>
    </row>
    <row r="266">
      <c r="A266" s="207" t="s">
        <v>930</v>
      </c>
      <c r="B266" s="207" t="s">
        <v>92</v>
      </c>
      <c r="C266" s="207" t="s">
        <v>931</v>
      </c>
      <c r="D266" s="207" t="s">
        <v>309</v>
      </c>
      <c r="E266" s="207">
        <f t="shared" si="1"/>
        <v>1</v>
      </c>
    </row>
    <row r="267">
      <c r="A267" s="207" t="s">
        <v>932</v>
      </c>
      <c r="B267" s="207" t="s">
        <v>92</v>
      </c>
      <c r="C267" s="207" t="s">
        <v>933</v>
      </c>
      <c r="D267" s="207" t="s">
        <v>650</v>
      </c>
      <c r="E267" s="207">
        <f t="shared" si="1"/>
        <v>0</v>
      </c>
    </row>
    <row r="268">
      <c r="A268" s="207" t="s">
        <v>934</v>
      </c>
      <c r="B268" s="207" t="s">
        <v>92</v>
      </c>
      <c r="C268" s="207" t="s">
        <v>935</v>
      </c>
      <c r="D268" s="207" t="s">
        <v>673</v>
      </c>
      <c r="E268" s="207">
        <f t="shared" si="1"/>
        <v>0</v>
      </c>
    </row>
    <row r="269">
      <c r="A269" s="207" t="s">
        <v>936</v>
      </c>
      <c r="B269" s="207" t="s">
        <v>92</v>
      </c>
      <c r="C269" s="207" t="s">
        <v>937</v>
      </c>
      <c r="D269" s="207" t="s">
        <v>938</v>
      </c>
      <c r="E269" s="207">
        <f t="shared" si="1"/>
        <v>0</v>
      </c>
    </row>
    <row r="270">
      <c r="A270" s="207" t="s">
        <v>939</v>
      </c>
      <c r="B270" s="207" t="s">
        <v>92</v>
      </c>
      <c r="C270" s="207" t="s">
        <v>940</v>
      </c>
      <c r="D270" s="207" t="s">
        <v>309</v>
      </c>
      <c r="E270" s="207">
        <f t="shared" si="1"/>
        <v>1</v>
      </c>
    </row>
    <row r="271">
      <c r="A271" s="207" t="s">
        <v>941</v>
      </c>
      <c r="B271" s="207" t="s">
        <v>92</v>
      </c>
      <c r="C271" s="207" t="s">
        <v>942</v>
      </c>
      <c r="D271" s="207" t="s">
        <v>309</v>
      </c>
      <c r="E271" s="207">
        <f t="shared" si="1"/>
        <v>1</v>
      </c>
    </row>
    <row r="272">
      <c r="A272" s="207" t="s">
        <v>943</v>
      </c>
      <c r="B272" s="207" t="s">
        <v>92</v>
      </c>
      <c r="C272" s="207" t="s">
        <v>944</v>
      </c>
      <c r="D272" s="207" t="s">
        <v>624</v>
      </c>
      <c r="E272" s="207">
        <f t="shared" si="1"/>
        <v>0</v>
      </c>
    </row>
    <row r="273">
      <c r="A273" s="207" t="s">
        <v>945</v>
      </c>
      <c r="B273" s="207" t="s">
        <v>92</v>
      </c>
      <c r="C273" s="207" t="s">
        <v>946</v>
      </c>
      <c r="D273" s="207" t="s">
        <v>309</v>
      </c>
      <c r="E273" s="207">
        <f t="shared" si="1"/>
        <v>1</v>
      </c>
    </row>
    <row r="274">
      <c r="A274" s="207" t="s">
        <v>947</v>
      </c>
      <c r="B274" s="207" t="s">
        <v>92</v>
      </c>
      <c r="C274" s="207" t="s">
        <v>948</v>
      </c>
      <c r="D274" s="207" t="s">
        <v>309</v>
      </c>
      <c r="E274" s="207">
        <f t="shared" si="1"/>
        <v>1</v>
      </c>
    </row>
    <row r="275">
      <c r="A275" s="207" t="s">
        <v>949</v>
      </c>
      <c r="B275" s="207" t="s">
        <v>92</v>
      </c>
      <c r="C275" s="207" t="s">
        <v>390</v>
      </c>
      <c r="D275" s="207" t="s">
        <v>309</v>
      </c>
      <c r="E275" s="207">
        <f t="shared" si="1"/>
        <v>1</v>
      </c>
    </row>
    <row r="276">
      <c r="A276" s="207" t="s">
        <v>950</v>
      </c>
      <c r="B276" s="207" t="s">
        <v>92</v>
      </c>
      <c r="C276" s="207" t="s">
        <v>393</v>
      </c>
      <c r="D276" s="207" t="s">
        <v>695</v>
      </c>
      <c r="E276" s="207">
        <f t="shared" si="1"/>
        <v>0</v>
      </c>
    </row>
    <row r="277">
      <c r="A277" s="207" t="s">
        <v>951</v>
      </c>
      <c r="B277" s="207" t="s">
        <v>92</v>
      </c>
      <c r="C277" s="207" t="s">
        <v>952</v>
      </c>
      <c r="D277" s="207" t="s">
        <v>309</v>
      </c>
      <c r="E277" s="207">
        <f t="shared" si="1"/>
        <v>1</v>
      </c>
    </row>
    <row r="278">
      <c r="A278" s="207" t="s">
        <v>953</v>
      </c>
      <c r="B278" s="207" t="s">
        <v>92</v>
      </c>
      <c r="C278" s="207" t="s">
        <v>954</v>
      </c>
      <c r="D278" s="207" t="s">
        <v>309</v>
      </c>
      <c r="E278" s="207">
        <f t="shared" si="1"/>
        <v>1</v>
      </c>
    </row>
    <row r="279">
      <c r="A279" s="207" t="s">
        <v>955</v>
      </c>
      <c r="B279" s="207" t="s">
        <v>92</v>
      </c>
      <c r="C279" s="207" t="s">
        <v>776</v>
      </c>
      <c r="D279" s="207" t="s">
        <v>309</v>
      </c>
      <c r="E279" s="207">
        <f t="shared" si="1"/>
        <v>1</v>
      </c>
    </row>
    <row r="280">
      <c r="A280" s="207" t="s">
        <v>956</v>
      </c>
      <c r="B280" s="207" t="s">
        <v>92</v>
      </c>
      <c r="C280" s="207" t="s">
        <v>957</v>
      </c>
      <c r="D280" s="207" t="s">
        <v>958</v>
      </c>
      <c r="E280" s="207">
        <f t="shared" si="1"/>
        <v>0</v>
      </c>
    </row>
    <row r="281">
      <c r="A281" s="207" t="s">
        <v>959</v>
      </c>
      <c r="B281" s="207" t="s">
        <v>92</v>
      </c>
      <c r="C281" s="207" t="s">
        <v>960</v>
      </c>
      <c r="D281" s="207" t="s">
        <v>556</v>
      </c>
      <c r="E281" s="207">
        <f t="shared" si="1"/>
        <v>0</v>
      </c>
    </row>
    <row r="282">
      <c r="A282" s="207" t="s">
        <v>961</v>
      </c>
      <c r="B282" s="207" t="s">
        <v>92</v>
      </c>
      <c r="C282" s="207" t="s">
        <v>962</v>
      </c>
      <c r="D282" s="207" t="s">
        <v>963</v>
      </c>
      <c r="E282" s="207">
        <f t="shared" si="1"/>
        <v>0</v>
      </c>
    </row>
    <row r="283">
      <c r="A283" s="207" t="s">
        <v>964</v>
      </c>
      <c r="B283" s="207" t="s">
        <v>92</v>
      </c>
      <c r="C283" s="207" t="s">
        <v>659</v>
      </c>
      <c r="D283" s="207" t="s">
        <v>309</v>
      </c>
      <c r="E283" s="207">
        <f t="shared" si="1"/>
        <v>1</v>
      </c>
    </row>
    <row r="284">
      <c r="A284" s="207" t="s">
        <v>965</v>
      </c>
      <c r="B284" s="207" t="s">
        <v>92</v>
      </c>
      <c r="C284" s="207" t="s">
        <v>663</v>
      </c>
      <c r="D284" s="207" t="s">
        <v>966</v>
      </c>
      <c r="E284" s="207">
        <f t="shared" si="1"/>
        <v>0</v>
      </c>
    </row>
    <row r="285">
      <c r="A285" s="207" t="s">
        <v>967</v>
      </c>
      <c r="B285" s="207" t="s">
        <v>92</v>
      </c>
      <c r="C285" s="207" t="s">
        <v>968</v>
      </c>
      <c r="D285" s="207" t="s">
        <v>399</v>
      </c>
      <c r="E285" s="207">
        <f t="shared" si="1"/>
        <v>0</v>
      </c>
    </row>
    <row r="286">
      <c r="A286" s="207" t="s">
        <v>969</v>
      </c>
      <c r="B286" s="207" t="s">
        <v>92</v>
      </c>
      <c r="C286" s="207" t="s">
        <v>970</v>
      </c>
      <c r="D286" s="207" t="s">
        <v>309</v>
      </c>
      <c r="E286" s="207">
        <f t="shared" si="1"/>
        <v>1</v>
      </c>
    </row>
    <row r="287">
      <c r="A287" s="207" t="s">
        <v>971</v>
      </c>
      <c r="B287" s="207" t="s">
        <v>92</v>
      </c>
      <c r="C287" s="207" t="s">
        <v>972</v>
      </c>
      <c r="D287" s="207" t="s">
        <v>309</v>
      </c>
      <c r="E287" s="207">
        <f t="shared" si="1"/>
        <v>1</v>
      </c>
    </row>
    <row r="288">
      <c r="A288" s="207" t="s">
        <v>973</v>
      </c>
      <c r="B288" s="207" t="s">
        <v>92</v>
      </c>
      <c r="C288" s="207" t="s">
        <v>974</v>
      </c>
      <c r="D288" s="207" t="s">
        <v>509</v>
      </c>
      <c r="E288" s="207">
        <f t="shared" si="1"/>
        <v>0</v>
      </c>
    </row>
    <row r="289">
      <c r="A289" s="207" t="s">
        <v>975</v>
      </c>
      <c r="B289" s="207" t="s">
        <v>92</v>
      </c>
      <c r="C289" s="207" t="s">
        <v>976</v>
      </c>
      <c r="D289" s="207" t="s">
        <v>977</v>
      </c>
      <c r="E289" s="207">
        <f t="shared" si="1"/>
        <v>0</v>
      </c>
    </row>
    <row r="290">
      <c r="A290" s="207" t="s">
        <v>978</v>
      </c>
      <c r="B290" s="207" t="s">
        <v>92</v>
      </c>
      <c r="C290" s="207" t="s">
        <v>431</v>
      </c>
      <c r="D290" s="207" t="s">
        <v>979</v>
      </c>
      <c r="E290" s="207">
        <f t="shared" si="1"/>
        <v>0</v>
      </c>
    </row>
    <row r="291">
      <c r="A291" s="207" t="s">
        <v>980</v>
      </c>
      <c r="B291" s="207" t="s">
        <v>92</v>
      </c>
      <c r="C291" s="207" t="s">
        <v>981</v>
      </c>
      <c r="D291" s="207" t="s">
        <v>309</v>
      </c>
      <c r="E291" s="207">
        <f t="shared" si="1"/>
        <v>1</v>
      </c>
    </row>
    <row r="292">
      <c r="A292" s="207" t="s">
        <v>982</v>
      </c>
      <c r="B292" s="207" t="s">
        <v>92</v>
      </c>
      <c r="C292" s="207" t="s">
        <v>983</v>
      </c>
      <c r="D292" s="207" t="s">
        <v>309</v>
      </c>
      <c r="E292" s="207">
        <f t="shared" si="1"/>
        <v>1</v>
      </c>
    </row>
    <row r="293">
      <c r="A293" s="207" t="s">
        <v>984</v>
      </c>
      <c r="B293" s="207" t="s">
        <v>92</v>
      </c>
      <c r="C293" s="207" t="s">
        <v>985</v>
      </c>
      <c r="D293" s="207" t="s">
        <v>986</v>
      </c>
      <c r="E293" s="207">
        <f t="shared" si="1"/>
        <v>0</v>
      </c>
    </row>
    <row r="294">
      <c r="A294" s="207" t="s">
        <v>987</v>
      </c>
      <c r="B294" s="207" t="s">
        <v>92</v>
      </c>
      <c r="C294" s="207" t="s">
        <v>686</v>
      </c>
      <c r="D294" s="207" t="s">
        <v>309</v>
      </c>
      <c r="E294" s="207">
        <f t="shared" si="1"/>
        <v>1</v>
      </c>
    </row>
    <row r="295">
      <c r="A295" s="207" t="s">
        <v>988</v>
      </c>
      <c r="B295" s="207" t="s">
        <v>92</v>
      </c>
      <c r="C295" s="207" t="s">
        <v>989</v>
      </c>
      <c r="D295" s="207" t="s">
        <v>990</v>
      </c>
      <c r="E295" s="207">
        <f t="shared" si="1"/>
        <v>0</v>
      </c>
    </row>
    <row r="296">
      <c r="A296" s="207" t="s">
        <v>991</v>
      </c>
      <c r="B296" s="207" t="s">
        <v>92</v>
      </c>
      <c r="C296" s="207" t="s">
        <v>992</v>
      </c>
      <c r="D296" s="207" t="s">
        <v>309</v>
      </c>
      <c r="E296" s="207">
        <f t="shared" si="1"/>
        <v>1</v>
      </c>
    </row>
    <row r="297">
      <c r="A297" s="207" t="s">
        <v>993</v>
      </c>
      <c r="B297" s="207" t="s">
        <v>92</v>
      </c>
      <c r="C297" s="207" t="s">
        <v>994</v>
      </c>
      <c r="D297" s="207" t="s">
        <v>995</v>
      </c>
      <c r="E297" s="207">
        <f t="shared" si="1"/>
        <v>0</v>
      </c>
    </row>
    <row r="298">
      <c r="A298" s="207" t="s">
        <v>996</v>
      </c>
      <c r="B298" s="207" t="s">
        <v>92</v>
      </c>
      <c r="C298" s="207" t="s">
        <v>997</v>
      </c>
      <c r="D298" s="207" t="s">
        <v>309</v>
      </c>
      <c r="E298" s="207">
        <f t="shared" si="1"/>
        <v>1</v>
      </c>
    </row>
    <row r="299">
      <c r="A299" s="207" t="s">
        <v>998</v>
      </c>
      <c r="B299" s="207" t="s">
        <v>92</v>
      </c>
      <c r="C299" s="207" t="s">
        <v>999</v>
      </c>
      <c r="D299" s="207" t="s">
        <v>1000</v>
      </c>
      <c r="E299" s="207">
        <f t="shared" si="1"/>
        <v>0</v>
      </c>
    </row>
    <row r="300">
      <c r="A300" s="207" t="s">
        <v>1001</v>
      </c>
      <c r="B300" s="207" t="s">
        <v>92</v>
      </c>
      <c r="C300" s="207" t="s">
        <v>1002</v>
      </c>
      <c r="D300" s="207" t="s">
        <v>1003</v>
      </c>
      <c r="E300" s="207">
        <f t="shared" si="1"/>
        <v>0</v>
      </c>
    </row>
    <row r="301">
      <c r="A301" s="207" t="s">
        <v>1004</v>
      </c>
      <c r="B301" s="207" t="s">
        <v>92</v>
      </c>
      <c r="C301" s="207" t="s">
        <v>1005</v>
      </c>
      <c r="D301" s="207" t="s">
        <v>309</v>
      </c>
      <c r="E301" s="207">
        <f t="shared" si="1"/>
        <v>1</v>
      </c>
    </row>
    <row r="302">
      <c r="A302" s="207" t="s">
        <v>1006</v>
      </c>
      <c r="B302" s="207" t="s">
        <v>92</v>
      </c>
      <c r="C302" s="207" t="s">
        <v>1007</v>
      </c>
      <c r="D302" s="207" t="s">
        <v>309</v>
      </c>
      <c r="E302" s="207">
        <f t="shared" si="1"/>
        <v>1</v>
      </c>
    </row>
    <row r="303">
      <c r="A303" s="207" t="s">
        <v>1008</v>
      </c>
      <c r="B303" s="207" t="s">
        <v>92</v>
      </c>
      <c r="C303" s="207" t="s">
        <v>1009</v>
      </c>
      <c r="D303" s="207" t="s">
        <v>309</v>
      </c>
      <c r="E303" s="207">
        <f t="shared" si="1"/>
        <v>1</v>
      </c>
    </row>
    <row r="304">
      <c r="A304" s="207" t="s">
        <v>1010</v>
      </c>
      <c r="B304" s="207" t="s">
        <v>92</v>
      </c>
      <c r="C304" s="207" t="s">
        <v>1011</v>
      </c>
      <c r="D304" s="207" t="s">
        <v>309</v>
      </c>
      <c r="E304" s="207">
        <f t="shared" si="1"/>
        <v>1</v>
      </c>
    </row>
    <row r="305">
      <c r="A305" s="207" t="s">
        <v>1012</v>
      </c>
      <c r="B305" s="207" t="s">
        <v>92</v>
      </c>
      <c r="C305" s="207" t="s">
        <v>1013</v>
      </c>
      <c r="D305" s="207" t="s">
        <v>1014</v>
      </c>
      <c r="E305" s="207">
        <f t="shared" si="1"/>
        <v>0</v>
      </c>
    </row>
    <row r="306">
      <c r="A306" s="207" t="s">
        <v>1015</v>
      </c>
      <c r="B306" s="207" t="s">
        <v>92</v>
      </c>
      <c r="C306" s="207" t="s">
        <v>1016</v>
      </c>
      <c r="D306" s="207" t="s">
        <v>1017</v>
      </c>
      <c r="E306" s="207">
        <f t="shared" si="1"/>
        <v>0</v>
      </c>
    </row>
    <row r="307">
      <c r="A307" s="207" t="s">
        <v>1018</v>
      </c>
      <c r="B307" s="207" t="s">
        <v>92</v>
      </c>
      <c r="C307" s="207" t="s">
        <v>464</v>
      </c>
      <c r="D307" s="207" t="s">
        <v>309</v>
      </c>
      <c r="E307" s="207">
        <f t="shared" si="1"/>
        <v>1</v>
      </c>
    </row>
    <row r="308">
      <c r="A308" s="207" t="s">
        <v>1019</v>
      </c>
      <c r="B308" s="207" t="s">
        <v>92</v>
      </c>
      <c r="C308" s="207" t="s">
        <v>1020</v>
      </c>
      <c r="D308" s="207" t="s">
        <v>873</v>
      </c>
      <c r="E308" s="207">
        <f t="shared" si="1"/>
        <v>0</v>
      </c>
    </row>
    <row r="309">
      <c r="A309" s="207" t="s">
        <v>1021</v>
      </c>
      <c r="B309" s="207" t="s">
        <v>92</v>
      </c>
      <c r="C309" s="207" t="s">
        <v>575</v>
      </c>
      <c r="D309" s="207" t="s">
        <v>309</v>
      </c>
      <c r="E309" s="207">
        <f t="shared" si="1"/>
        <v>1</v>
      </c>
    </row>
    <row r="310">
      <c r="A310" s="207" t="s">
        <v>1022</v>
      </c>
      <c r="B310" s="207" t="s">
        <v>94</v>
      </c>
      <c r="C310" s="207" t="s">
        <v>1023</v>
      </c>
      <c r="D310" s="207" t="s">
        <v>1024</v>
      </c>
      <c r="E310" s="207">
        <f t="shared" si="1"/>
        <v>0</v>
      </c>
    </row>
    <row r="311">
      <c r="A311" s="207" t="s">
        <v>1025</v>
      </c>
      <c r="B311" s="207" t="s">
        <v>94</v>
      </c>
      <c r="C311" s="207" t="s">
        <v>1026</v>
      </c>
      <c r="D311" s="207" t="s">
        <v>1027</v>
      </c>
      <c r="E311" s="207">
        <f t="shared" si="1"/>
        <v>0</v>
      </c>
    </row>
    <row r="312">
      <c r="A312" s="207" t="s">
        <v>1028</v>
      </c>
      <c r="B312" s="207" t="s">
        <v>94</v>
      </c>
      <c r="C312" s="207" t="s">
        <v>1029</v>
      </c>
      <c r="D312" s="207" t="s">
        <v>695</v>
      </c>
      <c r="E312" s="207">
        <f t="shared" si="1"/>
        <v>0</v>
      </c>
    </row>
    <row r="313">
      <c r="A313" s="207" t="s">
        <v>1030</v>
      </c>
      <c r="B313" s="207" t="s">
        <v>94</v>
      </c>
      <c r="C313" s="207" t="s">
        <v>1031</v>
      </c>
      <c r="D313" s="207" t="s">
        <v>1032</v>
      </c>
      <c r="E313" s="207">
        <f t="shared" si="1"/>
        <v>0</v>
      </c>
    </row>
    <row r="314">
      <c r="A314" s="207" t="s">
        <v>1033</v>
      </c>
      <c r="B314" s="207" t="s">
        <v>94</v>
      </c>
      <c r="C314" s="207" t="s">
        <v>1034</v>
      </c>
      <c r="D314" s="207" t="s">
        <v>1035</v>
      </c>
      <c r="E314" s="207">
        <f t="shared" si="1"/>
        <v>0</v>
      </c>
    </row>
    <row r="315">
      <c r="A315" s="207" t="s">
        <v>1036</v>
      </c>
      <c r="B315" s="207" t="s">
        <v>94</v>
      </c>
      <c r="C315" s="207" t="s">
        <v>1037</v>
      </c>
      <c r="D315" s="207" t="s">
        <v>1038</v>
      </c>
      <c r="E315" s="207">
        <f t="shared" si="1"/>
        <v>0</v>
      </c>
    </row>
    <row r="316">
      <c r="A316" s="207" t="s">
        <v>1039</v>
      </c>
      <c r="B316" s="207" t="s">
        <v>94</v>
      </c>
      <c r="C316" s="207" t="s">
        <v>1040</v>
      </c>
      <c r="D316" s="207" t="s">
        <v>1041</v>
      </c>
      <c r="E316" s="207">
        <f t="shared" si="1"/>
        <v>0</v>
      </c>
    </row>
    <row r="317">
      <c r="A317" s="207" t="s">
        <v>1042</v>
      </c>
      <c r="B317" s="207" t="s">
        <v>94</v>
      </c>
      <c r="C317" s="207" t="s">
        <v>1043</v>
      </c>
      <c r="D317" s="207" t="s">
        <v>1044</v>
      </c>
      <c r="E317" s="207">
        <f t="shared" si="1"/>
        <v>0</v>
      </c>
    </row>
    <row r="318">
      <c r="A318" s="207" t="s">
        <v>1045</v>
      </c>
      <c r="B318" s="207" t="s">
        <v>96</v>
      </c>
      <c r="C318" s="207" t="s">
        <v>1046</v>
      </c>
      <c r="D318" s="207" t="s">
        <v>1047</v>
      </c>
      <c r="E318" s="207">
        <f t="shared" si="1"/>
        <v>0</v>
      </c>
    </row>
    <row r="319">
      <c r="A319" s="207" t="s">
        <v>1048</v>
      </c>
      <c r="B319" s="207" t="s">
        <v>96</v>
      </c>
      <c r="C319" s="207" t="s">
        <v>1049</v>
      </c>
      <c r="D319" s="207" t="s">
        <v>858</v>
      </c>
      <c r="E319" s="207">
        <f t="shared" si="1"/>
        <v>0</v>
      </c>
    </row>
    <row r="320">
      <c r="A320" s="207" t="s">
        <v>1050</v>
      </c>
      <c r="B320" s="207" t="s">
        <v>96</v>
      </c>
      <c r="C320" s="207" t="s">
        <v>1051</v>
      </c>
      <c r="D320" s="207" t="s">
        <v>1052</v>
      </c>
      <c r="E320" s="207">
        <f t="shared" si="1"/>
        <v>0</v>
      </c>
    </row>
    <row r="321">
      <c r="A321" s="207" t="s">
        <v>1053</v>
      </c>
      <c r="B321" s="207" t="s">
        <v>98</v>
      </c>
      <c r="C321" s="207" t="s">
        <v>98</v>
      </c>
      <c r="D321" s="207" t="s">
        <v>1054</v>
      </c>
      <c r="E321" s="207">
        <f t="shared" si="1"/>
        <v>0</v>
      </c>
    </row>
    <row r="322">
      <c r="A322" s="207" t="s">
        <v>1055</v>
      </c>
      <c r="B322" s="207" t="s">
        <v>100</v>
      </c>
      <c r="C322" s="207" t="s">
        <v>1056</v>
      </c>
      <c r="D322" s="207" t="s">
        <v>1057</v>
      </c>
      <c r="E322" s="207">
        <f t="shared" si="1"/>
        <v>0</v>
      </c>
    </row>
    <row r="323">
      <c r="A323" s="207" t="s">
        <v>1058</v>
      </c>
      <c r="B323" s="207" t="s">
        <v>100</v>
      </c>
      <c r="C323" s="207" t="s">
        <v>1059</v>
      </c>
      <c r="D323" s="207" t="s">
        <v>1060</v>
      </c>
      <c r="E323" s="207">
        <f t="shared" si="1"/>
        <v>0</v>
      </c>
    </row>
    <row r="324">
      <c r="A324" s="207" t="s">
        <v>1061</v>
      </c>
      <c r="B324" s="207" t="s">
        <v>100</v>
      </c>
      <c r="C324" s="207" t="s">
        <v>1062</v>
      </c>
      <c r="D324" s="207" t="s">
        <v>432</v>
      </c>
      <c r="E324" s="207">
        <f t="shared" si="1"/>
        <v>0</v>
      </c>
    </row>
    <row r="325">
      <c r="A325" s="207" t="s">
        <v>1063</v>
      </c>
      <c r="B325" s="207" t="s">
        <v>100</v>
      </c>
      <c r="C325" s="207" t="s">
        <v>1064</v>
      </c>
      <c r="D325" s="207" t="s">
        <v>1065</v>
      </c>
      <c r="E325" s="207">
        <f t="shared" si="1"/>
        <v>0</v>
      </c>
    </row>
    <row r="326">
      <c r="A326" s="207" t="s">
        <v>1066</v>
      </c>
      <c r="B326" s="207" t="s">
        <v>100</v>
      </c>
      <c r="C326" s="207" t="s">
        <v>1067</v>
      </c>
      <c r="D326" s="207" t="s">
        <v>1068</v>
      </c>
      <c r="E326" s="207">
        <f t="shared" si="1"/>
        <v>0</v>
      </c>
    </row>
    <row r="327">
      <c r="A327" s="207" t="s">
        <v>1069</v>
      </c>
      <c r="B327" s="207" t="s">
        <v>100</v>
      </c>
      <c r="C327" s="207" t="s">
        <v>1070</v>
      </c>
      <c r="D327" s="207" t="s">
        <v>544</v>
      </c>
      <c r="E327" s="207">
        <f t="shared" si="1"/>
        <v>0</v>
      </c>
    </row>
    <row r="328">
      <c r="A328" s="207" t="s">
        <v>1071</v>
      </c>
      <c r="B328" s="207" t="s">
        <v>100</v>
      </c>
      <c r="C328" s="207" t="s">
        <v>320</v>
      </c>
      <c r="D328" s="207" t="s">
        <v>309</v>
      </c>
      <c r="E328" s="207">
        <f t="shared" si="1"/>
        <v>1</v>
      </c>
    </row>
    <row r="329">
      <c r="A329" s="207" t="s">
        <v>1072</v>
      </c>
      <c r="B329" s="207" t="s">
        <v>100</v>
      </c>
      <c r="C329" s="207" t="s">
        <v>1073</v>
      </c>
      <c r="D329" s="207" t="s">
        <v>1074</v>
      </c>
      <c r="E329" s="207">
        <f t="shared" si="1"/>
        <v>0</v>
      </c>
    </row>
    <row r="330">
      <c r="A330" s="207" t="s">
        <v>1075</v>
      </c>
      <c r="B330" s="207" t="s">
        <v>100</v>
      </c>
      <c r="C330" s="207" t="s">
        <v>1076</v>
      </c>
      <c r="D330" s="207" t="s">
        <v>1077</v>
      </c>
      <c r="E330" s="207">
        <f t="shared" si="1"/>
        <v>0</v>
      </c>
    </row>
    <row r="331">
      <c r="A331" s="207" t="s">
        <v>1078</v>
      </c>
      <c r="B331" s="207" t="s">
        <v>100</v>
      </c>
      <c r="C331" s="207" t="s">
        <v>334</v>
      </c>
      <c r="D331" s="207" t="s">
        <v>630</v>
      </c>
      <c r="E331" s="207">
        <f t="shared" si="1"/>
        <v>0</v>
      </c>
    </row>
    <row r="332">
      <c r="A332" s="207" t="s">
        <v>1079</v>
      </c>
      <c r="B332" s="207" t="s">
        <v>100</v>
      </c>
      <c r="C332" s="207" t="s">
        <v>1080</v>
      </c>
      <c r="D332" s="207" t="s">
        <v>462</v>
      </c>
      <c r="E332" s="207">
        <f t="shared" si="1"/>
        <v>0</v>
      </c>
    </row>
    <row r="333">
      <c r="A333" s="207" t="s">
        <v>1081</v>
      </c>
      <c r="B333" s="207" t="s">
        <v>100</v>
      </c>
      <c r="C333" s="207" t="s">
        <v>605</v>
      </c>
      <c r="D333" s="207" t="s">
        <v>1082</v>
      </c>
      <c r="E333" s="207">
        <f t="shared" si="1"/>
        <v>0</v>
      </c>
    </row>
    <row r="334">
      <c r="A334" s="207" t="s">
        <v>1083</v>
      </c>
      <c r="B334" s="207" t="s">
        <v>100</v>
      </c>
      <c r="C334" s="207" t="s">
        <v>1084</v>
      </c>
      <c r="D334" s="207" t="s">
        <v>407</v>
      </c>
      <c r="E334" s="207">
        <f t="shared" si="1"/>
        <v>0</v>
      </c>
    </row>
    <row r="335">
      <c r="A335" s="207" t="s">
        <v>1085</v>
      </c>
      <c r="B335" s="207" t="s">
        <v>100</v>
      </c>
      <c r="C335" s="207" t="s">
        <v>1086</v>
      </c>
      <c r="D335" s="207" t="s">
        <v>309</v>
      </c>
      <c r="E335" s="207">
        <f t="shared" si="1"/>
        <v>1</v>
      </c>
    </row>
    <row r="336">
      <c r="A336" s="207" t="s">
        <v>1087</v>
      </c>
      <c r="B336" s="207" t="s">
        <v>100</v>
      </c>
      <c r="C336" s="207" t="s">
        <v>1088</v>
      </c>
      <c r="D336" s="207" t="s">
        <v>1089</v>
      </c>
      <c r="E336" s="207">
        <f t="shared" si="1"/>
        <v>0</v>
      </c>
    </row>
    <row r="337">
      <c r="A337" s="207" t="s">
        <v>1090</v>
      </c>
      <c r="B337" s="207" t="s">
        <v>100</v>
      </c>
      <c r="C337" s="207" t="s">
        <v>368</v>
      </c>
      <c r="D337" s="207" t="s">
        <v>1091</v>
      </c>
      <c r="E337" s="207">
        <f t="shared" si="1"/>
        <v>0</v>
      </c>
    </row>
    <row r="338">
      <c r="A338" s="207" t="s">
        <v>1092</v>
      </c>
      <c r="B338" s="207" t="s">
        <v>100</v>
      </c>
      <c r="C338" s="207" t="s">
        <v>1093</v>
      </c>
      <c r="D338" s="207" t="s">
        <v>1094</v>
      </c>
      <c r="E338" s="207">
        <f t="shared" si="1"/>
        <v>0</v>
      </c>
    </row>
    <row r="339">
      <c r="A339" s="207" t="s">
        <v>1095</v>
      </c>
      <c r="B339" s="207" t="s">
        <v>100</v>
      </c>
      <c r="C339" s="207" t="s">
        <v>377</v>
      </c>
      <c r="D339" s="207" t="s">
        <v>309</v>
      </c>
      <c r="E339" s="207">
        <f t="shared" si="1"/>
        <v>1</v>
      </c>
    </row>
    <row r="340">
      <c r="A340" s="207" t="s">
        <v>1096</v>
      </c>
      <c r="B340" s="207" t="s">
        <v>100</v>
      </c>
      <c r="C340" s="207" t="s">
        <v>1097</v>
      </c>
      <c r="D340" s="207" t="s">
        <v>309</v>
      </c>
      <c r="E340" s="207">
        <f t="shared" si="1"/>
        <v>1</v>
      </c>
    </row>
    <row r="341">
      <c r="A341" s="207" t="s">
        <v>1098</v>
      </c>
      <c r="B341" s="207" t="s">
        <v>100</v>
      </c>
      <c r="C341" s="207" t="s">
        <v>1099</v>
      </c>
      <c r="D341" s="207" t="s">
        <v>309</v>
      </c>
      <c r="E341" s="207">
        <f t="shared" si="1"/>
        <v>1</v>
      </c>
    </row>
    <row r="342">
      <c r="A342" s="207" t="s">
        <v>1100</v>
      </c>
      <c r="B342" s="207" t="s">
        <v>100</v>
      </c>
      <c r="C342" s="207" t="s">
        <v>1101</v>
      </c>
      <c r="D342" s="207" t="s">
        <v>309</v>
      </c>
      <c r="E342" s="207">
        <f t="shared" si="1"/>
        <v>1</v>
      </c>
    </row>
    <row r="343">
      <c r="A343" s="207" t="s">
        <v>1102</v>
      </c>
      <c r="B343" s="207" t="s">
        <v>100</v>
      </c>
      <c r="C343" s="207" t="s">
        <v>1103</v>
      </c>
      <c r="D343" s="207" t="s">
        <v>309</v>
      </c>
      <c r="E343" s="207">
        <f t="shared" si="1"/>
        <v>1</v>
      </c>
    </row>
    <row r="344">
      <c r="A344" s="207" t="s">
        <v>1104</v>
      </c>
      <c r="B344" s="207" t="s">
        <v>100</v>
      </c>
      <c r="C344" s="207" t="s">
        <v>1105</v>
      </c>
      <c r="D344" s="207" t="s">
        <v>995</v>
      </c>
      <c r="E344" s="207">
        <f t="shared" si="1"/>
        <v>0</v>
      </c>
    </row>
    <row r="345">
      <c r="A345" s="207" t="s">
        <v>1106</v>
      </c>
      <c r="B345" s="207" t="s">
        <v>100</v>
      </c>
      <c r="C345" s="207" t="s">
        <v>1107</v>
      </c>
      <c r="D345" s="207" t="s">
        <v>309</v>
      </c>
      <c r="E345" s="207">
        <f t="shared" si="1"/>
        <v>1</v>
      </c>
    </row>
    <row r="346">
      <c r="A346" s="207" t="s">
        <v>1108</v>
      </c>
      <c r="B346" s="207" t="s">
        <v>100</v>
      </c>
      <c r="C346" s="207" t="s">
        <v>1109</v>
      </c>
      <c r="D346" s="207" t="s">
        <v>309</v>
      </c>
      <c r="E346" s="207">
        <f t="shared" si="1"/>
        <v>1</v>
      </c>
    </row>
    <row r="347">
      <c r="A347" s="207" t="s">
        <v>1110</v>
      </c>
      <c r="B347" s="207" t="s">
        <v>100</v>
      </c>
      <c r="C347" s="207" t="s">
        <v>1111</v>
      </c>
      <c r="D347" s="207" t="s">
        <v>1112</v>
      </c>
      <c r="E347" s="207">
        <f t="shared" si="1"/>
        <v>0</v>
      </c>
    </row>
    <row r="348">
      <c r="A348" s="207" t="s">
        <v>1113</v>
      </c>
      <c r="B348" s="207" t="s">
        <v>100</v>
      </c>
      <c r="C348" s="207" t="s">
        <v>1114</v>
      </c>
      <c r="D348" s="207" t="s">
        <v>1115</v>
      </c>
      <c r="E348" s="207">
        <f t="shared" si="1"/>
        <v>0</v>
      </c>
    </row>
    <row r="349">
      <c r="A349" s="207" t="s">
        <v>1116</v>
      </c>
      <c r="B349" s="207" t="s">
        <v>100</v>
      </c>
      <c r="C349" s="207" t="s">
        <v>1117</v>
      </c>
      <c r="D349" s="207" t="s">
        <v>1118</v>
      </c>
      <c r="E349" s="207">
        <f t="shared" si="1"/>
        <v>0</v>
      </c>
    </row>
    <row r="350">
      <c r="A350" s="207" t="s">
        <v>1119</v>
      </c>
      <c r="B350" s="207" t="s">
        <v>100</v>
      </c>
      <c r="C350" s="207" t="s">
        <v>1120</v>
      </c>
      <c r="D350" s="207" t="s">
        <v>309</v>
      </c>
      <c r="E350" s="207">
        <f t="shared" si="1"/>
        <v>1</v>
      </c>
    </row>
    <row r="351">
      <c r="A351" s="207" t="s">
        <v>1121</v>
      </c>
      <c r="B351" s="207" t="s">
        <v>100</v>
      </c>
      <c r="C351" s="207" t="s">
        <v>1122</v>
      </c>
      <c r="D351" s="207" t="s">
        <v>806</v>
      </c>
      <c r="E351" s="207">
        <f t="shared" si="1"/>
        <v>0</v>
      </c>
    </row>
    <row r="352">
      <c r="A352" s="207" t="s">
        <v>1123</v>
      </c>
      <c r="B352" s="207" t="s">
        <v>100</v>
      </c>
      <c r="C352" s="207" t="s">
        <v>390</v>
      </c>
      <c r="D352" s="207" t="s">
        <v>1124</v>
      </c>
      <c r="E352" s="207">
        <f t="shared" si="1"/>
        <v>0</v>
      </c>
    </row>
    <row r="353">
      <c r="A353" s="207" t="s">
        <v>1125</v>
      </c>
      <c r="B353" s="207" t="s">
        <v>100</v>
      </c>
      <c r="C353" s="207" t="s">
        <v>393</v>
      </c>
      <c r="D353" s="207" t="s">
        <v>309</v>
      </c>
      <c r="E353" s="207">
        <f t="shared" si="1"/>
        <v>1</v>
      </c>
    </row>
    <row r="354">
      <c r="A354" s="207" t="s">
        <v>1126</v>
      </c>
      <c r="B354" s="207" t="s">
        <v>100</v>
      </c>
      <c r="C354" s="207" t="s">
        <v>655</v>
      </c>
      <c r="D354" s="207" t="s">
        <v>309</v>
      </c>
      <c r="E354" s="207">
        <f t="shared" si="1"/>
        <v>1</v>
      </c>
    </row>
    <row r="355">
      <c r="A355" s="207" t="s">
        <v>1127</v>
      </c>
      <c r="B355" s="207" t="s">
        <v>100</v>
      </c>
      <c r="C355" s="207" t="s">
        <v>776</v>
      </c>
      <c r="D355" s="207" t="s">
        <v>1128</v>
      </c>
      <c r="E355" s="207">
        <f t="shared" si="1"/>
        <v>0</v>
      </c>
    </row>
    <row r="356">
      <c r="A356" s="207" t="s">
        <v>1129</v>
      </c>
      <c r="B356" s="207" t="s">
        <v>100</v>
      </c>
      <c r="C356" s="207" t="s">
        <v>403</v>
      </c>
      <c r="D356" s="207" t="s">
        <v>707</v>
      </c>
      <c r="E356" s="207">
        <f t="shared" si="1"/>
        <v>0</v>
      </c>
    </row>
    <row r="357">
      <c r="A357" s="207" t="s">
        <v>1130</v>
      </c>
      <c r="B357" s="207" t="s">
        <v>100</v>
      </c>
      <c r="C357" s="207" t="s">
        <v>1131</v>
      </c>
      <c r="D357" s="207" t="s">
        <v>1132</v>
      </c>
      <c r="E357" s="207">
        <f t="shared" si="1"/>
        <v>0</v>
      </c>
    </row>
    <row r="358">
      <c r="A358" s="207" t="s">
        <v>1133</v>
      </c>
      <c r="B358" s="207" t="s">
        <v>100</v>
      </c>
      <c r="C358" s="207" t="s">
        <v>1134</v>
      </c>
      <c r="D358" s="207" t="s">
        <v>309</v>
      </c>
      <c r="E358" s="207">
        <f t="shared" si="1"/>
        <v>1</v>
      </c>
    </row>
    <row r="359">
      <c r="A359" s="207" t="s">
        <v>1135</v>
      </c>
      <c r="B359" s="207" t="s">
        <v>100</v>
      </c>
      <c r="C359" s="207" t="s">
        <v>1136</v>
      </c>
      <c r="D359" s="207" t="s">
        <v>309</v>
      </c>
      <c r="E359" s="207">
        <f t="shared" si="1"/>
        <v>1</v>
      </c>
    </row>
    <row r="360">
      <c r="A360" s="207" t="s">
        <v>1137</v>
      </c>
      <c r="B360" s="207" t="s">
        <v>100</v>
      </c>
      <c r="C360" s="207" t="s">
        <v>414</v>
      </c>
      <c r="D360" s="207" t="s">
        <v>309</v>
      </c>
      <c r="E360" s="207">
        <f t="shared" si="1"/>
        <v>1</v>
      </c>
    </row>
    <row r="361">
      <c r="A361" s="207" t="s">
        <v>1138</v>
      </c>
      <c r="B361" s="207" t="s">
        <v>100</v>
      </c>
      <c r="C361" s="207" t="s">
        <v>1139</v>
      </c>
      <c r="D361" s="207" t="s">
        <v>806</v>
      </c>
      <c r="E361" s="207">
        <f t="shared" si="1"/>
        <v>0</v>
      </c>
    </row>
    <row r="362">
      <c r="A362" s="207" t="s">
        <v>1140</v>
      </c>
      <c r="B362" s="207" t="s">
        <v>100</v>
      </c>
      <c r="C362" s="207" t="s">
        <v>419</v>
      </c>
      <c r="D362" s="207" t="s">
        <v>1141</v>
      </c>
      <c r="E362" s="207">
        <f t="shared" si="1"/>
        <v>0</v>
      </c>
    </row>
    <row r="363">
      <c r="A363" s="207" t="s">
        <v>1142</v>
      </c>
      <c r="B363" s="207" t="s">
        <v>100</v>
      </c>
      <c r="C363" s="207" t="s">
        <v>1143</v>
      </c>
      <c r="D363" s="207" t="s">
        <v>1144</v>
      </c>
      <c r="E363" s="207">
        <f t="shared" si="1"/>
        <v>0</v>
      </c>
    </row>
    <row r="364">
      <c r="A364" s="207" t="s">
        <v>1145</v>
      </c>
      <c r="B364" s="207" t="s">
        <v>100</v>
      </c>
      <c r="C364" s="207" t="s">
        <v>1146</v>
      </c>
      <c r="D364" s="207" t="s">
        <v>1132</v>
      </c>
      <c r="E364" s="207">
        <f t="shared" si="1"/>
        <v>0</v>
      </c>
    </row>
    <row r="365">
      <c r="A365" s="207" t="s">
        <v>1147</v>
      </c>
      <c r="B365" s="207" t="s">
        <v>100</v>
      </c>
      <c r="C365" s="207" t="s">
        <v>426</v>
      </c>
      <c r="D365" s="207" t="s">
        <v>497</v>
      </c>
      <c r="E365" s="207">
        <f t="shared" si="1"/>
        <v>0</v>
      </c>
    </row>
    <row r="366">
      <c r="A366" s="207" t="s">
        <v>1148</v>
      </c>
      <c r="B366" s="207" t="s">
        <v>100</v>
      </c>
      <c r="C366" s="207" t="s">
        <v>1149</v>
      </c>
      <c r="D366" s="207" t="s">
        <v>1074</v>
      </c>
      <c r="E366" s="207">
        <f t="shared" si="1"/>
        <v>0</v>
      </c>
    </row>
    <row r="367">
      <c r="A367" s="207" t="s">
        <v>1150</v>
      </c>
      <c r="B367" s="207" t="s">
        <v>100</v>
      </c>
      <c r="C367" s="207" t="s">
        <v>1151</v>
      </c>
      <c r="D367" s="207" t="s">
        <v>966</v>
      </c>
      <c r="E367" s="207">
        <f t="shared" si="1"/>
        <v>0</v>
      </c>
    </row>
    <row r="368">
      <c r="A368" s="207" t="s">
        <v>1152</v>
      </c>
      <c r="B368" s="207" t="s">
        <v>100</v>
      </c>
      <c r="C368" s="207" t="s">
        <v>1153</v>
      </c>
      <c r="D368" s="207" t="s">
        <v>1154</v>
      </c>
      <c r="E368" s="207">
        <f t="shared" si="1"/>
        <v>0</v>
      </c>
    </row>
    <row r="369">
      <c r="A369" s="207" t="s">
        <v>1155</v>
      </c>
      <c r="B369" s="207" t="s">
        <v>100</v>
      </c>
      <c r="C369" s="207" t="s">
        <v>808</v>
      </c>
      <c r="D369" s="207" t="s">
        <v>1156</v>
      </c>
      <c r="E369" s="207">
        <f t="shared" si="1"/>
        <v>0</v>
      </c>
    </row>
    <row r="370">
      <c r="A370" s="207" t="s">
        <v>1157</v>
      </c>
      <c r="B370" s="207" t="s">
        <v>100</v>
      </c>
      <c r="C370" s="207" t="s">
        <v>1158</v>
      </c>
      <c r="D370" s="207" t="s">
        <v>1159</v>
      </c>
      <c r="E370" s="207">
        <f t="shared" si="1"/>
        <v>0</v>
      </c>
    </row>
    <row r="371">
      <c r="A371" s="207" t="s">
        <v>1160</v>
      </c>
      <c r="B371" s="207" t="s">
        <v>100</v>
      </c>
      <c r="C371" s="207" t="s">
        <v>1161</v>
      </c>
      <c r="D371" s="207" t="s">
        <v>1132</v>
      </c>
      <c r="E371" s="207">
        <f t="shared" si="1"/>
        <v>0</v>
      </c>
    </row>
    <row r="372">
      <c r="A372" s="207" t="s">
        <v>1162</v>
      </c>
      <c r="B372" s="207" t="s">
        <v>100</v>
      </c>
      <c r="C372" s="207" t="s">
        <v>1163</v>
      </c>
      <c r="D372" s="207" t="s">
        <v>412</v>
      </c>
      <c r="E372" s="207">
        <f t="shared" si="1"/>
        <v>0</v>
      </c>
    </row>
    <row r="373">
      <c r="A373" s="207" t="s">
        <v>1164</v>
      </c>
      <c r="B373" s="207" t="s">
        <v>100</v>
      </c>
      <c r="C373" s="207" t="s">
        <v>1165</v>
      </c>
      <c r="D373" s="207" t="s">
        <v>1166</v>
      </c>
      <c r="E373" s="207">
        <f t="shared" si="1"/>
        <v>0</v>
      </c>
    </row>
    <row r="374">
      <c r="A374" s="207" t="s">
        <v>1167</v>
      </c>
      <c r="B374" s="207" t="s">
        <v>100</v>
      </c>
      <c r="C374" s="207" t="s">
        <v>691</v>
      </c>
      <c r="D374" s="207" t="s">
        <v>1168</v>
      </c>
      <c r="E374" s="207">
        <f t="shared" si="1"/>
        <v>0</v>
      </c>
    </row>
    <row r="375">
      <c r="A375" s="207" t="s">
        <v>1169</v>
      </c>
      <c r="B375" s="207" t="s">
        <v>100</v>
      </c>
      <c r="C375" s="207" t="s">
        <v>1170</v>
      </c>
      <c r="D375" s="207" t="s">
        <v>1171</v>
      </c>
      <c r="E375" s="207">
        <f t="shared" si="1"/>
        <v>0</v>
      </c>
    </row>
    <row r="376">
      <c r="A376" s="207" t="s">
        <v>1172</v>
      </c>
      <c r="B376" s="207" t="s">
        <v>100</v>
      </c>
      <c r="C376" s="207" t="s">
        <v>1173</v>
      </c>
      <c r="D376" s="207" t="s">
        <v>840</v>
      </c>
      <c r="E376" s="207">
        <f t="shared" si="1"/>
        <v>0</v>
      </c>
    </row>
    <row r="377">
      <c r="A377" s="207" t="s">
        <v>1174</v>
      </c>
      <c r="B377" s="207" t="s">
        <v>100</v>
      </c>
      <c r="C377" s="207" t="s">
        <v>1175</v>
      </c>
      <c r="D377" s="207" t="s">
        <v>538</v>
      </c>
      <c r="E377" s="207">
        <f t="shared" si="1"/>
        <v>0</v>
      </c>
    </row>
    <row r="378">
      <c r="A378" s="207" t="s">
        <v>1176</v>
      </c>
      <c r="B378" s="207" t="s">
        <v>100</v>
      </c>
      <c r="C378" s="207" t="s">
        <v>1177</v>
      </c>
      <c r="D378" s="207" t="s">
        <v>1094</v>
      </c>
      <c r="E378" s="207">
        <f t="shared" si="1"/>
        <v>0</v>
      </c>
    </row>
    <row r="379">
      <c r="A379" s="207" t="s">
        <v>1178</v>
      </c>
      <c r="B379" s="207" t="s">
        <v>100</v>
      </c>
      <c r="C379" s="207" t="s">
        <v>1179</v>
      </c>
      <c r="D379" s="207" t="s">
        <v>1180</v>
      </c>
      <c r="E379" s="207">
        <f t="shared" si="1"/>
        <v>0</v>
      </c>
    </row>
    <row r="380">
      <c r="A380" s="207" t="s">
        <v>1181</v>
      </c>
      <c r="B380" s="207" t="s">
        <v>100</v>
      </c>
      <c r="C380" s="207" t="s">
        <v>1182</v>
      </c>
      <c r="D380" s="207" t="s">
        <v>576</v>
      </c>
      <c r="E380" s="207">
        <f t="shared" si="1"/>
        <v>0</v>
      </c>
    </row>
    <row r="381">
      <c r="A381" s="207" t="s">
        <v>1183</v>
      </c>
      <c r="B381" s="207" t="s">
        <v>100</v>
      </c>
      <c r="C381" s="207" t="s">
        <v>450</v>
      </c>
      <c r="D381" s="207" t="s">
        <v>634</v>
      </c>
      <c r="E381" s="207">
        <f t="shared" si="1"/>
        <v>0</v>
      </c>
    </row>
    <row r="382">
      <c r="A382" s="207" t="s">
        <v>1184</v>
      </c>
      <c r="B382" s="207" t="s">
        <v>100</v>
      </c>
      <c r="C382" s="207" t="s">
        <v>1185</v>
      </c>
      <c r="D382" s="207" t="s">
        <v>309</v>
      </c>
      <c r="E382" s="207">
        <f t="shared" si="1"/>
        <v>1</v>
      </c>
    </row>
    <row r="383">
      <c r="A383" s="207" t="s">
        <v>1186</v>
      </c>
      <c r="B383" s="207" t="s">
        <v>100</v>
      </c>
      <c r="C383" s="207" t="s">
        <v>1187</v>
      </c>
      <c r="D383" s="207" t="s">
        <v>309</v>
      </c>
      <c r="E383" s="207">
        <f t="shared" si="1"/>
        <v>1</v>
      </c>
    </row>
    <row r="384">
      <c r="A384" s="207" t="s">
        <v>1188</v>
      </c>
      <c r="B384" s="207" t="s">
        <v>100</v>
      </c>
      <c r="C384" s="207" t="s">
        <v>722</v>
      </c>
      <c r="D384" s="207" t="s">
        <v>309</v>
      </c>
      <c r="E384" s="207">
        <f t="shared" si="1"/>
        <v>1</v>
      </c>
    </row>
    <row r="385">
      <c r="A385" s="207" t="s">
        <v>1189</v>
      </c>
      <c r="B385" s="207" t="s">
        <v>100</v>
      </c>
      <c r="C385" s="207" t="s">
        <v>1190</v>
      </c>
      <c r="D385" s="207" t="s">
        <v>1112</v>
      </c>
      <c r="E385" s="207">
        <f t="shared" si="1"/>
        <v>0</v>
      </c>
    </row>
    <row r="386">
      <c r="A386" s="207" t="s">
        <v>1191</v>
      </c>
      <c r="B386" s="207" t="s">
        <v>100</v>
      </c>
      <c r="C386" s="207" t="s">
        <v>1192</v>
      </c>
      <c r="D386" s="207" t="s">
        <v>1193</v>
      </c>
      <c r="E386" s="207">
        <f t="shared" si="1"/>
        <v>0</v>
      </c>
    </row>
    <row r="387">
      <c r="A387" s="207" t="s">
        <v>1194</v>
      </c>
      <c r="B387" s="207" t="s">
        <v>100</v>
      </c>
      <c r="C387" s="207" t="s">
        <v>1195</v>
      </c>
      <c r="D387" s="207" t="s">
        <v>1065</v>
      </c>
      <c r="E387" s="207">
        <f t="shared" si="1"/>
        <v>0</v>
      </c>
    </row>
    <row r="388">
      <c r="A388" s="207" t="s">
        <v>1196</v>
      </c>
      <c r="B388" s="207" t="s">
        <v>100</v>
      </c>
      <c r="C388" s="207" t="s">
        <v>464</v>
      </c>
      <c r="D388" s="207" t="s">
        <v>1197</v>
      </c>
      <c r="E388" s="207">
        <f t="shared" si="1"/>
        <v>0</v>
      </c>
    </row>
    <row r="389">
      <c r="A389" s="207" t="s">
        <v>1198</v>
      </c>
      <c r="B389" s="207" t="s">
        <v>102</v>
      </c>
      <c r="C389" s="207" t="s">
        <v>1199</v>
      </c>
      <c r="D389" s="207" t="s">
        <v>309</v>
      </c>
      <c r="E389" s="207">
        <f t="shared" si="1"/>
        <v>1</v>
      </c>
    </row>
    <row r="390">
      <c r="A390" s="207" t="s">
        <v>1200</v>
      </c>
      <c r="B390" s="207" t="s">
        <v>102</v>
      </c>
      <c r="C390" s="207" t="s">
        <v>1201</v>
      </c>
      <c r="D390" s="207" t="s">
        <v>309</v>
      </c>
      <c r="E390" s="207">
        <f t="shared" si="1"/>
        <v>1</v>
      </c>
    </row>
    <row r="391">
      <c r="A391" s="207" t="s">
        <v>1202</v>
      </c>
      <c r="B391" s="207" t="s">
        <v>102</v>
      </c>
      <c r="C391" s="207" t="s">
        <v>1203</v>
      </c>
      <c r="D391" s="207" t="s">
        <v>771</v>
      </c>
      <c r="E391" s="207">
        <f t="shared" si="1"/>
        <v>0</v>
      </c>
    </row>
    <row r="392">
      <c r="A392" s="207" t="s">
        <v>1204</v>
      </c>
      <c r="B392" s="207" t="s">
        <v>102</v>
      </c>
      <c r="C392" s="207" t="s">
        <v>1059</v>
      </c>
      <c r="D392" s="207" t="s">
        <v>309</v>
      </c>
      <c r="E392" s="207">
        <f t="shared" si="1"/>
        <v>1</v>
      </c>
    </row>
    <row r="393">
      <c r="A393" s="207" t="s">
        <v>1205</v>
      </c>
      <c r="B393" s="207" t="s">
        <v>102</v>
      </c>
      <c r="C393" s="207" t="s">
        <v>305</v>
      </c>
      <c r="D393" s="207" t="s">
        <v>576</v>
      </c>
      <c r="E393" s="207">
        <f t="shared" si="1"/>
        <v>0</v>
      </c>
    </row>
    <row r="394">
      <c r="A394" s="207" t="s">
        <v>1206</v>
      </c>
      <c r="B394" s="207" t="s">
        <v>102</v>
      </c>
      <c r="C394" s="207" t="s">
        <v>1207</v>
      </c>
      <c r="D394" s="207" t="s">
        <v>309</v>
      </c>
      <c r="E394" s="207">
        <f t="shared" si="1"/>
        <v>1</v>
      </c>
    </row>
    <row r="395">
      <c r="A395" s="207" t="s">
        <v>1208</v>
      </c>
      <c r="B395" s="207" t="s">
        <v>102</v>
      </c>
      <c r="C395" s="207" t="s">
        <v>1209</v>
      </c>
      <c r="D395" s="207" t="s">
        <v>1210</v>
      </c>
      <c r="E395" s="207">
        <f t="shared" si="1"/>
        <v>0</v>
      </c>
    </row>
    <row r="396">
      <c r="A396" s="207" t="s">
        <v>1211</v>
      </c>
      <c r="B396" s="207" t="s">
        <v>102</v>
      </c>
      <c r="C396" s="207" t="s">
        <v>1212</v>
      </c>
      <c r="D396" s="207" t="s">
        <v>561</v>
      </c>
      <c r="E396" s="207">
        <f t="shared" si="1"/>
        <v>0</v>
      </c>
    </row>
    <row r="397">
      <c r="A397" s="207" t="s">
        <v>1213</v>
      </c>
      <c r="B397" s="207" t="s">
        <v>102</v>
      </c>
      <c r="C397" s="207" t="s">
        <v>1214</v>
      </c>
      <c r="D397" s="207" t="s">
        <v>478</v>
      </c>
      <c r="E397" s="207">
        <f t="shared" si="1"/>
        <v>0</v>
      </c>
    </row>
    <row r="398">
      <c r="A398" s="207" t="s">
        <v>1215</v>
      </c>
      <c r="B398" s="207" t="s">
        <v>102</v>
      </c>
      <c r="C398" s="207" t="s">
        <v>1216</v>
      </c>
      <c r="D398" s="207" t="s">
        <v>309</v>
      </c>
      <c r="E398" s="207">
        <f t="shared" si="1"/>
        <v>1</v>
      </c>
    </row>
    <row r="399">
      <c r="A399" s="207" t="s">
        <v>1217</v>
      </c>
      <c r="B399" s="207" t="s">
        <v>102</v>
      </c>
      <c r="C399" s="207" t="s">
        <v>311</v>
      </c>
      <c r="D399" s="207" t="s">
        <v>1218</v>
      </c>
      <c r="E399" s="207">
        <f t="shared" si="1"/>
        <v>0</v>
      </c>
    </row>
    <row r="400">
      <c r="A400" s="207" t="s">
        <v>1219</v>
      </c>
      <c r="B400" s="207" t="s">
        <v>102</v>
      </c>
      <c r="C400" s="207" t="s">
        <v>1220</v>
      </c>
      <c r="D400" s="207" t="s">
        <v>339</v>
      </c>
      <c r="E400" s="207">
        <f t="shared" si="1"/>
        <v>0</v>
      </c>
    </row>
    <row r="401">
      <c r="A401" s="207" t="s">
        <v>1221</v>
      </c>
      <c r="B401" s="207" t="s">
        <v>102</v>
      </c>
      <c r="C401" s="207" t="s">
        <v>1222</v>
      </c>
      <c r="D401" s="207" t="s">
        <v>309</v>
      </c>
      <c r="E401" s="207">
        <f t="shared" si="1"/>
        <v>1</v>
      </c>
    </row>
    <row r="402">
      <c r="A402" s="207" t="s">
        <v>1223</v>
      </c>
      <c r="B402" s="207" t="s">
        <v>102</v>
      </c>
      <c r="C402" s="207" t="s">
        <v>1224</v>
      </c>
      <c r="D402" s="207" t="s">
        <v>309</v>
      </c>
      <c r="E402" s="207">
        <f t="shared" si="1"/>
        <v>1</v>
      </c>
    </row>
    <row r="403">
      <c r="A403" s="207" t="s">
        <v>1225</v>
      </c>
      <c r="B403" s="207" t="s">
        <v>102</v>
      </c>
      <c r="C403" s="207" t="s">
        <v>1226</v>
      </c>
      <c r="D403" s="207" t="s">
        <v>456</v>
      </c>
      <c r="E403" s="207">
        <f t="shared" si="1"/>
        <v>0</v>
      </c>
    </row>
    <row r="404">
      <c r="A404" s="207" t="s">
        <v>1227</v>
      </c>
      <c r="B404" s="207" t="s">
        <v>102</v>
      </c>
      <c r="C404" s="207" t="s">
        <v>1228</v>
      </c>
      <c r="D404" s="207" t="s">
        <v>1229</v>
      </c>
      <c r="E404" s="207">
        <f t="shared" si="1"/>
        <v>0</v>
      </c>
    </row>
    <row r="405">
      <c r="A405" s="207" t="s">
        <v>1230</v>
      </c>
      <c r="B405" s="207" t="s">
        <v>102</v>
      </c>
      <c r="C405" s="207" t="s">
        <v>1231</v>
      </c>
      <c r="D405" s="207" t="s">
        <v>309</v>
      </c>
      <c r="E405" s="207">
        <f t="shared" si="1"/>
        <v>1</v>
      </c>
    </row>
    <row r="406">
      <c r="A406" s="207" t="s">
        <v>1232</v>
      </c>
      <c r="B406" s="207" t="s">
        <v>102</v>
      </c>
      <c r="C406" s="207" t="s">
        <v>1233</v>
      </c>
      <c r="D406" s="207" t="s">
        <v>309</v>
      </c>
      <c r="E406" s="207">
        <f t="shared" si="1"/>
        <v>1</v>
      </c>
    </row>
    <row r="407">
      <c r="A407" s="207" t="s">
        <v>1234</v>
      </c>
      <c r="B407" s="207" t="s">
        <v>102</v>
      </c>
      <c r="C407" s="207" t="s">
        <v>320</v>
      </c>
      <c r="D407" s="207" t="s">
        <v>309</v>
      </c>
      <c r="E407" s="207">
        <f t="shared" si="1"/>
        <v>1</v>
      </c>
    </row>
    <row r="408">
      <c r="A408" s="207" t="s">
        <v>1235</v>
      </c>
      <c r="B408" s="207" t="s">
        <v>102</v>
      </c>
      <c r="C408" s="207" t="s">
        <v>1236</v>
      </c>
      <c r="D408" s="207" t="s">
        <v>339</v>
      </c>
      <c r="E408" s="207">
        <f t="shared" si="1"/>
        <v>0</v>
      </c>
    </row>
    <row r="409">
      <c r="A409" s="207" t="s">
        <v>1237</v>
      </c>
      <c r="B409" s="207" t="s">
        <v>102</v>
      </c>
      <c r="C409" s="207" t="s">
        <v>1238</v>
      </c>
      <c r="D409" s="207" t="s">
        <v>309</v>
      </c>
      <c r="E409" s="207">
        <f t="shared" si="1"/>
        <v>1</v>
      </c>
    </row>
    <row r="410">
      <c r="A410" s="207" t="s">
        <v>1239</v>
      </c>
      <c r="B410" s="207" t="s">
        <v>102</v>
      </c>
      <c r="C410" s="207" t="s">
        <v>594</v>
      </c>
      <c r="D410" s="207" t="s">
        <v>448</v>
      </c>
      <c r="E410" s="207">
        <f t="shared" si="1"/>
        <v>0</v>
      </c>
    </row>
    <row r="411">
      <c r="A411" s="207" t="s">
        <v>1240</v>
      </c>
      <c r="B411" s="207" t="s">
        <v>102</v>
      </c>
      <c r="C411" s="207" t="s">
        <v>1241</v>
      </c>
      <c r="D411" s="207" t="s">
        <v>573</v>
      </c>
      <c r="E411" s="207">
        <f t="shared" si="1"/>
        <v>0</v>
      </c>
    </row>
    <row r="412">
      <c r="A412" s="207" t="s">
        <v>1242</v>
      </c>
      <c r="B412" s="207" t="s">
        <v>102</v>
      </c>
      <c r="C412" s="207" t="s">
        <v>1243</v>
      </c>
      <c r="D412" s="207" t="s">
        <v>309</v>
      </c>
      <c r="E412" s="207">
        <f t="shared" si="1"/>
        <v>1</v>
      </c>
    </row>
    <row r="413">
      <c r="A413" s="207" t="s">
        <v>1244</v>
      </c>
      <c r="B413" s="207" t="s">
        <v>102</v>
      </c>
      <c r="C413" s="207" t="s">
        <v>1245</v>
      </c>
      <c r="D413" s="207" t="s">
        <v>1246</v>
      </c>
      <c r="E413" s="207">
        <f t="shared" si="1"/>
        <v>0</v>
      </c>
    </row>
    <row r="414">
      <c r="A414" s="207" t="s">
        <v>1247</v>
      </c>
      <c r="B414" s="207" t="s">
        <v>102</v>
      </c>
      <c r="C414" s="207" t="s">
        <v>1248</v>
      </c>
      <c r="D414" s="207" t="s">
        <v>309</v>
      </c>
      <c r="E414" s="207">
        <f t="shared" si="1"/>
        <v>1</v>
      </c>
    </row>
    <row r="415">
      <c r="A415" s="207" t="s">
        <v>1249</v>
      </c>
      <c r="B415" s="207" t="s">
        <v>102</v>
      </c>
      <c r="C415" s="207" t="s">
        <v>1250</v>
      </c>
      <c r="D415" s="207" t="s">
        <v>309</v>
      </c>
      <c r="E415" s="207">
        <f t="shared" si="1"/>
        <v>1</v>
      </c>
    </row>
    <row r="416">
      <c r="A416" s="207" t="s">
        <v>1251</v>
      </c>
      <c r="B416" s="207" t="s">
        <v>102</v>
      </c>
      <c r="C416" s="207" t="s">
        <v>326</v>
      </c>
      <c r="D416" s="207" t="s">
        <v>1047</v>
      </c>
      <c r="E416" s="207">
        <f t="shared" si="1"/>
        <v>0</v>
      </c>
    </row>
    <row r="417">
      <c r="A417" s="207" t="s">
        <v>1252</v>
      </c>
      <c r="B417" s="207" t="s">
        <v>102</v>
      </c>
      <c r="C417" s="207" t="s">
        <v>332</v>
      </c>
      <c r="D417" s="207" t="s">
        <v>1253</v>
      </c>
      <c r="E417" s="207">
        <f t="shared" si="1"/>
        <v>0</v>
      </c>
    </row>
    <row r="418">
      <c r="A418" s="207" t="s">
        <v>1254</v>
      </c>
      <c r="B418" s="207" t="s">
        <v>102</v>
      </c>
      <c r="C418" s="207" t="s">
        <v>334</v>
      </c>
      <c r="D418" s="207" t="s">
        <v>309</v>
      </c>
      <c r="E418" s="207">
        <f t="shared" si="1"/>
        <v>1</v>
      </c>
    </row>
    <row r="419">
      <c r="A419" s="207" t="s">
        <v>1255</v>
      </c>
      <c r="B419" s="207" t="s">
        <v>102</v>
      </c>
      <c r="C419" s="207" t="s">
        <v>1256</v>
      </c>
      <c r="D419" s="207" t="s">
        <v>1257</v>
      </c>
      <c r="E419" s="207">
        <f t="shared" si="1"/>
        <v>0</v>
      </c>
    </row>
    <row r="420">
      <c r="A420" s="207" t="s">
        <v>1258</v>
      </c>
      <c r="B420" s="207" t="s">
        <v>102</v>
      </c>
      <c r="C420" s="207" t="s">
        <v>1259</v>
      </c>
      <c r="D420" s="207" t="s">
        <v>879</v>
      </c>
      <c r="E420" s="207">
        <f t="shared" si="1"/>
        <v>0</v>
      </c>
    </row>
    <row r="421">
      <c r="A421" s="207" t="s">
        <v>1260</v>
      </c>
      <c r="B421" s="207" t="s">
        <v>102</v>
      </c>
      <c r="C421" s="207" t="s">
        <v>1261</v>
      </c>
      <c r="D421" s="207" t="s">
        <v>1262</v>
      </c>
      <c r="E421" s="207">
        <f t="shared" si="1"/>
        <v>0</v>
      </c>
    </row>
    <row r="422">
      <c r="A422" s="207" t="s">
        <v>1263</v>
      </c>
      <c r="B422" s="207" t="s">
        <v>102</v>
      </c>
      <c r="C422" s="207" t="s">
        <v>338</v>
      </c>
      <c r="D422" s="207" t="s">
        <v>1264</v>
      </c>
      <c r="E422" s="207">
        <f t="shared" si="1"/>
        <v>0</v>
      </c>
    </row>
    <row r="423">
      <c r="A423" s="207" t="s">
        <v>1265</v>
      </c>
      <c r="B423" s="207" t="s">
        <v>102</v>
      </c>
      <c r="C423" s="207" t="s">
        <v>1266</v>
      </c>
      <c r="D423" s="207" t="s">
        <v>1229</v>
      </c>
      <c r="E423" s="207">
        <f t="shared" si="1"/>
        <v>0</v>
      </c>
    </row>
    <row r="424">
      <c r="A424" s="207" t="s">
        <v>1267</v>
      </c>
      <c r="B424" s="207" t="s">
        <v>102</v>
      </c>
      <c r="C424" s="207" t="s">
        <v>605</v>
      </c>
      <c r="D424" s="207" t="s">
        <v>1144</v>
      </c>
      <c r="E424" s="207">
        <f t="shared" si="1"/>
        <v>0</v>
      </c>
    </row>
    <row r="425">
      <c r="A425" s="207" t="s">
        <v>1268</v>
      </c>
      <c r="B425" s="207" t="s">
        <v>102</v>
      </c>
      <c r="C425" s="207" t="s">
        <v>1269</v>
      </c>
      <c r="D425" s="207" t="s">
        <v>309</v>
      </c>
      <c r="E425" s="207">
        <f t="shared" si="1"/>
        <v>1</v>
      </c>
    </row>
    <row r="426">
      <c r="A426" s="207" t="s">
        <v>1270</v>
      </c>
      <c r="B426" s="207" t="s">
        <v>102</v>
      </c>
      <c r="C426" s="207" t="s">
        <v>1271</v>
      </c>
      <c r="D426" s="207" t="s">
        <v>1128</v>
      </c>
      <c r="E426" s="207">
        <f t="shared" si="1"/>
        <v>0</v>
      </c>
    </row>
    <row r="427">
      <c r="A427" s="207" t="s">
        <v>1272</v>
      </c>
      <c r="B427" s="207" t="s">
        <v>102</v>
      </c>
      <c r="C427" s="207" t="s">
        <v>612</v>
      </c>
      <c r="D427" s="207" t="s">
        <v>309</v>
      </c>
      <c r="E427" s="207">
        <f t="shared" si="1"/>
        <v>1</v>
      </c>
    </row>
    <row r="428">
      <c r="A428" s="207" t="s">
        <v>1273</v>
      </c>
      <c r="B428" s="207" t="s">
        <v>102</v>
      </c>
      <c r="C428" s="207" t="s">
        <v>1274</v>
      </c>
      <c r="D428" s="207" t="s">
        <v>1275</v>
      </c>
      <c r="E428" s="207">
        <f t="shared" si="1"/>
        <v>0</v>
      </c>
    </row>
    <row r="429">
      <c r="A429" s="207" t="s">
        <v>1276</v>
      </c>
      <c r="B429" s="207" t="s">
        <v>102</v>
      </c>
      <c r="C429" s="207" t="s">
        <v>1277</v>
      </c>
      <c r="D429" s="207" t="s">
        <v>309</v>
      </c>
      <c r="E429" s="207">
        <f t="shared" si="1"/>
        <v>1</v>
      </c>
    </row>
    <row r="430">
      <c r="A430" s="207" t="s">
        <v>1278</v>
      </c>
      <c r="B430" s="207" t="s">
        <v>102</v>
      </c>
      <c r="C430" s="207" t="s">
        <v>1279</v>
      </c>
      <c r="D430" s="207" t="s">
        <v>1280</v>
      </c>
      <c r="E430" s="207">
        <f t="shared" si="1"/>
        <v>0</v>
      </c>
    </row>
    <row r="431">
      <c r="A431" s="207" t="s">
        <v>1281</v>
      </c>
      <c r="B431" s="207" t="s">
        <v>102</v>
      </c>
      <c r="C431" s="207" t="s">
        <v>1282</v>
      </c>
      <c r="D431" s="207" t="s">
        <v>785</v>
      </c>
      <c r="E431" s="207">
        <f t="shared" si="1"/>
        <v>0</v>
      </c>
    </row>
    <row r="432">
      <c r="A432" s="207" t="s">
        <v>1283</v>
      </c>
      <c r="B432" s="207" t="s">
        <v>102</v>
      </c>
      <c r="C432" s="207" t="s">
        <v>363</v>
      </c>
      <c r="D432" s="207" t="s">
        <v>1284</v>
      </c>
      <c r="E432" s="207">
        <f t="shared" si="1"/>
        <v>0</v>
      </c>
    </row>
    <row r="433">
      <c r="A433" s="207" t="s">
        <v>1285</v>
      </c>
      <c r="B433" s="207" t="s">
        <v>102</v>
      </c>
      <c r="C433" s="207" t="s">
        <v>1286</v>
      </c>
      <c r="D433" s="207" t="s">
        <v>412</v>
      </c>
      <c r="E433" s="207">
        <f t="shared" si="1"/>
        <v>0</v>
      </c>
    </row>
    <row r="434">
      <c r="A434" s="207" t="s">
        <v>1287</v>
      </c>
      <c r="B434" s="207" t="s">
        <v>102</v>
      </c>
      <c r="C434" s="207" t="s">
        <v>1288</v>
      </c>
      <c r="D434" s="207" t="s">
        <v>309</v>
      </c>
      <c r="E434" s="207">
        <f t="shared" si="1"/>
        <v>1</v>
      </c>
    </row>
    <row r="435">
      <c r="A435" s="207" t="s">
        <v>1289</v>
      </c>
      <c r="B435" s="207" t="s">
        <v>102</v>
      </c>
      <c r="C435" s="207" t="s">
        <v>1290</v>
      </c>
      <c r="D435" s="207" t="s">
        <v>1291</v>
      </c>
      <c r="E435" s="207">
        <f t="shared" si="1"/>
        <v>0</v>
      </c>
    </row>
    <row r="436">
      <c r="A436" s="207" t="s">
        <v>1292</v>
      </c>
      <c r="B436" s="207" t="s">
        <v>102</v>
      </c>
      <c r="C436" s="207" t="s">
        <v>925</v>
      </c>
      <c r="D436" s="207" t="s">
        <v>1141</v>
      </c>
      <c r="E436" s="207">
        <f t="shared" si="1"/>
        <v>0</v>
      </c>
    </row>
    <row r="437">
      <c r="A437" s="207" t="s">
        <v>1293</v>
      </c>
      <c r="B437" s="207" t="s">
        <v>102</v>
      </c>
      <c r="C437" s="207" t="s">
        <v>1294</v>
      </c>
      <c r="D437" s="207" t="s">
        <v>309</v>
      </c>
      <c r="E437" s="207">
        <f t="shared" si="1"/>
        <v>1</v>
      </c>
    </row>
    <row r="438">
      <c r="A438" s="207" t="s">
        <v>1295</v>
      </c>
      <c r="B438" s="207" t="s">
        <v>102</v>
      </c>
      <c r="C438" s="207" t="s">
        <v>1296</v>
      </c>
      <c r="D438" s="207" t="s">
        <v>309</v>
      </c>
      <c r="E438" s="207">
        <f t="shared" si="1"/>
        <v>1</v>
      </c>
    </row>
    <row r="439">
      <c r="A439" s="207" t="s">
        <v>1297</v>
      </c>
      <c r="B439" s="207" t="s">
        <v>102</v>
      </c>
      <c r="C439" s="207" t="s">
        <v>1298</v>
      </c>
      <c r="D439" s="207" t="s">
        <v>1299</v>
      </c>
      <c r="E439" s="207">
        <f t="shared" si="1"/>
        <v>0</v>
      </c>
    </row>
    <row r="440">
      <c r="A440" s="207" t="s">
        <v>1300</v>
      </c>
      <c r="B440" s="207" t="s">
        <v>102</v>
      </c>
      <c r="C440" s="207" t="s">
        <v>931</v>
      </c>
      <c r="D440" s="207" t="s">
        <v>309</v>
      </c>
      <c r="E440" s="207">
        <f t="shared" si="1"/>
        <v>1</v>
      </c>
    </row>
    <row r="441">
      <c r="A441" s="207" t="s">
        <v>1301</v>
      </c>
      <c r="B441" s="207" t="s">
        <v>102</v>
      </c>
      <c r="C441" s="207" t="s">
        <v>1302</v>
      </c>
      <c r="D441" s="207" t="s">
        <v>1303</v>
      </c>
      <c r="E441" s="207">
        <f t="shared" si="1"/>
        <v>0</v>
      </c>
    </row>
    <row r="442">
      <c r="A442" s="207" t="s">
        <v>1304</v>
      </c>
      <c r="B442" s="207" t="s">
        <v>102</v>
      </c>
      <c r="C442" s="207" t="s">
        <v>1305</v>
      </c>
      <c r="D442" s="207" t="s">
        <v>309</v>
      </c>
      <c r="E442" s="207">
        <f t="shared" si="1"/>
        <v>1</v>
      </c>
    </row>
    <row r="443">
      <c r="A443" s="207" t="s">
        <v>1306</v>
      </c>
      <c r="B443" s="207" t="s">
        <v>102</v>
      </c>
      <c r="C443" s="207" t="s">
        <v>1307</v>
      </c>
      <c r="D443" s="207" t="s">
        <v>1308</v>
      </c>
      <c r="E443" s="207">
        <f t="shared" si="1"/>
        <v>0</v>
      </c>
    </row>
    <row r="444">
      <c r="A444" s="207" t="s">
        <v>1309</v>
      </c>
      <c r="B444" s="207" t="s">
        <v>102</v>
      </c>
      <c r="C444" s="207" t="s">
        <v>374</v>
      </c>
      <c r="D444" s="207" t="s">
        <v>1310</v>
      </c>
      <c r="E444" s="207">
        <f t="shared" si="1"/>
        <v>0</v>
      </c>
    </row>
    <row r="445">
      <c r="A445" s="207" t="s">
        <v>1311</v>
      </c>
      <c r="B445" s="207" t="s">
        <v>102</v>
      </c>
      <c r="C445" s="207" t="s">
        <v>1312</v>
      </c>
      <c r="D445" s="207" t="s">
        <v>1313</v>
      </c>
      <c r="E445" s="207">
        <f t="shared" si="1"/>
        <v>0</v>
      </c>
    </row>
    <row r="446">
      <c r="A446" s="207" t="s">
        <v>1314</v>
      </c>
      <c r="B446" s="207" t="s">
        <v>102</v>
      </c>
      <c r="C446" s="207" t="s">
        <v>1315</v>
      </c>
      <c r="D446" s="207" t="s">
        <v>904</v>
      </c>
      <c r="E446" s="207">
        <f t="shared" si="1"/>
        <v>0</v>
      </c>
    </row>
    <row r="447">
      <c r="A447" s="207" t="s">
        <v>1316</v>
      </c>
      <c r="B447" s="207" t="s">
        <v>102</v>
      </c>
      <c r="C447" s="207" t="s">
        <v>377</v>
      </c>
      <c r="D447" s="207" t="s">
        <v>1317</v>
      </c>
      <c r="E447" s="207">
        <f t="shared" si="1"/>
        <v>0</v>
      </c>
    </row>
    <row r="448">
      <c r="A448" s="207" t="s">
        <v>1318</v>
      </c>
      <c r="B448" s="207" t="s">
        <v>102</v>
      </c>
      <c r="C448" s="207" t="s">
        <v>627</v>
      </c>
      <c r="D448" s="207" t="s">
        <v>1319</v>
      </c>
      <c r="E448" s="207">
        <f t="shared" si="1"/>
        <v>0</v>
      </c>
    </row>
    <row r="449">
      <c r="A449" s="207" t="s">
        <v>1320</v>
      </c>
      <c r="B449" s="207" t="s">
        <v>102</v>
      </c>
      <c r="C449" s="207" t="s">
        <v>1321</v>
      </c>
      <c r="D449" s="207" t="s">
        <v>1193</v>
      </c>
      <c r="E449" s="207">
        <f t="shared" si="1"/>
        <v>0</v>
      </c>
    </row>
    <row r="450">
      <c r="A450" s="207" t="s">
        <v>1322</v>
      </c>
      <c r="B450" s="207" t="s">
        <v>102</v>
      </c>
      <c r="C450" s="207" t="s">
        <v>1323</v>
      </c>
      <c r="D450" s="207" t="s">
        <v>309</v>
      </c>
      <c r="E450" s="207">
        <f t="shared" si="1"/>
        <v>1</v>
      </c>
    </row>
    <row r="451">
      <c r="A451" s="207" t="s">
        <v>1324</v>
      </c>
      <c r="B451" s="207" t="s">
        <v>102</v>
      </c>
      <c r="C451" s="207" t="s">
        <v>1325</v>
      </c>
      <c r="D451" s="207" t="s">
        <v>1326</v>
      </c>
      <c r="E451" s="207">
        <f t="shared" si="1"/>
        <v>0</v>
      </c>
    </row>
    <row r="452">
      <c r="A452" s="207" t="s">
        <v>1327</v>
      </c>
      <c r="B452" s="207" t="s">
        <v>102</v>
      </c>
      <c r="C452" s="207" t="s">
        <v>1328</v>
      </c>
      <c r="D452" s="207" t="s">
        <v>544</v>
      </c>
      <c r="E452" s="207">
        <f t="shared" si="1"/>
        <v>0</v>
      </c>
    </row>
    <row r="453">
      <c r="A453" s="207" t="s">
        <v>1329</v>
      </c>
      <c r="B453" s="207" t="s">
        <v>102</v>
      </c>
      <c r="C453" s="207" t="s">
        <v>1330</v>
      </c>
      <c r="D453" s="207" t="s">
        <v>1331</v>
      </c>
      <c r="E453" s="207">
        <f t="shared" si="1"/>
        <v>0</v>
      </c>
    </row>
    <row r="454">
      <c r="A454" s="207" t="s">
        <v>1332</v>
      </c>
      <c r="B454" s="207" t="s">
        <v>102</v>
      </c>
      <c r="C454" s="207" t="s">
        <v>381</v>
      </c>
      <c r="D454" s="207" t="s">
        <v>309</v>
      </c>
      <c r="E454" s="207">
        <f t="shared" si="1"/>
        <v>1</v>
      </c>
    </row>
    <row r="455">
      <c r="A455" s="207" t="s">
        <v>1333</v>
      </c>
      <c r="B455" s="207" t="s">
        <v>102</v>
      </c>
      <c r="C455" s="207" t="s">
        <v>1334</v>
      </c>
      <c r="D455" s="207" t="s">
        <v>1115</v>
      </c>
      <c r="E455" s="207">
        <f t="shared" si="1"/>
        <v>0</v>
      </c>
    </row>
    <row r="456">
      <c r="A456" s="207" t="s">
        <v>1335</v>
      </c>
      <c r="B456" s="207" t="s">
        <v>102</v>
      </c>
      <c r="C456" s="207" t="s">
        <v>1336</v>
      </c>
      <c r="D456" s="207" t="s">
        <v>1337</v>
      </c>
      <c r="E456" s="207">
        <f t="shared" si="1"/>
        <v>0</v>
      </c>
    </row>
    <row r="457">
      <c r="A457" s="207" t="s">
        <v>1338</v>
      </c>
      <c r="B457" s="207" t="s">
        <v>102</v>
      </c>
      <c r="C457" s="207" t="s">
        <v>1339</v>
      </c>
      <c r="D457" s="207" t="s">
        <v>1144</v>
      </c>
      <c r="E457" s="207">
        <f t="shared" si="1"/>
        <v>0</v>
      </c>
    </row>
    <row r="458">
      <c r="A458" s="207" t="s">
        <v>1340</v>
      </c>
      <c r="B458" s="207" t="s">
        <v>102</v>
      </c>
      <c r="C458" s="207" t="s">
        <v>1341</v>
      </c>
      <c r="D458" s="207" t="s">
        <v>309</v>
      </c>
      <c r="E458" s="207">
        <f t="shared" si="1"/>
        <v>1</v>
      </c>
    </row>
    <row r="459">
      <c r="A459" s="207" t="s">
        <v>1342</v>
      </c>
      <c r="B459" s="207" t="s">
        <v>102</v>
      </c>
      <c r="C459" s="207" t="s">
        <v>1343</v>
      </c>
      <c r="D459" s="207" t="s">
        <v>309</v>
      </c>
      <c r="E459" s="207">
        <f t="shared" si="1"/>
        <v>1</v>
      </c>
    </row>
    <row r="460">
      <c r="A460" s="207" t="s">
        <v>1344</v>
      </c>
      <c r="B460" s="207" t="s">
        <v>102</v>
      </c>
      <c r="C460" s="207" t="s">
        <v>1345</v>
      </c>
      <c r="D460" s="207" t="s">
        <v>1346</v>
      </c>
      <c r="E460" s="207">
        <f t="shared" si="1"/>
        <v>0</v>
      </c>
    </row>
    <row r="461">
      <c r="A461" s="207" t="s">
        <v>1347</v>
      </c>
      <c r="B461" s="207" t="s">
        <v>102</v>
      </c>
      <c r="C461" s="207" t="s">
        <v>1348</v>
      </c>
      <c r="D461" s="207" t="s">
        <v>509</v>
      </c>
      <c r="E461" s="207">
        <f t="shared" si="1"/>
        <v>0</v>
      </c>
    </row>
    <row r="462">
      <c r="A462" s="207" t="s">
        <v>1349</v>
      </c>
      <c r="B462" s="207" t="s">
        <v>102</v>
      </c>
      <c r="C462" s="207" t="s">
        <v>1350</v>
      </c>
      <c r="D462" s="207" t="s">
        <v>309</v>
      </c>
      <c r="E462" s="207">
        <f t="shared" si="1"/>
        <v>1</v>
      </c>
    </row>
    <row r="463">
      <c r="A463" s="207" t="s">
        <v>1351</v>
      </c>
      <c r="B463" s="207" t="s">
        <v>102</v>
      </c>
      <c r="C463" s="207" t="s">
        <v>385</v>
      </c>
      <c r="D463" s="207" t="s">
        <v>1077</v>
      </c>
      <c r="E463" s="207">
        <f t="shared" si="1"/>
        <v>0</v>
      </c>
    </row>
    <row r="464">
      <c r="A464" s="207" t="s">
        <v>1352</v>
      </c>
      <c r="B464" s="207" t="s">
        <v>102</v>
      </c>
      <c r="C464" s="207" t="s">
        <v>387</v>
      </c>
      <c r="D464" s="207" t="s">
        <v>1065</v>
      </c>
      <c r="E464" s="207">
        <f t="shared" si="1"/>
        <v>0</v>
      </c>
    </row>
    <row r="465">
      <c r="A465" s="207" t="s">
        <v>1353</v>
      </c>
      <c r="B465" s="207" t="s">
        <v>102</v>
      </c>
      <c r="C465" s="207" t="s">
        <v>1354</v>
      </c>
      <c r="D465" s="207" t="s">
        <v>309</v>
      </c>
      <c r="E465" s="207">
        <f t="shared" si="1"/>
        <v>1</v>
      </c>
    </row>
    <row r="466">
      <c r="A466" s="207" t="s">
        <v>1355</v>
      </c>
      <c r="B466" s="207" t="s">
        <v>102</v>
      </c>
      <c r="C466" s="207" t="s">
        <v>390</v>
      </c>
      <c r="D466" s="207" t="s">
        <v>1356</v>
      </c>
      <c r="E466" s="207">
        <f t="shared" si="1"/>
        <v>0</v>
      </c>
    </row>
    <row r="467">
      <c r="A467" s="207" t="s">
        <v>1357</v>
      </c>
      <c r="B467" s="207" t="s">
        <v>102</v>
      </c>
      <c r="C467" s="207" t="s">
        <v>1358</v>
      </c>
      <c r="D467" s="207" t="s">
        <v>938</v>
      </c>
      <c r="E467" s="207">
        <f t="shared" si="1"/>
        <v>0</v>
      </c>
    </row>
    <row r="468">
      <c r="A468" s="207" t="s">
        <v>1359</v>
      </c>
      <c r="B468" s="207" t="s">
        <v>102</v>
      </c>
      <c r="C468" s="207" t="s">
        <v>1360</v>
      </c>
      <c r="D468" s="207" t="s">
        <v>309</v>
      </c>
      <c r="E468" s="207">
        <f t="shared" si="1"/>
        <v>1</v>
      </c>
    </row>
    <row r="469">
      <c r="A469" s="207" t="s">
        <v>1361</v>
      </c>
      <c r="B469" s="207" t="s">
        <v>102</v>
      </c>
      <c r="C469" s="207" t="s">
        <v>393</v>
      </c>
      <c r="D469" s="207" t="s">
        <v>309</v>
      </c>
      <c r="E469" s="207">
        <f t="shared" si="1"/>
        <v>1</v>
      </c>
    </row>
    <row r="470">
      <c r="A470" s="207" t="s">
        <v>1362</v>
      </c>
      <c r="B470" s="207" t="s">
        <v>102</v>
      </c>
      <c r="C470" s="207" t="s">
        <v>1363</v>
      </c>
      <c r="D470" s="207" t="s">
        <v>309</v>
      </c>
      <c r="E470" s="207">
        <f t="shared" si="1"/>
        <v>1</v>
      </c>
    </row>
    <row r="471">
      <c r="A471" s="207" t="s">
        <v>1364</v>
      </c>
      <c r="B471" s="207" t="s">
        <v>102</v>
      </c>
      <c r="C471" s="207" t="s">
        <v>652</v>
      </c>
      <c r="D471" s="207" t="s">
        <v>309</v>
      </c>
      <c r="E471" s="207">
        <f t="shared" si="1"/>
        <v>1</v>
      </c>
    </row>
    <row r="472">
      <c r="A472" s="207" t="s">
        <v>1365</v>
      </c>
      <c r="B472" s="207" t="s">
        <v>102</v>
      </c>
      <c r="C472" s="207" t="s">
        <v>1366</v>
      </c>
      <c r="D472" s="207" t="s">
        <v>1367</v>
      </c>
      <c r="E472" s="207">
        <f t="shared" si="1"/>
        <v>0</v>
      </c>
    </row>
    <row r="473">
      <c r="A473" s="207" t="s">
        <v>1368</v>
      </c>
      <c r="B473" s="207" t="s">
        <v>102</v>
      </c>
      <c r="C473" s="207" t="s">
        <v>396</v>
      </c>
      <c r="D473" s="207" t="s">
        <v>309</v>
      </c>
      <c r="E473" s="207">
        <f t="shared" si="1"/>
        <v>1</v>
      </c>
    </row>
    <row r="474">
      <c r="A474" s="207" t="s">
        <v>1369</v>
      </c>
      <c r="B474" s="207" t="s">
        <v>102</v>
      </c>
      <c r="C474" s="207" t="s">
        <v>1370</v>
      </c>
      <c r="D474" s="207" t="s">
        <v>309</v>
      </c>
      <c r="E474" s="207">
        <f t="shared" si="1"/>
        <v>1</v>
      </c>
    </row>
    <row r="475">
      <c r="A475" s="207" t="s">
        <v>1371</v>
      </c>
      <c r="B475" s="207" t="s">
        <v>102</v>
      </c>
      <c r="C475" s="207" t="s">
        <v>1372</v>
      </c>
      <c r="D475" s="207" t="s">
        <v>1373</v>
      </c>
      <c r="E475" s="207">
        <f t="shared" si="1"/>
        <v>0</v>
      </c>
    </row>
    <row r="476">
      <c r="A476" s="207" t="s">
        <v>1374</v>
      </c>
      <c r="B476" s="207" t="s">
        <v>102</v>
      </c>
      <c r="C476" s="207" t="s">
        <v>403</v>
      </c>
      <c r="D476" s="207" t="s">
        <v>1375</v>
      </c>
      <c r="E476" s="207">
        <f t="shared" si="1"/>
        <v>0</v>
      </c>
    </row>
    <row r="477">
      <c r="A477" s="207" t="s">
        <v>1376</v>
      </c>
      <c r="B477" s="207" t="s">
        <v>102</v>
      </c>
      <c r="C477" s="207" t="s">
        <v>1136</v>
      </c>
      <c r="D477" s="207" t="s">
        <v>1377</v>
      </c>
      <c r="E477" s="207">
        <f t="shared" si="1"/>
        <v>0</v>
      </c>
    </row>
    <row r="478">
      <c r="A478" s="207" t="s">
        <v>1378</v>
      </c>
      <c r="B478" s="207" t="s">
        <v>102</v>
      </c>
      <c r="C478" s="207" t="s">
        <v>659</v>
      </c>
      <c r="D478" s="207" t="s">
        <v>309</v>
      </c>
      <c r="E478" s="207">
        <f t="shared" si="1"/>
        <v>1</v>
      </c>
    </row>
    <row r="479">
      <c r="A479" s="207" t="s">
        <v>1379</v>
      </c>
      <c r="B479" s="207" t="s">
        <v>102</v>
      </c>
      <c r="C479" s="207" t="s">
        <v>1380</v>
      </c>
      <c r="D479" s="207" t="s">
        <v>309</v>
      </c>
      <c r="E479" s="207">
        <f t="shared" si="1"/>
        <v>1</v>
      </c>
    </row>
    <row r="480">
      <c r="A480" s="207" t="s">
        <v>1381</v>
      </c>
      <c r="B480" s="207" t="s">
        <v>102</v>
      </c>
      <c r="C480" s="207" t="s">
        <v>409</v>
      </c>
      <c r="D480" s="207" t="s">
        <v>1382</v>
      </c>
      <c r="E480" s="207">
        <f t="shared" si="1"/>
        <v>0</v>
      </c>
    </row>
    <row r="481">
      <c r="A481" s="207" t="s">
        <v>1383</v>
      </c>
      <c r="B481" s="207" t="s">
        <v>102</v>
      </c>
      <c r="C481" s="207" t="s">
        <v>1384</v>
      </c>
      <c r="D481" s="207" t="s">
        <v>324</v>
      </c>
      <c r="E481" s="207">
        <f t="shared" si="1"/>
        <v>0</v>
      </c>
    </row>
    <row r="482">
      <c r="A482" s="207" t="s">
        <v>1385</v>
      </c>
      <c r="B482" s="207" t="s">
        <v>102</v>
      </c>
      <c r="C482" s="207" t="s">
        <v>1386</v>
      </c>
      <c r="D482" s="207" t="s">
        <v>309</v>
      </c>
      <c r="E482" s="207">
        <f t="shared" si="1"/>
        <v>1</v>
      </c>
    </row>
    <row r="483">
      <c r="A483" s="207" t="s">
        <v>1387</v>
      </c>
      <c r="B483" s="207" t="s">
        <v>102</v>
      </c>
      <c r="C483" s="207" t="s">
        <v>1388</v>
      </c>
      <c r="D483" s="207" t="s">
        <v>309</v>
      </c>
      <c r="E483" s="207">
        <f t="shared" si="1"/>
        <v>1</v>
      </c>
    </row>
    <row r="484">
      <c r="A484" s="207" t="s">
        <v>1389</v>
      </c>
      <c r="B484" s="207" t="s">
        <v>102</v>
      </c>
      <c r="C484" s="207" t="s">
        <v>411</v>
      </c>
      <c r="D484" s="207" t="s">
        <v>309</v>
      </c>
      <c r="E484" s="207">
        <f t="shared" si="1"/>
        <v>1</v>
      </c>
    </row>
    <row r="485">
      <c r="A485" s="207" t="s">
        <v>1390</v>
      </c>
      <c r="B485" s="207" t="s">
        <v>102</v>
      </c>
      <c r="C485" s="207" t="s">
        <v>414</v>
      </c>
      <c r="D485" s="207" t="s">
        <v>309</v>
      </c>
      <c r="E485" s="207">
        <f t="shared" si="1"/>
        <v>1</v>
      </c>
    </row>
    <row r="486">
      <c r="A486" s="207" t="s">
        <v>1391</v>
      </c>
      <c r="B486" s="207" t="s">
        <v>102</v>
      </c>
      <c r="C486" s="207" t="s">
        <v>419</v>
      </c>
      <c r="D486" s="207" t="s">
        <v>309</v>
      </c>
      <c r="E486" s="207">
        <f t="shared" si="1"/>
        <v>1</v>
      </c>
    </row>
    <row r="487">
      <c r="A487" s="207" t="s">
        <v>1392</v>
      </c>
      <c r="B487" s="207" t="s">
        <v>102</v>
      </c>
      <c r="C487" s="207" t="s">
        <v>1393</v>
      </c>
      <c r="D487" s="207" t="s">
        <v>1394</v>
      </c>
      <c r="E487" s="207">
        <f t="shared" si="1"/>
        <v>0</v>
      </c>
    </row>
    <row r="488">
      <c r="A488" s="207" t="s">
        <v>1395</v>
      </c>
      <c r="B488" s="207" t="s">
        <v>102</v>
      </c>
      <c r="C488" s="207" t="s">
        <v>670</v>
      </c>
      <c r="D488" s="207" t="s">
        <v>309</v>
      </c>
      <c r="E488" s="207">
        <f t="shared" si="1"/>
        <v>1</v>
      </c>
    </row>
    <row r="489">
      <c r="A489" s="207" t="s">
        <v>1396</v>
      </c>
      <c r="B489" s="207" t="s">
        <v>102</v>
      </c>
      <c r="C489" s="207" t="s">
        <v>1397</v>
      </c>
      <c r="D489" s="207" t="s">
        <v>309</v>
      </c>
      <c r="E489" s="207">
        <f t="shared" si="1"/>
        <v>1</v>
      </c>
    </row>
    <row r="490">
      <c r="A490" s="207" t="s">
        <v>1398</v>
      </c>
      <c r="B490" s="207" t="s">
        <v>102</v>
      </c>
      <c r="C490" s="207" t="s">
        <v>426</v>
      </c>
      <c r="D490" s="207" t="s">
        <v>1124</v>
      </c>
      <c r="E490" s="207">
        <f t="shared" si="1"/>
        <v>0</v>
      </c>
    </row>
    <row r="491">
      <c r="A491" s="207" t="s">
        <v>1399</v>
      </c>
      <c r="B491" s="207" t="s">
        <v>102</v>
      </c>
      <c r="C491" s="207" t="s">
        <v>428</v>
      </c>
      <c r="D491" s="207" t="s">
        <v>309</v>
      </c>
      <c r="E491" s="207">
        <f t="shared" si="1"/>
        <v>1</v>
      </c>
    </row>
    <row r="492">
      <c r="A492" s="207" t="s">
        <v>1400</v>
      </c>
      <c r="B492" s="207" t="s">
        <v>102</v>
      </c>
      <c r="C492" s="207" t="s">
        <v>431</v>
      </c>
      <c r="D492" s="207" t="s">
        <v>309</v>
      </c>
      <c r="E492" s="207">
        <f t="shared" si="1"/>
        <v>1</v>
      </c>
    </row>
    <row r="493">
      <c r="A493" s="207" t="s">
        <v>1401</v>
      </c>
      <c r="B493" s="207" t="s">
        <v>102</v>
      </c>
      <c r="C493" s="207" t="s">
        <v>1402</v>
      </c>
      <c r="D493" s="207" t="s">
        <v>309</v>
      </c>
      <c r="E493" s="207">
        <f t="shared" si="1"/>
        <v>1</v>
      </c>
    </row>
    <row r="494">
      <c r="A494" s="207" t="s">
        <v>1403</v>
      </c>
      <c r="B494" s="207" t="s">
        <v>102</v>
      </c>
      <c r="C494" s="207" t="s">
        <v>1404</v>
      </c>
      <c r="D494" s="207" t="s">
        <v>1405</v>
      </c>
      <c r="E494" s="207">
        <f t="shared" si="1"/>
        <v>0</v>
      </c>
    </row>
    <row r="495">
      <c r="A495" s="207" t="s">
        <v>1406</v>
      </c>
      <c r="B495" s="207" t="s">
        <v>102</v>
      </c>
      <c r="C495" s="207" t="s">
        <v>679</v>
      </c>
      <c r="D495" s="207" t="s">
        <v>1367</v>
      </c>
      <c r="E495" s="207">
        <f t="shared" si="1"/>
        <v>0</v>
      </c>
    </row>
    <row r="496">
      <c r="A496" s="207" t="s">
        <v>1407</v>
      </c>
      <c r="B496" s="207" t="s">
        <v>102</v>
      </c>
      <c r="C496" s="207" t="s">
        <v>1408</v>
      </c>
      <c r="D496" s="207" t="s">
        <v>1409</v>
      </c>
      <c r="E496" s="207">
        <f t="shared" si="1"/>
        <v>0</v>
      </c>
    </row>
    <row r="497">
      <c r="A497" s="207" t="s">
        <v>1410</v>
      </c>
      <c r="B497" s="207" t="s">
        <v>102</v>
      </c>
      <c r="C497" s="207" t="s">
        <v>1411</v>
      </c>
      <c r="D497" s="207" t="s">
        <v>309</v>
      </c>
      <c r="E497" s="207">
        <f t="shared" si="1"/>
        <v>1</v>
      </c>
    </row>
    <row r="498">
      <c r="A498" s="207" t="s">
        <v>1412</v>
      </c>
      <c r="B498" s="207" t="s">
        <v>102</v>
      </c>
      <c r="C498" s="207" t="s">
        <v>1413</v>
      </c>
      <c r="D498" s="207" t="s">
        <v>1414</v>
      </c>
      <c r="E498" s="207">
        <f t="shared" si="1"/>
        <v>0</v>
      </c>
    </row>
    <row r="499">
      <c r="A499" s="207" t="s">
        <v>1415</v>
      </c>
      <c r="B499" s="207" t="s">
        <v>102</v>
      </c>
      <c r="C499" s="207" t="s">
        <v>1416</v>
      </c>
      <c r="D499" s="207" t="s">
        <v>309</v>
      </c>
      <c r="E499" s="207">
        <f t="shared" si="1"/>
        <v>1</v>
      </c>
    </row>
    <row r="500">
      <c r="A500" s="207" t="s">
        <v>1417</v>
      </c>
      <c r="B500" s="207" t="s">
        <v>102</v>
      </c>
      <c r="C500" s="207" t="s">
        <v>436</v>
      </c>
      <c r="D500" s="207" t="s">
        <v>806</v>
      </c>
      <c r="E500" s="207">
        <f t="shared" si="1"/>
        <v>0</v>
      </c>
    </row>
    <row r="501">
      <c r="A501" s="207" t="s">
        <v>1418</v>
      </c>
      <c r="B501" s="207" t="s">
        <v>102</v>
      </c>
      <c r="C501" s="207" t="s">
        <v>1419</v>
      </c>
      <c r="D501" s="207" t="s">
        <v>412</v>
      </c>
      <c r="E501" s="207">
        <f t="shared" si="1"/>
        <v>0</v>
      </c>
    </row>
    <row r="502">
      <c r="A502" s="207" t="s">
        <v>1420</v>
      </c>
      <c r="B502" s="207" t="s">
        <v>102</v>
      </c>
      <c r="C502" s="207" t="s">
        <v>438</v>
      </c>
      <c r="D502" s="207" t="s">
        <v>904</v>
      </c>
      <c r="E502" s="207">
        <f t="shared" si="1"/>
        <v>0</v>
      </c>
    </row>
    <row r="503">
      <c r="A503" s="207" t="s">
        <v>1421</v>
      </c>
      <c r="B503" s="207" t="s">
        <v>102</v>
      </c>
      <c r="C503" s="207" t="s">
        <v>691</v>
      </c>
      <c r="D503" s="207" t="s">
        <v>309</v>
      </c>
      <c r="E503" s="207">
        <f t="shared" si="1"/>
        <v>1</v>
      </c>
    </row>
    <row r="504">
      <c r="A504" s="207" t="s">
        <v>1422</v>
      </c>
      <c r="B504" s="207" t="s">
        <v>102</v>
      </c>
      <c r="C504" s="207" t="s">
        <v>699</v>
      </c>
      <c r="D504" s="207" t="s">
        <v>1423</v>
      </c>
      <c r="E504" s="207">
        <f t="shared" si="1"/>
        <v>0</v>
      </c>
    </row>
    <row r="505">
      <c r="A505" s="207" t="s">
        <v>1424</v>
      </c>
      <c r="B505" s="207" t="s">
        <v>102</v>
      </c>
      <c r="C505" s="207" t="s">
        <v>1170</v>
      </c>
      <c r="D505" s="207" t="s">
        <v>1425</v>
      </c>
      <c r="E505" s="207">
        <f t="shared" si="1"/>
        <v>0</v>
      </c>
    </row>
    <row r="506">
      <c r="A506" s="207" t="s">
        <v>1426</v>
      </c>
      <c r="B506" s="207" t="s">
        <v>102</v>
      </c>
      <c r="C506" s="207" t="s">
        <v>1427</v>
      </c>
      <c r="D506" s="207" t="s">
        <v>309</v>
      </c>
      <c r="E506" s="207">
        <f t="shared" si="1"/>
        <v>1</v>
      </c>
    </row>
    <row r="507">
      <c r="A507" s="207" t="s">
        <v>1428</v>
      </c>
      <c r="B507" s="207" t="s">
        <v>102</v>
      </c>
      <c r="C507" s="207" t="s">
        <v>1429</v>
      </c>
      <c r="D507" s="207" t="s">
        <v>309</v>
      </c>
      <c r="E507" s="207">
        <f t="shared" si="1"/>
        <v>1</v>
      </c>
    </row>
    <row r="508">
      <c r="A508" s="207" t="s">
        <v>1430</v>
      </c>
      <c r="B508" s="207" t="s">
        <v>102</v>
      </c>
      <c r="C508" s="207" t="s">
        <v>440</v>
      </c>
      <c r="D508" s="207" t="s">
        <v>309</v>
      </c>
      <c r="E508" s="207">
        <f t="shared" si="1"/>
        <v>1</v>
      </c>
    </row>
    <row r="509">
      <c r="A509" s="207" t="s">
        <v>1431</v>
      </c>
      <c r="B509" s="207" t="s">
        <v>102</v>
      </c>
      <c r="C509" s="207" t="s">
        <v>1432</v>
      </c>
      <c r="D509" s="207" t="s">
        <v>1433</v>
      </c>
      <c r="E509" s="207">
        <f t="shared" si="1"/>
        <v>0</v>
      </c>
    </row>
    <row r="510">
      <c r="A510" s="207" t="s">
        <v>1434</v>
      </c>
      <c r="B510" s="207" t="s">
        <v>102</v>
      </c>
      <c r="C510" s="207" t="s">
        <v>1435</v>
      </c>
      <c r="D510" s="207" t="s">
        <v>1257</v>
      </c>
      <c r="E510" s="207">
        <f t="shared" si="1"/>
        <v>0</v>
      </c>
    </row>
    <row r="511">
      <c r="A511" s="207" t="s">
        <v>1436</v>
      </c>
      <c r="B511" s="207" t="s">
        <v>102</v>
      </c>
      <c r="C511" s="207" t="s">
        <v>1437</v>
      </c>
      <c r="D511" s="207" t="s">
        <v>309</v>
      </c>
      <c r="E511" s="207">
        <f t="shared" si="1"/>
        <v>1</v>
      </c>
    </row>
    <row r="512">
      <c r="A512" s="207" t="s">
        <v>1438</v>
      </c>
      <c r="B512" s="207" t="s">
        <v>102</v>
      </c>
      <c r="C512" s="207" t="s">
        <v>1439</v>
      </c>
      <c r="D512" s="207" t="s">
        <v>309</v>
      </c>
      <c r="E512" s="207">
        <f t="shared" si="1"/>
        <v>1</v>
      </c>
    </row>
    <row r="513">
      <c r="A513" s="207" t="s">
        <v>1440</v>
      </c>
      <c r="B513" s="207" t="s">
        <v>102</v>
      </c>
      <c r="C513" s="207" t="s">
        <v>1182</v>
      </c>
      <c r="D513" s="207" t="s">
        <v>648</v>
      </c>
      <c r="E513" s="207">
        <f t="shared" si="1"/>
        <v>0</v>
      </c>
    </row>
    <row r="514">
      <c r="A514" s="207" t="s">
        <v>1441</v>
      </c>
      <c r="B514" s="207" t="s">
        <v>102</v>
      </c>
      <c r="C514" s="207" t="s">
        <v>1442</v>
      </c>
      <c r="D514" s="207" t="s">
        <v>848</v>
      </c>
      <c r="E514" s="207">
        <f t="shared" si="1"/>
        <v>0</v>
      </c>
    </row>
    <row r="515">
      <c r="A515" s="207" t="s">
        <v>1443</v>
      </c>
      <c r="B515" s="207" t="s">
        <v>102</v>
      </c>
      <c r="C515" s="207" t="s">
        <v>1444</v>
      </c>
      <c r="D515" s="207" t="s">
        <v>339</v>
      </c>
      <c r="E515" s="207">
        <f t="shared" si="1"/>
        <v>0</v>
      </c>
    </row>
    <row r="516">
      <c r="A516" s="207" t="s">
        <v>1445</v>
      </c>
      <c r="B516" s="207" t="s">
        <v>102</v>
      </c>
      <c r="C516" s="207" t="s">
        <v>1446</v>
      </c>
      <c r="D516" s="207" t="s">
        <v>309</v>
      </c>
      <c r="E516" s="207">
        <f t="shared" si="1"/>
        <v>1</v>
      </c>
    </row>
    <row r="517">
      <c r="A517" s="207" t="s">
        <v>1447</v>
      </c>
      <c r="B517" s="207" t="s">
        <v>102</v>
      </c>
      <c r="C517" s="207" t="s">
        <v>450</v>
      </c>
      <c r="D517" s="207" t="s">
        <v>1128</v>
      </c>
      <c r="E517" s="207">
        <f t="shared" si="1"/>
        <v>0</v>
      </c>
    </row>
    <row r="518">
      <c r="A518" s="207" t="s">
        <v>1448</v>
      </c>
      <c r="B518" s="207" t="s">
        <v>102</v>
      </c>
      <c r="C518" s="207" t="s">
        <v>1449</v>
      </c>
      <c r="D518" s="207" t="s">
        <v>309</v>
      </c>
      <c r="E518" s="207">
        <f t="shared" si="1"/>
        <v>1</v>
      </c>
    </row>
    <row r="519">
      <c r="A519" s="207" t="s">
        <v>1450</v>
      </c>
      <c r="B519" s="207" t="s">
        <v>102</v>
      </c>
      <c r="C519" s="207" t="s">
        <v>1451</v>
      </c>
      <c r="D519" s="207" t="s">
        <v>309</v>
      </c>
      <c r="E519" s="207">
        <f t="shared" si="1"/>
        <v>1</v>
      </c>
    </row>
    <row r="520">
      <c r="A520" s="207" t="s">
        <v>1452</v>
      </c>
      <c r="B520" s="207" t="s">
        <v>102</v>
      </c>
      <c r="C520" s="207" t="s">
        <v>1453</v>
      </c>
      <c r="D520" s="207" t="s">
        <v>1454</v>
      </c>
      <c r="E520" s="207">
        <f t="shared" si="1"/>
        <v>0</v>
      </c>
    </row>
    <row r="521">
      <c r="A521" s="207" t="s">
        <v>1455</v>
      </c>
      <c r="B521" s="207" t="s">
        <v>102</v>
      </c>
      <c r="C521" s="207" t="s">
        <v>1187</v>
      </c>
      <c r="D521" s="207" t="s">
        <v>309</v>
      </c>
      <c r="E521" s="207">
        <f t="shared" si="1"/>
        <v>1</v>
      </c>
    </row>
    <row r="522">
      <c r="A522" s="207" t="s">
        <v>1456</v>
      </c>
      <c r="B522" s="207" t="s">
        <v>102</v>
      </c>
      <c r="C522" s="207" t="s">
        <v>1457</v>
      </c>
      <c r="D522" s="207" t="s">
        <v>309</v>
      </c>
      <c r="E522" s="207">
        <f t="shared" si="1"/>
        <v>1</v>
      </c>
    </row>
    <row r="523">
      <c r="A523" s="207" t="s">
        <v>1458</v>
      </c>
      <c r="B523" s="207" t="s">
        <v>102</v>
      </c>
      <c r="C523" s="207" t="s">
        <v>1459</v>
      </c>
      <c r="D523" s="207" t="s">
        <v>309</v>
      </c>
      <c r="E523" s="207">
        <f t="shared" si="1"/>
        <v>1</v>
      </c>
    </row>
    <row r="524">
      <c r="A524" s="207" t="s">
        <v>1460</v>
      </c>
      <c r="B524" s="207" t="s">
        <v>102</v>
      </c>
      <c r="C524" s="207" t="s">
        <v>1461</v>
      </c>
      <c r="D524" s="207" t="s">
        <v>361</v>
      </c>
      <c r="E524" s="207">
        <f t="shared" si="1"/>
        <v>0</v>
      </c>
    </row>
    <row r="525">
      <c r="A525" s="207" t="s">
        <v>1462</v>
      </c>
      <c r="B525" s="207" t="s">
        <v>102</v>
      </c>
      <c r="C525" s="207" t="s">
        <v>1463</v>
      </c>
      <c r="D525" s="207" t="s">
        <v>1464</v>
      </c>
      <c r="E525" s="207">
        <f t="shared" si="1"/>
        <v>0</v>
      </c>
    </row>
    <row r="526">
      <c r="A526" s="207" t="s">
        <v>1465</v>
      </c>
      <c r="B526" s="207" t="s">
        <v>102</v>
      </c>
      <c r="C526" s="207" t="s">
        <v>1466</v>
      </c>
      <c r="D526" s="207" t="s">
        <v>1467</v>
      </c>
      <c r="E526" s="207">
        <f t="shared" si="1"/>
        <v>0</v>
      </c>
    </row>
    <row r="527">
      <c r="A527" s="207" t="s">
        <v>1468</v>
      </c>
      <c r="B527" s="207" t="s">
        <v>102</v>
      </c>
      <c r="C527" s="207" t="s">
        <v>1469</v>
      </c>
      <c r="D527" s="207" t="s">
        <v>309</v>
      </c>
      <c r="E527" s="207">
        <f t="shared" si="1"/>
        <v>1</v>
      </c>
    </row>
    <row r="528">
      <c r="A528" s="207" t="s">
        <v>1470</v>
      </c>
      <c r="B528" s="207" t="s">
        <v>102</v>
      </c>
      <c r="C528" s="207" t="s">
        <v>1471</v>
      </c>
      <c r="D528" s="207" t="s">
        <v>309</v>
      </c>
      <c r="E528" s="207">
        <f t="shared" si="1"/>
        <v>1</v>
      </c>
    </row>
    <row r="529">
      <c r="A529" s="207" t="s">
        <v>1472</v>
      </c>
      <c r="B529" s="207" t="s">
        <v>102</v>
      </c>
      <c r="C529" s="207" t="s">
        <v>1473</v>
      </c>
      <c r="D529" s="207" t="s">
        <v>1474</v>
      </c>
      <c r="E529" s="207">
        <f t="shared" si="1"/>
        <v>0</v>
      </c>
    </row>
    <row r="530">
      <c r="A530" s="207" t="s">
        <v>1475</v>
      </c>
      <c r="B530" s="207" t="s">
        <v>102</v>
      </c>
      <c r="C530" s="207" t="s">
        <v>1476</v>
      </c>
      <c r="D530" s="207" t="s">
        <v>564</v>
      </c>
      <c r="E530" s="207">
        <f t="shared" si="1"/>
        <v>0</v>
      </c>
    </row>
    <row r="531">
      <c r="A531" s="207" t="s">
        <v>1477</v>
      </c>
      <c r="B531" s="207" t="s">
        <v>102</v>
      </c>
      <c r="C531" s="207" t="s">
        <v>1478</v>
      </c>
      <c r="D531" s="207" t="s">
        <v>309</v>
      </c>
      <c r="E531" s="207">
        <f t="shared" si="1"/>
        <v>1</v>
      </c>
    </row>
    <row r="532">
      <c r="A532" s="207" t="s">
        <v>1479</v>
      </c>
      <c r="B532" s="207" t="s">
        <v>102</v>
      </c>
      <c r="C532" s="207" t="s">
        <v>722</v>
      </c>
      <c r="D532" s="207" t="s">
        <v>1480</v>
      </c>
      <c r="E532" s="207">
        <f t="shared" si="1"/>
        <v>0</v>
      </c>
    </row>
    <row r="533">
      <c r="A533" s="207" t="s">
        <v>1481</v>
      </c>
      <c r="B533" s="207" t="s">
        <v>102</v>
      </c>
      <c r="C533" s="207" t="s">
        <v>1482</v>
      </c>
      <c r="D533" s="207" t="s">
        <v>1483</v>
      </c>
      <c r="E533" s="207">
        <f t="shared" si="1"/>
        <v>0</v>
      </c>
    </row>
    <row r="534">
      <c r="A534" s="207" t="s">
        <v>1484</v>
      </c>
      <c r="B534" s="207" t="s">
        <v>102</v>
      </c>
      <c r="C534" s="207" t="s">
        <v>461</v>
      </c>
      <c r="D534" s="207" t="s">
        <v>309</v>
      </c>
      <c r="E534" s="207">
        <f t="shared" si="1"/>
        <v>1</v>
      </c>
    </row>
    <row r="535">
      <c r="A535" s="207" t="s">
        <v>1485</v>
      </c>
      <c r="B535" s="207" t="s">
        <v>102</v>
      </c>
      <c r="C535" s="207" t="s">
        <v>1195</v>
      </c>
      <c r="D535" s="207" t="s">
        <v>1486</v>
      </c>
      <c r="E535" s="207">
        <f t="shared" si="1"/>
        <v>0</v>
      </c>
    </row>
    <row r="536">
      <c r="A536" s="207" t="s">
        <v>1487</v>
      </c>
      <c r="B536" s="207" t="s">
        <v>102</v>
      </c>
      <c r="C536" s="207" t="s">
        <v>1488</v>
      </c>
      <c r="D536" s="207" t="s">
        <v>986</v>
      </c>
      <c r="E536" s="207">
        <f t="shared" si="1"/>
        <v>0</v>
      </c>
    </row>
    <row r="537">
      <c r="A537" s="207" t="s">
        <v>1489</v>
      </c>
      <c r="B537" s="207" t="s">
        <v>102</v>
      </c>
      <c r="C537" s="207" t="s">
        <v>1490</v>
      </c>
      <c r="D537" s="207" t="s">
        <v>309</v>
      </c>
      <c r="E537" s="207">
        <f t="shared" si="1"/>
        <v>1</v>
      </c>
    </row>
    <row r="538">
      <c r="A538" s="207" t="s">
        <v>1491</v>
      </c>
      <c r="B538" s="207" t="s">
        <v>102</v>
      </c>
      <c r="C538" s="207" t="s">
        <v>464</v>
      </c>
      <c r="D538" s="207" t="s">
        <v>412</v>
      </c>
      <c r="E538" s="207">
        <f t="shared" si="1"/>
        <v>0</v>
      </c>
    </row>
    <row r="539">
      <c r="A539" s="207" t="s">
        <v>1492</v>
      </c>
      <c r="B539" s="207" t="s">
        <v>102</v>
      </c>
      <c r="C539" s="207" t="s">
        <v>1493</v>
      </c>
      <c r="D539" s="207" t="s">
        <v>1474</v>
      </c>
      <c r="E539" s="207">
        <f t="shared" si="1"/>
        <v>0</v>
      </c>
    </row>
    <row r="540">
      <c r="A540" s="207" t="s">
        <v>1494</v>
      </c>
      <c r="B540" s="207" t="s">
        <v>102</v>
      </c>
      <c r="C540" s="207" t="s">
        <v>1495</v>
      </c>
      <c r="D540" s="207" t="s">
        <v>1496</v>
      </c>
      <c r="E540" s="207">
        <f t="shared" si="1"/>
        <v>0</v>
      </c>
    </row>
    <row r="541">
      <c r="A541" s="207" t="s">
        <v>1497</v>
      </c>
      <c r="B541" s="207" t="s">
        <v>102</v>
      </c>
      <c r="C541" s="207" t="s">
        <v>1498</v>
      </c>
      <c r="D541" s="207" t="s">
        <v>309</v>
      </c>
      <c r="E541" s="207">
        <f t="shared" si="1"/>
        <v>1</v>
      </c>
    </row>
    <row r="542">
      <c r="A542" s="207" t="s">
        <v>1499</v>
      </c>
      <c r="B542" s="207" t="s">
        <v>102</v>
      </c>
      <c r="C542" s="207" t="s">
        <v>728</v>
      </c>
      <c r="D542" s="207" t="s">
        <v>1193</v>
      </c>
      <c r="E542" s="207">
        <f t="shared" si="1"/>
        <v>0</v>
      </c>
    </row>
    <row r="543">
      <c r="A543" s="207" t="s">
        <v>1500</v>
      </c>
      <c r="B543" s="207" t="s">
        <v>102</v>
      </c>
      <c r="C543" s="207" t="s">
        <v>1501</v>
      </c>
      <c r="D543" s="207" t="s">
        <v>726</v>
      </c>
      <c r="E543" s="207">
        <f t="shared" si="1"/>
        <v>0</v>
      </c>
    </row>
    <row r="544">
      <c r="A544" s="207" t="s">
        <v>1502</v>
      </c>
      <c r="B544" s="207" t="s">
        <v>102</v>
      </c>
      <c r="C544" s="207" t="s">
        <v>466</v>
      </c>
      <c r="D544" s="207" t="s">
        <v>309</v>
      </c>
      <c r="E544" s="207">
        <f t="shared" si="1"/>
        <v>1</v>
      </c>
    </row>
    <row r="545">
      <c r="A545" s="207" t="s">
        <v>1503</v>
      </c>
      <c r="B545" s="207" t="s">
        <v>102</v>
      </c>
      <c r="C545" s="207" t="s">
        <v>1504</v>
      </c>
      <c r="D545" s="207" t="s">
        <v>309</v>
      </c>
      <c r="E545" s="207">
        <f t="shared" si="1"/>
        <v>1</v>
      </c>
    </row>
    <row r="546">
      <c r="A546" s="207" t="s">
        <v>1505</v>
      </c>
      <c r="B546" s="207" t="s">
        <v>102</v>
      </c>
      <c r="C546" s="207" t="s">
        <v>1506</v>
      </c>
      <c r="D546" s="207" t="s">
        <v>309</v>
      </c>
      <c r="E546" s="207">
        <f t="shared" si="1"/>
        <v>1</v>
      </c>
    </row>
    <row r="547">
      <c r="A547" s="207" t="s">
        <v>1507</v>
      </c>
      <c r="B547" s="207" t="s">
        <v>102</v>
      </c>
      <c r="C547" s="207" t="s">
        <v>1508</v>
      </c>
      <c r="D547" s="207" t="s">
        <v>309</v>
      </c>
      <c r="E547" s="207">
        <f t="shared" si="1"/>
        <v>1</v>
      </c>
    </row>
    <row r="548">
      <c r="A548" s="207" t="s">
        <v>1509</v>
      </c>
      <c r="B548" s="207" t="s">
        <v>104</v>
      </c>
      <c r="C548" s="207" t="s">
        <v>1510</v>
      </c>
      <c r="D548" s="207" t="s">
        <v>1511</v>
      </c>
      <c r="E548" s="207">
        <f t="shared" si="1"/>
        <v>0</v>
      </c>
    </row>
    <row r="549">
      <c r="A549" s="207" t="s">
        <v>1512</v>
      </c>
      <c r="B549" s="207" t="s">
        <v>104</v>
      </c>
      <c r="C549" s="207" t="s">
        <v>1513</v>
      </c>
      <c r="D549" s="207" t="s">
        <v>1514</v>
      </c>
      <c r="E549" s="207">
        <f t="shared" si="1"/>
        <v>0</v>
      </c>
    </row>
    <row r="550">
      <c r="A550" s="207" t="s">
        <v>1515</v>
      </c>
      <c r="B550" s="207" t="s">
        <v>104</v>
      </c>
      <c r="C550" s="207" t="s">
        <v>1516</v>
      </c>
      <c r="D550" s="207" t="s">
        <v>309</v>
      </c>
      <c r="E550" s="207">
        <f t="shared" si="1"/>
        <v>1</v>
      </c>
    </row>
    <row r="551">
      <c r="A551" s="207" t="s">
        <v>1517</v>
      </c>
      <c r="B551" s="207" t="s">
        <v>104</v>
      </c>
      <c r="C551" s="207" t="s">
        <v>1518</v>
      </c>
      <c r="D551" s="207" t="s">
        <v>584</v>
      </c>
      <c r="E551" s="207">
        <f t="shared" si="1"/>
        <v>0</v>
      </c>
    </row>
    <row r="552">
      <c r="A552" s="207" t="s">
        <v>1519</v>
      </c>
      <c r="B552" s="207" t="s">
        <v>104</v>
      </c>
      <c r="C552" s="207" t="s">
        <v>1520</v>
      </c>
      <c r="D552" s="207" t="s">
        <v>840</v>
      </c>
      <c r="E552" s="207">
        <f t="shared" si="1"/>
        <v>0</v>
      </c>
    </row>
    <row r="553">
      <c r="A553" s="207" t="s">
        <v>1521</v>
      </c>
      <c r="B553" s="207" t="s">
        <v>106</v>
      </c>
      <c r="C553" s="207" t="s">
        <v>1522</v>
      </c>
      <c r="D553" s="207" t="s">
        <v>1523</v>
      </c>
      <c r="E553" s="207">
        <f t="shared" si="1"/>
        <v>0</v>
      </c>
    </row>
    <row r="554">
      <c r="A554" s="207" t="s">
        <v>1524</v>
      </c>
      <c r="B554" s="207" t="s">
        <v>106</v>
      </c>
      <c r="C554" s="207" t="s">
        <v>883</v>
      </c>
      <c r="D554" s="207" t="s">
        <v>309</v>
      </c>
      <c r="E554" s="207">
        <f t="shared" si="1"/>
        <v>1</v>
      </c>
    </row>
    <row r="555">
      <c r="A555" s="207" t="s">
        <v>1525</v>
      </c>
      <c r="B555" s="207" t="s">
        <v>106</v>
      </c>
      <c r="C555" s="207" t="s">
        <v>1526</v>
      </c>
      <c r="D555" s="207" t="s">
        <v>1065</v>
      </c>
      <c r="E555" s="207">
        <f t="shared" si="1"/>
        <v>0</v>
      </c>
    </row>
    <row r="556">
      <c r="A556" s="207" t="s">
        <v>1527</v>
      </c>
      <c r="B556" s="207" t="s">
        <v>106</v>
      </c>
      <c r="C556" s="207" t="s">
        <v>1528</v>
      </c>
      <c r="D556" s="207" t="s">
        <v>1529</v>
      </c>
      <c r="E556" s="207">
        <f t="shared" si="1"/>
        <v>0</v>
      </c>
    </row>
    <row r="557">
      <c r="A557" s="207" t="s">
        <v>1530</v>
      </c>
      <c r="B557" s="207" t="s">
        <v>106</v>
      </c>
      <c r="C557" s="207" t="s">
        <v>1531</v>
      </c>
      <c r="D557" s="207" t="s">
        <v>309</v>
      </c>
      <c r="E557" s="207">
        <f t="shared" si="1"/>
        <v>1</v>
      </c>
    </row>
    <row r="558">
      <c r="A558" s="207" t="s">
        <v>1532</v>
      </c>
      <c r="B558" s="207" t="s">
        <v>106</v>
      </c>
      <c r="C558" s="207" t="s">
        <v>1533</v>
      </c>
      <c r="D558" s="207" t="s">
        <v>1534</v>
      </c>
      <c r="E558" s="207">
        <f t="shared" si="1"/>
        <v>0</v>
      </c>
    </row>
    <row r="559">
      <c r="A559" s="207" t="s">
        <v>1535</v>
      </c>
      <c r="B559" s="207" t="s">
        <v>106</v>
      </c>
      <c r="C559" s="207" t="s">
        <v>1536</v>
      </c>
      <c r="D559" s="207" t="s">
        <v>1537</v>
      </c>
      <c r="E559" s="207">
        <f t="shared" si="1"/>
        <v>0</v>
      </c>
    </row>
    <row r="560">
      <c r="A560" s="207" t="s">
        <v>1538</v>
      </c>
      <c r="B560" s="207" t="s">
        <v>106</v>
      </c>
      <c r="C560" s="207" t="s">
        <v>1539</v>
      </c>
      <c r="D560" s="207" t="s">
        <v>309</v>
      </c>
      <c r="E560" s="207">
        <f t="shared" si="1"/>
        <v>1</v>
      </c>
    </row>
    <row r="561">
      <c r="A561" s="207" t="s">
        <v>1540</v>
      </c>
      <c r="B561" s="207" t="s">
        <v>106</v>
      </c>
      <c r="C561" s="207" t="s">
        <v>1541</v>
      </c>
      <c r="D561" s="207" t="s">
        <v>1542</v>
      </c>
      <c r="E561" s="207">
        <f t="shared" si="1"/>
        <v>0</v>
      </c>
    </row>
    <row r="562">
      <c r="A562" s="207" t="s">
        <v>1543</v>
      </c>
      <c r="B562" s="207" t="s">
        <v>106</v>
      </c>
      <c r="C562" s="207" t="s">
        <v>1544</v>
      </c>
      <c r="D562" s="207" t="s">
        <v>564</v>
      </c>
      <c r="E562" s="207">
        <f t="shared" si="1"/>
        <v>0</v>
      </c>
    </row>
    <row r="563">
      <c r="A563" s="207" t="s">
        <v>1545</v>
      </c>
      <c r="B563" s="207" t="s">
        <v>106</v>
      </c>
      <c r="C563" s="207" t="s">
        <v>1546</v>
      </c>
      <c r="D563" s="207" t="s">
        <v>309</v>
      </c>
      <c r="E563" s="207">
        <f t="shared" si="1"/>
        <v>1</v>
      </c>
    </row>
    <row r="564">
      <c r="A564" s="207" t="s">
        <v>1547</v>
      </c>
      <c r="B564" s="207" t="s">
        <v>106</v>
      </c>
      <c r="C564" s="207" t="s">
        <v>742</v>
      </c>
      <c r="D564" s="207" t="s">
        <v>309</v>
      </c>
      <c r="E564" s="207">
        <f t="shared" si="1"/>
        <v>1</v>
      </c>
    </row>
    <row r="565">
      <c r="A565" s="207" t="s">
        <v>1548</v>
      </c>
      <c r="B565" s="207" t="s">
        <v>106</v>
      </c>
      <c r="C565" s="207" t="s">
        <v>1549</v>
      </c>
      <c r="D565" s="207" t="s">
        <v>309</v>
      </c>
      <c r="E565" s="207">
        <f t="shared" si="1"/>
        <v>1</v>
      </c>
    </row>
    <row r="566">
      <c r="A566" s="207" t="s">
        <v>1550</v>
      </c>
      <c r="B566" s="207" t="s">
        <v>106</v>
      </c>
      <c r="C566" s="207" t="s">
        <v>1551</v>
      </c>
      <c r="D566" s="207" t="s">
        <v>1367</v>
      </c>
      <c r="E566" s="207">
        <f t="shared" si="1"/>
        <v>0</v>
      </c>
    </row>
    <row r="567">
      <c r="A567" s="207" t="s">
        <v>1552</v>
      </c>
      <c r="B567" s="207" t="s">
        <v>106</v>
      </c>
      <c r="C567" s="207" t="s">
        <v>1553</v>
      </c>
      <c r="D567" s="207" t="s">
        <v>309</v>
      </c>
      <c r="E567" s="207">
        <f t="shared" si="1"/>
        <v>1</v>
      </c>
    </row>
    <row r="568">
      <c r="A568" s="207" t="s">
        <v>1554</v>
      </c>
      <c r="B568" s="207" t="s">
        <v>106</v>
      </c>
      <c r="C568" s="207" t="s">
        <v>1555</v>
      </c>
      <c r="D568" s="207" t="s">
        <v>1197</v>
      </c>
      <c r="E568" s="207">
        <f t="shared" si="1"/>
        <v>0</v>
      </c>
    </row>
    <row r="569">
      <c r="A569" s="207" t="s">
        <v>1556</v>
      </c>
      <c r="B569" s="207" t="s">
        <v>106</v>
      </c>
      <c r="C569" s="207" t="s">
        <v>598</v>
      </c>
      <c r="D569" s="207" t="s">
        <v>309</v>
      </c>
      <c r="E569" s="207">
        <f t="shared" si="1"/>
        <v>1</v>
      </c>
    </row>
    <row r="570">
      <c r="A570" s="207" t="s">
        <v>1557</v>
      </c>
      <c r="B570" s="207" t="s">
        <v>106</v>
      </c>
      <c r="C570" s="207" t="s">
        <v>1558</v>
      </c>
      <c r="D570" s="207" t="s">
        <v>309</v>
      </c>
      <c r="E570" s="207">
        <f t="shared" si="1"/>
        <v>1</v>
      </c>
    </row>
    <row r="571">
      <c r="A571" s="207" t="s">
        <v>1559</v>
      </c>
      <c r="B571" s="207" t="s">
        <v>106</v>
      </c>
      <c r="C571" s="207" t="s">
        <v>916</v>
      </c>
      <c r="D571" s="207" t="s">
        <v>309</v>
      </c>
      <c r="E571" s="207">
        <f t="shared" si="1"/>
        <v>1</v>
      </c>
    </row>
    <row r="572">
      <c r="A572" s="207" t="s">
        <v>1560</v>
      </c>
      <c r="B572" s="207" t="s">
        <v>106</v>
      </c>
      <c r="C572" s="207" t="s">
        <v>366</v>
      </c>
      <c r="D572" s="207" t="s">
        <v>372</v>
      </c>
      <c r="E572" s="207">
        <f t="shared" si="1"/>
        <v>0</v>
      </c>
    </row>
    <row r="573">
      <c r="A573" s="207" t="s">
        <v>1561</v>
      </c>
      <c r="B573" s="207" t="s">
        <v>106</v>
      </c>
      <c r="C573" s="207" t="s">
        <v>377</v>
      </c>
      <c r="D573" s="207" t="s">
        <v>309</v>
      </c>
      <c r="E573" s="207">
        <f t="shared" si="1"/>
        <v>1</v>
      </c>
    </row>
    <row r="574">
      <c r="A574" s="207" t="s">
        <v>1562</v>
      </c>
      <c r="B574" s="207" t="s">
        <v>106</v>
      </c>
      <c r="C574" s="207" t="s">
        <v>935</v>
      </c>
      <c r="D574" s="207" t="s">
        <v>309</v>
      </c>
      <c r="E574" s="207">
        <f t="shared" si="1"/>
        <v>1</v>
      </c>
    </row>
    <row r="575">
      <c r="A575" s="207" t="s">
        <v>1563</v>
      </c>
      <c r="B575" s="207" t="s">
        <v>106</v>
      </c>
      <c r="C575" s="207" t="s">
        <v>1564</v>
      </c>
      <c r="D575" s="207" t="s">
        <v>1565</v>
      </c>
      <c r="E575" s="207">
        <f t="shared" si="1"/>
        <v>0</v>
      </c>
    </row>
    <row r="576">
      <c r="A576" s="207" t="s">
        <v>1566</v>
      </c>
      <c r="B576" s="207" t="s">
        <v>106</v>
      </c>
      <c r="C576" s="207" t="s">
        <v>1567</v>
      </c>
      <c r="D576" s="207" t="s">
        <v>309</v>
      </c>
      <c r="E576" s="207">
        <f t="shared" si="1"/>
        <v>1</v>
      </c>
    </row>
    <row r="577">
      <c r="A577" s="207" t="s">
        <v>1568</v>
      </c>
      <c r="B577" s="207" t="s">
        <v>106</v>
      </c>
      <c r="C577" s="207" t="s">
        <v>1569</v>
      </c>
      <c r="D577" s="207" t="s">
        <v>309</v>
      </c>
      <c r="E577" s="207">
        <f t="shared" si="1"/>
        <v>1</v>
      </c>
    </row>
    <row r="578">
      <c r="A578" s="207" t="s">
        <v>1570</v>
      </c>
      <c r="B578" s="207" t="s">
        <v>106</v>
      </c>
      <c r="C578" s="207" t="s">
        <v>393</v>
      </c>
      <c r="D578" s="207" t="s">
        <v>309</v>
      </c>
      <c r="E578" s="207">
        <f t="shared" si="1"/>
        <v>1</v>
      </c>
    </row>
    <row r="579">
      <c r="A579" s="207" t="s">
        <v>1571</v>
      </c>
      <c r="B579" s="207" t="s">
        <v>106</v>
      </c>
      <c r="C579" s="207" t="s">
        <v>1572</v>
      </c>
      <c r="D579" s="207" t="s">
        <v>309</v>
      </c>
      <c r="E579" s="207">
        <f t="shared" si="1"/>
        <v>1</v>
      </c>
    </row>
    <row r="580">
      <c r="A580" s="207" t="s">
        <v>1573</v>
      </c>
      <c r="B580" s="207" t="s">
        <v>106</v>
      </c>
      <c r="C580" s="207" t="s">
        <v>1574</v>
      </c>
      <c r="D580" s="207" t="s">
        <v>1575</v>
      </c>
      <c r="E580" s="207">
        <f t="shared" si="1"/>
        <v>0</v>
      </c>
    </row>
    <row r="581">
      <c r="A581" s="207" t="s">
        <v>1576</v>
      </c>
      <c r="B581" s="207" t="s">
        <v>106</v>
      </c>
      <c r="C581" s="207" t="s">
        <v>1577</v>
      </c>
      <c r="D581" s="207" t="s">
        <v>1578</v>
      </c>
      <c r="E581" s="207">
        <f t="shared" si="1"/>
        <v>0</v>
      </c>
    </row>
    <row r="582">
      <c r="A582" s="207" t="s">
        <v>1579</v>
      </c>
      <c r="B582" s="207" t="s">
        <v>106</v>
      </c>
      <c r="C582" s="207" t="s">
        <v>1580</v>
      </c>
      <c r="D582" s="207" t="s">
        <v>750</v>
      </c>
      <c r="E582" s="207">
        <f t="shared" si="1"/>
        <v>0</v>
      </c>
    </row>
    <row r="583">
      <c r="A583" s="207" t="s">
        <v>1581</v>
      </c>
      <c r="B583" s="207" t="s">
        <v>106</v>
      </c>
      <c r="C583" s="207" t="s">
        <v>1582</v>
      </c>
      <c r="D583" s="207" t="s">
        <v>309</v>
      </c>
      <c r="E583" s="207">
        <f t="shared" si="1"/>
        <v>1</v>
      </c>
    </row>
    <row r="584">
      <c r="A584" s="207" t="s">
        <v>1583</v>
      </c>
      <c r="B584" s="207" t="s">
        <v>106</v>
      </c>
      <c r="C584" s="207" t="s">
        <v>659</v>
      </c>
      <c r="D584" s="207" t="s">
        <v>309</v>
      </c>
      <c r="E584" s="207">
        <f t="shared" si="1"/>
        <v>1</v>
      </c>
    </row>
    <row r="585">
      <c r="A585" s="207" t="s">
        <v>1584</v>
      </c>
      <c r="B585" s="207" t="s">
        <v>106</v>
      </c>
      <c r="C585" s="207" t="s">
        <v>414</v>
      </c>
      <c r="D585" s="207" t="s">
        <v>391</v>
      </c>
      <c r="E585" s="207">
        <f t="shared" si="1"/>
        <v>0</v>
      </c>
    </row>
    <row r="586">
      <c r="A586" s="207" t="s">
        <v>1585</v>
      </c>
      <c r="B586" s="207" t="s">
        <v>106</v>
      </c>
      <c r="C586" s="207" t="s">
        <v>1586</v>
      </c>
      <c r="D586" s="207" t="s">
        <v>309</v>
      </c>
      <c r="E586" s="207">
        <f t="shared" si="1"/>
        <v>1</v>
      </c>
    </row>
    <row r="587">
      <c r="A587" s="207" t="s">
        <v>1587</v>
      </c>
      <c r="B587" s="207" t="s">
        <v>106</v>
      </c>
      <c r="C587" s="207" t="s">
        <v>1588</v>
      </c>
      <c r="D587" s="207" t="s">
        <v>963</v>
      </c>
      <c r="E587" s="207">
        <f t="shared" si="1"/>
        <v>0</v>
      </c>
    </row>
    <row r="588">
      <c r="A588" s="207" t="s">
        <v>1589</v>
      </c>
      <c r="B588" s="207" t="s">
        <v>106</v>
      </c>
      <c r="C588" s="207" t="s">
        <v>1590</v>
      </c>
      <c r="D588" s="207" t="s">
        <v>309</v>
      </c>
      <c r="E588" s="207">
        <f t="shared" si="1"/>
        <v>1</v>
      </c>
    </row>
    <row r="589">
      <c r="A589" s="207" t="s">
        <v>1591</v>
      </c>
      <c r="B589" s="207" t="s">
        <v>106</v>
      </c>
      <c r="C589" s="207" t="s">
        <v>1592</v>
      </c>
      <c r="D589" s="207" t="s">
        <v>309</v>
      </c>
      <c r="E589" s="207">
        <f t="shared" si="1"/>
        <v>1</v>
      </c>
    </row>
    <row r="590">
      <c r="A590" s="207" t="s">
        <v>1593</v>
      </c>
      <c r="B590" s="207" t="s">
        <v>106</v>
      </c>
      <c r="C590" s="207" t="s">
        <v>1594</v>
      </c>
      <c r="D590" s="207" t="s">
        <v>309</v>
      </c>
      <c r="E590" s="207">
        <f t="shared" si="1"/>
        <v>1</v>
      </c>
    </row>
    <row r="591">
      <c r="A591" s="207" t="s">
        <v>1595</v>
      </c>
      <c r="B591" s="207" t="s">
        <v>106</v>
      </c>
      <c r="C591" s="207" t="s">
        <v>1596</v>
      </c>
      <c r="D591" s="207" t="s">
        <v>309</v>
      </c>
      <c r="E591" s="207">
        <f t="shared" si="1"/>
        <v>1</v>
      </c>
    </row>
    <row r="592">
      <c r="A592" s="207" t="s">
        <v>1597</v>
      </c>
      <c r="B592" s="207" t="s">
        <v>106</v>
      </c>
      <c r="C592" s="207" t="s">
        <v>1598</v>
      </c>
      <c r="D592" s="207" t="s">
        <v>309</v>
      </c>
      <c r="E592" s="207">
        <f t="shared" si="1"/>
        <v>1</v>
      </c>
    </row>
    <row r="593">
      <c r="A593" s="207" t="s">
        <v>1599</v>
      </c>
      <c r="B593" s="207" t="s">
        <v>106</v>
      </c>
      <c r="C593" s="207" t="s">
        <v>1600</v>
      </c>
      <c r="D593" s="207" t="s">
        <v>1317</v>
      </c>
      <c r="E593" s="207">
        <f t="shared" si="1"/>
        <v>0</v>
      </c>
    </row>
    <row r="594">
      <c r="A594" s="207" t="s">
        <v>1601</v>
      </c>
      <c r="B594" s="207" t="s">
        <v>106</v>
      </c>
      <c r="C594" s="207" t="s">
        <v>1602</v>
      </c>
      <c r="D594" s="207" t="s">
        <v>1603</v>
      </c>
      <c r="E594" s="207">
        <f t="shared" si="1"/>
        <v>0</v>
      </c>
    </row>
    <row r="595">
      <c r="A595" s="207" t="s">
        <v>1604</v>
      </c>
      <c r="B595" s="207" t="s">
        <v>106</v>
      </c>
      <c r="C595" s="207" t="s">
        <v>1605</v>
      </c>
      <c r="D595" s="207" t="s">
        <v>309</v>
      </c>
      <c r="E595" s="207">
        <f t="shared" si="1"/>
        <v>1</v>
      </c>
    </row>
    <row r="596">
      <c r="A596" s="207" t="s">
        <v>1606</v>
      </c>
      <c r="B596" s="207" t="s">
        <v>106</v>
      </c>
      <c r="C596" s="207" t="s">
        <v>464</v>
      </c>
      <c r="D596" s="207" t="s">
        <v>309</v>
      </c>
      <c r="E596" s="207">
        <f t="shared" si="1"/>
        <v>1</v>
      </c>
    </row>
    <row r="597">
      <c r="A597" s="207" t="s">
        <v>1607</v>
      </c>
      <c r="B597" s="207" t="s">
        <v>108</v>
      </c>
      <c r="C597" s="207" t="s">
        <v>883</v>
      </c>
      <c r="D597" s="207" t="s">
        <v>1156</v>
      </c>
      <c r="E597" s="207">
        <f t="shared" si="1"/>
        <v>0</v>
      </c>
    </row>
    <row r="598">
      <c r="A598" s="207" t="s">
        <v>1608</v>
      </c>
      <c r="B598" s="207" t="s">
        <v>108</v>
      </c>
      <c r="C598" s="207" t="s">
        <v>1609</v>
      </c>
      <c r="D598" s="207" t="s">
        <v>309</v>
      </c>
      <c r="E598" s="207">
        <f t="shared" si="1"/>
        <v>1</v>
      </c>
    </row>
    <row r="599">
      <c r="A599" s="207" t="s">
        <v>1610</v>
      </c>
      <c r="B599" s="207" t="s">
        <v>108</v>
      </c>
      <c r="C599" s="207" t="s">
        <v>1611</v>
      </c>
      <c r="D599" s="207" t="s">
        <v>361</v>
      </c>
      <c r="E599" s="207">
        <f t="shared" si="1"/>
        <v>0</v>
      </c>
    </row>
    <row r="600">
      <c r="A600" s="207" t="s">
        <v>1612</v>
      </c>
      <c r="B600" s="207" t="s">
        <v>108</v>
      </c>
      <c r="C600" s="207" t="s">
        <v>589</v>
      </c>
      <c r="D600" s="207" t="s">
        <v>1613</v>
      </c>
      <c r="E600" s="207">
        <f t="shared" si="1"/>
        <v>0</v>
      </c>
    </row>
    <row r="601">
      <c r="A601" s="207" t="s">
        <v>1614</v>
      </c>
      <c r="B601" s="207" t="s">
        <v>108</v>
      </c>
      <c r="C601" s="207" t="s">
        <v>1615</v>
      </c>
      <c r="D601" s="207" t="s">
        <v>309</v>
      </c>
      <c r="E601" s="207">
        <f t="shared" si="1"/>
        <v>1</v>
      </c>
    </row>
    <row r="602">
      <c r="A602" s="207" t="s">
        <v>1616</v>
      </c>
      <c r="B602" s="207" t="s">
        <v>108</v>
      </c>
      <c r="C602" s="207" t="s">
        <v>1617</v>
      </c>
      <c r="D602" s="207" t="s">
        <v>1618</v>
      </c>
      <c r="E602" s="207">
        <f t="shared" si="1"/>
        <v>0</v>
      </c>
    </row>
    <row r="603">
      <c r="A603" s="207" t="s">
        <v>1619</v>
      </c>
      <c r="B603" s="207" t="s">
        <v>108</v>
      </c>
      <c r="C603" s="207" t="s">
        <v>320</v>
      </c>
      <c r="D603" s="207" t="s">
        <v>309</v>
      </c>
      <c r="E603" s="207">
        <f t="shared" si="1"/>
        <v>1</v>
      </c>
    </row>
    <row r="604">
      <c r="A604" s="207" t="s">
        <v>1620</v>
      </c>
      <c r="B604" s="207" t="s">
        <v>108</v>
      </c>
      <c r="C604" s="207" t="s">
        <v>594</v>
      </c>
      <c r="D604" s="207" t="s">
        <v>309</v>
      </c>
      <c r="E604" s="207">
        <f t="shared" si="1"/>
        <v>1</v>
      </c>
    </row>
    <row r="605">
      <c r="A605" s="207" t="s">
        <v>1621</v>
      </c>
      <c r="B605" s="207" t="s">
        <v>108</v>
      </c>
      <c r="C605" s="207" t="s">
        <v>1622</v>
      </c>
      <c r="D605" s="207" t="s">
        <v>309</v>
      </c>
      <c r="E605" s="207">
        <f t="shared" si="1"/>
        <v>1</v>
      </c>
    </row>
    <row r="606">
      <c r="A606" s="207" t="s">
        <v>1623</v>
      </c>
      <c r="B606" s="207" t="s">
        <v>108</v>
      </c>
      <c r="C606" s="207" t="s">
        <v>1624</v>
      </c>
      <c r="D606" s="207" t="s">
        <v>1331</v>
      </c>
      <c r="E606" s="207">
        <f t="shared" si="1"/>
        <v>0</v>
      </c>
    </row>
    <row r="607">
      <c r="A607" s="207" t="s">
        <v>1625</v>
      </c>
      <c r="B607" s="207" t="s">
        <v>108</v>
      </c>
      <c r="C607" s="207" t="s">
        <v>1626</v>
      </c>
      <c r="D607" s="207" t="s">
        <v>494</v>
      </c>
      <c r="E607" s="207">
        <f t="shared" si="1"/>
        <v>0</v>
      </c>
    </row>
    <row r="608">
      <c r="A608" s="207" t="s">
        <v>1627</v>
      </c>
      <c r="B608" s="207" t="s">
        <v>108</v>
      </c>
      <c r="C608" s="207" t="s">
        <v>598</v>
      </c>
      <c r="D608" s="207" t="s">
        <v>309</v>
      </c>
      <c r="E608" s="207">
        <f t="shared" si="1"/>
        <v>1</v>
      </c>
    </row>
    <row r="609">
      <c r="A609" s="207" t="s">
        <v>1628</v>
      </c>
      <c r="B609" s="207" t="s">
        <v>108</v>
      </c>
      <c r="C609" s="207" t="s">
        <v>334</v>
      </c>
      <c r="D609" s="207" t="s">
        <v>309</v>
      </c>
      <c r="E609" s="207">
        <f t="shared" si="1"/>
        <v>1</v>
      </c>
    </row>
    <row r="610">
      <c r="A610" s="207" t="s">
        <v>1629</v>
      </c>
      <c r="B610" s="207" t="s">
        <v>108</v>
      </c>
      <c r="C610" s="207" t="s">
        <v>1630</v>
      </c>
      <c r="D610" s="207" t="s">
        <v>1631</v>
      </c>
      <c r="E610" s="207">
        <f t="shared" si="1"/>
        <v>0</v>
      </c>
    </row>
    <row r="611">
      <c r="A611" s="207" t="s">
        <v>1632</v>
      </c>
      <c r="B611" s="207" t="s">
        <v>108</v>
      </c>
      <c r="C611" s="207" t="s">
        <v>1633</v>
      </c>
      <c r="D611" s="207" t="s">
        <v>1141</v>
      </c>
      <c r="E611" s="207">
        <f t="shared" si="1"/>
        <v>0</v>
      </c>
    </row>
    <row r="612">
      <c r="A612" s="207" t="s">
        <v>1634</v>
      </c>
      <c r="B612" s="207" t="s">
        <v>108</v>
      </c>
      <c r="C612" s="207" t="s">
        <v>1269</v>
      </c>
      <c r="D612" s="207" t="s">
        <v>1635</v>
      </c>
      <c r="E612" s="207">
        <f t="shared" si="1"/>
        <v>0</v>
      </c>
    </row>
    <row r="613">
      <c r="A613" s="207" t="s">
        <v>1636</v>
      </c>
      <c r="B613" s="207" t="s">
        <v>108</v>
      </c>
      <c r="C613" s="207" t="s">
        <v>612</v>
      </c>
      <c r="D613" s="207" t="s">
        <v>478</v>
      </c>
      <c r="E613" s="207">
        <f t="shared" si="1"/>
        <v>0</v>
      </c>
    </row>
    <row r="614">
      <c r="A614" s="207" t="s">
        <v>1637</v>
      </c>
      <c r="B614" s="207" t="s">
        <v>108</v>
      </c>
      <c r="C614" s="207" t="s">
        <v>1638</v>
      </c>
      <c r="D614" s="207" t="s">
        <v>309</v>
      </c>
      <c r="E614" s="207">
        <f t="shared" si="1"/>
        <v>1</v>
      </c>
    </row>
    <row r="615">
      <c r="A615" s="207" t="s">
        <v>1639</v>
      </c>
      <c r="B615" s="207" t="s">
        <v>108</v>
      </c>
      <c r="C615" s="207" t="s">
        <v>363</v>
      </c>
      <c r="D615" s="207" t="s">
        <v>372</v>
      </c>
      <c r="E615" s="207">
        <f t="shared" si="1"/>
        <v>0</v>
      </c>
    </row>
    <row r="616">
      <c r="A616" s="207" t="s">
        <v>1640</v>
      </c>
      <c r="B616" s="207" t="s">
        <v>108</v>
      </c>
      <c r="C616" s="207" t="s">
        <v>1641</v>
      </c>
      <c r="D616" s="207" t="s">
        <v>309</v>
      </c>
      <c r="E616" s="207">
        <f t="shared" si="1"/>
        <v>1</v>
      </c>
    </row>
    <row r="617">
      <c r="A617" s="207" t="s">
        <v>1642</v>
      </c>
      <c r="B617" s="207" t="s">
        <v>108</v>
      </c>
      <c r="C617" s="207" t="s">
        <v>925</v>
      </c>
      <c r="D617" s="207" t="s">
        <v>309</v>
      </c>
      <c r="E617" s="207">
        <f t="shared" si="1"/>
        <v>1</v>
      </c>
    </row>
    <row r="618">
      <c r="A618" s="207" t="s">
        <v>1643</v>
      </c>
      <c r="B618" s="207" t="s">
        <v>108</v>
      </c>
      <c r="C618" s="207" t="s">
        <v>1644</v>
      </c>
      <c r="D618" s="207" t="s">
        <v>1645</v>
      </c>
      <c r="E618" s="207">
        <f t="shared" si="1"/>
        <v>0</v>
      </c>
    </row>
    <row r="619">
      <c r="A619" s="207" t="s">
        <v>1646</v>
      </c>
      <c r="B619" s="207" t="s">
        <v>108</v>
      </c>
      <c r="C619" s="207" t="s">
        <v>1647</v>
      </c>
      <c r="D619" s="207" t="s">
        <v>309</v>
      </c>
      <c r="E619" s="207">
        <f t="shared" si="1"/>
        <v>1</v>
      </c>
    </row>
    <row r="620">
      <c r="A620" s="207" t="s">
        <v>1648</v>
      </c>
      <c r="B620" s="207" t="s">
        <v>108</v>
      </c>
      <c r="C620" s="207" t="s">
        <v>1649</v>
      </c>
      <c r="D620" s="207" t="s">
        <v>309</v>
      </c>
      <c r="E620" s="207">
        <f t="shared" si="1"/>
        <v>1</v>
      </c>
    </row>
    <row r="621">
      <c r="A621" s="207" t="s">
        <v>1650</v>
      </c>
      <c r="B621" s="207" t="s">
        <v>108</v>
      </c>
      <c r="C621" s="207" t="s">
        <v>1298</v>
      </c>
      <c r="D621" s="207" t="s">
        <v>1651</v>
      </c>
      <c r="E621" s="207">
        <f t="shared" si="1"/>
        <v>0</v>
      </c>
    </row>
    <row r="622">
      <c r="A622" s="207" t="s">
        <v>1652</v>
      </c>
      <c r="B622" s="207" t="s">
        <v>108</v>
      </c>
      <c r="C622" s="207" t="s">
        <v>374</v>
      </c>
      <c r="D622" s="207" t="s">
        <v>309</v>
      </c>
      <c r="E622" s="207">
        <f t="shared" si="1"/>
        <v>1</v>
      </c>
    </row>
    <row r="623">
      <c r="A623" s="207" t="s">
        <v>1653</v>
      </c>
      <c r="B623" s="207" t="s">
        <v>108</v>
      </c>
      <c r="C623" s="207" t="s">
        <v>1654</v>
      </c>
      <c r="D623" s="207" t="s">
        <v>309</v>
      </c>
      <c r="E623" s="207">
        <f t="shared" si="1"/>
        <v>1</v>
      </c>
    </row>
    <row r="624">
      <c r="A624" s="207" t="s">
        <v>1655</v>
      </c>
      <c r="B624" s="207" t="s">
        <v>108</v>
      </c>
      <c r="C624" s="207" t="s">
        <v>377</v>
      </c>
      <c r="D624" s="207" t="s">
        <v>309</v>
      </c>
      <c r="E624" s="207">
        <f t="shared" si="1"/>
        <v>1</v>
      </c>
    </row>
    <row r="625">
      <c r="A625" s="207" t="s">
        <v>1656</v>
      </c>
      <c r="B625" s="207" t="s">
        <v>108</v>
      </c>
      <c r="C625" s="207" t="s">
        <v>627</v>
      </c>
      <c r="D625" s="207" t="s">
        <v>866</v>
      </c>
      <c r="E625" s="207">
        <f t="shared" si="1"/>
        <v>0</v>
      </c>
    </row>
    <row r="626">
      <c r="A626" s="207" t="s">
        <v>1657</v>
      </c>
      <c r="B626" s="207" t="s">
        <v>108</v>
      </c>
      <c r="C626" s="207" t="s">
        <v>1658</v>
      </c>
      <c r="D626" s="207" t="s">
        <v>309</v>
      </c>
      <c r="E626" s="207">
        <f t="shared" si="1"/>
        <v>1</v>
      </c>
    </row>
    <row r="627">
      <c r="A627" s="207" t="s">
        <v>1659</v>
      </c>
      <c r="B627" s="207" t="s">
        <v>108</v>
      </c>
      <c r="C627" s="207" t="s">
        <v>381</v>
      </c>
      <c r="D627" s="207" t="s">
        <v>309</v>
      </c>
      <c r="E627" s="207">
        <f t="shared" si="1"/>
        <v>1</v>
      </c>
    </row>
    <row r="628">
      <c r="A628" s="207" t="s">
        <v>1660</v>
      </c>
      <c r="B628" s="207" t="s">
        <v>108</v>
      </c>
      <c r="C628" s="207" t="s">
        <v>1661</v>
      </c>
      <c r="D628" s="207" t="s">
        <v>1662</v>
      </c>
      <c r="E628" s="207">
        <f t="shared" si="1"/>
        <v>0</v>
      </c>
    </row>
    <row r="629">
      <c r="A629" s="207" t="s">
        <v>1663</v>
      </c>
      <c r="B629" s="207" t="s">
        <v>108</v>
      </c>
      <c r="C629" s="207" t="s">
        <v>1105</v>
      </c>
      <c r="D629" s="207" t="s">
        <v>309</v>
      </c>
      <c r="E629" s="207">
        <f t="shared" si="1"/>
        <v>1</v>
      </c>
    </row>
    <row r="630">
      <c r="A630" s="207" t="s">
        <v>1664</v>
      </c>
      <c r="B630" s="207" t="s">
        <v>108</v>
      </c>
      <c r="C630" s="207" t="s">
        <v>1341</v>
      </c>
      <c r="D630" s="207" t="s">
        <v>309</v>
      </c>
      <c r="E630" s="207">
        <f t="shared" si="1"/>
        <v>1</v>
      </c>
    </row>
    <row r="631">
      <c r="A631" s="207" t="s">
        <v>1665</v>
      </c>
      <c r="B631" s="207" t="s">
        <v>108</v>
      </c>
      <c r="C631" s="207" t="s">
        <v>1666</v>
      </c>
      <c r="D631" s="207" t="s">
        <v>309</v>
      </c>
      <c r="E631" s="207">
        <f t="shared" si="1"/>
        <v>1</v>
      </c>
    </row>
    <row r="632">
      <c r="A632" s="207" t="s">
        <v>1667</v>
      </c>
      <c r="B632" s="207" t="s">
        <v>108</v>
      </c>
      <c r="C632" s="207" t="s">
        <v>1668</v>
      </c>
      <c r="D632" s="207" t="s">
        <v>309</v>
      </c>
      <c r="E632" s="207">
        <f t="shared" si="1"/>
        <v>1</v>
      </c>
    </row>
    <row r="633">
      <c r="A633" s="207" t="s">
        <v>1669</v>
      </c>
      <c r="B633" s="207" t="s">
        <v>108</v>
      </c>
      <c r="C633" s="207" t="s">
        <v>385</v>
      </c>
      <c r="D633" s="207" t="s">
        <v>309</v>
      </c>
      <c r="E633" s="207">
        <f t="shared" si="1"/>
        <v>1</v>
      </c>
    </row>
    <row r="634">
      <c r="A634" s="207" t="s">
        <v>1670</v>
      </c>
      <c r="B634" s="207" t="s">
        <v>108</v>
      </c>
      <c r="C634" s="207" t="s">
        <v>1671</v>
      </c>
      <c r="D634" s="207" t="s">
        <v>309</v>
      </c>
      <c r="E634" s="207">
        <f t="shared" si="1"/>
        <v>1</v>
      </c>
    </row>
    <row r="635">
      <c r="A635" s="207" t="s">
        <v>1672</v>
      </c>
      <c r="B635" s="207" t="s">
        <v>108</v>
      </c>
      <c r="C635" s="207" t="s">
        <v>390</v>
      </c>
      <c r="D635" s="207" t="s">
        <v>1673</v>
      </c>
      <c r="E635" s="207">
        <f t="shared" si="1"/>
        <v>0</v>
      </c>
    </row>
    <row r="636">
      <c r="A636" s="207" t="s">
        <v>1674</v>
      </c>
      <c r="B636" s="207" t="s">
        <v>108</v>
      </c>
      <c r="C636" s="207" t="s">
        <v>1358</v>
      </c>
      <c r="D636" s="207" t="s">
        <v>309</v>
      </c>
      <c r="E636" s="207">
        <f t="shared" si="1"/>
        <v>1</v>
      </c>
    </row>
    <row r="637">
      <c r="A637" s="207" t="s">
        <v>1675</v>
      </c>
      <c r="B637" s="207" t="s">
        <v>108</v>
      </c>
      <c r="C637" s="207" t="s">
        <v>393</v>
      </c>
      <c r="D637" s="207" t="s">
        <v>1676</v>
      </c>
      <c r="E637" s="207">
        <f t="shared" si="1"/>
        <v>0</v>
      </c>
    </row>
    <row r="638">
      <c r="A638" s="207" t="s">
        <v>1677</v>
      </c>
      <c r="B638" s="207" t="s">
        <v>108</v>
      </c>
      <c r="C638" s="207" t="s">
        <v>1678</v>
      </c>
      <c r="D638" s="207" t="s">
        <v>938</v>
      </c>
      <c r="E638" s="207">
        <f t="shared" si="1"/>
        <v>0</v>
      </c>
    </row>
    <row r="639">
      <c r="A639" s="207" t="s">
        <v>1679</v>
      </c>
      <c r="B639" s="207" t="s">
        <v>108</v>
      </c>
      <c r="C639" s="207" t="s">
        <v>1680</v>
      </c>
      <c r="D639" s="207" t="s">
        <v>309</v>
      </c>
      <c r="E639" s="207">
        <f t="shared" si="1"/>
        <v>1</v>
      </c>
    </row>
    <row r="640">
      <c r="A640" s="207" t="s">
        <v>1681</v>
      </c>
      <c r="B640" s="207" t="s">
        <v>108</v>
      </c>
      <c r="C640" s="207" t="s">
        <v>652</v>
      </c>
      <c r="D640" s="207" t="s">
        <v>309</v>
      </c>
      <c r="E640" s="207">
        <f t="shared" si="1"/>
        <v>1</v>
      </c>
    </row>
    <row r="641">
      <c r="A641" s="207" t="s">
        <v>1682</v>
      </c>
      <c r="B641" s="207" t="s">
        <v>108</v>
      </c>
      <c r="C641" s="207" t="s">
        <v>1683</v>
      </c>
      <c r="D641" s="207" t="s">
        <v>1684</v>
      </c>
      <c r="E641" s="207">
        <f t="shared" si="1"/>
        <v>0</v>
      </c>
    </row>
    <row r="642">
      <c r="A642" s="207" t="s">
        <v>1685</v>
      </c>
      <c r="B642" s="207" t="s">
        <v>108</v>
      </c>
      <c r="C642" s="207" t="s">
        <v>1686</v>
      </c>
      <c r="D642" s="207" t="s">
        <v>1077</v>
      </c>
      <c r="E642" s="207">
        <f t="shared" si="1"/>
        <v>0</v>
      </c>
    </row>
    <row r="643">
      <c r="A643" s="207" t="s">
        <v>1687</v>
      </c>
      <c r="B643" s="207" t="s">
        <v>108</v>
      </c>
      <c r="C643" s="207" t="s">
        <v>1688</v>
      </c>
      <c r="D643" s="207" t="s">
        <v>637</v>
      </c>
      <c r="E643" s="207">
        <f t="shared" si="1"/>
        <v>0</v>
      </c>
    </row>
    <row r="644">
      <c r="A644" s="207" t="s">
        <v>1689</v>
      </c>
      <c r="B644" s="207" t="s">
        <v>108</v>
      </c>
      <c r="C644" s="207" t="s">
        <v>1690</v>
      </c>
      <c r="D644" s="207" t="s">
        <v>1691</v>
      </c>
      <c r="E644" s="207">
        <f t="shared" si="1"/>
        <v>0</v>
      </c>
    </row>
    <row r="645">
      <c r="A645" s="207" t="s">
        <v>1692</v>
      </c>
      <c r="B645" s="207" t="s">
        <v>108</v>
      </c>
      <c r="C645" s="207" t="s">
        <v>776</v>
      </c>
      <c r="D645" s="207" t="s">
        <v>926</v>
      </c>
      <c r="E645" s="207">
        <f t="shared" si="1"/>
        <v>0</v>
      </c>
    </row>
    <row r="646">
      <c r="A646" s="207" t="s">
        <v>1693</v>
      </c>
      <c r="B646" s="207" t="s">
        <v>108</v>
      </c>
      <c r="C646" s="207" t="s">
        <v>1694</v>
      </c>
      <c r="D646" s="207" t="s">
        <v>1032</v>
      </c>
      <c r="E646" s="207">
        <f t="shared" si="1"/>
        <v>0</v>
      </c>
    </row>
    <row r="647">
      <c r="A647" s="207" t="s">
        <v>1695</v>
      </c>
      <c r="B647" s="207" t="s">
        <v>108</v>
      </c>
      <c r="C647" s="207" t="s">
        <v>401</v>
      </c>
      <c r="D647" s="207" t="s">
        <v>309</v>
      </c>
      <c r="E647" s="207">
        <f t="shared" si="1"/>
        <v>1</v>
      </c>
    </row>
    <row r="648">
      <c r="A648" s="207" t="s">
        <v>1696</v>
      </c>
      <c r="B648" s="207" t="s">
        <v>108</v>
      </c>
      <c r="C648" s="207" t="s">
        <v>403</v>
      </c>
      <c r="D648" s="207" t="s">
        <v>1193</v>
      </c>
      <c r="E648" s="207">
        <f t="shared" si="1"/>
        <v>0</v>
      </c>
    </row>
    <row r="649">
      <c r="A649" s="207" t="s">
        <v>1697</v>
      </c>
      <c r="B649" s="207" t="s">
        <v>108</v>
      </c>
      <c r="C649" s="207" t="s">
        <v>1698</v>
      </c>
      <c r="D649" s="207" t="s">
        <v>1082</v>
      </c>
      <c r="E649" s="207">
        <f t="shared" si="1"/>
        <v>0</v>
      </c>
    </row>
    <row r="650">
      <c r="A650" s="207" t="s">
        <v>1699</v>
      </c>
      <c r="B650" s="207" t="s">
        <v>108</v>
      </c>
      <c r="C650" s="207" t="s">
        <v>663</v>
      </c>
      <c r="D650" s="207" t="s">
        <v>1052</v>
      </c>
      <c r="E650" s="207">
        <f t="shared" si="1"/>
        <v>0</v>
      </c>
    </row>
    <row r="651">
      <c r="A651" s="207" t="s">
        <v>1700</v>
      </c>
      <c r="B651" s="207" t="s">
        <v>108</v>
      </c>
      <c r="C651" s="207" t="s">
        <v>1701</v>
      </c>
      <c r="D651" s="207" t="s">
        <v>1702</v>
      </c>
      <c r="E651" s="207">
        <f t="shared" si="1"/>
        <v>0</v>
      </c>
    </row>
    <row r="652">
      <c r="A652" s="207" t="s">
        <v>1703</v>
      </c>
      <c r="B652" s="207" t="s">
        <v>108</v>
      </c>
      <c r="C652" s="207" t="s">
        <v>1704</v>
      </c>
      <c r="D652" s="207" t="s">
        <v>342</v>
      </c>
      <c r="E652" s="207">
        <f t="shared" si="1"/>
        <v>0</v>
      </c>
    </row>
    <row r="653">
      <c r="A653" s="207" t="s">
        <v>1705</v>
      </c>
      <c r="B653" s="207" t="s">
        <v>108</v>
      </c>
      <c r="C653" s="207" t="s">
        <v>1706</v>
      </c>
      <c r="D653" s="207" t="s">
        <v>1707</v>
      </c>
      <c r="E653" s="207">
        <f t="shared" si="1"/>
        <v>0</v>
      </c>
    </row>
    <row r="654">
      <c r="A654" s="207" t="s">
        <v>1708</v>
      </c>
      <c r="B654" s="207" t="s">
        <v>108</v>
      </c>
      <c r="C654" s="207" t="s">
        <v>411</v>
      </c>
      <c r="D654" s="207" t="s">
        <v>863</v>
      </c>
      <c r="E654" s="207">
        <f t="shared" si="1"/>
        <v>0</v>
      </c>
    </row>
    <row r="655">
      <c r="A655" s="207" t="s">
        <v>1709</v>
      </c>
      <c r="B655" s="207" t="s">
        <v>108</v>
      </c>
      <c r="C655" s="207" t="s">
        <v>1710</v>
      </c>
      <c r="D655" s="207" t="s">
        <v>1711</v>
      </c>
      <c r="E655" s="207">
        <f t="shared" si="1"/>
        <v>0</v>
      </c>
    </row>
    <row r="656">
      <c r="A656" s="207" t="s">
        <v>1712</v>
      </c>
      <c r="B656" s="207" t="s">
        <v>108</v>
      </c>
      <c r="C656" s="207" t="s">
        <v>414</v>
      </c>
      <c r="D656" s="207" t="s">
        <v>497</v>
      </c>
      <c r="E656" s="207">
        <f t="shared" si="1"/>
        <v>0</v>
      </c>
    </row>
    <row r="657">
      <c r="A657" s="207" t="s">
        <v>1713</v>
      </c>
      <c r="B657" s="207" t="s">
        <v>108</v>
      </c>
      <c r="C657" s="207" t="s">
        <v>419</v>
      </c>
      <c r="D657" s="207" t="s">
        <v>309</v>
      </c>
      <c r="E657" s="207">
        <f t="shared" si="1"/>
        <v>1</v>
      </c>
    </row>
    <row r="658">
      <c r="A658" s="207" t="s">
        <v>1714</v>
      </c>
      <c r="B658" s="207" t="s">
        <v>108</v>
      </c>
      <c r="C658" s="207" t="s">
        <v>421</v>
      </c>
      <c r="D658" s="207" t="s">
        <v>309</v>
      </c>
      <c r="E658" s="207">
        <f t="shared" si="1"/>
        <v>1</v>
      </c>
    </row>
    <row r="659">
      <c r="A659" s="207" t="s">
        <v>1715</v>
      </c>
      <c r="B659" s="207" t="s">
        <v>108</v>
      </c>
      <c r="C659" s="207" t="s">
        <v>1716</v>
      </c>
      <c r="D659" s="207" t="s">
        <v>309</v>
      </c>
      <c r="E659" s="207">
        <f t="shared" si="1"/>
        <v>1</v>
      </c>
    </row>
    <row r="660">
      <c r="A660" s="207" t="s">
        <v>1717</v>
      </c>
      <c r="B660" s="207" t="s">
        <v>108</v>
      </c>
      <c r="C660" s="207" t="s">
        <v>1718</v>
      </c>
      <c r="D660" s="207" t="s">
        <v>309</v>
      </c>
      <c r="E660" s="207">
        <f t="shared" si="1"/>
        <v>1</v>
      </c>
    </row>
    <row r="661">
      <c r="A661" s="207" t="s">
        <v>1719</v>
      </c>
      <c r="B661" s="207" t="s">
        <v>108</v>
      </c>
      <c r="C661" s="207" t="s">
        <v>1720</v>
      </c>
      <c r="D661" s="207" t="s">
        <v>309</v>
      </c>
      <c r="E661" s="207">
        <f t="shared" si="1"/>
        <v>1</v>
      </c>
    </row>
    <row r="662">
      <c r="A662" s="207" t="s">
        <v>1721</v>
      </c>
      <c r="B662" s="207" t="s">
        <v>108</v>
      </c>
      <c r="C662" s="207" t="s">
        <v>1722</v>
      </c>
      <c r="D662" s="207" t="s">
        <v>309</v>
      </c>
      <c r="E662" s="207">
        <f t="shared" si="1"/>
        <v>1</v>
      </c>
    </row>
    <row r="663">
      <c r="A663" s="207" t="s">
        <v>1723</v>
      </c>
      <c r="B663" s="207" t="s">
        <v>108</v>
      </c>
      <c r="C663" s="207" t="s">
        <v>426</v>
      </c>
      <c r="D663" s="207" t="s">
        <v>309</v>
      </c>
      <c r="E663" s="207">
        <f t="shared" si="1"/>
        <v>1</v>
      </c>
    </row>
    <row r="664">
      <c r="A664" s="207" t="s">
        <v>1724</v>
      </c>
      <c r="B664" s="207" t="s">
        <v>108</v>
      </c>
      <c r="C664" s="207" t="s">
        <v>428</v>
      </c>
      <c r="D664" s="207" t="s">
        <v>309</v>
      </c>
      <c r="E664" s="207">
        <f t="shared" si="1"/>
        <v>1</v>
      </c>
    </row>
    <row r="665">
      <c r="A665" s="207" t="s">
        <v>1725</v>
      </c>
      <c r="B665" s="207" t="s">
        <v>108</v>
      </c>
      <c r="C665" s="207" t="s">
        <v>431</v>
      </c>
      <c r="D665" s="207" t="s">
        <v>704</v>
      </c>
      <c r="E665" s="207">
        <f t="shared" si="1"/>
        <v>0</v>
      </c>
    </row>
    <row r="666">
      <c r="A666" s="207" t="s">
        <v>1726</v>
      </c>
      <c r="B666" s="207" t="s">
        <v>108</v>
      </c>
      <c r="C666" s="207" t="s">
        <v>1727</v>
      </c>
      <c r="D666" s="207" t="s">
        <v>309</v>
      </c>
      <c r="E666" s="207">
        <f t="shared" si="1"/>
        <v>1</v>
      </c>
    </row>
    <row r="667">
      <c r="A667" s="207" t="s">
        <v>1728</v>
      </c>
      <c r="B667" s="207" t="s">
        <v>108</v>
      </c>
      <c r="C667" s="207" t="s">
        <v>1729</v>
      </c>
      <c r="D667" s="207" t="s">
        <v>309</v>
      </c>
      <c r="E667" s="207">
        <f t="shared" si="1"/>
        <v>1</v>
      </c>
    </row>
    <row r="668">
      <c r="A668" s="207" t="s">
        <v>1730</v>
      </c>
      <c r="B668" s="207" t="s">
        <v>108</v>
      </c>
      <c r="C668" s="207" t="s">
        <v>1731</v>
      </c>
      <c r="D668" s="207" t="s">
        <v>1732</v>
      </c>
      <c r="E668" s="207">
        <f t="shared" si="1"/>
        <v>0</v>
      </c>
    </row>
    <row r="669">
      <c r="A669" s="207" t="s">
        <v>1733</v>
      </c>
      <c r="B669" s="207" t="s">
        <v>108</v>
      </c>
      <c r="C669" s="207" t="s">
        <v>434</v>
      </c>
      <c r="D669" s="207" t="s">
        <v>309</v>
      </c>
      <c r="E669" s="207">
        <f t="shared" si="1"/>
        <v>1</v>
      </c>
    </row>
    <row r="670">
      <c r="A670" s="207" t="s">
        <v>1734</v>
      </c>
      <c r="B670" s="207" t="s">
        <v>108</v>
      </c>
      <c r="C670" s="207" t="s">
        <v>1735</v>
      </c>
      <c r="D670" s="207" t="s">
        <v>309</v>
      </c>
      <c r="E670" s="207">
        <f t="shared" si="1"/>
        <v>1</v>
      </c>
    </row>
    <row r="671">
      <c r="A671" s="207" t="s">
        <v>1736</v>
      </c>
      <c r="B671" s="207" t="s">
        <v>108</v>
      </c>
      <c r="C671" s="207" t="s">
        <v>438</v>
      </c>
      <c r="D671" s="207" t="s">
        <v>309</v>
      </c>
      <c r="E671" s="207">
        <f t="shared" si="1"/>
        <v>1</v>
      </c>
    </row>
    <row r="672">
      <c r="A672" s="207" t="s">
        <v>1737</v>
      </c>
      <c r="B672" s="207" t="s">
        <v>108</v>
      </c>
      <c r="C672" s="207" t="s">
        <v>694</v>
      </c>
      <c r="D672" s="207" t="s">
        <v>309</v>
      </c>
      <c r="E672" s="207">
        <f t="shared" si="1"/>
        <v>1</v>
      </c>
    </row>
    <row r="673">
      <c r="A673" s="207" t="s">
        <v>1738</v>
      </c>
      <c r="B673" s="207" t="s">
        <v>108</v>
      </c>
      <c r="C673" s="207" t="s">
        <v>699</v>
      </c>
      <c r="D673" s="207" t="s">
        <v>309</v>
      </c>
      <c r="E673" s="207">
        <f t="shared" si="1"/>
        <v>1</v>
      </c>
    </row>
    <row r="674">
      <c r="A674" s="207" t="s">
        <v>1739</v>
      </c>
      <c r="B674" s="207" t="s">
        <v>108</v>
      </c>
      <c r="C674" s="207" t="s">
        <v>1170</v>
      </c>
      <c r="D674" s="207" t="s">
        <v>309</v>
      </c>
      <c r="E674" s="207">
        <f t="shared" si="1"/>
        <v>1</v>
      </c>
    </row>
    <row r="675">
      <c r="A675" s="207" t="s">
        <v>1740</v>
      </c>
      <c r="B675" s="207" t="s">
        <v>108</v>
      </c>
      <c r="C675" s="207" t="s">
        <v>440</v>
      </c>
      <c r="D675" s="207" t="s">
        <v>309</v>
      </c>
      <c r="E675" s="207">
        <f t="shared" si="1"/>
        <v>1</v>
      </c>
    </row>
    <row r="676">
      <c r="A676" s="207" t="s">
        <v>1741</v>
      </c>
      <c r="B676" s="207" t="s">
        <v>108</v>
      </c>
      <c r="C676" s="207" t="s">
        <v>1742</v>
      </c>
      <c r="D676" s="207" t="s">
        <v>1743</v>
      </c>
      <c r="E676" s="207">
        <f t="shared" si="1"/>
        <v>0</v>
      </c>
    </row>
    <row r="677">
      <c r="A677" s="207" t="s">
        <v>1744</v>
      </c>
      <c r="B677" s="207" t="s">
        <v>108</v>
      </c>
      <c r="C677" s="207" t="s">
        <v>1745</v>
      </c>
      <c r="D677" s="207" t="s">
        <v>704</v>
      </c>
      <c r="E677" s="207">
        <f t="shared" si="1"/>
        <v>0</v>
      </c>
    </row>
    <row r="678">
      <c r="A678" s="207" t="s">
        <v>1746</v>
      </c>
      <c r="B678" s="207" t="s">
        <v>108</v>
      </c>
      <c r="C678" s="207" t="s">
        <v>445</v>
      </c>
      <c r="D678" s="207" t="s">
        <v>306</v>
      </c>
      <c r="E678" s="207">
        <f t="shared" si="1"/>
        <v>0</v>
      </c>
    </row>
    <row r="679">
      <c r="A679" s="207" t="s">
        <v>1747</v>
      </c>
      <c r="B679" s="207" t="s">
        <v>108</v>
      </c>
      <c r="C679" s="207" t="s">
        <v>706</v>
      </c>
      <c r="D679" s="207" t="s">
        <v>309</v>
      </c>
      <c r="E679" s="207">
        <f t="shared" si="1"/>
        <v>1</v>
      </c>
    </row>
    <row r="680">
      <c r="A680" s="207" t="s">
        <v>1748</v>
      </c>
      <c r="B680" s="207" t="s">
        <v>108</v>
      </c>
      <c r="C680" s="207" t="s">
        <v>1749</v>
      </c>
      <c r="D680" s="207" t="s">
        <v>1750</v>
      </c>
      <c r="E680" s="207">
        <f t="shared" si="1"/>
        <v>0</v>
      </c>
    </row>
    <row r="681">
      <c r="A681" s="207" t="s">
        <v>1751</v>
      </c>
      <c r="B681" s="207" t="s">
        <v>108</v>
      </c>
      <c r="C681" s="207" t="s">
        <v>1752</v>
      </c>
      <c r="D681" s="207" t="s">
        <v>309</v>
      </c>
      <c r="E681" s="207">
        <f t="shared" si="1"/>
        <v>1</v>
      </c>
    </row>
    <row r="682">
      <c r="A682" s="207" t="s">
        <v>1753</v>
      </c>
      <c r="B682" s="207" t="s">
        <v>108</v>
      </c>
      <c r="C682" s="207" t="s">
        <v>709</v>
      </c>
      <c r="D682" s="207" t="s">
        <v>309</v>
      </c>
      <c r="E682" s="207">
        <f t="shared" si="1"/>
        <v>1</v>
      </c>
    </row>
    <row r="683">
      <c r="A683" s="207" t="s">
        <v>1754</v>
      </c>
      <c r="B683" s="207" t="s">
        <v>108</v>
      </c>
      <c r="C683" s="207" t="s">
        <v>447</v>
      </c>
      <c r="D683" s="207" t="s">
        <v>309</v>
      </c>
      <c r="E683" s="207">
        <f t="shared" si="1"/>
        <v>1</v>
      </c>
    </row>
    <row r="684">
      <c r="A684" s="207" t="s">
        <v>1755</v>
      </c>
      <c r="B684" s="207" t="s">
        <v>108</v>
      </c>
      <c r="C684" s="207" t="s">
        <v>1756</v>
      </c>
      <c r="D684" s="207" t="s">
        <v>1757</v>
      </c>
      <c r="E684" s="207">
        <f t="shared" si="1"/>
        <v>0</v>
      </c>
    </row>
    <row r="685">
      <c r="A685" s="207" t="s">
        <v>1758</v>
      </c>
      <c r="B685" s="207" t="s">
        <v>108</v>
      </c>
      <c r="C685" s="207" t="s">
        <v>1759</v>
      </c>
      <c r="D685" s="207" t="s">
        <v>1631</v>
      </c>
      <c r="E685" s="207">
        <f t="shared" si="1"/>
        <v>0</v>
      </c>
    </row>
    <row r="686">
      <c r="A686" s="207" t="s">
        <v>1760</v>
      </c>
      <c r="B686" s="207" t="s">
        <v>108</v>
      </c>
      <c r="C686" s="207" t="s">
        <v>1761</v>
      </c>
      <c r="D686" s="207" t="s">
        <v>1486</v>
      </c>
      <c r="E686" s="207">
        <f t="shared" si="1"/>
        <v>0</v>
      </c>
    </row>
    <row r="687">
      <c r="A687" s="207" t="s">
        <v>1762</v>
      </c>
      <c r="B687" s="207" t="s">
        <v>108</v>
      </c>
      <c r="C687" s="207" t="s">
        <v>722</v>
      </c>
      <c r="D687" s="207" t="s">
        <v>1763</v>
      </c>
      <c r="E687" s="207">
        <f t="shared" si="1"/>
        <v>0</v>
      </c>
    </row>
    <row r="688">
      <c r="A688" s="207" t="s">
        <v>1764</v>
      </c>
      <c r="B688" s="207" t="s">
        <v>108</v>
      </c>
      <c r="C688" s="207" t="s">
        <v>1765</v>
      </c>
      <c r="D688" s="207" t="s">
        <v>1766</v>
      </c>
      <c r="E688" s="207">
        <f t="shared" si="1"/>
        <v>0</v>
      </c>
    </row>
    <row r="689">
      <c r="A689" s="207" t="s">
        <v>1767</v>
      </c>
      <c r="B689" s="207" t="s">
        <v>108</v>
      </c>
      <c r="C689" s="207" t="s">
        <v>1768</v>
      </c>
      <c r="D689" s="207" t="s">
        <v>309</v>
      </c>
      <c r="E689" s="207">
        <f t="shared" si="1"/>
        <v>1</v>
      </c>
    </row>
    <row r="690">
      <c r="A690" s="207" t="s">
        <v>1769</v>
      </c>
      <c r="B690" s="207" t="s">
        <v>108</v>
      </c>
      <c r="C690" s="207" t="s">
        <v>1490</v>
      </c>
      <c r="D690" s="207" t="s">
        <v>309</v>
      </c>
      <c r="E690" s="207">
        <f t="shared" si="1"/>
        <v>1</v>
      </c>
    </row>
    <row r="691">
      <c r="A691" s="207" t="s">
        <v>1770</v>
      </c>
      <c r="B691" s="207" t="s">
        <v>108</v>
      </c>
      <c r="C691" s="207" t="s">
        <v>464</v>
      </c>
      <c r="D691" s="207" t="s">
        <v>963</v>
      </c>
      <c r="E691" s="207">
        <f t="shared" si="1"/>
        <v>0</v>
      </c>
    </row>
    <row r="692">
      <c r="A692" s="207" t="s">
        <v>1771</v>
      </c>
      <c r="B692" s="207" t="s">
        <v>108</v>
      </c>
      <c r="C692" s="207" t="s">
        <v>1493</v>
      </c>
      <c r="D692" s="207" t="s">
        <v>309</v>
      </c>
      <c r="E692" s="207">
        <f t="shared" si="1"/>
        <v>1</v>
      </c>
    </row>
    <row r="693">
      <c r="A693" s="207" t="s">
        <v>1772</v>
      </c>
      <c r="B693" s="207" t="s">
        <v>108</v>
      </c>
      <c r="C693" s="207" t="s">
        <v>728</v>
      </c>
      <c r="D693" s="207" t="s">
        <v>309</v>
      </c>
      <c r="E693" s="207">
        <f t="shared" si="1"/>
        <v>1</v>
      </c>
    </row>
    <row r="694">
      <c r="A694" s="207" t="s">
        <v>1773</v>
      </c>
      <c r="B694" s="207" t="s">
        <v>108</v>
      </c>
      <c r="C694" s="207" t="s">
        <v>1774</v>
      </c>
      <c r="D694" s="207" t="s">
        <v>963</v>
      </c>
      <c r="E694" s="207">
        <f t="shared" si="1"/>
        <v>0</v>
      </c>
    </row>
    <row r="695">
      <c r="A695" s="207" t="s">
        <v>1775</v>
      </c>
      <c r="B695" s="207" t="s">
        <v>108</v>
      </c>
      <c r="C695" s="207" t="s">
        <v>1776</v>
      </c>
      <c r="D695" s="207" t="s">
        <v>1257</v>
      </c>
      <c r="E695" s="207">
        <f t="shared" si="1"/>
        <v>0</v>
      </c>
    </row>
    <row r="696">
      <c r="A696" s="207" t="s">
        <v>1777</v>
      </c>
      <c r="B696" s="207" t="s">
        <v>108</v>
      </c>
      <c r="C696" s="207" t="s">
        <v>1778</v>
      </c>
      <c r="D696" s="207" t="s">
        <v>1394</v>
      </c>
      <c r="E696" s="207">
        <f t="shared" si="1"/>
        <v>0</v>
      </c>
    </row>
    <row r="697">
      <c r="A697" s="207" t="s">
        <v>1779</v>
      </c>
      <c r="B697" s="207" t="s">
        <v>108</v>
      </c>
      <c r="C697" s="207" t="s">
        <v>1780</v>
      </c>
      <c r="D697" s="207" t="s">
        <v>1781</v>
      </c>
      <c r="E697" s="207">
        <f t="shared" si="1"/>
        <v>0</v>
      </c>
    </row>
    <row r="698">
      <c r="A698" s="207" t="s">
        <v>1782</v>
      </c>
      <c r="B698" s="207" t="s">
        <v>108</v>
      </c>
      <c r="C698" s="207" t="s">
        <v>1783</v>
      </c>
      <c r="D698" s="207" t="s">
        <v>309</v>
      </c>
      <c r="E698" s="207">
        <f t="shared" si="1"/>
        <v>1</v>
      </c>
    </row>
    <row r="699">
      <c r="A699" s="207" t="s">
        <v>1784</v>
      </c>
      <c r="B699" s="207" t="s">
        <v>110</v>
      </c>
      <c r="C699" s="207" t="s">
        <v>883</v>
      </c>
      <c r="D699" s="207" t="s">
        <v>309</v>
      </c>
      <c r="E699" s="207">
        <f t="shared" si="1"/>
        <v>1</v>
      </c>
    </row>
    <row r="700">
      <c r="A700" s="207" t="s">
        <v>1785</v>
      </c>
      <c r="B700" s="207" t="s">
        <v>110</v>
      </c>
      <c r="C700" s="207" t="s">
        <v>1786</v>
      </c>
      <c r="D700" s="207" t="s">
        <v>375</v>
      </c>
      <c r="E700" s="207">
        <f t="shared" si="1"/>
        <v>0</v>
      </c>
    </row>
    <row r="701">
      <c r="A701" s="207" t="s">
        <v>1787</v>
      </c>
      <c r="B701" s="207" t="s">
        <v>110</v>
      </c>
      <c r="C701" s="207" t="s">
        <v>1788</v>
      </c>
      <c r="D701" s="207" t="s">
        <v>1542</v>
      </c>
      <c r="E701" s="207">
        <f t="shared" si="1"/>
        <v>0</v>
      </c>
    </row>
    <row r="702">
      <c r="A702" s="207" t="s">
        <v>1789</v>
      </c>
      <c r="B702" s="207" t="s">
        <v>110</v>
      </c>
      <c r="C702" s="207" t="s">
        <v>586</v>
      </c>
      <c r="D702" s="207" t="s">
        <v>309</v>
      </c>
      <c r="E702" s="207">
        <f t="shared" si="1"/>
        <v>1</v>
      </c>
    </row>
    <row r="703">
      <c r="A703" s="207" t="s">
        <v>1790</v>
      </c>
      <c r="B703" s="207" t="s">
        <v>110</v>
      </c>
      <c r="C703" s="207" t="s">
        <v>1791</v>
      </c>
      <c r="D703" s="207" t="s">
        <v>309</v>
      </c>
      <c r="E703" s="207">
        <f t="shared" si="1"/>
        <v>1</v>
      </c>
    </row>
    <row r="704">
      <c r="A704" s="207" t="s">
        <v>1792</v>
      </c>
      <c r="B704" s="207" t="s">
        <v>110</v>
      </c>
      <c r="C704" s="207" t="s">
        <v>589</v>
      </c>
      <c r="D704" s="207" t="s">
        <v>1793</v>
      </c>
      <c r="E704" s="207">
        <f t="shared" si="1"/>
        <v>0</v>
      </c>
    </row>
    <row r="705">
      <c r="A705" s="207" t="s">
        <v>1794</v>
      </c>
      <c r="B705" s="207" t="s">
        <v>110</v>
      </c>
      <c r="C705" s="207" t="s">
        <v>1615</v>
      </c>
      <c r="D705" s="207" t="s">
        <v>309</v>
      </c>
      <c r="E705" s="207">
        <f t="shared" si="1"/>
        <v>1</v>
      </c>
    </row>
    <row r="706">
      <c r="A706" s="207" t="s">
        <v>1795</v>
      </c>
      <c r="B706" s="207" t="s">
        <v>110</v>
      </c>
      <c r="C706" s="207" t="s">
        <v>594</v>
      </c>
      <c r="D706" s="207" t="s">
        <v>309</v>
      </c>
      <c r="E706" s="207">
        <f t="shared" si="1"/>
        <v>1</v>
      </c>
    </row>
    <row r="707">
      <c r="A707" s="207" t="s">
        <v>1796</v>
      </c>
      <c r="B707" s="207" t="s">
        <v>110</v>
      </c>
      <c r="C707" s="207" t="s">
        <v>1622</v>
      </c>
      <c r="D707" s="207" t="s">
        <v>1797</v>
      </c>
      <c r="E707" s="207">
        <f t="shared" si="1"/>
        <v>0</v>
      </c>
    </row>
    <row r="708">
      <c r="A708" s="207" t="s">
        <v>1798</v>
      </c>
      <c r="B708" s="207" t="s">
        <v>110</v>
      </c>
      <c r="C708" s="207" t="s">
        <v>598</v>
      </c>
      <c r="D708" s="207" t="s">
        <v>683</v>
      </c>
      <c r="E708" s="207">
        <f t="shared" si="1"/>
        <v>0</v>
      </c>
    </row>
    <row r="709">
      <c r="A709" s="207" t="s">
        <v>1799</v>
      </c>
      <c r="B709" s="207" t="s">
        <v>110</v>
      </c>
      <c r="C709" s="207" t="s">
        <v>334</v>
      </c>
      <c r="D709" s="207" t="s">
        <v>309</v>
      </c>
      <c r="E709" s="207">
        <f t="shared" si="1"/>
        <v>1</v>
      </c>
    </row>
    <row r="710">
      <c r="A710" s="207" t="s">
        <v>1800</v>
      </c>
      <c r="B710" s="207" t="s">
        <v>110</v>
      </c>
      <c r="C710" s="207" t="s">
        <v>1630</v>
      </c>
      <c r="D710" s="207" t="s">
        <v>866</v>
      </c>
      <c r="E710" s="207">
        <f t="shared" si="1"/>
        <v>0</v>
      </c>
    </row>
    <row r="711">
      <c r="A711" s="207" t="s">
        <v>1801</v>
      </c>
      <c r="B711" s="207" t="s">
        <v>110</v>
      </c>
      <c r="C711" s="207" t="s">
        <v>612</v>
      </c>
      <c r="D711" s="207" t="s">
        <v>309</v>
      </c>
      <c r="E711" s="207">
        <f t="shared" si="1"/>
        <v>1</v>
      </c>
    </row>
    <row r="712">
      <c r="A712" s="207" t="s">
        <v>1802</v>
      </c>
      <c r="B712" s="207" t="s">
        <v>110</v>
      </c>
      <c r="C712" s="207" t="s">
        <v>1803</v>
      </c>
      <c r="D712" s="207" t="s">
        <v>309</v>
      </c>
      <c r="E712" s="207">
        <f t="shared" si="1"/>
        <v>1</v>
      </c>
    </row>
    <row r="713">
      <c r="A713" s="207" t="s">
        <v>1804</v>
      </c>
      <c r="B713" s="207" t="s">
        <v>110</v>
      </c>
      <c r="C713" s="207" t="s">
        <v>1805</v>
      </c>
      <c r="D713" s="207" t="s">
        <v>765</v>
      </c>
      <c r="E713" s="207">
        <f t="shared" si="1"/>
        <v>0</v>
      </c>
    </row>
    <row r="714">
      <c r="A714" s="207" t="s">
        <v>1806</v>
      </c>
      <c r="B714" s="207" t="s">
        <v>110</v>
      </c>
      <c r="C714" s="207" t="s">
        <v>1282</v>
      </c>
      <c r="D714" s="207" t="s">
        <v>509</v>
      </c>
      <c r="E714" s="207">
        <f t="shared" si="1"/>
        <v>0</v>
      </c>
    </row>
    <row r="715">
      <c r="A715" s="207" t="s">
        <v>1807</v>
      </c>
      <c r="B715" s="207" t="s">
        <v>110</v>
      </c>
      <c r="C715" s="207" t="s">
        <v>1808</v>
      </c>
      <c r="D715" s="207" t="s">
        <v>637</v>
      </c>
      <c r="E715" s="207">
        <f t="shared" si="1"/>
        <v>0</v>
      </c>
    </row>
    <row r="716">
      <c r="A716" s="207" t="s">
        <v>1809</v>
      </c>
      <c r="B716" s="207" t="s">
        <v>110</v>
      </c>
      <c r="C716" s="207" t="s">
        <v>1810</v>
      </c>
      <c r="D716" s="207" t="s">
        <v>1044</v>
      </c>
      <c r="E716" s="207">
        <f t="shared" si="1"/>
        <v>0</v>
      </c>
    </row>
    <row r="717">
      <c r="A717" s="207" t="s">
        <v>1811</v>
      </c>
      <c r="B717" s="207" t="s">
        <v>110</v>
      </c>
      <c r="C717" s="207" t="s">
        <v>1812</v>
      </c>
      <c r="D717" s="207" t="s">
        <v>926</v>
      </c>
      <c r="E717" s="207">
        <f t="shared" si="1"/>
        <v>0</v>
      </c>
    </row>
    <row r="718">
      <c r="A718" s="207" t="s">
        <v>1813</v>
      </c>
      <c r="B718" s="207" t="s">
        <v>110</v>
      </c>
      <c r="C718" s="207" t="s">
        <v>1814</v>
      </c>
      <c r="D718" s="207" t="s">
        <v>1815</v>
      </c>
      <c r="E718" s="207">
        <f t="shared" si="1"/>
        <v>0</v>
      </c>
    </row>
    <row r="719">
      <c r="A719" s="207" t="s">
        <v>1816</v>
      </c>
      <c r="B719" s="207" t="s">
        <v>110</v>
      </c>
      <c r="C719" s="207" t="s">
        <v>374</v>
      </c>
      <c r="D719" s="207" t="s">
        <v>634</v>
      </c>
      <c r="E719" s="207">
        <f t="shared" si="1"/>
        <v>0</v>
      </c>
    </row>
    <row r="720">
      <c r="A720" s="207" t="s">
        <v>1817</v>
      </c>
      <c r="B720" s="207" t="s">
        <v>110</v>
      </c>
      <c r="C720" s="207" t="s">
        <v>1312</v>
      </c>
      <c r="D720" s="207" t="s">
        <v>1631</v>
      </c>
      <c r="E720" s="207">
        <f t="shared" si="1"/>
        <v>0</v>
      </c>
    </row>
    <row r="721">
      <c r="A721" s="207" t="s">
        <v>1818</v>
      </c>
      <c r="B721" s="207" t="s">
        <v>110</v>
      </c>
      <c r="C721" s="207" t="s">
        <v>1819</v>
      </c>
      <c r="D721" s="207" t="s">
        <v>309</v>
      </c>
      <c r="E721" s="207">
        <f t="shared" si="1"/>
        <v>1</v>
      </c>
    </row>
    <row r="722">
      <c r="A722" s="207" t="s">
        <v>1820</v>
      </c>
      <c r="B722" s="207" t="s">
        <v>110</v>
      </c>
      <c r="C722" s="207" t="s">
        <v>377</v>
      </c>
      <c r="D722" s="207" t="s">
        <v>1821</v>
      </c>
      <c r="E722" s="207">
        <f t="shared" si="1"/>
        <v>0</v>
      </c>
    </row>
    <row r="723">
      <c r="A723" s="207" t="s">
        <v>1822</v>
      </c>
      <c r="B723" s="207" t="s">
        <v>110</v>
      </c>
      <c r="C723" s="207" t="s">
        <v>627</v>
      </c>
      <c r="D723" s="207" t="s">
        <v>1375</v>
      </c>
      <c r="E723" s="207">
        <f t="shared" si="1"/>
        <v>0</v>
      </c>
    </row>
    <row r="724">
      <c r="A724" s="207" t="s">
        <v>1823</v>
      </c>
      <c r="B724" s="207" t="s">
        <v>110</v>
      </c>
      <c r="C724" s="207" t="s">
        <v>1824</v>
      </c>
      <c r="D724" s="207" t="s">
        <v>309</v>
      </c>
      <c r="E724" s="207">
        <f t="shared" si="1"/>
        <v>1</v>
      </c>
    </row>
    <row r="725">
      <c r="A725" s="207" t="s">
        <v>1825</v>
      </c>
      <c r="B725" s="207" t="s">
        <v>110</v>
      </c>
      <c r="C725" s="207" t="s">
        <v>632</v>
      </c>
      <c r="D725" s="207" t="s">
        <v>1303</v>
      </c>
      <c r="E725" s="207">
        <f t="shared" si="1"/>
        <v>0</v>
      </c>
    </row>
    <row r="726">
      <c r="A726" s="207" t="s">
        <v>1826</v>
      </c>
      <c r="B726" s="207" t="s">
        <v>110</v>
      </c>
      <c r="C726" s="207" t="s">
        <v>381</v>
      </c>
      <c r="D726" s="207" t="s">
        <v>1691</v>
      </c>
      <c r="E726" s="207">
        <f t="shared" si="1"/>
        <v>0</v>
      </c>
    </row>
    <row r="727">
      <c r="A727" s="207" t="s">
        <v>1827</v>
      </c>
      <c r="B727" s="207" t="s">
        <v>110</v>
      </c>
      <c r="C727" s="207" t="s">
        <v>1105</v>
      </c>
      <c r="D727" s="207" t="s">
        <v>1828</v>
      </c>
      <c r="E727" s="207">
        <f t="shared" si="1"/>
        <v>0</v>
      </c>
    </row>
    <row r="728">
      <c r="A728" s="207" t="s">
        <v>1829</v>
      </c>
      <c r="B728" s="207" t="s">
        <v>110</v>
      </c>
      <c r="C728" s="207" t="s">
        <v>1341</v>
      </c>
      <c r="D728" s="207" t="s">
        <v>1830</v>
      </c>
      <c r="E728" s="207">
        <f t="shared" si="1"/>
        <v>0</v>
      </c>
    </row>
    <row r="729">
      <c r="A729" s="207" t="s">
        <v>1831</v>
      </c>
      <c r="B729" s="207" t="s">
        <v>110</v>
      </c>
      <c r="C729" s="207" t="s">
        <v>1832</v>
      </c>
      <c r="D729" s="207" t="s">
        <v>309</v>
      </c>
      <c r="E729" s="207">
        <f t="shared" si="1"/>
        <v>1</v>
      </c>
    </row>
    <row r="730">
      <c r="A730" s="207" t="s">
        <v>1833</v>
      </c>
      <c r="B730" s="207" t="s">
        <v>110</v>
      </c>
      <c r="C730" s="207" t="s">
        <v>1834</v>
      </c>
      <c r="D730" s="207" t="s">
        <v>1144</v>
      </c>
      <c r="E730" s="207">
        <f t="shared" si="1"/>
        <v>0</v>
      </c>
    </row>
    <row r="731">
      <c r="A731" s="207" t="s">
        <v>1835</v>
      </c>
      <c r="B731" s="207" t="s">
        <v>110</v>
      </c>
      <c r="C731" s="207" t="s">
        <v>385</v>
      </c>
      <c r="D731" s="207" t="s">
        <v>309</v>
      </c>
      <c r="E731" s="207">
        <f t="shared" si="1"/>
        <v>1</v>
      </c>
    </row>
    <row r="732">
      <c r="A732" s="207" t="s">
        <v>1836</v>
      </c>
      <c r="B732" s="207" t="s">
        <v>110</v>
      </c>
      <c r="C732" s="207" t="s">
        <v>641</v>
      </c>
      <c r="D732" s="207" t="s">
        <v>1837</v>
      </c>
      <c r="E732" s="207">
        <f t="shared" si="1"/>
        <v>0</v>
      </c>
    </row>
    <row r="733">
      <c r="A733" s="207" t="s">
        <v>1838</v>
      </c>
      <c r="B733" s="207" t="s">
        <v>110</v>
      </c>
      <c r="C733" s="207" t="s">
        <v>1839</v>
      </c>
      <c r="D733" s="207" t="s">
        <v>740</v>
      </c>
      <c r="E733" s="207">
        <f t="shared" si="1"/>
        <v>0</v>
      </c>
    </row>
    <row r="734">
      <c r="A734" s="207" t="s">
        <v>1840</v>
      </c>
      <c r="B734" s="207" t="s">
        <v>110</v>
      </c>
      <c r="C734" s="207" t="s">
        <v>390</v>
      </c>
      <c r="D734" s="207" t="s">
        <v>1038</v>
      </c>
      <c r="E734" s="207">
        <f t="shared" si="1"/>
        <v>0</v>
      </c>
    </row>
    <row r="735">
      <c r="A735" s="207" t="s">
        <v>1841</v>
      </c>
      <c r="B735" s="207" t="s">
        <v>110</v>
      </c>
      <c r="C735" s="207" t="s">
        <v>1358</v>
      </c>
      <c r="D735" s="207" t="s">
        <v>309</v>
      </c>
      <c r="E735" s="207">
        <f t="shared" si="1"/>
        <v>1</v>
      </c>
    </row>
    <row r="736">
      <c r="A736" s="207" t="s">
        <v>1842</v>
      </c>
      <c r="B736" s="207" t="s">
        <v>110</v>
      </c>
      <c r="C736" s="207" t="s">
        <v>1843</v>
      </c>
      <c r="D736" s="207" t="s">
        <v>309</v>
      </c>
      <c r="E736" s="207">
        <f t="shared" si="1"/>
        <v>1</v>
      </c>
    </row>
    <row r="737">
      <c r="A737" s="207" t="s">
        <v>1844</v>
      </c>
      <c r="B737" s="207" t="s">
        <v>110</v>
      </c>
      <c r="C737" s="207" t="s">
        <v>393</v>
      </c>
      <c r="D737" s="207" t="s">
        <v>576</v>
      </c>
      <c r="E737" s="207">
        <f t="shared" si="1"/>
        <v>0</v>
      </c>
    </row>
    <row r="738">
      <c r="A738" s="207" t="s">
        <v>1845</v>
      </c>
      <c r="B738" s="207" t="s">
        <v>110</v>
      </c>
      <c r="C738" s="207" t="s">
        <v>1846</v>
      </c>
      <c r="D738" s="207" t="s">
        <v>309</v>
      </c>
      <c r="E738" s="207">
        <f t="shared" si="1"/>
        <v>1</v>
      </c>
    </row>
    <row r="739">
      <c r="A739" s="207" t="s">
        <v>1847</v>
      </c>
      <c r="B739" s="207" t="s">
        <v>110</v>
      </c>
      <c r="C739" s="207" t="s">
        <v>652</v>
      </c>
      <c r="D739" s="207" t="s">
        <v>1848</v>
      </c>
      <c r="E739" s="207">
        <f t="shared" si="1"/>
        <v>0</v>
      </c>
    </row>
    <row r="740">
      <c r="A740" s="207" t="s">
        <v>1849</v>
      </c>
      <c r="B740" s="207" t="s">
        <v>110</v>
      </c>
      <c r="C740" s="207" t="s">
        <v>1690</v>
      </c>
      <c r="D740" s="207" t="s">
        <v>556</v>
      </c>
      <c r="E740" s="207">
        <f t="shared" si="1"/>
        <v>0</v>
      </c>
    </row>
    <row r="741">
      <c r="A741" s="207" t="s">
        <v>1850</v>
      </c>
      <c r="B741" s="207" t="s">
        <v>110</v>
      </c>
      <c r="C741" s="207" t="s">
        <v>1851</v>
      </c>
      <c r="D741" s="207" t="s">
        <v>1684</v>
      </c>
      <c r="E741" s="207">
        <f t="shared" si="1"/>
        <v>0</v>
      </c>
    </row>
    <row r="742">
      <c r="A742" s="207" t="s">
        <v>1852</v>
      </c>
      <c r="B742" s="207" t="s">
        <v>110</v>
      </c>
      <c r="C742" s="207" t="s">
        <v>1853</v>
      </c>
      <c r="D742" s="207" t="s">
        <v>1154</v>
      </c>
      <c r="E742" s="207">
        <f t="shared" si="1"/>
        <v>0</v>
      </c>
    </row>
    <row r="743">
      <c r="A743" s="207" t="s">
        <v>1854</v>
      </c>
      <c r="B743" s="207" t="s">
        <v>110</v>
      </c>
      <c r="C743" s="207" t="s">
        <v>776</v>
      </c>
      <c r="D743" s="207" t="s">
        <v>1317</v>
      </c>
      <c r="E743" s="207">
        <f t="shared" si="1"/>
        <v>0</v>
      </c>
    </row>
    <row r="744">
      <c r="A744" s="207" t="s">
        <v>1855</v>
      </c>
      <c r="B744" s="207" t="s">
        <v>110</v>
      </c>
      <c r="C744" s="207" t="s">
        <v>1856</v>
      </c>
      <c r="D744" s="207" t="s">
        <v>355</v>
      </c>
      <c r="E744" s="207">
        <f t="shared" si="1"/>
        <v>0</v>
      </c>
    </row>
    <row r="745">
      <c r="A745" s="207" t="s">
        <v>1857</v>
      </c>
      <c r="B745" s="207" t="s">
        <v>110</v>
      </c>
      <c r="C745" s="207" t="s">
        <v>401</v>
      </c>
      <c r="D745" s="207" t="s">
        <v>309</v>
      </c>
      <c r="E745" s="207">
        <f t="shared" si="1"/>
        <v>1</v>
      </c>
    </row>
    <row r="746">
      <c r="A746" s="207" t="s">
        <v>1858</v>
      </c>
      <c r="B746" s="207" t="s">
        <v>110</v>
      </c>
      <c r="C746" s="207" t="s">
        <v>414</v>
      </c>
      <c r="D746" s="207" t="s">
        <v>1210</v>
      </c>
      <c r="E746" s="207">
        <f t="shared" si="1"/>
        <v>0</v>
      </c>
    </row>
    <row r="747">
      <c r="A747" s="207" t="s">
        <v>1859</v>
      </c>
      <c r="B747" s="207" t="s">
        <v>110</v>
      </c>
      <c r="C747" s="207" t="s">
        <v>419</v>
      </c>
      <c r="D747" s="207" t="s">
        <v>1860</v>
      </c>
      <c r="E747" s="207">
        <f t="shared" si="1"/>
        <v>0</v>
      </c>
    </row>
    <row r="748">
      <c r="A748" s="207" t="s">
        <v>1861</v>
      </c>
      <c r="B748" s="207" t="s">
        <v>110</v>
      </c>
      <c r="C748" s="207" t="s">
        <v>421</v>
      </c>
      <c r="D748" s="207" t="s">
        <v>1862</v>
      </c>
      <c r="E748" s="207">
        <f t="shared" si="1"/>
        <v>0</v>
      </c>
    </row>
    <row r="749">
      <c r="A749" s="207" t="s">
        <v>1863</v>
      </c>
      <c r="B749" s="207" t="s">
        <v>110</v>
      </c>
      <c r="C749" s="207" t="s">
        <v>1143</v>
      </c>
      <c r="D749" s="207" t="s">
        <v>309</v>
      </c>
      <c r="E749" s="207">
        <f t="shared" si="1"/>
        <v>1</v>
      </c>
    </row>
    <row r="750">
      <c r="A750" s="207" t="s">
        <v>1864</v>
      </c>
      <c r="B750" s="207" t="s">
        <v>110</v>
      </c>
      <c r="C750" s="207" t="s">
        <v>1865</v>
      </c>
      <c r="D750" s="207" t="s">
        <v>1866</v>
      </c>
      <c r="E750" s="207">
        <f t="shared" si="1"/>
        <v>0</v>
      </c>
    </row>
    <row r="751">
      <c r="A751" s="207" t="s">
        <v>1867</v>
      </c>
      <c r="B751" s="207" t="s">
        <v>110</v>
      </c>
      <c r="C751" s="207" t="s">
        <v>426</v>
      </c>
      <c r="D751" s="207" t="s">
        <v>858</v>
      </c>
      <c r="E751" s="207">
        <f t="shared" si="1"/>
        <v>0</v>
      </c>
    </row>
    <row r="752">
      <c r="A752" s="207" t="s">
        <v>1868</v>
      </c>
      <c r="B752" s="207" t="s">
        <v>110</v>
      </c>
      <c r="C752" s="207" t="s">
        <v>428</v>
      </c>
      <c r="D752" s="207" t="s">
        <v>1171</v>
      </c>
      <c r="E752" s="207">
        <f t="shared" si="1"/>
        <v>0</v>
      </c>
    </row>
    <row r="753">
      <c r="A753" s="207" t="s">
        <v>1869</v>
      </c>
      <c r="B753" s="207" t="s">
        <v>110</v>
      </c>
      <c r="C753" s="207" t="s">
        <v>431</v>
      </c>
      <c r="D753" s="207" t="s">
        <v>309</v>
      </c>
      <c r="E753" s="207">
        <f t="shared" si="1"/>
        <v>1</v>
      </c>
    </row>
    <row r="754">
      <c r="A754" s="207" t="s">
        <v>1870</v>
      </c>
      <c r="B754" s="207" t="s">
        <v>110</v>
      </c>
      <c r="C754" s="207" t="s">
        <v>679</v>
      </c>
      <c r="D754" s="207" t="s">
        <v>309</v>
      </c>
      <c r="E754" s="207">
        <f t="shared" si="1"/>
        <v>1</v>
      </c>
    </row>
    <row r="755">
      <c r="A755" s="207" t="s">
        <v>1871</v>
      </c>
      <c r="B755" s="207" t="s">
        <v>110</v>
      </c>
      <c r="C755" s="207" t="s">
        <v>1872</v>
      </c>
      <c r="D755" s="207" t="s">
        <v>1534</v>
      </c>
      <c r="E755" s="207">
        <f t="shared" si="1"/>
        <v>0</v>
      </c>
    </row>
    <row r="756">
      <c r="A756" s="207" t="s">
        <v>1873</v>
      </c>
      <c r="B756" s="207" t="s">
        <v>110</v>
      </c>
      <c r="C756" s="207" t="s">
        <v>1874</v>
      </c>
      <c r="D756" s="207" t="s">
        <v>309</v>
      </c>
      <c r="E756" s="207">
        <f t="shared" si="1"/>
        <v>1</v>
      </c>
    </row>
    <row r="757">
      <c r="A757" s="207" t="s">
        <v>1875</v>
      </c>
      <c r="B757" s="207" t="s">
        <v>110</v>
      </c>
      <c r="C757" s="207" t="s">
        <v>808</v>
      </c>
      <c r="D757" s="207" t="s">
        <v>309</v>
      </c>
      <c r="E757" s="207">
        <f t="shared" si="1"/>
        <v>1</v>
      </c>
    </row>
    <row r="758">
      <c r="A758" s="207" t="s">
        <v>1876</v>
      </c>
      <c r="B758" s="207" t="s">
        <v>110</v>
      </c>
      <c r="C758" s="207" t="s">
        <v>1877</v>
      </c>
      <c r="D758" s="207" t="s">
        <v>309</v>
      </c>
      <c r="E758" s="207">
        <f t="shared" si="1"/>
        <v>1</v>
      </c>
    </row>
    <row r="759">
      <c r="A759" s="207" t="s">
        <v>1878</v>
      </c>
      <c r="B759" s="207" t="s">
        <v>110</v>
      </c>
      <c r="C759" s="207" t="s">
        <v>1879</v>
      </c>
      <c r="D759" s="207" t="s">
        <v>986</v>
      </c>
      <c r="E759" s="207">
        <f t="shared" si="1"/>
        <v>0</v>
      </c>
    </row>
    <row r="760">
      <c r="A760" s="207" t="s">
        <v>1880</v>
      </c>
      <c r="B760" s="207" t="s">
        <v>110</v>
      </c>
      <c r="C760" s="207" t="s">
        <v>434</v>
      </c>
      <c r="D760" s="207" t="s">
        <v>478</v>
      </c>
      <c r="E760" s="207">
        <f t="shared" si="1"/>
        <v>0</v>
      </c>
    </row>
    <row r="761">
      <c r="A761" s="207" t="s">
        <v>1881</v>
      </c>
      <c r="B761" s="207" t="s">
        <v>110</v>
      </c>
      <c r="C761" s="207" t="s">
        <v>438</v>
      </c>
      <c r="D761" s="207" t="s">
        <v>309</v>
      </c>
      <c r="E761" s="207">
        <f t="shared" si="1"/>
        <v>1</v>
      </c>
    </row>
    <row r="762">
      <c r="A762" s="207" t="s">
        <v>1882</v>
      </c>
      <c r="B762" s="207" t="s">
        <v>110</v>
      </c>
      <c r="C762" s="207" t="s">
        <v>1883</v>
      </c>
      <c r="D762" s="207" t="s">
        <v>584</v>
      </c>
      <c r="E762" s="207">
        <f t="shared" si="1"/>
        <v>0</v>
      </c>
    </row>
    <row r="763">
      <c r="A763" s="207" t="s">
        <v>1884</v>
      </c>
      <c r="B763" s="207" t="s">
        <v>110</v>
      </c>
      <c r="C763" s="207" t="s">
        <v>1885</v>
      </c>
      <c r="D763" s="207" t="s">
        <v>309</v>
      </c>
      <c r="E763" s="207">
        <f t="shared" si="1"/>
        <v>1</v>
      </c>
    </row>
    <row r="764">
      <c r="A764" s="207" t="s">
        <v>1886</v>
      </c>
      <c r="B764" s="207" t="s">
        <v>110</v>
      </c>
      <c r="C764" s="207" t="s">
        <v>699</v>
      </c>
      <c r="D764" s="207" t="s">
        <v>309</v>
      </c>
      <c r="E764" s="207">
        <f t="shared" si="1"/>
        <v>1</v>
      </c>
    </row>
    <row r="765">
      <c r="A765" s="207" t="s">
        <v>1887</v>
      </c>
      <c r="B765" s="207" t="s">
        <v>110</v>
      </c>
      <c r="C765" s="207" t="s">
        <v>1170</v>
      </c>
      <c r="D765" s="207" t="s">
        <v>309</v>
      </c>
      <c r="E765" s="207">
        <f t="shared" si="1"/>
        <v>1</v>
      </c>
    </row>
    <row r="766">
      <c r="A766" s="207" t="s">
        <v>1888</v>
      </c>
      <c r="B766" s="207" t="s">
        <v>110</v>
      </c>
      <c r="C766" s="207" t="s">
        <v>440</v>
      </c>
      <c r="D766" s="207" t="s">
        <v>683</v>
      </c>
      <c r="E766" s="207">
        <f t="shared" si="1"/>
        <v>0</v>
      </c>
    </row>
    <row r="767">
      <c r="A767" s="207" t="s">
        <v>1889</v>
      </c>
      <c r="B767" s="207" t="s">
        <v>110</v>
      </c>
      <c r="C767" s="207" t="s">
        <v>1890</v>
      </c>
      <c r="D767" s="207" t="s">
        <v>309</v>
      </c>
      <c r="E767" s="207">
        <f t="shared" si="1"/>
        <v>1</v>
      </c>
    </row>
    <row r="768">
      <c r="A768" s="207" t="s">
        <v>1891</v>
      </c>
      <c r="B768" s="207" t="s">
        <v>110</v>
      </c>
      <c r="C768" s="207" t="s">
        <v>1892</v>
      </c>
      <c r="D768" s="207" t="s">
        <v>309</v>
      </c>
      <c r="E768" s="207">
        <f t="shared" si="1"/>
        <v>1</v>
      </c>
    </row>
    <row r="769">
      <c r="A769" s="207" t="s">
        <v>1893</v>
      </c>
      <c r="B769" s="207" t="s">
        <v>110</v>
      </c>
      <c r="C769" s="207" t="s">
        <v>1894</v>
      </c>
      <c r="D769" s="207" t="s">
        <v>462</v>
      </c>
      <c r="E769" s="207">
        <f t="shared" si="1"/>
        <v>0</v>
      </c>
    </row>
    <row r="770">
      <c r="A770" s="207" t="s">
        <v>1895</v>
      </c>
      <c r="B770" s="207" t="s">
        <v>110</v>
      </c>
      <c r="C770" s="207" t="s">
        <v>709</v>
      </c>
      <c r="D770" s="207" t="s">
        <v>683</v>
      </c>
      <c r="E770" s="207">
        <f t="shared" si="1"/>
        <v>0</v>
      </c>
    </row>
    <row r="771">
      <c r="A771" s="207" t="s">
        <v>1896</v>
      </c>
      <c r="B771" s="207" t="s">
        <v>110</v>
      </c>
      <c r="C771" s="207" t="s">
        <v>447</v>
      </c>
      <c r="D771" s="207" t="s">
        <v>1303</v>
      </c>
      <c r="E771" s="207">
        <f t="shared" si="1"/>
        <v>0</v>
      </c>
    </row>
    <row r="772">
      <c r="A772" s="207" t="s">
        <v>1897</v>
      </c>
      <c r="B772" s="207" t="s">
        <v>110</v>
      </c>
      <c r="C772" s="207" t="s">
        <v>1898</v>
      </c>
      <c r="D772" s="207" t="s">
        <v>309</v>
      </c>
      <c r="E772" s="207">
        <f t="shared" si="1"/>
        <v>1</v>
      </c>
    </row>
    <row r="773">
      <c r="A773" s="207" t="s">
        <v>1899</v>
      </c>
      <c r="B773" s="207" t="s">
        <v>110</v>
      </c>
      <c r="C773" s="207" t="s">
        <v>1900</v>
      </c>
      <c r="D773" s="207" t="s">
        <v>309</v>
      </c>
      <c r="E773" s="207">
        <f t="shared" si="1"/>
        <v>1</v>
      </c>
    </row>
    <row r="774">
      <c r="A774" s="207" t="s">
        <v>1901</v>
      </c>
      <c r="B774" s="207" t="s">
        <v>110</v>
      </c>
      <c r="C774" s="207" t="s">
        <v>1902</v>
      </c>
      <c r="D774" s="207" t="s">
        <v>630</v>
      </c>
      <c r="E774" s="207">
        <f t="shared" si="1"/>
        <v>0</v>
      </c>
    </row>
    <row r="775">
      <c r="A775" s="207" t="s">
        <v>1903</v>
      </c>
      <c r="B775" s="207" t="s">
        <v>110</v>
      </c>
      <c r="C775" s="207" t="s">
        <v>1904</v>
      </c>
      <c r="D775" s="207" t="s">
        <v>309</v>
      </c>
      <c r="E775" s="207">
        <f t="shared" si="1"/>
        <v>1</v>
      </c>
    </row>
    <row r="776">
      <c r="A776" s="207" t="s">
        <v>1905</v>
      </c>
      <c r="B776" s="207" t="s">
        <v>110</v>
      </c>
      <c r="C776" s="207" t="s">
        <v>1906</v>
      </c>
      <c r="D776" s="207" t="s">
        <v>309</v>
      </c>
      <c r="E776" s="207">
        <f t="shared" si="1"/>
        <v>1</v>
      </c>
    </row>
    <row r="777">
      <c r="A777" s="207" t="s">
        <v>1907</v>
      </c>
      <c r="B777" s="207" t="s">
        <v>110</v>
      </c>
      <c r="C777" s="207" t="s">
        <v>1908</v>
      </c>
      <c r="D777" s="207" t="s">
        <v>1356</v>
      </c>
      <c r="E777" s="207">
        <f t="shared" si="1"/>
        <v>0</v>
      </c>
    </row>
    <row r="778">
      <c r="A778" s="207" t="s">
        <v>1909</v>
      </c>
      <c r="B778" s="207" t="s">
        <v>110</v>
      </c>
      <c r="C778" s="207" t="s">
        <v>1910</v>
      </c>
      <c r="D778" s="207" t="s">
        <v>309</v>
      </c>
      <c r="E778" s="207">
        <f t="shared" si="1"/>
        <v>1</v>
      </c>
    </row>
    <row r="779">
      <c r="A779" s="207" t="s">
        <v>1911</v>
      </c>
      <c r="B779" s="207" t="s">
        <v>110</v>
      </c>
      <c r="C779" s="207" t="s">
        <v>722</v>
      </c>
      <c r="D779" s="207" t="s">
        <v>1912</v>
      </c>
      <c r="E779" s="207">
        <f t="shared" si="1"/>
        <v>0</v>
      </c>
    </row>
    <row r="780">
      <c r="A780" s="207" t="s">
        <v>1913</v>
      </c>
      <c r="B780" s="207" t="s">
        <v>110</v>
      </c>
      <c r="C780" s="207" t="s">
        <v>1914</v>
      </c>
      <c r="D780" s="207" t="s">
        <v>1915</v>
      </c>
      <c r="E780" s="207">
        <f t="shared" si="1"/>
        <v>0</v>
      </c>
    </row>
    <row r="781">
      <c r="A781" s="207" t="s">
        <v>1916</v>
      </c>
      <c r="B781" s="207" t="s">
        <v>110</v>
      </c>
      <c r="C781" s="207" t="s">
        <v>1917</v>
      </c>
      <c r="D781" s="207" t="s">
        <v>1128</v>
      </c>
      <c r="E781" s="207">
        <f t="shared" si="1"/>
        <v>0</v>
      </c>
    </row>
    <row r="782">
      <c r="A782" s="207" t="s">
        <v>1918</v>
      </c>
      <c r="B782" s="207" t="s">
        <v>110</v>
      </c>
      <c r="C782" s="207" t="s">
        <v>1919</v>
      </c>
      <c r="D782" s="207" t="s">
        <v>624</v>
      </c>
      <c r="E782" s="207">
        <f t="shared" si="1"/>
        <v>0</v>
      </c>
    </row>
    <row r="783">
      <c r="A783" s="207" t="s">
        <v>1920</v>
      </c>
      <c r="B783" s="207" t="s">
        <v>110</v>
      </c>
      <c r="C783" s="207" t="s">
        <v>1768</v>
      </c>
      <c r="D783" s="207" t="s">
        <v>309</v>
      </c>
      <c r="E783" s="207">
        <f t="shared" si="1"/>
        <v>1</v>
      </c>
    </row>
    <row r="784">
      <c r="A784" s="207" t="s">
        <v>1921</v>
      </c>
      <c r="B784" s="207" t="s">
        <v>110</v>
      </c>
      <c r="C784" s="207" t="s">
        <v>1490</v>
      </c>
      <c r="D784" s="207" t="s">
        <v>309</v>
      </c>
      <c r="E784" s="207">
        <f t="shared" si="1"/>
        <v>1</v>
      </c>
    </row>
    <row r="785">
      <c r="A785" s="207" t="s">
        <v>1922</v>
      </c>
      <c r="B785" s="207" t="s">
        <v>110</v>
      </c>
      <c r="C785" s="207" t="s">
        <v>1923</v>
      </c>
      <c r="D785" s="207" t="s">
        <v>1924</v>
      </c>
      <c r="E785" s="207">
        <f t="shared" si="1"/>
        <v>0</v>
      </c>
    </row>
    <row r="786">
      <c r="A786" s="207" t="s">
        <v>1925</v>
      </c>
      <c r="B786" s="207" t="s">
        <v>110</v>
      </c>
      <c r="C786" s="207" t="s">
        <v>464</v>
      </c>
      <c r="D786" s="207" t="s">
        <v>309</v>
      </c>
      <c r="E786" s="207">
        <f t="shared" si="1"/>
        <v>1</v>
      </c>
    </row>
    <row r="787">
      <c r="A787" s="207" t="s">
        <v>1926</v>
      </c>
      <c r="B787" s="207" t="s">
        <v>110</v>
      </c>
      <c r="C787" s="207" t="s">
        <v>1493</v>
      </c>
      <c r="D787" s="207" t="s">
        <v>1303</v>
      </c>
      <c r="E787" s="207">
        <f t="shared" si="1"/>
        <v>0</v>
      </c>
    </row>
    <row r="788">
      <c r="A788" s="207" t="s">
        <v>1927</v>
      </c>
      <c r="B788" s="207" t="s">
        <v>110</v>
      </c>
      <c r="C788" s="207" t="s">
        <v>1928</v>
      </c>
      <c r="D788" s="207" t="s">
        <v>309</v>
      </c>
      <c r="E788" s="207">
        <f t="shared" si="1"/>
        <v>1</v>
      </c>
    </row>
    <row r="789">
      <c r="A789" s="207" t="s">
        <v>1929</v>
      </c>
      <c r="B789" s="207" t="s">
        <v>110</v>
      </c>
      <c r="C789" s="207" t="s">
        <v>728</v>
      </c>
      <c r="D789" s="207" t="s">
        <v>309</v>
      </c>
      <c r="E789" s="207">
        <f t="shared" si="1"/>
        <v>1</v>
      </c>
    </row>
    <row r="790">
      <c r="A790" s="207" t="s">
        <v>1930</v>
      </c>
      <c r="B790" s="207" t="s">
        <v>110</v>
      </c>
      <c r="C790" s="207" t="s">
        <v>1931</v>
      </c>
      <c r="D790" s="207" t="s">
        <v>324</v>
      </c>
      <c r="E790" s="207">
        <f t="shared" si="1"/>
        <v>0</v>
      </c>
    </row>
    <row r="791">
      <c r="A791" s="207" t="s">
        <v>1932</v>
      </c>
      <c r="B791" s="207" t="s">
        <v>112</v>
      </c>
      <c r="C791" s="207" t="s">
        <v>1933</v>
      </c>
      <c r="D791" s="207" t="s">
        <v>309</v>
      </c>
      <c r="E791" s="207">
        <f t="shared" si="1"/>
        <v>1</v>
      </c>
    </row>
    <row r="792">
      <c r="A792" s="207" t="s">
        <v>1934</v>
      </c>
      <c r="B792" s="207" t="s">
        <v>112</v>
      </c>
      <c r="C792" s="207" t="s">
        <v>883</v>
      </c>
      <c r="D792" s="207" t="s">
        <v>309</v>
      </c>
      <c r="E792" s="207">
        <f t="shared" si="1"/>
        <v>1</v>
      </c>
    </row>
    <row r="793">
      <c r="A793" s="207" t="s">
        <v>1935</v>
      </c>
      <c r="B793" s="207" t="s">
        <v>112</v>
      </c>
      <c r="C793" s="207" t="s">
        <v>1936</v>
      </c>
      <c r="D793" s="207" t="s">
        <v>309</v>
      </c>
      <c r="E793" s="207">
        <f t="shared" si="1"/>
        <v>1</v>
      </c>
    </row>
    <row r="794">
      <c r="A794" s="207" t="s">
        <v>1937</v>
      </c>
      <c r="B794" s="207" t="s">
        <v>112</v>
      </c>
      <c r="C794" s="207" t="s">
        <v>1938</v>
      </c>
      <c r="D794" s="207" t="s">
        <v>309</v>
      </c>
      <c r="E794" s="207">
        <f t="shared" si="1"/>
        <v>1</v>
      </c>
    </row>
    <row r="795">
      <c r="A795" s="207" t="s">
        <v>1939</v>
      </c>
      <c r="B795" s="207" t="s">
        <v>112</v>
      </c>
      <c r="C795" s="207" t="s">
        <v>1940</v>
      </c>
      <c r="D795" s="207" t="s">
        <v>309</v>
      </c>
      <c r="E795" s="207">
        <f t="shared" si="1"/>
        <v>1</v>
      </c>
    </row>
    <row r="796">
      <c r="A796" s="207" t="s">
        <v>1941</v>
      </c>
      <c r="B796" s="207" t="s">
        <v>112</v>
      </c>
      <c r="C796" s="207" t="s">
        <v>586</v>
      </c>
      <c r="D796" s="207" t="s">
        <v>309</v>
      </c>
      <c r="E796" s="207">
        <f t="shared" si="1"/>
        <v>1</v>
      </c>
    </row>
    <row r="797">
      <c r="A797" s="207" t="s">
        <v>1942</v>
      </c>
      <c r="B797" s="207" t="s">
        <v>112</v>
      </c>
      <c r="C797" s="207" t="s">
        <v>1943</v>
      </c>
      <c r="D797" s="207" t="s">
        <v>1038</v>
      </c>
      <c r="E797" s="207">
        <f t="shared" si="1"/>
        <v>0</v>
      </c>
    </row>
    <row r="798">
      <c r="A798" s="207" t="s">
        <v>1944</v>
      </c>
      <c r="B798" s="207" t="s">
        <v>112</v>
      </c>
      <c r="C798" s="207" t="s">
        <v>589</v>
      </c>
      <c r="D798" s="207" t="s">
        <v>1141</v>
      </c>
      <c r="E798" s="207">
        <f t="shared" si="1"/>
        <v>0</v>
      </c>
    </row>
    <row r="799">
      <c r="A799" s="207" t="s">
        <v>1945</v>
      </c>
      <c r="B799" s="207" t="s">
        <v>112</v>
      </c>
      <c r="C799" s="207" t="s">
        <v>1946</v>
      </c>
      <c r="D799" s="207" t="s">
        <v>1065</v>
      </c>
      <c r="E799" s="207">
        <f t="shared" si="1"/>
        <v>0</v>
      </c>
    </row>
    <row r="800">
      <c r="A800" s="207" t="s">
        <v>1947</v>
      </c>
      <c r="B800" s="207" t="s">
        <v>112</v>
      </c>
      <c r="C800" s="207" t="s">
        <v>1948</v>
      </c>
      <c r="D800" s="207" t="s">
        <v>309</v>
      </c>
      <c r="E800" s="207">
        <f t="shared" si="1"/>
        <v>1</v>
      </c>
    </row>
    <row r="801">
      <c r="A801" s="207" t="s">
        <v>1949</v>
      </c>
      <c r="B801" s="207" t="s">
        <v>112</v>
      </c>
      <c r="C801" s="207" t="s">
        <v>1950</v>
      </c>
      <c r="D801" s="207" t="s">
        <v>309</v>
      </c>
      <c r="E801" s="207">
        <f t="shared" si="1"/>
        <v>1</v>
      </c>
    </row>
    <row r="802">
      <c r="A802" s="207" t="s">
        <v>1951</v>
      </c>
      <c r="B802" s="207" t="s">
        <v>112</v>
      </c>
      <c r="C802" s="207" t="s">
        <v>318</v>
      </c>
      <c r="D802" s="207" t="s">
        <v>309</v>
      </c>
      <c r="E802" s="207">
        <f t="shared" si="1"/>
        <v>1</v>
      </c>
    </row>
    <row r="803">
      <c r="A803" s="207" t="s">
        <v>1952</v>
      </c>
      <c r="B803" s="207" t="s">
        <v>112</v>
      </c>
      <c r="C803" s="207" t="s">
        <v>320</v>
      </c>
      <c r="D803" s="207" t="s">
        <v>309</v>
      </c>
      <c r="E803" s="207">
        <f t="shared" si="1"/>
        <v>1</v>
      </c>
    </row>
    <row r="804">
      <c r="A804" s="207" t="s">
        <v>1953</v>
      </c>
      <c r="B804" s="207" t="s">
        <v>112</v>
      </c>
      <c r="C804" s="207" t="s">
        <v>594</v>
      </c>
      <c r="D804" s="207" t="s">
        <v>581</v>
      </c>
      <c r="E804" s="207">
        <f t="shared" si="1"/>
        <v>0</v>
      </c>
    </row>
    <row r="805">
      <c r="A805" s="207" t="s">
        <v>1954</v>
      </c>
      <c r="B805" s="207" t="s">
        <v>112</v>
      </c>
      <c r="C805" s="207" t="s">
        <v>1622</v>
      </c>
      <c r="D805" s="207" t="s">
        <v>695</v>
      </c>
      <c r="E805" s="207">
        <f t="shared" si="1"/>
        <v>0</v>
      </c>
    </row>
    <row r="806">
      <c r="A806" s="207" t="s">
        <v>1955</v>
      </c>
      <c r="B806" s="207" t="s">
        <v>112</v>
      </c>
      <c r="C806" s="207" t="s">
        <v>1956</v>
      </c>
      <c r="D806" s="207" t="s">
        <v>309</v>
      </c>
      <c r="E806" s="207">
        <f t="shared" si="1"/>
        <v>1</v>
      </c>
    </row>
    <row r="807">
      <c r="A807" s="207" t="s">
        <v>1957</v>
      </c>
      <c r="B807" s="207" t="s">
        <v>112</v>
      </c>
      <c r="C807" s="207" t="s">
        <v>1958</v>
      </c>
      <c r="D807" s="207" t="s">
        <v>364</v>
      </c>
      <c r="E807" s="207">
        <f t="shared" si="1"/>
        <v>0</v>
      </c>
    </row>
    <row r="808">
      <c r="A808" s="207" t="s">
        <v>1959</v>
      </c>
      <c r="B808" s="207" t="s">
        <v>112</v>
      </c>
      <c r="C808" s="207" t="s">
        <v>326</v>
      </c>
      <c r="D808" s="207" t="s">
        <v>309</v>
      </c>
      <c r="E808" s="207">
        <f t="shared" si="1"/>
        <v>1</v>
      </c>
    </row>
    <row r="809">
      <c r="A809" s="207" t="s">
        <v>1960</v>
      </c>
      <c r="B809" s="207" t="s">
        <v>112</v>
      </c>
      <c r="C809" s="207" t="s">
        <v>1961</v>
      </c>
      <c r="D809" s="207" t="s">
        <v>309</v>
      </c>
      <c r="E809" s="207">
        <f t="shared" si="1"/>
        <v>1</v>
      </c>
    </row>
    <row r="810">
      <c r="A810" s="207" t="s">
        <v>1962</v>
      </c>
      <c r="B810" s="207" t="s">
        <v>112</v>
      </c>
      <c r="C810" s="207" t="s">
        <v>332</v>
      </c>
      <c r="D810" s="207" t="s">
        <v>309</v>
      </c>
      <c r="E810" s="207">
        <f t="shared" si="1"/>
        <v>1</v>
      </c>
    </row>
    <row r="811">
      <c r="A811" s="207" t="s">
        <v>1963</v>
      </c>
      <c r="B811" s="207" t="s">
        <v>112</v>
      </c>
      <c r="C811" s="207" t="s">
        <v>334</v>
      </c>
      <c r="D811" s="207" t="s">
        <v>1691</v>
      </c>
      <c r="E811" s="207">
        <f t="shared" si="1"/>
        <v>0</v>
      </c>
    </row>
    <row r="812">
      <c r="A812" s="207" t="s">
        <v>1964</v>
      </c>
      <c r="B812" s="207" t="s">
        <v>112</v>
      </c>
      <c r="C812" s="207" t="s">
        <v>1256</v>
      </c>
      <c r="D812" s="207" t="s">
        <v>1662</v>
      </c>
      <c r="E812" s="207">
        <f t="shared" si="1"/>
        <v>0</v>
      </c>
    </row>
    <row r="813">
      <c r="A813" s="207" t="s">
        <v>1965</v>
      </c>
      <c r="B813" s="207" t="s">
        <v>112</v>
      </c>
      <c r="C813" s="207" t="s">
        <v>1630</v>
      </c>
      <c r="D813" s="207" t="s">
        <v>1032</v>
      </c>
      <c r="E813" s="207">
        <f t="shared" si="1"/>
        <v>0</v>
      </c>
    </row>
    <row r="814">
      <c r="A814" s="207" t="s">
        <v>1966</v>
      </c>
      <c r="B814" s="207" t="s">
        <v>112</v>
      </c>
      <c r="C814" s="207" t="s">
        <v>612</v>
      </c>
      <c r="D814" s="207" t="s">
        <v>1967</v>
      </c>
      <c r="E814" s="207">
        <f t="shared" si="1"/>
        <v>0</v>
      </c>
    </row>
    <row r="815">
      <c r="A815" s="207" t="s">
        <v>1968</v>
      </c>
      <c r="B815" s="207" t="s">
        <v>112</v>
      </c>
      <c r="C815" s="207" t="s">
        <v>360</v>
      </c>
      <c r="D815" s="207" t="s">
        <v>1969</v>
      </c>
      <c r="E815" s="207">
        <f t="shared" si="1"/>
        <v>0</v>
      </c>
    </row>
    <row r="816">
      <c r="A816" s="207" t="s">
        <v>1970</v>
      </c>
      <c r="B816" s="207" t="s">
        <v>112</v>
      </c>
      <c r="C816" s="207" t="s">
        <v>1971</v>
      </c>
      <c r="D816" s="207" t="s">
        <v>309</v>
      </c>
      <c r="E816" s="207">
        <f t="shared" si="1"/>
        <v>1</v>
      </c>
    </row>
    <row r="817">
      <c r="A817" s="207" t="s">
        <v>1972</v>
      </c>
      <c r="B817" s="207" t="s">
        <v>112</v>
      </c>
      <c r="C817" s="207" t="s">
        <v>1282</v>
      </c>
      <c r="D817" s="207" t="s">
        <v>309</v>
      </c>
      <c r="E817" s="207">
        <f t="shared" si="1"/>
        <v>1</v>
      </c>
    </row>
    <row r="818">
      <c r="A818" s="207" t="s">
        <v>1973</v>
      </c>
      <c r="B818" s="207" t="s">
        <v>112</v>
      </c>
      <c r="C818" s="207" t="s">
        <v>1810</v>
      </c>
      <c r="D818" s="207" t="s">
        <v>1044</v>
      </c>
      <c r="E818" s="207">
        <f t="shared" si="1"/>
        <v>0</v>
      </c>
    </row>
    <row r="819">
      <c r="A819" s="207" t="s">
        <v>1974</v>
      </c>
      <c r="B819" s="207" t="s">
        <v>112</v>
      </c>
      <c r="C819" s="207" t="s">
        <v>1975</v>
      </c>
      <c r="D819" s="207" t="s">
        <v>1976</v>
      </c>
      <c r="E819" s="207">
        <f t="shared" si="1"/>
        <v>0</v>
      </c>
    </row>
    <row r="820">
      <c r="A820" s="207" t="s">
        <v>1977</v>
      </c>
      <c r="B820" s="207" t="s">
        <v>112</v>
      </c>
      <c r="C820" s="207" t="s">
        <v>1978</v>
      </c>
      <c r="D820" s="207" t="s">
        <v>309</v>
      </c>
      <c r="E820" s="207">
        <f t="shared" si="1"/>
        <v>1</v>
      </c>
    </row>
    <row r="821">
      <c r="A821" s="207" t="s">
        <v>1979</v>
      </c>
      <c r="B821" s="207" t="s">
        <v>112</v>
      </c>
      <c r="C821" s="207" t="s">
        <v>1980</v>
      </c>
      <c r="D821" s="207" t="s">
        <v>926</v>
      </c>
      <c r="E821" s="207">
        <f t="shared" si="1"/>
        <v>0</v>
      </c>
    </row>
    <row r="822">
      <c r="A822" s="207" t="s">
        <v>1981</v>
      </c>
      <c r="B822" s="207" t="s">
        <v>112</v>
      </c>
      <c r="C822" s="207" t="s">
        <v>1982</v>
      </c>
      <c r="D822" s="207" t="s">
        <v>309</v>
      </c>
      <c r="E822" s="207">
        <f t="shared" si="1"/>
        <v>1</v>
      </c>
    </row>
    <row r="823">
      <c r="A823" s="207" t="s">
        <v>1983</v>
      </c>
      <c r="B823" s="207" t="s">
        <v>112</v>
      </c>
      <c r="C823" s="207" t="s">
        <v>374</v>
      </c>
      <c r="D823" s="207" t="s">
        <v>309</v>
      </c>
      <c r="E823" s="207">
        <f t="shared" si="1"/>
        <v>1</v>
      </c>
    </row>
    <row r="824">
      <c r="A824" s="207" t="s">
        <v>1984</v>
      </c>
      <c r="B824" s="207" t="s">
        <v>112</v>
      </c>
      <c r="C824" s="207" t="s">
        <v>1312</v>
      </c>
      <c r="D824" s="207" t="s">
        <v>309</v>
      </c>
      <c r="E824" s="207">
        <f t="shared" si="1"/>
        <v>1</v>
      </c>
    </row>
    <row r="825">
      <c r="A825" s="207" t="s">
        <v>1985</v>
      </c>
      <c r="B825" s="207" t="s">
        <v>112</v>
      </c>
      <c r="C825" s="207" t="s">
        <v>377</v>
      </c>
      <c r="D825" s="207" t="s">
        <v>309</v>
      </c>
      <c r="E825" s="207">
        <f t="shared" si="1"/>
        <v>1</v>
      </c>
    </row>
    <row r="826">
      <c r="A826" s="207" t="s">
        <v>1986</v>
      </c>
      <c r="B826" s="207" t="s">
        <v>112</v>
      </c>
      <c r="C826" s="207" t="s">
        <v>935</v>
      </c>
      <c r="D826" s="207" t="s">
        <v>309</v>
      </c>
      <c r="E826" s="207">
        <f t="shared" si="1"/>
        <v>1</v>
      </c>
    </row>
    <row r="827">
      <c r="A827" s="207" t="s">
        <v>1987</v>
      </c>
      <c r="B827" s="207" t="s">
        <v>112</v>
      </c>
      <c r="C827" s="207" t="s">
        <v>381</v>
      </c>
      <c r="D827" s="207" t="s">
        <v>309</v>
      </c>
      <c r="E827" s="207">
        <f t="shared" si="1"/>
        <v>1</v>
      </c>
    </row>
    <row r="828">
      <c r="A828" s="207" t="s">
        <v>1988</v>
      </c>
      <c r="B828" s="207" t="s">
        <v>112</v>
      </c>
      <c r="C828" s="207" t="s">
        <v>1661</v>
      </c>
      <c r="D828" s="207" t="s">
        <v>309</v>
      </c>
      <c r="E828" s="207">
        <f t="shared" si="1"/>
        <v>1</v>
      </c>
    </row>
    <row r="829">
      <c r="A829" s="207" t="s">
        <v>1989</v>
      </c>
      <c r="B829" s="207" t="s">
        <v>112</v>
      </c>
      <c r="C829" s="207" t="s">
        <v>1990</v>
      </c>
      <c r="D829" s="207" t="s">
        <v>309</v>
      </c>
      <c r="E829" s="207">
        <f t="shared" si="1"/>
        <v>1</v>
      </c>
    </row>
    <row r="830">
      <c r="A830" s="207" t="s">
        <v>1991</v>
      </c>
      <c r="B830" s="207" t="s">
        <v>112</v>
      </c>
      <c r="C830" s="207" t="s">
        <v>1105</v>
      </c>
      <c r="D830" s="207" t="s">
        <v>309</v>
      </c>
      <c r="E830" s="207">
        <f t="shared" si="1"/>
        <v>1</v>
      </c>
    </row>
    <row r="831">
      <c r="A831" s="207" t="s">
        <v>1992</v>
      </c>
      <c r="B831" s="207" t="s">
        <v>112</v>
      </c>
      <c r="C831" s="207" t="s">
        <v>1341</v>
      </c>
      <c r="D831" s="207" t="s">
        <v>309</v>
      </c>
      <c r="E831" s="207">
        <f t="shared" si="1"/>
        <v>1</v>
      </c>
    </row>
    <row r="832">
      <c r="A832" s="207" t="s">
        <v>1993</v>
      </c>
      <c r="B832" s="207" t="s">
        <v>112</v>
      </c>
      <c r="C832" s="207" t="s">
        <v>1666</v>
      </c>
      <c r="D832" s="207" t="s">
        <v>309</v>
      </c>
      <c r="E832" s="207">
        <f t="shared" si="1"/>
        <v>1</v>
      </c>
    </row>
    <row r="833">
      <c r="A833" s="207" t="s">
        <v>1994</v>
      </c>
      <c r="B833" s="207" t="s">
        <v>112</v>
      </c>
      <c r="C833" s="207" t="s">
        <v>1832</v>
      </c>
      <c r="D833" s="207" t="s">
        <v>309</v>
      </c>
      <c r="E833" s="207">
        <f t="shared" si="1"/>
        <v>1</v>
      </c>
    </row>
    <row r="834">
      <c r="A834" s="207" t="s">
        <v>1995</v>
      </c>
      <c r="B834" s="207" t="s">
        <v>112</v>
      </c>
      <c r="C834" s="207" t="s">
        <v>385</v>
      </c>
      <c r="D834" s="207" t="s">
        <v>350</v>
      </c>
      <c r="E834" s="207">
        <f t="shared" si="1"/>
        <v>0</v>
      </c>
    </row>
    <row r="835">
      <c r="A835" s="207" t="s">
        <v>1996</v>
      </c>
      <c r="B835" s="207" t="s">
        <v>112</v>
      </c>
      <c r="C835" s="207" t="s">
        <v>641</v>
      </c>
      <c r="D835" s="207" t="s">
        <v>309</v>
      </c>
      <c r="E835" s="207">
        <f t="shared" si="1"/>
        <v>1</v>
      </c>
    </row>
    <row r="836">
      <c r="A836" s="207" t="s">
        <v>1997</v>
      </c>
      <c r="B836" s="207" t="s">
        <v>112</v>
      </c>
      <c r="C836" s="207" t="s">
        <v>761</v>
      </c>
      <c r="D836" s="207" t="s">
        <v>309</v>
      </c>
      <c r="E836" s="207">
        <f t="shared" si="1"/>
        <v>1</v>
      </c>
    </row>
    <row r="837">
      <c r="A837" s="207" t="s">
        <v>1998</v>
      </c>
      <c r="B837" s="207" t="s">
        <v>112</v>
      </c>
      <c r="C837" s="207" t="s">
        <v>1999</v>
      </c>
      <c r="D837" s="207" t="s">
        <v>309</v>
      </c>
      <c r="E837" s="207">
        <f t="shared" si="1"/>
        <v>1</v>
      </c>
    </row>
    <row r="838">
      <c r="A838" s="207" t="s">
        <v>2000</v>
      </c>
      <c r="B838" s="207" t="s">
        <v>112</v>
      </c>
      <c r="C838" s="207" t="s">
        <v>2001</v>
      </c>
      <c r="D838" s="207" t="s">
        <v>309</v>
      </c>
      <c r="E838" s="207">
        <f t="shared" si="1"/>
        <v>1</v>
      </c>
    </row>
    <row r="839">
      <c r="A839" s="207" t="s">
        <v>2002</v>
      </c>
      <c r="B839" s="207" t="s">
        <v>112</v>
      </c>
      <c r="C839" s="207" t="s">
        <v>390</v>
      </c>
      <c r="D839" s="207" t="s">
        <v>309</v>
      </c>
      <c r="E839" s="207">
        <f t="shared" si="1"/>
        <v>1</v>
      </c>
    </row>
    <row r="840">
      <c r="A840" s="207" t="s">
        <v>2003</v>
      </c>
      <c r="B840" s="207" t="s">
        <v>112</v>
      </c>
      <c r="C840" s="207" t="s">
        <v>1358</v>
      </c>
      <c r="D840" s="207" t="s">
        <v>309</v>
      </c>
      <c r="E840" s="207">
        <f t="shared" si="1"/>
        <v>1</v>
      </c>
    </row>
    <row r="841">
      <c r="A841" s="207" t="s">
        <v>2004</v>
      </c>
      <c r="B841" s="207" t="s">
        <v>112</v>
      </c>
      <c r="C841" s="207" t="s">
        <v>393</v>
      </c>
      <c r="D841" s="207" t="s">
        <v>309</v>
      </c>
      <c r="E841" s="207">
        <f t="shared" si="1"/>
        <v>1</v>
      </c>
    </row>
    <row r="842">
      <c r="A842" s="207" t="s">
        <v>2005</v>
      </c>
      <c r="B842" s="207" t="s">
        <v>112</v>
      </c>
      <c r="C842" s="207" t="s">
        <v>652</v>
      </c>
      <c r="D842" s="207" t="s">
        <v>2006</v>
      </c>
      <c r="E842" s="207">
        <f t="shared" si="1"/>
        <v>0</v>
      </c>
    </row>
    <row r="843">
      <c r="A843" s="207" t="s">
        <v>2007</v>
      </c>
      <c r="B843" s="207" t="s">
        <v>112</v>
      </c>
      <c r="C843" s="207" t="s">
        <v>1366</v>
      </c>
      <c r="D843" s="207" t="s">
        <v>309</v>
      </c>
      <c r="E843" s="207">
        <f t="shared" si="1"/>
        <v>1</v>
      </c>
    </row>
    <row r="844">
      <c r="A844" s="207" t="s">
        <v>2008</v>
      </c>
      <c r="B844" s="207" t="s">
        <v>112</v>
      </c>
      <c r="C844" s="207" t="s">
        <v>2009</v>
      </c>
      <c r="D844" s="207" t="s">
        <v>309</v>
      </c>
      <c r="E844" s="207">
        <f t="shared" si="1"/>
        <v>1</v>
      </c>
    </row>
    <row r="845">
      <c r="A845" s="207" t="s">
        <v>2010</v>
      </c>
      <c r="B845" s="207" t="s">
        <v>112</v>
      </c>
      <c r="C845" s="207" t="s">
        <v>2011</v>
      </c>
      <c r="D845" s="207" t="s">
        <v>309</v>
      </c>
      <c r="E845" s="207">
        <f t="shared" si="1"/>
        <v>1</v>
      </c>
    </row>
    <row r="846">
      <c r="A846" s="207" t="s">
        <v>2012</v>
      </c>
      <c r="B846" s="207" t="s">
        <v>112</v>
      </c>
      <c r="C846" s="207" t="s">
        <v>403</v>
      </c>
      <c r="D846" s="207" t="s">
        <v>1486</v>
      </c>
      <c r="E846" s="207">
        <f t="shared" si="1"/>
        <v>0</v>
      </c>
    </row>
    <row r="847">
      <c r="A847" s="207" t="s">
        <v>2013</v>
      </c>
      <c r="B847" s="207" t="s">
        <v>112</v>
      </c>
      <c r="C847" s="207" t="s">
        <v>2014</v>
      </c>
      <c r="D847" s="207" t="s">
        <v>785</v>
      </c>
      <c r="E847" s="207">
        <f t="shared" si="1"/>
        <v>0</v>
      </c>
    </row>
    <row r="848">
      <c r="A848" s="207" t="s">
        <v>2015</v>
      </c>
      <c r="B848" s="207" t="s">
        <v>112</v>
      </c>
      <c r="C848" s="207" t="s">
        <v>2016</v>
      </c>
      <c r="D848" s="207" t="s">
        <v>309</v>
      </c>
      <c r="E848" s="207">
        <f t="shared" si="1"/>
        <v>1</v>
      </c>
    </row>
    <row r="849">
      <c r="A849" s="207" t="s">
        <v>2017</v>
      </c>
      <c r="B849" s="207" t="s">
        <v>112</v>
      </c>
      <c r="C849" s="207" t="s">
        <v>2018</v>
      </c>
      <c r="D849" s="207" t="s">
        <v>309</v>
      </c>
      <c r="E849" s="207">
        <f t="shared" si="1"/>
        <v>1</v>
      </c>
    </row>
    <row r="850">
      <c r="A850" s="207" t="s">
        <v>2019</v>
      </c>
      <c r="B850" s="207" t="s">
        <v>112</v>
      </c>
      <c r="C850" s="207" t="s">
        <v>2020</v>
      </c>
      <c r="D850" s="207" t="s">
        <v>309</v>
      </c>
      <c r="E850" s="207">
        <f t="shared" si="1"/>
        <v>1</v>
      </c>
    </row>
    <row r="851">
      <c r="A851" s="207" t="s">
        <v>2021</v>
      </c>
      <c r="B851" s="207" t="s">
        <v>112</v>
      </c>
      <c r="C851" s="207" t="s">
        <v>414</v>
      </c>
      <c r="D851" s="207" t="s">
        <v>309</v>
      </c>
      <c r="E851" s="207">
        <f t="shared" si="1"/>
        <v>1</v>
      </c>
    </row>
    <row r="852">
      <c r="A852" s="207" t="s">
        <v>2022</v>
      </c>
      <c r="B852" s="207" t="s">
        <v>112</v>
      </c>
      <c r="C852" s="207" t="s">
        <v>2023</v>
      </c>
      <c r="D852" s="207" t="s">
        <v>309</v>
      </c>
      <c r="E852" s="207">
        <f t="shared" si="1"/>
        <v>1</v>
      </c>
    </row>
    <row r="853">
      <c r="A853" s="207" t="s">
        <v>2024</v>
      </c>
      <c r="B853" s="207" t="s">
        <v>112</v>
      </c>
      <c r="C853" s="207" t="s">
        <v>419</v>
      </c>
      <c r="D853" s="207" t="s">
        <v>1967</v>
      </c>
      <c r="E853" s="207">
        <f t="shared" si="1"/>
        <v>0</v>
      </c>
    </row>
    <row r="854">
      <c r="A854" s="207" t="s">
        <v>2025</v>
      </c>
      <c r="B854" s="207" t="s">
        <v>112</v>
      </c>
      <c r="C854" s="207" t="s">
        <v>421</v>
      </c>
      <c r="D854" s="207" t="s">
        <v>309</v>
      </c>
      <c r="E854" s="207">
        <f t="shared" si="1"/>
        <v>1</v>
      </c>
    </row>
    <row r="855">
      <c r="A855" s="207" t="s">
        <v>2026</v>
      </c>
      <c r="B855" s="207" t="s">
        <v>112</v>
      </c>
      <c r="C855" s="207" t="s">
        <v>2027</v>
      </c>
      <c r="D855" s="207" t="s">
        <v>309</v>
      </c>
      <c r="E855" s="207">
        <f t="shared" si="1"/>
        <v>1</v>
      </c>
    </row>
    <row r="856">
      <c r="A856" s="207" t="s">
        <v>2028</v>
      </c>
      <c r="B856" s="207" t="s">
        <v>112</v>
      </c>
      <c r="C856" s="207" t="s">
        <v>1397</v>
      </c>
      <c r="D856" s="207" t="s">
        <v>309</v>
      </c>
      <c r="E856" s="207">
        <f t="shared" si="1"/>
        <v>1</v>
      </c>
    </row>
    <row r="857">
      <c r="A857" s="207" t="s">
        <v>2029</v>
      </c>
      <c r="B857" s="207" t="s">
        <v>112</v>
      </c>
      <c r="C857" s="207" t="s">
        <v>2030</v>
      </c>
      <c r="D857" s="207" t="s">
        <v>309</v>
      </c>
      <c r="E857" s="207">
        <f t="shared" si="1"/>
        <v>1</v>
      </c>
    </row>
    <row r="858">
      <c r="A858" s="207" t="s">
        <v>2031</v>
      </c>
      <c r="B858" s="207" t="s">
        <v>112</v>
      </c>
      <c r="C858" s="207" t="s">
        <v>426</v>
      </c>
      <c r="D858" s="207" t="s">
        <v>309</v>
      </c>
      <c r="E858" s="207">
        <f t="shared" si="1"/>
        <v>1</v>
      </c>
    </row>
    <row r="859">
      <c r="A859" s="207" t="s">
        <v>2032</v>
      </c>
      <c r="B859" s="207" t="s">
        <v>112</v>
      </c>
      <c r="C859" s="207" t="s">
        <v>428</v>
      </c>
      <c r="D859" s="207" t="s">
        <v>2033</v>
      </c>
      <c r="E859" s="207">
        <f t="shared" si="1"/>
        <v>0</v>
      </c>
    </row>
    <row r="860">
      <c r="A860" s="207" t="s">
        <v>2034</v>
      </c>
      <c r="B860" s="207" t="s">
        <v>112</v>
      </c>
      <c r="C860" s="207" t="s">
        <v>2035</v>
      </c>
      <c r="D860" s="207" t="s">
        <v>2036</v>
      </c>
      <c r="E860" s="207">
        <f t="shared" si="1"/>
        <v>0</v>
      </c>
    </row>
    <row r="861">
      <c r="A861" s="207" t="s">
        <v>2037</v>
      </c>
      <c r="B861" s="207" t="s">
        <v>112</v>
      </c>
      <c r="C861" s="207" t="s">
        <v>2038</v>
      </c>
      <c r="D861" s="207" t="s">
        <v>309</v>
      </c>
      <c r="E861" s="207">
        <f t="shared" si="1"/>
        <v>1</v>
      </c>
    </row>
    <row r="862">
      <c r="A862" s="207" t="s">
        <v>2039</v>
      </c>
      <c r="B862" s="207" t="s">
        <v>112</v>
      </c>
      <c r="C862" s="207" t="s">
        <v>1158</v>
      </c>
      <c r="D862" s="207" t="s">
        <v>309</v>
      </c>
      <c r="E862" s="207">
        <f t="shared" si="1"/>
        <v>1</v>
      </c>
    </row>
    <row r="863">
      <c r="A863" s="207" t="s">
        <v>2040</v>
      </c>
      <c r="B863" s="207" t="s">
        <v>112</v>
      </c>
      <c r="C863" s="207" t="s">
        <v>2041</v>
      </c>
      <c r="D863" s="207" t="s">
        <v>309</v>
      </c>
      <c r="E863" s="207">
        <f t="shared" si="1"/>
        <v>1</v>
      </c>
    </row>
    <row r="864">
      <c r="A864" s="207" t="s">
        <v>2042</v>
      </c>
      <c r="B864" s="207" t="s">
        <v>112</v>
      </c>
      <c r="C864" s="207" t="s">
        <v>2043</v>
      </c>
      <c r="D864" s="207" t="s">
        <v>309</v>
      </c>
      <c r="E864" s="207">
        <f t="shared" si="1"/>
        <v>1</v>
      </c>
    </row>
    <row r="865">
      <c r="A865" s="207" t="s">
        <v>2044</v>
      </c>
      <c r="B865" s="207" t="s">
        <v>112</v>
      </c>
      <c r="C865" s="207" t="s">
        <v>2045</v>
      </c>
      <c r="D865" s="207" t="s">
        <v>309</v>
      </c>
      <c r="E865" s="207">
        <f t="shared" si="1"/>
        <v>1</v>
      </c>
    </row>
    <row r="866">
      <c r="A866" s="207" t="s">
        <v>2046</v>
      </c>
      <c r="B866" s="207" t="s">
        <v>112</v>
      </c>
      <c r="C866" s="207" t="s">
        <v>2047</v>
      </c>
      <c r="D866" s="207" t="s">
        <v>309</v>
      </c>
      <c r="E866" s="207">
        <f t="shared" si="1"/>
        <v>1</v>
      </c>
    </row>
    <row r="867">
      <c r="A867" s="207" t="s">
        <v>2048</v>
      </c>
      <c r="B867" s="207" t="s">
        <v>112</v>
      </c>
      <c r="C867" s="207" t="s">
        <v>691</v>
      </c>
      <c r="D867" s="207" t="s">
        <v>2049</v>
      </c>
      <c r="E867" s="207">
        <f t="shared" si="1"/>
        <v>0</v>
      </c>
    </row>
    <row r="868">
      <c r="A868" s="207" t="s">
        <v>2050</v>
      </c>
      <c r="B868" s="207" t="s">
        <v>112</v>
      </c>
      <c r="C868" s="207" t="s">
        <v>2051</v>
      </c>
      <c r="D868" s="207" t="s">
        <v>339</v>
      </c>
      <c r="E868" s="207">
        <f t="shared" si="1"/>
        <v>0</v>
      </c>
    </row>
    <row r="869">
      <c r="A869" s="207" t="s">
        <v>2052</v>
      </c>
      <c r="B869" s="207" t="s">
        <v>112</v>
      </c>
      <c r="C869" s="207" t="s">
        <v>2053</v>
      </c>
      <c r="D869" s="207" t="s">
        <v>1171</v>
      </c>
      <c r="E869" s="207">
        <f t="shared" si="1"/>
        <v>0</v>
      </c>
    </row>
    <row r="870">
      <c r="A870" s="207" t="s">
        <v>2054</v>
      </c>
      <c r="B870" s="207" t="s">
        <v>112</v>
      </c>
      <c r="C870" s="207" t="s">
        <v>2055</v>
      </c>
      <c r="D870" s="207" t="s">
        <v>309</v>
      </c>
      <c r="E870" s="207">
        <f t="shared" si="1"/>
        <v>1</v>
      </c>
    </row>
    <row r="871">
      <c r="A871" s="207" t="s">
        <v>2056</v>
      </c>
      <c r="B871" s="207" t="s">
        <v>112</v>
      </c>
      <c r="C871" s="207" t="s">
        <v>2057</v>
      </c>
      <c r="D871" s="207" t="s">
        <v>309</v>
      </c>
      <c r="E871" s="207">
        <f t="shared" si="1"/>
        <v>1</v>
      </c>
    </row>
    <row r="872">
      <c r="A872" s="207" t="s">
        <v>2058</v>
      </c>
      <c r="B872" s="207" t="s">
        <v>112</v>
      </c>
      <c r="C872" s="207" t="s">
        <v>709</v>
      </c>
      <c r="D872" s="207" t="s">
        <v>1707</v>
      </c>
      <c r="E872" s="207">
        <f t="shared" si="1"/>
        <v>0</v>
      </c>
    </row>
    <row r="873">
      <c r="A873" s="207" t="s">
        <v>2059</v>
      </c>
      <c r="B873" s="207" t="s">
        <v>112</v>
      </c>
      <c r="C873" s="207" t="s">
        <v>447</v>
      </c>
      <c r="D873" s="207" t="s">
        <v>309</v>
      </c>
      <c r="E873" s="207">
        <f t="shared" si="1"/>
        <v>1</v>
      </c>
    </row>
    <row r="874">
      <c r="A874" s="207" t="s">
        <v>2060</v>
      </c>
      <c r="B874" s="207" t="s">
        <v>112</v>
      </c>
      <c r="C874" s="207" t="s">
        <v>2061</v>
      </c>
      <c r="D874" s="207" t="s">
        <v>309</v>
      </c>
      <c r="E874" s="207">
        <f t="shared" si="1"/>
        <v>1</v>
      </c>
    </row>
    <row r="875">
      <c r="A875" s="207" t="s">
        <v>2062</v>
      </c>
      <c r="B875" s="207" t="s">
        <v>112</v>
      </c>
      <c r="C875" s="207" t="s">
        <v>2063</v>
      </c>
      <c r="D875" s="207" t="s">
        <v>494</v>
      </c>
      <c r="E875" s="207">
        <f t="shared" si="1"/>
        <v>0</v>
      </c>
    </row>
    <row r="876">
      <c r="A876" s="207" t="s">
        <v>2064</v>
      </c>
      <c r="B876" s="207" t="s">
        <v>112</v>
      </c>
      <c r="C876" s="207" t="s">
        <v>2065</v>
      </c>
      <c r="D876" s="207" t="s">
        <v>1331</v>
      </c>
      <c r="E876" s="207">
        <f t="shared" si="1"/>
        <v>0</v>
      </c>
    </row>
    <row r="877">
      <c r="A877" s="207" t="s">
        <v>2066</v>
      </c>
      <c r="B877" s="207" t="s">
        <v>112</v>
      </c>
      <c r="C877" s="207" t="s">
        <v>1187</v>
      </c>
      <c r="D877" s="207" t="s">
        <v>309</v>
      </c>
      <c r="E877" s="207">
        <f t="shared" si="1"/>
        <v>1</v>
      </c>
    </row>
    <row r="878">
      <c r="A878" s="207" t="s">
        <v>2067</v>
      </c>
      <c r="B878" s="207" t="s">
        <v>112</v>
      </c>
      <c r="C878" s="207" t="s">
        <v>722</v>
      </c>
      <c r="D878" s="207" t="s">
        <v>309</v>
      </c>
      <c r="E878" s="207">
        <f t="shared" si="1"/>
        <v>1</v>
      </c>
    </row>
    <row r="879">
      <c r="A879" s="207" t="s">
        <v>2068</v>
      </c>
      <c r="B879" s="207" t="s">
        <v>112</v>
      </c>
      <c r="C879" s="207" t="s">
        <v>724</v>
      </c>
      <c r="D879" s="207" t="s">
        <v>309</v>
      </c>
      <c r="E879" s="207">
        <f t="shared" si="1"/>
        <v>1</v>
      </c>
    </row>
    <row r="880">
      <c r="A880" s="207" t="s">
        <v>2069</v>
      </c>
      <c r="B880" s="207" t="s">
        <v>112</v>
      </c>
      <c r="C880" s="207" t="s">
        <v>2070</v>
      </c>
      <c r="D880" s="207" t="s">
        <v>1425</v>
      </c>
      <c r="E880" s="207">
        <f t="shared" si="1"/>
        <v>0</v>
      </c>
    </row>
    <row r="881">
      <c r="A881" s="207" t="s">
        <v>2071</v>
      </c>
      <c r="B881" s="207" t="s">
        <v>112</v>
      </c>
      <c r="C881" s="207" t="s">
        <v>1490</v>
      </c>
      <c r="D881" s="207" t="s">
        <v>309</v>
      </c>
      <c r="E881" s="207">
        <f t="shared" si="1"/>
        <v>1</v>
      </c>
    </row>
    <row r="882">
      <c r="A882" s="207" t="s">
        <v>2072</v>
      </c>
      <c r="B882" s="207" t="s">
        <v>112</v>
      </c>
      <c r="C882" s="207" t="s">
        <v>464</v>
      </c>
      <c r="D882" s="207" t="s">
        <v>1394</v>
      </c>
      <c r="E882" s="207">
        <f t="shared" si="1"/>
        <v>0</v>
      </c>
    </row>
    <row r="883">
      <c r="A883" s="207" t="s">
        <v>2073</v>
      </c>
      <c r="B883" s="207" t="s">
        <v>112</v>
      </c>
      <c r="C883" s="207" t="s">
        <v>1493</v>
      </c>
      <c r="D883" s="207" t="s">
        <v>309</v>
      </c>
      <c r="E883" s="207">
        <f t="shared" si="1"/>
        <v>1</v>
      </c>
    </row>
    <row r="884">
      <c r="A884" s="207" t="s">
        <v>2074</v>
      </c>
      <c r="B884" s="207" t="s">
        <v>112</v>
      </c>
      <c r="C884" s="207" t="s">
        <v>1495</v>
      </c>
      <c r="D884" s="207" t="s">
        <v>587</v>
      </c>
      <c r="E884" s="207">
        <f t="shared" si="1"/>
        <v>0</v>
      </c>
    </row>
    <row r="885">
      <c r="A885" s="207" t="s">
        <v>2075</v>
      </c>
      <c r="B885" s="207" t="s">
        <v>112</v>
      </c>
      <c r="C885" s="207" t="s">
        <v>1780</v>
      </c>
      <c r="D885" s="207" t="s">
        <v>309</v>
      </c>
      <c r="E885" s="207">
        <f t="shared" si="1"/>
        <v>1</v>
      </c>
    </row>
    <row r="886">
      <c r="A886" s="207" t="s">
        <v>2076</v>
      </c>
      <c r="B886" s="207" t="s">
        <v>112</v>
      </c>
      <c r="C886" s="207" t="s">
        <v>2077</v>
      </c>
      <c r="D886" s="207" t="s">
        <v>309</v>
      </c>
      <c r="E886" s="207">
        <f t="shared" si="1"/>
        <v>1</v>
      </c>
    </row>
    <row r="887">
      <c r="A887" s="207" t="s">
        <v>2078</v>
      </c>
      <c r="B887" s="207" t="s">
        <v>112</v>
      </c>
      <c r="C887" s="207" t="s">
        <v>2079</v>
      </c>
      <c r="D887" s="207" t="s">
        <v>1112</v>
      </c>
      <c r="E887" s="207">
        <f t="shared" si="1"/>
        <v>0</v>
      </c>
    </row>
    <row r="888">
      <c r="A888" s="207" t="s">
        <v>2080</v>
      </c>
      <c r="B888" s="207" t="s">
        <v>112</v>
      </c>
      <c r="C888" s="207" t="s">
        <v>1508</v>
      </c>
      <c r="D888" s="207" t="s">
        <v>309</v>
      </c>
      <c r="E888" s="207">
        <f t="shared" si="1"/>
        <v>1</v>
      </c>
    </row>
    <row r="889">
      <c r="A889" s="207" t="s">
        <v>2081</v>
      </c>
      <c r="B889" s="207" t="s">
        <v>112</v>
      </c>
      <c r="C889" s="207" t="s">
        <v>2082</v>
      </c>
      <c r="D889" s="207" t="s">
        <v>309</v>
      </c>
      <c r="E889" s="207">
        <f t="shared" si="1"/>
        <v>1</v>
      </c>
    </row>
    <row r="890">
      <c r="A890" s="207" t="s">
        <v>2083</v>
      </c>
      <c r="B890" s="207" t="s">
        <v>114</v>
      </c>
      <c r="C890" s="207" t="s">
        <v>1786</v>
      </c>
      <c r="D890" s="207" t="s">
        <v>309</v>
      </c>
      <c r="E890" s="207">
        <f t="shared" si="1"/>
        <v>1</v>
      </c>
    </row>
    <row r="891">
      <c r="A891" s="207" t="s">
        <v>2084</v>
      </c>
      <c r="B891" s="207" t="s">
        <v>114</v>
      </c>
      <c r="C891" s="207" t="s">
        <v>2085</v>
      </c>
      <c r="D891" s="207" t="s">
        <v>309</v>
      </c>
      <c r="E891" s="207">
        <f t="shared" si="1"/>
        <v>1</v>
      </c>
    </row>
    <row r="892">
      <c r="A892" s="207" t="s">
        <v>2086</v>
      </c>
      <c r="B892" s="207" t="s">
        <v>114</v>
      </c>
      <c r="C892" s="207" t="s">
        <v>2087</v>
      </c>
      <c r="D892" s="207" t="s">
        <v>309</v>
      </c>
      <c r="E892" s="207">
        <f t="shared" si="1"/>
        <v>1</v>
      </c>
    </row>
    <row r="893">
      <c r="A893" s="207" t="s">
        <v>2088</v>
      </c>
      <c r="B893" s="207" t="s">
        <v>114</v>
      </c>
      <c r="C893" s="207" t="s">
        <v>2089</v>
      </c>
      <c r="D893" s="207" t="s">
        <v>309</v>
      </c>
      <c r="E893" s="207">
        <f t="shared" si="1"/>
        <v>1</v>
      </c>
    </row>
    <row r="894">
      <c r="A894" s="207" t="s">
        <v>2090</v>
      </c>
      <c r="B894" s="207" t="s">
        <v>114</v>
      </c>
      <c r="C894" s="207" t="s">
        <v>2091</v>
      </c>
      <c r="D894" s="207" t="s">
        <v>1141</v>
      </c>
      <c r="E894" s="207">
        <f t="shared" si="1"/>
        <v>0</v>
      </c>
    </row>
    <row r="895">
      <c r="A895" s="207" t="s">
        <v>2092</v>
      </c>
      <c r="B895" s="207" t="s">
        <v>114</v>
      </c>
      <c r="C895" s="207" t="s">
        <v>2093</v>
      </c>
      <c r="D895" s="207" t="s">
        <v>309</v>
      </c>
      <c r="E895" s="207">
        <f t="shared" si="1"/>
        <v>1</v>
      </c>
    </row>
    <row r="896">
      <c r="A896" s="207" t="s">
        <v>2094</v>
      </c>
      <c r="B896" s="207" t="s">
        <v>114</v>
      </c>
      <c r="C896" s="207" t="s">
        <v>1615</v>
      </c>
      <c r="D896" s="207" t="s">
        <v>309</v>
      </c>
      <c r="E896" s="207">
        <f t="shared" si="1"/>
        <v>1</v>
      </c>
    </row>
    <row r="897">
      <c r="A897" s="207" t="s">
        <v>2095</v>
      </c>
      <c r="B897" s="207" t="s">
        <v>114</v>
      </c>
      <c r="C897" s="207" t="s">
        <v>318</v>
      </c>
      <c r="D897" s="207" t="s">
        <v>1299</v>
      </c>
      <c r="E897" s="207">
        <f t="shared" si="1"/>
        <v>0</v>
      </c>
    </row>
    <row r="898">
      <c r="A898" s="207" t="s">
        <v>2096</v>
      </c>
      <c r="B898" s="207" t="s">
        <v>114</v>
      </c>
      <c r="C898" s="207" t="s">
        <v>2097</v>
      </c>
      <c r="D898" s="207" t="s">
        <v>309</v>
      </c>
      <c r="E898" s="207">
        <f t="shared" si="1"/>
        <v>1</v>
      </c>
    </row>
    <row r="899">
      <c r="A899" s="207" t="s">
        <v>2098</v>
      </c>
      <c r="B899" s="207" t="s">
        <v>114</v>
      </c>
      <c r="C899" s="207" t="s">
        <v>2099</v>
      </c>
      <c r="D899" s="207" t="s">
        <v>309</v>
      </c>
      <c r="E899" s="207">
        <f t="shared" si="1"/>
        <v>1</v>
      </c>
    </row>
    <row r="900">
      <c r="A900" s="207" t="s">
        <v>2100</v>
      </c>
      <c r="B900" s="207" t="s">
        <v>114</v>
      </c>
      <c r="C900" s="207" t="s">
        <v>326</v>
      </c>
      <c r="D900" s="207" t="s">
        <v>309</v>
      </c>
      <c r="E900" s="207">
        <f t="shared" si="1"/>
        <v>1</v>
      </c>
    </row>
    <row r="901">
      <c r="A901" s="207" t="s">
        <v>2101</v>
      </c>
      <c r="B901" s="207" t="s">
        <v>114</v>
      </c>
      <c r="C901" s="207" t="s">
        <v>906</v>
      </c>
      <c r="D901" s="207" t="s">
        <v>309</v>
      </c>
      <c r="E901" s="207">
        <f t="shared" si="1"/>
        <v>1</v>
      </c>
    </row>
    <row r="902">
      <c r="A902" s="207" t="s">
        <v>2102</v>
      </c>
      <c r="B902" s="207" t="s">
        <v>114</v>
      </c>
      <c r="C902" s="207" t="s">
        <v>598</v>
      </c>
      <c r="D902" s="207" t="s">
        <v>309</v>
      </c>
      <c r="E902" s="207">
        <f t="shared" si="1"/>
        <v>1</v>
      </c>
    </row>
    <row r="903">
      <c r="A903" s="207" t="s">
        <v>2103</v>
      </c>
      <c r="B903" s="207" t="s">
        <v>114</v>
      </c>
      <c r="C903" s="207" t="s">
        <v>334</v>
      </c>
      <c r="D903" s="207" t="s">
        <v>309</v>
      </c>
      <c r="E903" s="207">
        <f t="shared" si="1"/>
        <v>1</v>
      </c>
    </row>
    <row r="904">
      <c r="A904" s="207" t="s">
        <v>2104</v>
      </c>
      <c r="B904" s="207" t="s">
        <v>114</v>
      </c>
      <c r="C904" s="207" t="s">
        <v>2105</v>
      </c>
      <c r="D904" s="207" t="s">
        <v>309</v>
      </c>
      <c r="E904" s="207">
        <f t="shared" si="1"/>
        <v>1</v>
      </c>
    </row>
    <row r="905">
      <c r="A905" s="207" t="s">
        <v>2106</v>
      </c>
      <c r="B905" s="207" t="s">
        <v>114</v>
      </c>
      <c r="C905" s="207" t="s">
        <v>2107</v>
      </c>
      <c r="D905" s="207" t="s">
        <v>309</v>
      </c>
      <c r="E905" s="207">
        <f t="shared" si="1"/>
        <v>1</v>
      </c>
    </row>
    <row r="906">
      <c r="A906" s="207" t="s">
        <v>2108</v>
      </c>
      <c r="B906" s="207" t="s">
        <v>114</v>
      </c>
      <c r="C906" s="207" t="s">
        <v>2109</v>
      </c>
      <c r="D906" s="207" t="s">
        <v>309</v>
      </c>
      <c r="E906" s="207">
        <f t="shared" si="1"/>
        <v>1</v>
      </c>
    </row>
    <row r="907">
      <c r="A907" s="207" t="s">
        <v>2110</v>
      </c>
      <c r="B907" s="207" t="s">
        <v>114</v>
      </c>
      <c r="C907" s="207" t="s">
        <v>2111</v>
      </c>
      <c r="D907" s="207" t="s">
        <v>309</v>
      </c>
      <c r="E907" s="207">
        <f t="shared" si="1"/>
        <v>1</v>
      </c>
    </row>
    <row r="908">
      <c r="A908" s="207" t="s">
        <v>2112</v>
      </c>
      <c r="B908" s="207" t="s">
        <v>114</v>
      </c>
      <c r="C908" s="207" t="s">
        <v>612</v>
      </c>
      <c r="D908" s="207" t="s">
        <v>904</v>
      </c>
      <c r="E908" s="207">
        <f t="shared" si="1"/>
        <v>0</v>
      </c>
    </row>
    <row r="909">
      <c r="A909" s="207" t="s">
        <v>2113</v>
      </c>
      <c r="B909" s="207" t="s">
        <v>114</v>
      </c>
      <c r="C909" s="207" t="s">
        <v>1282</v>
      </c>
      <c r="D909" s="207" t="s">
        <v>309</v>
      </c>
      <c r="E909" s="207">
        <f t="shared" si="1"/>
        <v>1</v>
      </c>
    </row>
    <row r="910">
      <c r="A910" s="207" t="s">
        <v>2114</v>
      </c>
      <c r="B910" s="207" t="s">
        <v>114</v>
      </c>
      <c r="C910" s="207" t="s">
        <v>1978</v>
      </c>
      <c r="D910" s="207" t="s">
        <v>309</v>
      </c>
      <c r="E910" s="207">
        <f t="shared" si="1"/>
        <v>1</v>
      </c>
    </row>
    <row r="911">
      <c r="A911" s="207" t="s">
        <v>2115</v>
      </c>
      <c r="B911" s="207" t="s">
        <v>114</v>
      </c>
      <c r="C911" s="207" t="s">
        <v>2116</v>
      </c>
      <c r="D911" s="207" t="s">
        <v>309</v>
      </c>
      <c r="E911" s="207">
        <f t="shared" si="1"/>
        <v>1</v>
      </c>
    </row>
    <row r="912">
      <c r="A912" s="207" t="s">
        <v>2117</v>
      </c>
      <c r="B912" s="207" t="s">
        <v>114</v>
      </c>
      <c r="C912" s="207" t="s">
        <v>925</v>
      </c>
      <c r="D912" s="207" t="s">
        <v>2118</v>
      </c>
      <c r="E912" s="207">
        <f t="shared" si="1"/>
        <v>0</v>
      </c>
    </row>
    <row r="913">
      <c r="A913" s="207" t="s">
        <v>2119</v>
      </c>
      <c r="B913" s="207" t="s">
        <v>114</v>
      </c>
      <c r="C913" s="207" t="s">
        <v>1649</v>
      </c>
      <c r="D913" s="207" t="s">
        <v>309</v>
      </c>
      <c r="E913" s="207">
        <f t="shared" si="1"/>
        <v>1</v>
      </c>
    </row>
    <row r="914">
      <c r="A914" s="207" t="s">
        <v>2120</v>
      </c>
      <c r="B914" s="207" t="s">
        <v>114</v>
      </c>
      <c r="C914" s="207" t="s">
        <v>2121</v>
      </c>
      <c r="D914" s="207" t="s">
        <v>309</v>
      </c>
      <c r="E914" s="207">
        <f t="shared" si="1"/>
        <v>1</v>
      </c>
    </row>
    <row r="915">
      <c r="A915" s="207" t="s">
        <v>2122</v>
      </c>
      <c r="B915" s="207" t="s">
        <v>114</v>
      </c>
      <c r="C915" s="207" t="s">
        <v>2123</v>
      </c>
      <c r="D915" s="207" t="s">
        <v>2124</v>
      </c>
      <c r="E915" s="207">
        <f t="shared" si="1"/>
        <v>0</v>
      </c>
    </row>
    <row r="916">
      <c r="A916" s="207" t="s">
        <v>2125</v>
      </c>
      <c r="B916" s="207" t="s">
        <v>114</v>
      </c>
      <c r="C916" s="207" t="s">
        <v>2126</v>
      </c>
      <c r="D916" s="207" t="s">
        <v>309</v>
      </c>
      <c r="E916" s="207">
        <f t="shared" si="1"/>
        <v>1</v>
      </c>
    </row>
    <row r="917">
      <c r="A917" s="207" t="s">
        <v>2127</v>
      </c>
      <c r="B917" s="207" t="s">
        <v>114</v>
      </c>
      <c r="C917" s="207" t="s">
        <v>2128</v>
      </c>
      <c r="D917" s="207" t="s">
        <v>873</v>
      </c>
      <c r="E917" s="207">
        <f t="shared" si="1"/>
        <v>0</v>
      </c>
    </row>
    <row r="918">
      <c r="A918" s="207" t="s">
        <v>2129</v>
      </c>
      <c r="B918" s="207" t="s">
        <v>114</v>
      </c>
      <c r="C918" s="207" t="s">
        <v>1654</v>
      </c>
      <c r="D918" s="207" t="s">
        <v>1047</v>
      </c>
      <c r="E918" s="207">
        <f t="shared" si="1"/>
        <v>0</v>
      </c>
    </row>
    <row r="919">
      <c r="A919" s="207" t="s">
        <v>2130</v>
      </c>
      <c r="B919" s="207" t="s">
        <v>114</v>
      </c>
      <c r="C919" s="207" t="s">
        <v>377</v>
      </c>
      <c r="D919" s="207" t="s">
        <v>309</v>
      </c>
      <c r="E919" s="207">
        <f t="shared" si="1"/>
        <v>1</v>
      </c>
    </row>
    <row r="920">
      <c r="A920" s="207" t="s">
        <v>2131</v>
      </c>
      <c r="B920" s="207" t="s">
        <v>114</v>
      </c>
      <c r="C920" s="207" t="s">
        <v>2132</v>
      </c>
      <c r="D920" s="207" t="s">
        <v>2133</v>
      </c>
      <c r="E920" s="207">
        <f t="shared" si="1"/>
        <v>0</v>
      </c>
    </row>
    <row r="921">
      <c r="A921" s="207" t="s">
        <v>2134</v>
      </c>
      <c r="B921" s="207" t="s">
        <v>114</v>
      </c>
      <c r="C921" s="207" t="s">
        <v>2135</v>
      </c>
      <c r="D921" s="207" t="s">
        <v>309</v>
      </c>
      <c r="E921" s="207">
        <f t="shared" si="1"/>
        <v>1</v>
      </c>
    </row>
    <row r="922">
      <c r="A922" s="207" t="s">
        <v>2136</v>
      </c>
      <c r="B922" s="207" t="s">
        <v>114</v>
      </c>
      <c r="C922" s="207" t="s">
        <v>548</v>
      </c>
      <c r="D922" s="207" t="s">
        <v>309</v>
      </c>
      <c r="E922" s="207">
        <f t="shared" si="1"/>
        <v>1</v>
      </c>
    </row>
    <row r="923">
      <c r="A923" s="207" t="s">
        <v>2137</v>
      </c>
      <c r="B923" s="207" t="s">
        <v>114</v>
      </c>
      <c r="C923" s="207" t="s">
        <v>632</v>
      </c>
      <c r="D923" s="207" t="s">
        <v>1089</v>
      </c>
      <c r="E923" s="207">
        <f t="shared" si="1"/>
        <v>0</v>
      </c>
    </row>
    <row r="924">
      <c r="A924" s="207" t="s">
        <v>2138</v>
      </c>
      <c r="B924" s="207" t="s">
        <v>114</v>
      </c>
      <c r="C924" s="207" t="s">
        <v>2139</v>
      </c>
      <c r="D924" s="207" t="s">
        <v>309</v>
      </c>
      <c r="E924" s="207">
        <f t="shared" si="1"/>
        <v>1</v>
      </c>
    </row>
    <row r="925">
      <c r="A925" s="207" t="s">
        <v>2140</v>
      </c>
      <c r="B925" s="207" t="s">
        <v>114</v>
      </c>
      <c r="C925" s="207" t="s">
        <v>2141</v>
      </c>
      <c r="D925" s="207" t="s">
        <v>309</v>
      </c>
      <c r="E925" s="207">
        <f t="shared" si="1"/>
        <v>1</v>
      </c>
    </row>
    <row r="926">
      <c r="A926" s="207" t="s">
        <v>2142</v>
      </c>
      <c r="B926" s="207" t="s">
        <v>114</v>
      </c>
      <c r="C926" s="207" t="s">
        <v>2143</v>
      </c>
      <c r="D926" s="207" t="s">
        <v>309</v>
      </c>
      <c r="E926" s="207">
        <f t="shared" si="1"/>
        <v>1</v>
      </c>
    </row>
    <row r="927">
      <c r="A927" s="207" t="s">
        <v>2144</v>
      </c>
      <c r="B927" s="207" t="s">
        <v>114</v>
      </c>
      <c r="C927" s="207" t="s">
        <v>1105</v>
      </c>
      <c r="D927" s="207" t="s">
        <v>309</v>
      </c>
      <c r="E927" s="207">
        <f t="shared" si="1"/>
        <v>1</v>
      </c>
    </row>
    <row r="928">
      <c r="A928" s="207" t="s">
        <v>2145</v>
      </c>
      <c r="B928" s="207" t="s">
        <v>114</v>
      </c>
      <c r="C928" s="207" t="s">
        <v>2146</v>
      </c>
      <c r="D928" s="207" t="s">
        <v>309</v>
      </c>
      <c r="E928" s="207">
        <f t="shared" si="1"/>
        <v>1</v>
      </c>
    </row>
    <row r="929">
      <c r="A929" s="207" t="s">
        <v>2147</v>
      </c>
      <c r="B929" s="207" t="s">
        <v>114</v>
      </c>
      <c r="C929" s="207" t="s">
        <v>2148</v>
      </c>
      <c r="D929" s="207" t="s">
        <v>1781</v>
      </c>
      <c r="E929" s="207">
        <f t="shared" si="1"/>
        <v>0</v>
      </c>
    </row>
    <row r="930">
      <c r="A930" s="207" t="s">
        <v>2149</v>
      </c>
      <c r="B930" s="207" t="s">
        <v>114</v>
      </c>
      <c r="C930" s="207" t="s">
        <v>2150</v>
      </c>
      <c r="D930" s="207" t="s">
        <v>309</v>
      </c>
      <c r="E930" s="207">
        <f t="shared" si="1"/>
        <v>1</v>
      </c>
    </row>
    <row r="931">
      <c r="A931" s="207" t="s">
        <v>2151</v>
      </c>
      <c r="B931" s="207" t="s">
        <v>114</v>
      </c>
      <c r="C931" s="207" t="s">
        <v>2152</v>
      </c>
      <c r="D931" s="207" t="s">
        <v>309</v>
      </c>
      <c r="E931" s="207">
        <f t="shared" si="1"/>
        <v>1</v>
      </c>
    </row>
    <row r="932">
      <c r="A932" s="207" t="s">
        <v>2153</v>
      </c>
      <c r="B932" s="207" t="s">
        <v>114</v>
      </c>
      <c r="C932" s="207" t="s">
        <v>390</v>
      </c>
      <c r="D932" s="207" t="s">
        <v>309</v>
      </c>
      <c r="E932" s="207">
        <f t="shared" si="1"/>
        <v>1</v>
      </c>
    </row>
    <row r="933">
      <c r="A933" s="207" t="s">
        <v>2154</v>
      </c>
      <c r="B933" s="207" t="s">
        <v>114</v>
      </c>
      <c r="C933" s="207" t="s">
        <v>393</v>
      </c>
      <c r="D933" s="207" t="s">
        <v>1565</v>
      </c>
      <c r="E933" s="207">
        <f t="shared" si="1"/>
        <v>0</v>
      </c>
    </row>
    <row r="934">
      <c r="A934" s="207" t="s">
        <v>2155</v>
      </c>
      <c r="B934" s="207" t="s">
        <v>114</v>
      </c>
      <c r="C934" s="207" t="s">
        <v>2156</v>
      </c>
      <c r="D934" s="207" t="s">
        <v>309</v>
      </c>
      <c r="E934" s="207">
        <f t="shared" si="1"/>
        <v>1</v>
      </c>
    </row>
    <row r="935">
      <c r="A935" s="207" t="s">
        <v>2157</v>
      </c>
      <c r="B935" s="207" t="s">
        <v>114</v>
      </c>
      <c r="C935" s="207" t="s">
        <v>652</v>
      </c>
      <c r="D935" s="207" t="s">
        <v>2158</v>
      </c>
      <c r="E935" s="207">
        <f t="shared" si="1"/>
        <v>0</v>
      </c>
    </row>
    <row r="936">
      <c r="A936" s="207" t="s">
        <v>2159</v>
      </c>
      <c r="B936" s="207" t="s">
        <v>114</v>
      </c>
      <c r="C936" s="207" t="s">
        <v>2160</v>
      </c>
      <c r="D936" s="207" t="s">
        <v>309</v>
      </c>
      <c r="E936" s="207">
        <f t="shared" si="1"/>
        <v>1</v>
      </c>
    </row>
    <row r="937">
      <c r="A937" s="207" t="s">
        <v>2161</v>
      </c>
      <c r="B937" s="207" t="s">
        <v>114</v>
      </c>
      <c r="C937" s="207" t="s">
        <v>2162</v>
      </c>
      <c r="D937" s="207" t="s">
        <v>309</v>
      </c>
      <c r="E937" s="207">
        <f t="shared" si="1"/>
        <v>1</v>
      </c>
    </row>
    <row r="938">
      <c r="A938" s="207" t="s">
        <v>2163</v>
      </c>
      <c r="B938" s="207" t="s">
        <v>114</v>
      </c>
      <c r="C938" s="207" t="s">
        <v>952</v>
      </c>
      <c r="D938" s="207" t="s">
        <v>309</v>
      </c>
      <c r="E938" s="207">
        <f t="shared" si="1"/>
        <v>1</v>
      </c>
    </row>
    <row r="939">
      <c r="A939" s="207" t="s">
        <v>2164</v>
      </c>
      <c r="B939" s="207" t="s">
        <v>114</v>
      </c>
      <c r="C939" s="207" t="s">
        <v>2165</v>
      </c>
      <c r="D939" s="207" t="s">
        <v>1707</v>
      </c>
      <c r="E939" s="207">
        <f t="shared" si="1"/>
        <v>0</v>
      </c>
    </row>
    <row r="940">
      <c r="A940" s="207" t="s">
        <v>2166</v>
      </c>
      <c r="B940" s="207" t="s">
        <v>114</v>
      </c>
      <c r="C940" s="207" t="s">
        <v>2167</v>
      </c>
      <c r="D940" s="207" t="s">
        <v>309</v>
      </c>
      <c r="E940" s="207">
        <f t="shared" si="1"/>
        <v>1</v>
      </c>
    </row>
    <row r="941">
      <c r="A941" s="207" t="s">
        <v>2168</v>
      </c>
      <c r="B941" s="207" t="s">
        <v>114</v>
      </c>
      <c r="C941" s="207" t="s">
        <v>2169</v>
      </c>
      <c r="D941" s="207" t="s">
        <v>342</v>
      </c>
      <c r="E941" s="207">
        <f t="shared" si="1"/>
        <v>0</v>
      </c>
    </row>
    <row r="942">
      <c r="A942" s="207" t="s">
        <v>2170</v>
      </c>
      <c r="B942" s="207" t="s">
        <v>114</v>
      </c>
      <c r="C942" s="207" t="s">
        <v>659</v>
      </c>
      <c r="D942" s="207" t="s">
        <v>309</v>
      </c>
      <c r="E942" s="207">
        <f t="shared" si="1"/>
        <v>1</v>
      </c>
    </row>
    <row r="943">
      <c r="A943" s="207" t="s">
        <v>2171</v>
      </c>
      <c r="B943" s="207" t="s">
        <v>114</v>
      </c>
      <c r="C943" s="207" t="s">
        <v>2014</v>
      </c>
      <c r="D943" s="207" t="s">
        <v>309</v>
      </c>
      <c r="E943" s="207">
        <f t="shared" si="1"/>
        <v>1</v>
      </c>
    </row>
    <row r="944">
      <c r="A944" s="207" t="s">
        <v>2172</v>
      </c>
      <c r="B944" s="207" t="s">
        <v>114</v>
      </c>
      <c r="C944" s="207" t="s">
        <v>663</v>
      </c>
      <c r="D944" s="207" t="s">
        <v>309</v>
      </c>
      <c r="E944" s="207">
        <f t="shared" si="1"/>
        <v>1</v>
      </c>
    </row>
    <row r="945">
      <c r="A945" s="207" t="s">
        <v>2173</v>
      </c>
      <c r="B945" s="207" t="s">
        <v>114</v>
      </c>
      <c r="C945" s="207" t="s">
        <v>2020</v>
      </c>
      <c r="D945" s="207" t="s">
        <v>2174</v>
      </c>
      <c r="E945" s="207">
        <f t="shared" si="1"/>
        <v>0</v>
      </c>
    </row>
    <row r="946">
      <c r="A946" s="207" t="s">
        <v>2175</v>
      </c>
      <c r="B946" s="207" t="s">
        <v>114</v>
      </c>
      <c r="C946" s="207" t="s">
        <v>2176</v>
      </c>
      <c r="D946" s="207" t="s">
        <v>2177</v>
      </c>
      <c r="E946" s="207">
        <f t="shared" si="1"/>
        <v>0</v>
      </c>
    </row>
    <row r="947">
      <c r="A947" s="207" t="s">
        <v>2178</v>
      </c>
      <c r="B947" s="207" t="s">
        <v>114</v>
      </c>
      <c r="C947" s="207" t="s">
        <v>419</v>
      </c>
      <c r="D947" s="207" t="s">
        <v>309</v>
      </c>
      <c r="E947" s="207">
        <f t="shared" si="1"/>
        <v>1</v>
      </c>
    </row>
    <row r="948">
      <c r="A948" s="207" t="s">
        <v>2179</v>
      </c>
      <c r="B948" s="207" t="s">
        <v>114</v>
      </c>
      <c r="C948" s="207" t="s">
        <v>421</v>
      </c>
      <c r="D948" s="207" t="s">
        <v>309</v>
      </c>
      <c r="E948" s="207">
        <f t="shared" si="1"/>
        <v>1</v>
      </c>
    </row>
    <row r="949">
      <c r="A949" s="207" t="s">
        <v>2180</v>
      </c>
      <c r="B949" s="207" t="s">
        <v>114</v>
      </c>
      <c r="C949" s="207" t="s">
        <v>2181</v>
      </c>
      <c r="D949" s="207" t="s">
        <v>309</v>
      </c>
      <c r="E949" s="207">
        <f t="shared" si="1"/>
        <v>1</v>
      </c>
    </row>
    <row r="950">
      <c r="A950" s="207" t="s">
        <v>2182</v>
      </c>
      <c r="B950" s="207" t="s">
        <v>114</v>
      </c>
      <c r="C950" s="207" t="s">
        <v>1865</v>
      </c>
      <c r="D950" s="207" t="s">
        <v>309</v>
      </c>
      <c r="E950" s="207">
        <f t="shared" si="1"/>
        <v>1</v>
      </c>
    </row>
    <row r="951">
      <c r="A951" s="207" t="s">
        <v>2183</v>
      </c>
      <c r="B951" s="207" t="s">
        <v>114</v>
      </c>
      <c r="C951" s="207" t="s">
        <v>1397</v>
      </c>
      <c r="D951" s="207" t="s">
        <v>309</v>
      </c>
      <c r="E951" s="207">
        <f t="shared" si="1"/>
        <v>1</v>
      </c>
    </row>
    <row r="952">
      <c r="A952" s="207" t="s">
        <v>2184</v>
      </c>
      <c r="B952" s="207" t="s">
        <v>114</v>
      </c>
      <c r="C952" s="207" t="s">
        <v>428</v>
      </c>
      <c r="D952" s="207" t="s">
        <v>840</v>
      </c>
      <c r="E952" s="207">
        <f t="shared" si="1"/>
        <v>0</v>
      </c>
    </row>
    <row r="953">
      <c r="A953" s="207" t="s">
        <v>2185</v>
      </c>
      <c r="B953" s="207" t="s">
        <v>114</v>
      </c>
      <c r="C953" s="207" t="s">
        <v>2186</v>
      </c>
      <c r="D953" s="207" t="s">
        <v>309</v>
      </c>
      <c r="E953" s="207">
        <f t="shared" si="1"/>
        <v>1</v>
      </c>
    </row>
    <row r="954">
      <c r="A954" s="207" t="s">
        <v>2187</v>
      </c>
      <c r="B954" s="207" t="s">
        <v>114</v>
      </c>
      <c r="C954" s="207" t="s">
        <v>2188</v>
      </c>
      <c r="D954" s="207" t="s">
        <v>309</v>
      </c>
      <c r="E954" s="207">
        <f t="shared" si="1"/>
        <v>1</v>
      </c>
    </row>
    <row r="955">
      <c r="A955" s="207" t="s">
        <v>2189</v>
      </c>
      <c r="B955" s="207" t="s">
        <v>114</v>
      </c>
      <c r="C955" s="207" t="s">
        <v>2190</v>
      </c>
      <c r="D955" s="207" t="s">
        <v>309</v>
      </c>
      <c r="E955" s="207">
        <f t="shared" si="1"/>
        <v>1</v>
      </c>
    </row>
    <row r="956">
      <c r="A956" s="207" t="s">
        <v>2191</v>
      </c>
      <c r="B956" s="207" t="s">
        <v>114</v>
      </c>
      <c r="C956" s="207" t="s">
        <v>2192</v>
      </c>
      <c r="D956" s="207" t="s">
        <v>1337</v>
      </c>
      <c r="E956" s="207">
        <f t="shared" si="1"/>
        <v>0</v>
      </c>
    </row>
    <row r="957">
      <c r="A957" s="207" t="s">
        <v>2193</v>
      </c>
      <c r="B957" s="207" t="s">
        <v>114</v>
      </c>
      <c r="C957" s="207" t="s">
        <v>2194</v>
      </c>
      <c r="D957" s="207" t="s">
        <v>309</v>
      </c>
      <c r="E957" s="207">
        <f t="shared" si="1"/>
        <v>1</v>
      </c>
    </row>
    <row r="958">
      <c r="A958" s="207" t="s">
        <v>2195</v>
      </c>
      <c r="B958" s="207" t="s">
        <v>114</v>
      </c>
      <c r="C958" s="207" t="s">
        <v>2196</v>
      </c>
      <c r="D958" s="207" t="s">
        <v>309</v>
      </c>
      <c r="E958" s="207">
        <f t="shared" si="1"/>
        <v>1</v>
      </c>
    </row>
    <row r="959">
      <c r="A959" s="207" t="s">
        <v>2197</v>
      </c>
      <c r="B959" s="207" t="s">
        <v>114</v>
      </c>
      <c r="C959" s="207" t="s">
        <v>2198</v>
      </c>
      <c r="D959" s="207" t="s">
        <v>309</v>
      </c>
      <c r="E959" s="207">
        <f t="shared" si="1"/>
        <v>1</v>
      </c>
    </row>
    <row r="960">
      <c r="A960" s="207" t="s">
        <v>2199</v>
      </c>
      <c r="B960" s="207" t="s">
        <v>114</v>
      </c>
      <c r="C960" s="207" t="s">
        <v>2200</v>
      </c>
      <c r="D960" s="207" t="s">
        <v>309</v>
      </c>
      <c r="E960" s="207">
        <f t="shared" si="1"/>
        <v>1</v>
      </c>
    </row>
    <row r="961">
      <c r="A961" s="207" t="s">
        <v>2201</v>
      </c>
      <c r="B961" s="207" t="s">
        <v>114</v>
      </c>
      <c r="C961" s="207" t="s">
        <v>2202</v>
      </c>
      <c r="D961" s="207" t="s">
        <v>309</v>
      </c>
      <c r="E961" s="207">
        <f t="shared" si="1"/>
        <v>1</v>
      </c>
    </row>
    <row r="962">
      <c r="A962" s="207" t="s">
        <v>2203</v>
      </c>
      <c r="B962" s="207" t="s">
        <v>114</v>
      </c>
      <c r="C962" s="207" t="s">
        <v>2204</v>
      </c>
      <c r="D962" s="207" t="s">
        <v>309</v>
      </c>
      <c r="E962" s="207">
        <f t="shared" si="1"/>
        <v>1</v>
      </c>
    </row>
    <row r="963">
      <c r="A963" s="207" t="s">
        <v>2205</v>
      </c>
      <c r="B963" s="207" t="s">
        <v>114</v>
      </c>
      <c r="C963" s="207" t="s">
        <v>686</v>
      </c>
      <c r="D963" s="207" t="s">
        <v>309</v>
      </c>
      <c r="E963" s="207">
        <f t="shared" si="1"/>
        <v>1</v>
      </c>
    </row>
    <row r="964">
      <c r="A964" s="207" t="s">
        <v>2206</v>
      </c>
      <c r="B964" s="207" t="s">
        <v>114</v>
      </c>
      <c r="C964" s="207" t="s">
        <v>2207</v>
      </c>
      <c r="D964" s="207" t="s">
        <v>309</v>
      </c>
      <c r="E964" s="207">
        <f t="shared" si="1"/>
        <v>1</v>
      </c>
    </row>
    <row r="965">
      <c r="A965" s="207" t="s">
        <v>2208</v>
      </c>
      <c r="B965" s="207" t="s">
        <v>114</v>
      </c>
      <c r="C965" s="207" t="s">
        <v>2209</v>
      </c>
      <c r="D965" s="207" t="s">
        <v>2210</v>
      </c>
      <c r="E965" s="207">
        <f t="shared" si="1"/>
        <v>0</v>
      </c>
    </row>
    <row r="966">
      <c r="A966" s="207" t="s">
        <v>2211</v>
      </c>
      <c r="B966" s="207" t="s">
        <v>114</v>
      </c>
      <c r="C966" s="207" t="s">
        <v>2212</v>
      </c>
      <c r="D966" s="207" t="s">
        <v>309</v>
      </c>
      <c r="E966" s="207">
        <f t="shared" si="1"/>
        <v>1</v>
      </c>
    </row>
    <row r="967">
      <c r="A967" s="207" t="s">
        <v>2213</v>
      </c>
      <c r="B967" s="207" t="s">
        <v>114</v>
      </c>
      <c r="C967" s="207" t="s">
        <v>2214</v>
      </c>
      <c r="D967" s="207" t="s">
        <v>995</v>
      </c>
      <c r="E967" s="207">
        <f t="shared" si="1"/>
        <v>0</v>
      </c>
    </row>
    <row r="968">
      <c r="A968" s="207" t="s">
        <v>2215</v>
      </c>
      <c r="B968" s="207" t="s">
        <v>114</v>
      </c>
      <c r="C968" s="207" t="s">
        <v>2216</v>
      </c>
      <c r="D968" s="207" t="s">
        <v>309</v>
      </c>
      <c r="E968" s="207">
        <f t="shared" si="1"/>
        <v>1</v>
      </c>
    </row>
    <row r="969">
      <c r="A969" s="207" t="s">
        <v>2217</v>
      </c>
      <c r="B969" s="207" t="s">
        <v>114</v>
      </c>
      <c r="C969" s="207" t="s">
        <v>2218</v>
      </c>
      <c r="D969" s="207" t="s">
        <v>309</v>
      </c>
      <c r="E969" s="207">
        <f t="shared" si="1"/>
        <v>1</v>
      </c>
    </row>
    <row r="970">
      <c r="A970" s="207" t="s">
        <v>2219</v>
      </c>
      <c r="B970" s="207" t="s">
        <v>114</v>
      </c>
      <c r="C970" s="207" t="s">
        <v>2220</v>
      </c>
      <c r="D970" s="207" t="s">
        <v>2221</v>
      </c>
      <c r="E970" s="207">
        <f t="shared" si="1"/>
        <v>0</v>
      </c>
    </row>
    <row r="971">
      <c r="A971" s="207" t="s">
        <v>2222</v>
      </c>
      <c r="B971" s="207" t="s">
        <v>114</v>
      </c>
      <c r="C971" s="207" t="s">
        <v>2223</v>
      </c>
      <c r="D971" s="207" t="s">
        <v>309</v>
      </c>
      <c r="E971" s="207">
        <f t="shared" si="1"/>
        <v>1</v>
      </c>
    </row>
    <row r="972">
      <c r="A972" s="207" t="s">
        <v>2224</v>
      </c>
      <c r="B972" s="207" t="s">
        <v>114</v>
      </c>
      <c r="C972" s="207" t="s">
        <v>1892</v>
      </c>
      <c r="D972" s="207" t="s">
        <v>309</v>
      </c>
      <c r="E972" s="207">
        <f t="shared" si="1"/>
        <v>1</v>
      </c>
    </row>
    <row r="973">
      <c r="A973" s="207" t="s">
        <v>2225</v>
      </c>
      <c r="B973" s="207" t="s">
        <v>114</v>
      </c>
      <c r="C973" s="207" t="s">
        <v>442</v>
      </c>
      <c r="D973" s="207" t="s">
        <v>309</v>
      </c>
      <c r="E973" s="207">
        <f t="shared" si="1"/>
        <v>1</v>
      </c>
    </row>
    <row r="974">
      <c r="A974" s="207" t="s">
        <v>2226</v>
      </c>
      <c r="B974" s="207" t="s">
        <v>114</v>
      </c>
      <c r="C974" s="207" t="s">
        <v>706</v>
      </c>
      <c r="D974" s="207" t="s">
        <v>2227</v>
      </c>
      <c r="E974" s="207">
        <f t="shared" si="1"/>
        <v>0</v>
      </c>
    </row>
    <row r="975">
      <c r="A975" s="207" t="s">
        <v>2228</v>
      </c>
      <c r="B975" s="207" t="s">
        <v>114</v>
      </c>
      <c r="C975" s="207" t="s">
        <v>709</v>
      </c>
      <c r="D975" s="207" t="s">
        <v>309</v>
      </c>
      <c r="E975" s="207">
        <f t="shared" si="1"/>
        <v>1</v>
      </c>
    </row>
    <row r="976">
      <c r="A976" s="207" t="s">
        <v>2229</v>
      </c>
      <c r="B976" s="207" t="s">
        <v>114</v>
      </c>
      <c r="C976" s="207" t="s">
        <v>1011</v>
      </c>
      <c r="D976" s="207" t="s">
        <v>855</v>
      </c>
      <c r="E976" s="207">
        <f t="shared" si="1"/>
        <v>0</v>
      </c>
    </row>
    <row r="977">
      <c r="A977" s="207" t="s">
        <v>2230</v>
      </c>
      <c r="B977" s="207" t="s">
        <v>114</v>
      </c>
      <c r="C977" s="207" t="s">
        <v>2231</v>
      </c>
      <c r="D977" s="207" t="s">
        <v>306</v>
      </c>
      <c r="E977" s="207">
        <f t="shared" si="1"/>
        <v>0</v>
      </c>
    </row>
    <row r="978">
      <c r="A978" s="207" t="s">
        <v>2232</v>
      </c>
      <c r="B978" s="207" t="s">
        <v>114</v>
      </c>
      <c r="C978" s="207" t="s">
        <v>2233</v>
      </c>
      <c r="D978" s="207" t="s">
        <v>695</v>
      </c>
      <c r="E978" s="207">
        <f t="shared" si="1"/>
        <v>0</v>
      </c>
    </row>
    <row r="979">
      <c r="A979" s="207" t="s">
        <v>2234</v>
      </c>
      <c r="B979" s="207" t="s">
        <v>114</v>
      </c>
      <c r="C979" s="207" t="s">
        <v>2235</v>
      </c>
      <c r="D979" s="207" t="s">
        <v>309</v>
      </c>
      <c r="E979" s="207">
        <f t="shared" si="1"/>
        <v>1</v>
      </c>
    </row>
    <row r="980">
      <c r="A980" s="207" t="s">
        <v>2236</v>
      </c>
      <c r="B980" s="207" t="s">
        <v>114</v>
      </c>
      <c r="C980" s="207" t="s">
        <v>2237</v>
      </c>
      <c r="D980" s="207" t="s">
        <v>309</v>
      </c>
      <c r="E980" s="207">
        <f t="shared" si="1"/>
        <v>1</v>
      </c>
    </row>
    <row r="981">
      <c r="A981" s="207" t="s">
        <v>2238</v>
      </c>
      <c r="B981" s="207" t="s">
        <v>114</v>
      </c>
      <c r="C981" s="207" t="s">
        <v>2239</v>
      </c>
      <c r="D981" s="207" t="s">
        <v>309</v>
      </c>
      <c r="E981" s="207">
        <f t="shared" si="1"/>
        <v>1</v>
      </c>
    </row>
    <row r="982">
      <c r="A982" s="207" t="s">
        <v>2240</v>
      </c>
      <c r="B982" s="207" t="s">
        <v>114</v>
      </c>
      <c r="C982" s="207" t="s">
        <v>2241</v>
      </c>
      <c r="D982" s="207" t="s">
        <v>309</v>
      </c>
      <c r="E982" s="207">
        <f t="shared" si="1"/>
        <v>1</v>
      </c>
    </row>
    <row r="983">
      <c r="A983" s="207" t="s">
        <v>2242</v>
      </c>
      <c r="B983" s="207" t="s">
        <v>114</v>
      </c>
      <c r="C983" s="207" t="s">
        <v>2243</v>
      </c>
      <c r="D983" s="207" t="s">
        <v>309</v>
      </c>
      <c r="E983" s="207">
        <f t="shared" si="1"/>
        <v>1</v>
      </c>
    </row>
    <row r="984">
      <c r="A984" s="207" t="s">
        <v>2244</v>
      </c>
      <c r="B984" s="207" t="s">
        <v>114</v>
      </c>
      <c r="C984" s="207" t="s">
        <v>2245</v>
      </c>
      <c r="D984" s="207" t="s">
        <v>309</v>
      </c>
      <c r="E984" s="207">
        <f t="shared" si="1"/>
        <v>1</v>
      </c>
    </row>
    <row r="985">
      <c r="A985" s="207" t="s">
        <v>2246</v>
      </c>
      <c r="B985" s="207" t="s">
        <v>114</v>
      </c>
      <c r="C985" s="207" t="s">
        <v>2247</v>
      </c>
      <c r="D985" s="207" t="s">
        <v>309</v>
      </c>
      <c r="E985" s="207">
        <f t="shared" si="1"/>
        <v>1</v>
      </c>
    </row>
    <row r="986">
      <c r="A986" s="207" t="s">
        <v>2248</v>
      </c>
      <c r="B986" s="207" t="s">
        <v>114</v>
      </c>
      <c r="C986" s="207" t="s">
        <v>1461</v>
      </c>
      <c r="D986" s="207" t="s">
        <v>309</v>
      </c>
      <c r="E986" s="207">
        <f t="shared" si="1"/>
        <v>1</v>
      </c>
    </row>
    <row r="987">
      <c r="A987" s="207" t="s">
        <v>2249</v>
      </c>
      <c r="B987" s="207" t="s">
        <v>114</v>
      </c>
      <c r="C987" s="207" t="s">
        <v>2250</v>
      </c>
      <c r="D987" s="207" t="s">
        <v>309</v>
      </c>
      <c r="E987" s="207">
        <f t="shared" si="1"/>
        <v>1</v>
      </c>
    </row>
    <row r="988">
      <c r="A988" s="207" t="s">
        <v>2251</v>
      </c>
      <c r="B988" s="207" t="s">
        <v>114</v>
      </c>
      <c r="C988" s="207" t="s">
        <v>2252</v>
      </c>
      <c r="D988" s="207" t="s">
        <v>309</v>
      </c>
      <c r="E988" s="207">
        <f t="shared" si="1"/>
        <v>1</v>
      </c>
    </row>
    <row r="989">
      <c r="A989" s="207" t="s">
        <v>2253</v>
      </c>
      <c r="B989" s="207" t="s">
        <v>114</v>
      </c>
      <c r="C989" s="207" t="s">
        <v>2254</v>
      </c>
      <c r="D989" s="207" t="s">
        <v>309</v>
      </c>
      <c r="E989" s="207">
        <f t="shared" si="1"/>
        <v>1</v>
      </c>
    </row>
    <row r="990">
      <c r="A990" s="207" t="s">
        <v>2255</v>
      </c>
      <c r="B990" s="207" t="s">
        <v>114</v>
      </c>
      <c r="C990" s="207" t="s">
        <v>464</v>
      </c>
      <c r="D990" s="207" t="s">
        <v>309</v>
      </c>
      <c r="E990" s="207">
        <f t="shared" si="1"/>
        <v>1</v>
      </c>
    </row>
    <row r="991">
      <c r="A991" s="207" t="s">
        <v>2256</v>
      </c>
      <c r="B991" s="207" t="s">
        <v>114</v>
      </c>
      <c r="C991" s="207" t="s">
        <v>2257</v>
      </c>
      <c r="D991" s="207" t="s">
        <v>309</v>
      </c>
      <c r="E991" s="207">
        <f t="shared" si="1"/>
        <v>1</v>
      </c>
    </row>
    <row r="992">
      <c r="A992" s="207" t="s">
        <v>2258</v>
      </c>
      <c r="B992" s="207" t="s">
        <v>114</v>
      </c>
      <c r="C992" s="207" t="s">
        <v>2259</v>
      </c>
      <c r="D992" s="207" t="s">
        <v>309</v>
      </c>
      <c r="E992" s="207">
        <f t="shared" si="1"/>
        <v>1</v>
      </c>
    </row>
    <row r="993">
      <c r="A993" s="207" t="s">
        <v>2260</v>
      </c>
      <c r="B993" s="207" t="s">
        <v>114</v>
      </c>
      <c r="C993" s="207" t="s">
        <v>2261</v>
      </c>
      <c r="D993" s="207" t="s">
        <v>309</v>
      </c>
      <c r="E993" s="207">
        <f t="shared" si="1"/>
        <v>1</v>
      </c>
    </row>
    <row r="994">
      <c r="A994" s="207" t="s">
        <v>2262</v>
      </c>
      <c r="B994" s="207" t="s">
        <v>114</v>
      </c>
      <c r="C994" s="207" t="s">
        <v>2263</v>
      </c>
      <c r="D994" s="207" t="s">
        <v>2264</v>
      </c>
      <c r="E994" s="207">
        <f t="shared" si="1"/>
        <v>0</v>
      </c>
    </row>
    <row r="995">
      <c r="A995" s="207" t="s">
        <v>2265</v>
      </c>
      <c r="B995" s="207" t="s">
        <v>116</v>
      </c>
      <c r="C995" s="207" t="s">
        <v>1933</v>
      </c>
      <c r="D995" s="207" t="s">
        <v>412</v>
      </c>
      <c r="E995" s="207">
        <f t="shared" si="1"/>
        <v>0</v>
      </c>
    </row>
    <row r="996">
      <c r="A996" s="207" t="s">
        <v>2266</v>
      </c>
      <c r="B996" s="207" t="s">
        <v>116</v>
      </c>
      <c r="C996" s="207" t="s">
        <v>1786</v>
      </c>
      <c r="D996" s="207" t="s">
        <v>309</v>
      </c>
      <c r="E996" s="207">
        <f t="shared" si="1"/>
        <v>1</v>
      </c>
    </row>
    <row r="997">
      <c r="A997" s="207" t="s">
        <v>2267</v>
      </c>
      <c r="B997" s="207" t="s">
        <v>116</v>
      </c>
      <c r="C997" s="207" t="s">
        <v>2085</v>
      </c>
      <c r="D997" s="207" t="s">
        <v>309</v>
      </c>
      <c r="E997" s="207">
        <f t="shared" si="1"/>
        <v>1</v>
      </c>
    </row>
    <row r="998">
      <c r="A998" s="207" t="s">
        <v>2268</v>
      </c>
      <c r="B998" s="207" t="s">
        <v>116</v>
      </c>
      <c r="C998" s="207" t="s">
        <v>2269</v>
      </c>
      <c r="D998" s="207" t="s">
        <v>309</v>
      </c>
      <c r="E998" s="207">
        <f t="shared" si="1"/>
        <v>1</v>
      </c>
    </row>
    <row r="999">
      <c r="A999" s="207" t="s">
        <v>2270</v>
      </c>
      <c r="B999" s="207" t="s">
        <v>116</v>
      </c>
      <c r="C999" s="207" t="s">
        <v>2271</v>
      </c>
      <c r="D999" s="207" t="s">
        <v>755</v>
      </c>
      <c r="E999" s="207">
        <f t="shared" si="1"/>
        <v>0</v>
      </c>
    </row>
    <row r="1000">
      <c r="A1000" s="207" t="s">
        <v>2272</v>
      </c>
      <c r="B1000" s="207" t="s">
        <v>116</v>
      </c>
      <c r="C1000" s="207" t="s">
        <v>2273</v>
      </c>
      <c r="D1000" s="207" t="s">
        <v>309</v>
      </c>
      <c r="E1000" s="207">
        <f t="shared" si="1"/>
        <v>1</v>
      </c>
    </row>
    <row r="1001">
      <c r="A1001" s="207" t="s">
        <v>2274</v>
      </c>
      <c r="B1001" s="207" t="s">
        <v>116</v>
      </c>
      <c r="C1001" s="207" t="s">
        <v>2275</v>
      </c>
      <c r="D1001" s="207" t="s">
        <v>1141</v>
      </c>
      <c r="E1001" s="207">
        <f t="shared" si="1"/>
        <v>0</v>
      </c>
    </row>
    <row r="1002">
      <c r="A1002" s="207" t="s">
        <v>2276</v>
      </c>
      <c r="B1002" s="207" t="s">
        <v>116</v>
      </c>
      <c r="C1002" s="207" t="s">
        <v>589</v>
      </c>
      <c r="D1002" s="207" t="s">
        <v>1000</v>
      </c>
      <c r="E1002" s="207">
        <f t="shared" si="1"/>
        <v>0</v>
      </c>
    </row>
    <row r="1003">
      <c r="A1003" s="207" t="s">
        <v>2277</v>
      </c>
      <c r="B1003" s="207" t="s">
        <v>116</v>
      </c>
      <c r="C1003" s="207" t="s">
        <v>2093</v>
      </c>
      <c r="D1003" s="207" t="s">
        <v>309</v>
      </c>
      <c r="E1003" s="207">
        <f t="shared" si="1"/>
        <v>1</v>
      </c>
    </row>
    <row r="1004">
      <c r="A1004" s="207" t="s">
        <v>2278</v>
      </c>
      <c r="B1004" s="207" t="s">
        <v>116</v>
      </c>
      <c r="C1004" s="207" t="s">
        <v>2279</v>
      </c>
      <c r="D1004" s="207" t="s">
        <v>2280</v>
      </c>
      <c r="E1004" s="207">
        <f t="shared" si="1"/>
        <v>0</v>
      </c>
    </row>
    <row r="1005">
      <c r="A1005" s="207" t="s">
        <v>2281</v>
      </c>
      <c r="B1005" s="207" t="s">
        <v>116</v>
      </c>
      <c r="C1005" s="207" t="s">
        <v>2282</v>
      </c>
      <c r="D1005" s="207" t="s">
        <v>2033</v>
      </c>
      <c r="E1005" s="207">
        <f t="shared" si="1"/>
        <v>0</v>
      </c>
    </row>
    <row r="1006">
      <c r="A1006" s="207" t="s">
        <v>2283</v>
      </c>
      <c r="B1006" s="207" t="s">
        <v>116</v>
      </c>
      <c r="C1006" s="207" t="s">
        <v>2284</v>
      </c>
      <c r="D1006" s="207" t="s">
        <v>309</v>
      </c>
      <c r="E1006" s="207">
        <f t="shared" si="1"/>
        <v>1</v>
      </c>
    </row>
    <row r="1007">
      <c r="A1007" s="207" t="s">
        <v>2285</v>
      </c>
      <c r="B1007" s="207" t="s">
        <v>116</v>
      </c>
      <c r="C1007" s="207" t="s">
        <v>2286</v>
      </c>
      <c r="D1007" s="207" t="s">
        <v>309</v>
      </c>
      <c r="E1007" s="207">
        <f t="shared" si="1"/>
        <v>1</v>
      </c>
    </row>
    <row r="1008">
      <c r="A1008" s="207" t="s">
        <v>2287</v>
      </c>
      <c r="B1008" s="207" t="s">
        <v>116</v>
      </c>
      <c r="C1008" s="207" t="s">
        <v>2288</v>
      </c>
      <c r="D1008" s="207" t="s">
        <v>309</v>
      </c>
      <c r="E1008" s="207">
        <f t="shared" si="1"/>
        <v>1</v>
      </c>
    </row>
    <row r="1009">
      <c r="A1009" s="207" t="s">
        <v>2289</v>
      </c>
      <c r="B1009" s="207" t="s">
        <v>116</v>
      </c>
      <c r="C1009" s="207" t="s">
        <v>2290</v>
      </c>
      <c r="D1009" s="207" t="s">
        <v>309</v>
      </c>
      <c r="E1009" s="207">
        <f t="shared" si="1"/>
        <v>1</v>
      </c>
    </row>
    <row r="1010">
      <c r="A1010" s="207" t="s">
        <v>2291</v>
      </c>
      <c r="B1010" s="207" t="s">
        <v>116</v>
      </c>
      <c r="C1010" s="207" t="s">
        <v>318</v>
      </c>
      <c r="D1010" s="207" t="s">
        <v>309</v>
      </c>
      <c r="E1010" s="207">
        <f t="shared" si="1"/>
        <v>1</v>
      </c>
    </row>
    <row r="1011">
      <c r="A1011" s="207" t="s">
        <v>2292</v>
      </c>
      <c r="B1011" s="207" t="s">
        <v>116</v>
      </c>
      <c r="C1011" s="207" t="s">
        <v>2293</v>
      </c>
      <c r="D1011" s="207" t="s">
        <v>309</v>
      </c>
      <c r="E1011" s="207">
        <f t="shared" si="1"/>
        <v>1</v>
      </c>
    </row>
    <row r="1012">
      <c r="A1012" s="207" t="s">
        <v>2294</v>
      </c>
      <c r="B1012" s="207" t="s">
        <v>116</v>
      </c>
      <c r="C1012" s="207" t="s">
        <v>2295</v>
      </c>
      <c r="D1012" s="207" t="s">
        <v>2296</v>
      </c>
      <c r="E1012" s="207">
        <f t="shared" si="1"/>
        <v>0</v>
      </c>
    </row>
    <row r="1013">
      <c r="A1013" s="207" t="s">
        <v>2297</v>
      </c>
      <c r="B1013" s="207" t="s">
        <v>116</v>
      </c>
      <c r="C1013" s="207" t="s">
        <v>2298</v>
      </c>
      <c r="D1013" s="207" t="s">
        <v>1166</v>
      </c>
      <c r="E1013" s="207">
        <f t="shared" si="1"/>
        <v>0</v>
      </c>
    </row>
    <row r="1014">
      <c r="A1014" s="207" t="s">
        <v>2299</v>
      </c>
      <c r="B1014" s="207" t="s">
        <v>116</v>
      </c>
      <c r="C1014" s="207" t="s">
        <v>2300</v>
      </c>
      <c r="D1014" s="207" t="s">
        <v>309</v>
      </c>
      <c r="E1014" s="207">
        <f t="shared" si="1"/>
        <v>1</v>
      </c>
    </row>
    <row r="1015">
      <c r="A1015" s="207" t="s">
        <v>2301</v>
      </c>
      <c r="B1015" s="207" t="s">
        <v>116</v>
      </c>
      <c r="C1015" s="207" t="s">
        <v>594</v>
      </c>
      <c r="D1015" s="207" t="s">
        <v>309</v>
      </c>
      <c r="E1015" s="207">
        <f t="shared" si="1"/>
        <v>1</v>
      </c>
    </row>
    <row r="1016">
      <c r="A1016" s="207" t="s">
        <v>2302</v>
      </c>
      <c r="B1016" s="207" t="s">
        <v>116</v>
      </c>
      <c r="C1016" s="207" t="s">
        <v>2303</v>
      </c>
      <c r="D1016" s="207" t="s">
        <v>309</v>
      </c>
      <c r="E1016" s="207">
        <f t="shared" si="1"/>
        <v>1</v>
      </c>
    </row>
    <row r="1017">
      <c r="A1017" s="207" t="s">
        <v>2304</v>
      </c>
      <c r="B1017" s="207" t="s">
        <v>116</v>
      </c>
      <c r="C1017" s="207" t="s">
        <v>2305</v>
      </c>
      <c r="D1017" s="207" t="s">
        <v>1618</v>
      </c>
      <c r="E1017" s="207">
        <f t="shared" si="1"/>
        <v>0</v>
      </c>
    </row>
    <row r="1018">
      <c r="A1018" s="207" t="s">
        <v>2306</v>
      </c>
      <c r="B1018" s="207" t="s">
        <v>116</v>
      </c>
      <c r="C1018" s="207" t="s">
        <v>1626</v>
      </c>
      <c r="D1018" s="207" t="s">
        <v>648</v>
      </c>
      <c r="E1018" s="207">
        <f t="shared" si="1"/>
        <v>0</v>
      </c>
    </row>
    <row r="1019">
      <c r="A1019" s="207" t="s">
        <v>2307</v>
      </c>
      <c r="B1019" s="207" t="s">
        <v>116</v>
      </c>
      <c r="C1019" s="207" t="s">
        <v>598</v>
      </c>
      <c r="D1019" s="207" t="s">
        <v>812</v>
      </c>
      <c r="E1019" s="207">
        <f t="shared" si="1"/>
        <v>0</v>
      </c>
    </row>
    <row r="1020">
      <c r="A1020" s="207" t="s">
        <v>2308</v>
      </c>
      <c r="B1020" s="207" t="s">
        <v>116</v>
      </c>
      <c r="C1020" s="207" t="s">
        <v>334</v>
      </c>
      <c r="D1020" s="207" t="s">
        <v>2309</v>
      </c>
      <c r="E1020" s="207">
        <f t="shared" si="1"/>
        <v>0</v>
      </c>
    </row>
    <row r="1021">
      <c r="A1021" s="207" t="s">
        <v>2310</v>
      </c>
      <c r="B1021" s="207" t="s">
        <v>116</v>
      </c>
      <c r="C1021" s="207" t="s">
        <v>1630</v>
      </c>
      <c r="D1021" s="207" t="s">
        <v>309</v>
      </c>
      <c r="E1021" s="207">
        <f t="shared" si="1"/>
        <v>1</v>
      </c>
    </row>
    <row r="1022">
      <c r="A1022" s="207" t="s">
        <v>2311</v>
      </c>
      <c r="B1022" s="207" t="s">
        <v>116</v>
      </c>
      <c r="C1022" s="207" t="s">
        <v>614</v>
      </c>
      <c r="D1022" s="207" t="s">
        <v>309</v>
      </c>
      <c r="E1022" s="207">
        <f t="shared" si="1"/>
        <v>1</v>
      </c>
    </row>
    <row r="1023">
      <c r="A1023" s="207" t="s">
        <v>2312</v>
      </c>
      <c r="B1023" s="207" t="s">
        <v>116</v>
      </c>
      <c r="C1023" s="207" t="s">
        <v>1638</v>
      </c>
      <c r="D1023" s="207" t="s">
        <v>309</v>
      </c>
      <c r="E1023" s="207">
        <f t="shared" si="1"/>
        <v>1</v>
      </c>
    </row>
    <row r="1024">
      <c r="A1024" s="207" t="s">
        <v>2313</v>
      </c>
      <c r="B1024" s="207" t="s">
        <v>116</v>
      </c>
      <c r="C1024" s="207" t="s">
        <v>1803</v>
      </c>
      <c r="D1024" s="207" t="s">
        <v>650</v>
      </c>
      <c r="E1024" s="207">
        <f t="shared" si="1"/>
        <v>0</v>
      </c>
    </row>
    <row r="1025">
      <c r="A1025" s="207" t="s">
        <v>2314</v>
      </c>
      <c r="B1025" s="207" t="s">
        <v>116</v>
      </c>
      <c r="C1025" s="207" t="s">
        <v>2315</v>
      </c>
      <c r="D1025" s="207" t="s">
        <v>309</v>
      </c>
      <c r="E1025" s="207">
        <f t="shared" si="1"/>
        <v>1</v>
      </c>
    </row>
    <row r="1026">
      <c r="A1026" s="207" t="s">
        <v>2316</v>
      </c>
      <c r="B1026" s="207" t="s">
        <v>116</v>
      </c>
      <c r="C1026" s="207" t="s">
        <v>2317</v>
      </c>
      <c r="D1026" s="207" t="s">
        <v>309</v>
      </c>
      <c r="E1026" s="207">
        <f t="shared" si="1"/>
        <v>1</v>
      </c>
    </row>
    <row r="1027">
      <c r="A1027" s="207" t="s">
        <v>2318</v>
      </c>
      <c r="B1027" s="207" t="s">
        <v>116</v>
      </c>
      <c r="C1027" s="207" t="s">
        <v>2319</v>
      </c>
      <c r="D1027" s="207" t="s">
        <v>309</v>
      </c>
      <c r="E1027" s="207">
        <f t="shared" si="1"/>
        <v>1</v>
      </c>
    </row>
    <row r="1028">
      <c r="A1028" s="207" t="s">
        <v>2320</v>
      </c>
      <c r="B1028" s="207" t="s">
        <v>116</v>
      </c>
      <c r="C1028" s="207" t="s">
        <v>374</v>
      </c>
      <c r="D1028" s="207" t="s">
        <v>2321</v>
      </c>
      <c r="E1028" s="207">
        <f t="shared" si="1"/>
        <v>0</v>
      </c>
    </row>
    <row r="1029">
      <c r="A1029" s="207" t="s">
        <v>2322</v>
      </c>
      <c r="B1029" s="207" t="s">
        <v>116</v>
      </c>
      <c r="C1029" s="207" t="s">
        <v>2323</v>
      </c>
      <c r="D1029" s="207" t="s">
        <v>309</v>
      </c>
      <c r="E1029" s="207">
        <f t="shared" si="1"/>
        <v>1</v>
      </c>
    </row>
    <row r="1030">
      <c r="A1030" s="207" t="s">
        <v>2324</v>
      </c>
      <c r="B1030" s="207" t="s">
        <v>116</v>
      </c>
      <c r="C1030" s="207" t="s">
        <v>1312</v>
      </c>
      <c r="D1030" s="207" t="s">
        <v>2325</v>
      </c>
      <c r="E1030" s="207">
        <f t="shared" si="1"/>
        <v>0</v>
      </c>
    </row>
    <row r="1031">
      <c r="A1031" s="207" t="s">
        <v>2326</v>
      </c>
      <c r="B1031" s="207" t="s">
        <v>116</v>
      </c>
      <c r="C1031" s="207" t="s">
        <v>377</v>
      </c>
      <c r="D1031" s="207" t="s">
        <v>509</v>
      </c>
      <c r="E1031" s="207">
        <f t="shared" si="1"/>
        <v>0</v>
      </c>
    </row>
    <row r="1032">
      <c r="A1032" s="207" t="s">
        <v>2327</v>
      </c>
      <c r="B1032" s="207" t="s">
        <v>116</v>
      </c>
      <c r="C1032" s="207" t="s">
        <v>627</v>
      </c>
      <c r="D1032" s="207" t="s">
        <v>309</v>
      </c>
      <c r="E1032" s="207">
        <f t="shared" si="1"/>
        <v>1</v>
      </c>
    </row>
    <row r="1033">
      <c r="A1033" s="207" t="s">
        <v>2328</v>
      </c>
      <c r="B1033" s="207" t="s">
        <v>116</v>
      </c>
      <c r="C1033" s="207" t="s">
        <v>1658</v>
      </c>
      <c r="D1033" s="207" t="s">
        <v>309</v>
      </c>
      <c r="E1033" s="207">
        <f t="shared" si="1"/>
        <v>1</v>
      </c>
    </row>
    <row r="1034">
      <c r="A1034" s="207" t="s">
        <v>2329</v>
      </c>
      <c r="B1034" s="207" t="s">
        <v>116</v>
      </c>
      <c r="C1034" s="207" t="s">
        <v>2330</v>
      </c>
      <c r="D1034" s="207" t="s">
        <v>309</v>
      </c>
      <c r="E1034" s="207">
        <f t="shared" si="1"/>
        <v>1</v>
      </c>
    </row>
    <row r="1035">
      <c r="A1035" s="207" t="s">
        <v>2331</v>
      </c>
      <c r="B1035" s="207" t="s">
        <v>116</v>
      </c>
      <c r="C1035" s="207" t="s">
        <v>632</v>
      </c>
      <c r="D1035" s="207" t="s">
        <v>309</v>
      </c>
      <c r="E1035" s="207">
        <f t="shared" si="1"/>
        <v>1</v>
      </c>
    </row>
    <row r="1036">
      <c r="A1036" s="207" t="s">
        <v>2332</v>
      </c>
      <c r="B1036" s="207" t="s">
        <v>116</v>
      </c>
      <c r="C1036" s="207" t="s">
        <v>2333</v>
      </c>
      <c r="D1036" s="207" t="s">
        <v>1171</v>
      </c>
      <c r="E1036" s="207">
        <f t="shared" si="1"/>
        <v>0</v>
      </c>
    </row>
    <row r="1037">
      <c r="A1037" s="207" t="s">
        <v>2334</v>
      </c>
      <c r="B1037" s="207" t="s">
        <v>116</v>
      </c>
      <c r="C1037" s="207" t="s">
        <v>2335</v>
      </c>
      <c r="D1037" s="207" t="s">
        <v>309</v>
      </c>
      <c r="E1037" s="207">
        <f t="shared" si="1"/>
        <v>1</v>
      </c>
    </row>
    <row r="1038">
      <c r="A1038" s="207" t="s">
        <v>2336</v>
      </c>
      <c r="B1038" s="207" t="s">
        <v>116</v>
      </c>
      <c r="C1038" s="207" t="s">
        <v>2337</v>
      </c>
      <c r="D1038" s="207" t="s">
        <v>309</v>
      </c>
      <c r="E1038" s="207">
        <f t="shared" si="1"/>
        <v>1</v>
      </c>
    </row>
    <row r="1039">
      <c r="A1039" s="207" t="s">
        <v>2338</v>
      </c>
      <c r="B1039" s="207" t="s">
        <v>116</v>
      </c>
      <c r="C1039" s="207" t="s">
        <v>2339</v>
      </c>
      <c r="D1039" s="207" t="s">
        <v>309</v>
      </c>
      <c r="E1039" s="207">
        <f t="shared" si="1"/>
        <v>1</v>
      </c>
    </row>
    <row r="1040">
      <c r="A1040" s="207" t="s">
        <v>2340</v>
      </c>
      <c r="B1040" s="207" t="s">
        <v>116</v>
      </c>
      <c r="C1040" s="207" t="s">
        <v>1341</v>
      </c>
      <c r="D1040" s="207" t="s">
        <v>309</v>
      </c>
      <c r="E1040" s="207">
        <f t="shared" si="1"/>
        <v>1</v>
      </c>
    </row>
    <row r="1041">
      <c r="A1041" s="207" t="s">
        <v>2341</v>
      </c>
      <c r="B1041" s="207" t="s">
        <v>116</v>
      </c>
      <c r="C1041" s="207" t="s">
        <v>1666</v>
      </c>
      <c r="D1041" s="207" t="s">
        <v>848</v>
      </c>
      <c r="E1041" s="207">
        <f t="shared" si="1"/>
        <v>0</v>
      </c>
    </row>
    <row r="1042">
      <c r="A1042" s="207" t="s">
        <v>2342</v>
      </c>
      <c r="B1042" s="207" t="s">
        <v>116</v>
      </c>
      <c r="C1042" s="207" t="s">
        <v>2343</v>
      </c>
      <c r="D1042" s="207" t="s">
        <v>2344</v>
      </c>
      <c r="E1042" s="207">
        <f t="shared" si="1"/>
        <v>0</v>
      </c>
    </row>
    <row r="1043">
      <c r="A1043" s="207" t="s">
        <v>2345</v>
      </c>
      <c r="B1043" s="207" t="s">
        <v>116</v>
      </c>
      <c r="C1043" s="207" t="s">
        <v>1832</v>
      </c>
      <c r="D1043" s="207" t="s">
        <v>644</v>
      </c>
      <c r="E1043" s="207">
        <f t="shared" si="1"/>
        <v>0</v>
      </c>
    </row>
    <row r="1044">
      <c r="A1044" s="207" t="s">
        <v>2346</v>
      </c>
      <c r="B1044" s="207" t="s">
        <v>116</v>
      </c>
      <c r="C1044" s="207" t="s">
        <v>1348</v>
      </c>
      <c r="D1044" s="207" t="s">
        <v>309</v>
      </c>
      <c r="E1044" s="207">
        <f t="shared" si="1"/>
        <v>1</v>
      </c>
    </row>
    <row r="1045">
      <c r="A1045" s="207" t="s">
        <v>2347</v>
      </c>
      <c r="B1045" s="207" t="s">
        <v>116</v>
      </c>
      <c r="C1045" s="207" t="s">
        <v>1668</v>
      </c>
      <c r="D1045" s="207" t="s">
        <v>2348</v>
      </c>
      <c r="E1045" s="207">
        <f t="shared" si="1"/>
        <v>0</v>
      </c>
    </row>
    <row r="1046">
      <c r="A1046" s="207" t="s">
        <v>2349</v>
      </c>
      <c r="B1046" s="207" t="s">
        <v>116</v>
      </c>
      <c r="C1046" s="207" t="s">
        <v>385</v>
      </c>
      <c r="D1046" s="207" t="s">
        <v>309</v>
      </c>
      <c r="E1046" s="207">
        <f t="shared" si="1"/>
        <v>1</v>
      </c>
    </row>
    <row r="1047">
      <c r="A1047" s="207" t="s">
        <v>2350</v>
      </c>
      <c r="B1047" s="207" t="s">
        <v>116</v>
      </c>
      <c r="C1047" s="207" t="s">
        <v>2351</v>
      </c>
      <c r="D1047" s="207" t="s">
        <v>309</v>
      </c>
      <c r="E1047" s="207">
        <f t="shared" si="1"/>
        <v>1</v>
      </c>
    </row>
    <row r="1048">
      <c r="A1048" s="207" t="s">
        <v>2352</v>
      </c>
      <c r="B1048" s="207" t="s">
        <v>116</v>
      </c>
      <c r="C1048" s="207" t="s">
        <v>2353</v>
      </c>
      <c r="D1048" s="207" t="s">
        <v>1229</v>
      </c>
      <c r="E1048" s="207">
        <f t="shared" si="1"/>
        <v>0</v>
      </c>
    </row>
    <row r="1049">
      <c r="A1049" s="207" t="s">
        <v>2354</v>
      </c>
      <c r="B1049" s="207" t="s">
        <v>116</v>
      </c>
      <c r="C1049" s="207" t="s">
        <v>390</v>
      </c>
      <c r="D1049" s="207" t="s">
        <v>309</v>
      </c>
      <c r="E1049" s="207">
        <f t="shared" si="1"/>
        <v>1</v>
      </c>
    </row>
    <row r="1050">
      <c r="A1050" s="207" t="s">
        <v>2355</v>
      </c>
      <c r="B1050" s="207" t="s">
        <v>116</v>
      </c>
      <c r="C1050" s="207" t="s">
        <v>393</v>
      </c>
      <c r="D1050" s="207" t="s">
        <v>2356</v>
      </c>
      <c r="E1050" s="207">
        <f t="shared" si="1"/>
        <v>0</v>
      </c>
    </row>
    <row r="1051">
      <c r="A1051" s="207" t="s">
        <v>2357</v>
      </c>
      <c r="B1051" s="207" t="s">
        <v>116</v>
      </c>
      <c r="C1051" s="207" t="s">
        <v>2358</v>
      </c>
      <c r="D1051" s="207" t="s">
        <v>2359</v>
      </c>
      <c r="E1051" s="207">
        <f t="shared" si="1"/>
        <v>0</v>
      </c>
    </row>
    <row r="1052">
      <c r="A1052" s="207" t="s">
        <v>2360</v>
      </c>
      <c r="B1052" s="207" t="s">
        <v>116</v>
      </c>
      <c r="C1052" s="207" t="s">
        <v>652</v>
      </c>
      <c r="D1052" s="207" t="s">
        <v>2118</v>
      </c>
      <c r="E1052" s="207">
        <f t="shared" si="1"/>
        <v>0</v>
      </c>
    </row>
    <row r="1053">
      <c r="A1053" s="207" t="s">
        <v>2361</v>
      </c>
      <c r="B1053" s="207" t="s">
        <v>116</v>
      </c>
      <c r="C1053" s="207" t="s">
        <v>2362</v>
      </c>
      <c r="D1053" s="207" t="s">
        <v>2363</v>
      </c>
      <c r="E1053" s="207">
        <f t="shared" si="1"/>
        <v>0</v>
      </c>
    </row>
    <row r="1054">
      <c r="A1054" s="207" t="s">
        <v>2364</v>
      </c>
      <c r="B1054" s="207" t="s">
        <v>116</v>
      </c>
      <c r="C1054" s="207" t="s">
        <v>2365</v>
      </c>
      <c r="D1054" s="207" t="s">
        <v>309</v>
      </c>
      <c r="E1054" s="207">
        <f t="shared" si="1"/>
        <v>1</v>
      </c>
    </row>
    <row r="1055">
      <c r="A1055" s="207" t="s">
        <v>2366</v>
      </c>
      <c r="B1055" s="207" t="s">
        <v>116</v>
      </c>
      <c r="C1055" s="207" t="s">
        <v>1690</v>
      </c>
      <c r="D1055" s="207" t="s">
        <v>309</v>
      </c>
      <c r="E1055" s="207">
        <f t="shared" si="1"/>
        <v>1</v>
      </c>
    </row>
    <row r="1056">
      <c r="A1056" s="207" t="s">
        <v>2367</v>
      </c>
      <c r="B1056" s="207" t="s">
        <v>116</v>
      </c>
      <c r="C1056" s="207" t="s">
        <v>2368</v>
      </c>
      <c r="D1056" s="207" t="s">
        <v>309</v>
      </c>
      <c r="E1056" s="207">
        <f t="shared" si="1"/>
        <v>1</v>
      </c>
    </row>
    <row r="1057">
      <c r="A1057" s="207" t="s">
        <v>2369</v>
      </c>
      <c r="B1057" s="207" t="s">
        <v>116</v>
      </c>
      <c r="C1057" s="207" t="s">
        <v>2370</v>
      </c>
      <c r="D1057" s="207" t="s">
        <v>448</v>
      </c>
      <c r="E1057" s="207">
        <f t="shared" si="1"/>
        <v>0</v>
      </c>
    </row>
    <row r="1058">
      <c r="A1058" s="207" t="s">
        <v>2371</v>
      </c>
      <c r="B1058" s="207" t="s">
        <v>116</v>
      </c>
      <c r="C1058" s="207" t="s">
        <v>401</v>
      </c>
      <c r="D1058" s="207" t="s">
        <v>309</v>
      </c>
      <c r="E1058" s="207">
        <f t="shared" si="1"/>
        <v>1</v>
      </c>
    </row>
    <row r="1059">
      <c r="A1059" s="207" t="s">
        <v>2372</v>
      </c>
      <c r="B1059" s="207" t="s">
        <v>116</v>
      </c>
      <c r="C1059" s="207" t="s">
        <v>403</v>
      </c>
      <c r="D1059" s="207" t="s">
        <v>309</v>
      </c>
      <c r="E1059" s="207">
        <f t="shared" si="1"/>
        <v>1</v>
      </c>
    </row>
    <row r="1060">
      <c r="A1060" s="207" t="s">
        <v>2373</v>
      </c>
      <c r="B1060" s="207" t="s">
        <v>116</v>
      </c>
      <c r="C1060" s="207" t="s">
        <v>2374</v>
      </c>
      <c r="D1060" s="207" t="s">
        <v>309</v>
      </c>
      <c r="E1060" s="207">
        <f t="shared" si="1"/>
        <v>1</v>
      </c>
    </row>
    <row r="1061">
      <c r="A1061" s="207" t="s">
        <v>2375</v>
      </c>
      <c r="B1061" s="207" t="s">
        <v>116</v>
      </c>
      <c r="C1061" s="207" t="s">
        <v>2376</v>
      </c>
      <c r="D1061" s="207" t="s">
        <v>1454</v>
      </c>
      <c r="E1061" s="207">
        <f t="shared" si="1"/>
        <v>0</v>
      </c>
    </row>
    <row r="1062">
      <c r="A1062" s="207" t="s">
        <v>2377</v>
      </c>
      <c r="B1062" s="207" t="s">
        <v>116</v>
      </c>
      <c r="C1062" s="207" t="s">
        <v>1582</v>
      </c>
      <c r="D1062" s="207" t="s">
        <v>309</v>
      </c>
      <c r="E1062" s="207">
        <f t="shared" si="1"/>
        <v>1</v>
      </c>
    </row>
    <row r="1063">
      <c r="A1063" s="207" t="s">
        <v>2378</v>
      </c>
      <c r="B1063" s="207" t="s">
        <v>116</v>
      </c>
      <c r="C1063" s="207" t="s">
        <v>659</v>
      </c>
      <c r="D1063" s="207" t="s">
        <v>765</v>
      </c>
      <c r="E1063" s="207">
        <f t="shared" si="1"/>
        <v>0</v>
      </c>
    </row>
    <row r="1064">
      <c r="A1064" s="207" t="s">
        <v>2379</v>
      </c>
      <c r="B1064" s="207" t="s">
        <v>116</v>
      </c>
      <c r="C1064" s="207" t="s">
        <v>1698</v>
      </c>
      <c r="D1064" s="207" t="s">
        <v>309</v>
      </c>
      <c r="E1064" s="207">
        <f t="shared" si="1"/>
        <v>1</v>
      </c>
    </row>
    <row r="1065">
      <c r="A1065" s="207" t="s">
        <v>2380</v>
      </c>
      <c r="B1065" s="207" t="s">
        <v>116</v>
      </c>
      <c r="C1065" s="207" t="s">
        <v>663</v>
      </c>
      <c r="D1065" s="207" t="s">
        <v>309</v>
      </c>
      <c r="E1065" s="207">
        <f t="shared" si="1"/>
        <v>1</v>
      </c>
    </row>
    <row r="1066">
      <c r="A1066" s="207" t="s">
        <v>2381</v>
      </c>
      <c r="B1066" s="207" t="s">
        <v>116</v>
      </c>
      <c r="C1066" s="207" t="s">
        <v>2020</v>
      </c>
      <c r="D1066" s="207" t="s">
        <v>309</v>
      </c>
      <c r="E1066" s="207">
        <f t="shared" si="1"/>
        <v>1</v>
      </c>
    </row>
    <row r="1067">
      <c r="A1067" s="207" t="s">
        <v>2382</v>
      </c>
      <c r="B1067" s="207" t="s">
        <v>116</v>
      </c>
      <c r="C1067" s="207" t="s">
        <v>2383</v>
      </c>
      <c r="D1067" s="207" t="s">
        <v>1523</v>
      </c>
      <c r="E1067" s="207">
        <f t="shared" si="1"/>
        <v>0</v>
      </c>
    </row>
    <row r="1068">
      <c r="A1068" s="207" t="s">
        <v>2384</v>
      </c>
      <c r="B1068" s="207" t="s">
        <v>116</v>
      </c>
      <c r="C1068" s="207" t="s">
        <v>2385</v>
      </c>
      <c r="D1068" s="207" t="s">
        <v>309</v>
      </c>
      <c r="E1068" s="207">
        <f t="shared" si="1"/>
        <v>1</v>
      </c>
    </row>
    <row r="1069">
      <c r="A1069" s="207" t="s">
        <v>2386</v>
      </c>
      <c r="B1069" s="207" t="s">
        <v>116</v>
      </c>
      <c r="C1069" s="207" t="s">
        <v>1706</v>
      </c>
      <c r="D1069" s="207" t="s">
        <v>309</v>
      </c>
      <c r="E1069" s="207">
        <f t="shared" si="1"/>
        <v>1</v>
      </c>
    </row>
    <row r="1070">
      <c r="A1070" s="207" t="s">
        <v>2387</v>
      </c>
      <c r="B1070" s="207" t="s">
        <v>116</v>
      </c>
      <c r="C1070" s="207" t="s">
        <v>414</v>
      </c>
      <c r="D1070" s="207" t="s">
        <v>2388</v>
      </c>
      <c r="E1070" s="207">
        <f t="shared" si="1"/>
        <v>0</v>
      </c>
    </row>
    <row r="1071">
      <c r="A1071" s="207" t="s">
        <v>2389</v>
      </c>
      <c r="B1071" s="207" t="s">
        <v>116</v>
      </c>
      <c r="C1071" s="207" t="s">
        <v>2390</v>
      </c>
      <c r="D1071" s="207" t="s">
        <v>309</v>
      </c>
      <c r="E1071" s="207">
        <f t="shared" si="1"/>
        <v>1</v>
      </c>
    </row>
    <row r="1072">
      <c r="A1072" s="207" t="s">
        <v>2391</v>
      </c>
      <c r="B1072" s="207" t="s">
        <v>116</v>
      </c>
      <c r="C1072" s="207" t="s">
        <v>419</v>
      </c>
      <c r="D1072" s="207" t="s">
        <v>570</v>
      </c>
      <c r="E1072" s="207">
        <f t="shared" si="1"/>
        <v>0</v>
      </c>
    </row>
    <row r="1073">
      <c r="A1073" s="207" t="s">
        <v>2392</v>
      </c>
      <c r="B1073" s="207" t="s">
        <v>116</v>
      </c>
      <c r="C1073" s="207" t="s">
        <v>421</v>
      </c>
      <c r="D1073" s="207" t="s">
        <v>309</v>
      </c>
      <c r="E1073" s="207">
        <f t="shared" si="1"/>
        <v>1</v>
      </c>
    </row>
    <row r="1074">
      <c r="A1074" s="207" t="s">
        <v>2393</v>
      </c>
      <c r="B1074" s="207" t="s">
        <v>116</v>
      </c>
      <c r="C1074" s="207" t="s">
        <v>1143</v>
      </c>
      <c r="D1074" s="207" t="s">
        <v>309</v>
      </c>
      <c r="E1074" s="207">
        <f t="shared" si="1"/>
        <v>1</v>
      </c>
    </row>
    <row r="1075">
      <c r="A1075" s="207" t="s">
        <v>2394</v>
      </c>
      <c r="B1075" s="207" t="s">
        <v>116</v>
      </c>
      <c r="C1075" s="207" t="s">
        <v>1716</v>
      </c>
      <c r="D1075" s="207" t="s">
        <v>2395</v>
      </c>
      <c r="E1075" s="207">
        <f t="shared" si="1"/>
        <v>0</v>
      </c>
    </row>
    <row r="1076">
      <c r="A1076" s="207" t="s">
        <v>2396</v>
      </c>
      <c r="B1076" s="207" t="s">
        <v>116</v>
      </c>
      <c r="C1076" s="207" t="s">
        <v>2181</v>
      </c>
      <c r="D1076" s="207" t="s">
        <v>309</v>
      </c>
      <c r="E1076" s="207">
        <f t="shared" si="1"/>
        <v>1</v>
      </c>
    </row>
    <row r="1077">
      <c r="A1077" s="207" t="s">
        <v>2397</v>
      </c>
      <c r="B1077" s="207" t="s">
        <v>116</v>
      </c>
      <c r="C1077" s="207" t="s">
        <v>2398</v>
      </c>
      <c r="D1077" s="207" t="s">
        <v>309</v>
      </c>
      <c r="E1077" s="207">
        <f t="shared" si="1"/>
        <v>1</v>
      </c>
    </row>
    <row r="1078">
      <c r="A1078" s="207" t="s">
        <v>2399</v>
      </c>
      <c r="B1078" s="207" t="s">
        <v>116</v>
      </c>
      <c r="C1078" s="207" t="s">
        <v>1722</v>
      </c>
      <c r="D1078" s="207" t="s">
        <v>309</v>
      </c>
      <c r="E1078" s="207">
        <f t="shared" si="1"/>
        <v>1</v>
      </c>
    </row>
    <row r="1079">
      <c r="A1079" s="207" t="s">
        <v>2400</v>
      </c>
      <c r="B1079" s="207" t="s">
        <v>116</v>
      </c>
      <c r="C1079" s="207" t="s">
        <v>2401</v>
      </c>
      <c r="D1079" s="207" t="s">
        <v>309</v>
      </c>
      <c r="E1079" s="207">
        <f t="shared" si="1"/>
        <v>1</v>
      </c>
    </row>
    <row r="1080">
      <c r="A1080" s="207" t="s">
        <v>2402</v>
      </c>
      <c r="B1080" s="207" t="s">
        <v>116</v>
      </c>
      <c r="C1080" s="207" t="s">
        <v>426</v>
      </c>
      <c r="D1080" s="207" t="s">
        <v>309</v>
      </c>
      <c r="E1080" s="207">
        <f t="shared" si="1"/>
        <v>1</v>
      </c>
    </row>
    <row r="1081">
      <c r="A1081" s="207" t="s">
        <v>2403</v>
      </c>
      <c r="B1081" s="207" t="s">
        <v>116</v>
      </c>
      <c r="C1081" s="207" t="s">
        <v>428</v>
      </c>
      <c r="D1081" s="207" t="s">
        <v>2177</v>
      </c>
      <c r="E1081" s="207">
        <f t="shared" si="1"/>
        <v>0</v>
      </c>
    </row>
    <row r="1082">
      <c r="A1082" s="207" t="s">
        <v>2404</v>
      </c>
      <c r="B1082" s="207" t="s">
        <v>116</v>
      </c>
      <c r="C1082" s="207" t="s">
        <v>431</v>
      </c>
      <c r="D1082" s="207" t="s">
        <v>309</v>
      </c>
      <c r="E1082" s="207">
        <f t="shared" si="1"/>
        <v>1</v>
      </c>
    </row>
    <row r="1083">
      <c r="A1083" s="207" t="s">
        <v>2405</v>
      </c>
      <c r="B1083" s="207" t="s">
        <v>116</v>
      </c>
      <c r="C1083" s="207" t="s">
        <v>2406</v>
      </c>
      <c r="D1083" s="207" t="s">
        <v>1367</v>
      </c>
      <c r="E1083" s="207">
        <f t="shared" si="1"/>
        <v>0</v>
      </c>
    </row>
    <row r="1084">
      <c r="A1084" s="207" t="s">
        <v>2407</v>
      </c>
      <c r="B1084" s="207" t="s">
        <v>116</v>
      </c>
      <c r="C1084" s="207" t="s">
        <v>2408</v>
      </c>
      <c r="D1084" s="207" t="s">
        <v>2409</v>
      </c>
      <c r="E1084" s="207">
        <f t="shared" si="1"/>
        <v>0</v>
      </c>
    </row>
    <row r="1085">
      <c r="A1085" s="207" t="s">
        <v>2410</v>
      </c>
      <c r="B1085" s="207" t="s">
        <v>116</v>
      </c>
      <c r="C1085" s="207" t="s">
        <v>2411</v>
      </c>
      <c r="D1085" s="207" t="s">
        <v>309</v>
      </c>
      <c r="E1085" s="207">
        <f t="shared" si="1"/>
        <v>1</v>
      </c>
    </row>
    <row r="1086">
      <c r="A1086" s="207" t="s">
        <v>2412</v>
      </c>
      <c r="B1086" s="207" t="s">
        <v>116</v>
      </c>
      <c r="C1086" s="207" t="s">
        <v>1874</v>
      </c>
      <c r="D1086" s="207" t="s">
        <v>309</v>
      </c>
      <c r="E1086" s="207">
        <f t="shared" si="1"/>
        <v>1</v>
      </c>
    </row>
    <row r="1087">
      <c r="A1087" s="207" t="s">
        <v>2413</v>
      </c>
      <c r="B1087" s="207" t="s">
        <v>116</v>
      </c>
      <c r="C1087" s="207" t="s">
        <v>2414</v>
      </c>
      <c r="D1087" s="207" t="s">
        <v>347</v>
      </c>
      <c r="E1087" s="207">
        <f t="shared" si="1"/>
        <v>0</v>
      </c>
    </row>
    <row r="1088">
      <c r="A1088" s="207" t="s">
        <v>2415</v>
      </c>
      <c r="B1088" s="207" t="s">
        <v>116</v>
      </c>
      <c r="C1088" s="207" t="s">
        <v>1877</v>
      </c>
      <c r="D1088" s="207" t="s">
        <v>309</v>
      </c>
      <c r="E1088" s="207">
        <f t="shared" si="1"/>
        <v>1</v>
      </c>
    </row>
    <row r="1089">
      <c r="A1089" s="207" t="s">
        <v>2416</v>
      </c>
      <c r="B1089" s="207" t="s">
        <v>116</v>
      </c>
      <c r="C1089" s="207" t="s">
        <v>2417</v>
      </c>
      <c r="D1089" s="207" t="s">
        <v>309</v>
      </c>
      <c r="E1089" s="207">
        <f t="shared" si="1"/>
        <v>1</v>
      </c>
    </row>
    <row r="1090">
      <c r="A1090" s="207" t="s">
        <v>2418</v>
      </c>
      <c r="B1090" s="207" t="s">
        <v>116</v>
      </c>
      <c r="C1090" s="207" t="s">
        <v>2419</v>
      </c>
      <c r="D1090" s="207" t="s">
        <v>309</v>
      </c>
      <c r="E1090" s="207">
        <f t="shared" si="1"/>
        <v>1</v>
      </c>
    </row>
    <row r="1091">
      <c r="A1091" s="207" t="s">
        <v>2420</v>
      </c>
      <c r="B1091" s="207" t="s">
        <v>116</v>
      </c>
      <c r="C1091" s="207" t="s">
        <v>434</v>
      </c>
      <c r="D1091" s="207" t="s">
        <v>2421</v>
      </c>
      <c r="E1091" s="207">
        <f t="shared" si="1"/>
        <v>0</v>
      </c>
    </row>
    <row r="1092">
      <c r="A1092" s="207" t="s">
        <v>2422</v>
      </c>
      <c r="B1092" s="207" t="s">
        <v>116</v>
      </c>
      <c r="C1092" s="207" t="s">
        <v>438</v>
      </c>
      <c r="D1092" s="207" t="s">
        <v>570</v>
      </c>
      <c r="E1092" s="207">
        <f t="shared" si="1"/>
        <v>0</v>
      </c>
    </row>
    <row r="1093">
      <c r="A1093" s="207" t="s">
        <v>2423</v>
      </c>
      <c r="B1093" s="207" t="s">
        <v>116</v>
      </c>
      <c r="C1093" s="207" t="s">
        <v>2424</v>
      </c>
      <c r="D1093" s="207" t="s">
        <v>309</v>
      </c>
      <c r="E1093" s="207">
        <f t="shared" si="1"/>
        <v>1</v>
      </c>
    </row>
    <row r="1094">
      <c r="A1094" s="207" t="s">
        <v>2425</v>
      </c>
      <c r="B1094" s="207" t="s">
        <v>116</v>
      </c>
      <c r="C1094" s="207" t="s">
        <v>699</v>
      </c>
      <c r="D1094" s="207" t="s">
        <v>2118</v>
      </c>
      <c r="E1094" s="207">
        <f t="shared" si="1"/>
        <v>0</v>
      </c>
    </row>
    <row r="1095">
      <c r="A1095" s="207" t="s">
        <v>2426</v>
      </c>
      <c r="B1095" s="207" t="s">
        <v>116</v>
      </c>
      <c r="C1095" s="207" t="s">
        <v>2427</v>
      </c>
      <c r="D1095" s="207" t="s">
        <v>309</v>
      </c>
      <c r="E1095" s="207">
        <f t="shared" si="1"/>
        <v>1</v>
      </c>
    </row>
    <row r="1096">
      <c r="A1096" s="207" t="s">
        <v>2428</v>
      </c>
      <c r="B1096" s="207" t="s">
        <v>116</v>
      </c>
      <c r="C1096" s="207" t="s">
        <v>2429</v>
      </c>
      <c r="D1096" s="207" t="s">
        <v>309</v>
      </c>
      <c r="E1096" s="207">
        <f t="shared" si="1"/>
        <v>1</v>
      </c>
    </row>
    <row r="1097">
      <c r="A1097" s="207" t="s">
        <v>2430</v>
      </c>
      <c r="B1097" s="207" t="s">
        <v>116</v>
      </c>
      <c r="C1097" s="207" t="s">
        <v>2431</v>
      </c>
      <c r="D1097" s="207" t="s">
        <v>544</v>
      </c>
      <c r="E1097" s="207">
        <f t="shared" si="1"/>
        <v>0</v>
      </c>
    </row>
    <row r="1098">
      <c r="A1098" s="207" t="s">
        <v>2432</v>
      </c>
      <c r="B1098" s="207" t="s">
        <v>116</v>
      </c>
      <c r="C1098" s="207" t="s">
        <v>442</v>
      </c>
      <c r="D1098" s="207" t="s">
        <v>309</v>
      </c>
      <c r="E1098" s="207">
        <f t="shared" si="1"/>
        <v>1</v>
      </c>
    </row>
    <row r="1099">
      <c r="A1099" s="207" t="s">
        <v>2433</v>
      </c>
      <c r="B1099" s="207" t="s">
        <v>116</v>
      </c>
      <c r="C1099" s="207" t="s">
        <v>709</v>
      </c>
      <c r="D1099" s="207" t="s">
        <v>314</v>
      </c>
      <c r="E1099" s="207">
        <f t="shared" si="1"/>
        <v>0</v>
      </c>
    </row>
    <row r="1100">
      <c r="A1100" s="207" t="s">
        <v>2434</v>
      </c>
      <c r="B1100" s="207" t="s">
        <v>116</v>
      </c>
      <c r="C1100" s="207" t="s">
        <v>447</v>
      </c>
      <c r="D1100" s="207" t="s">
        <v>2435</v>
      </c>
      <c r="E1100" s="207">
        <f t="shared" si="1"/>
        <v>0</v>
      </c>
    </row>
    <row r="1101">
      <c r="A1101" s="207" t="s">
        <v>2436</v>
      </c>
      <c r="B1101" s="207" t="s">
        <v>116</v>
      </c>
      <c r="C1101" s="207" t="s">
        <v>2437</v>
      </c>
      <c r="D1101" s="207" t="s">
        <v>309</v>
      </c>
      <c r="E1101" s="207">
        <f t="shared" si="1"/>
        <v>1</v>
      </c>
    </row>
    <row r="1102">
      <c r="A1102" s="207" t="s">
        <v>2438</v>
      </c>
      <c r="B1102" s="207" t="s">
        <v>116</v>
      </c>
      <c r="C1102" s="207" t="s">
        <v>1898</v>
      </c>
      <c r="D1102" s="207" t="s">
        <v>309</v>
      </c>
      <c r="E1102" s="207">
        <f t="shared" si="1"/>
        <v>1</v>
      </c>
    </row>
    <row r="1103">
      <c r="A1103" s="207" t="s">
        <v>2439</v>
      </c>
      <c r="B1103" s="207" t="s">
        <v>116</v>
      </c>
      <c r="C1103" s="207" t="s">
        <v>1187</v>
      </c>
      <c r="D1103" s="207" t="s">
        <v>391</v>
      </c>
      <c r="E1103" s="207">
        <f t="shared" si="1"/>
        <v>0</v>
      </c>
    </row>
    <row r="1104">
      <c r="A1104" s="207" t="s">
        <v>2440</v>
      </c>
      <c r="B1104" s="207" t="s">
        <v>116</v>
      </c>
      <c r="C1104" s="207" t="s">
        <v>2441</v>
      </c>
      <c r="D1104" s="207" t="s">
        <v>2442</v>
      </c>
      <c r="E1104" s="207">
        <f t="shared" si="1"/>
        <v>0</v>
      </c>
    </row>
    <row r="1105">
      <c r="A1105" s="207" t="s">
        <v>2443</v>
      </c>
      <c r="B1105" s="207" t="s">
        <v>116</v>
      </c>
      <c r="C1105" s="207" t="s">
        <v>2444</v>
      </c>
      <c r="D1105" s="207" t="s">
        <v>309</v>
      </c>
      <c r="E1105" s="207">
        <f t="shared" si="1"/>
        <v>1</v>
      </c>
    </row>
    <row r="1106">
      <c r="A1106" s="207" t="s">
        <v>2445</v>
      </c>
      <c r="B1106" s="207" t="s">
        <v>116</v>
      </c>
      <c r="C1106" s="207" t="s">
        <v>2446</v>
      </c>
      <c r="D1106" s="207" t="s">
        <v>309</v>
      </c>
      <c r="E1106" s="207">
        <f t="shared" si="1"/>
        <v>1</v>
      </c>
    </row>
    <row r="1107">
      <c r="A1107" s="207" t="s">
        <v>2447</v>
      </c>
      <c r="B1107" s="207" t="s">
        <v>116</v>
      </c>
      <c r="C1107" s="207" t="s">
        <v>722</v>
      </c>
      <c r="D1107" s="207" t="s">
        <v>963</v>
      </c>
      <c r="E1107" s="207">
        <f t="shared" si="1"/>
        <v>0</v>
      </c>
    </row>
    <row r="1108">
      <c r="A1108" s="207" t="s">
        <v>2448</v>
      </c>
      <c r="B1108" s="207" t="s">
        <v>116</v>
      </c>
      <c r="C1108" s="207" t="s">
        <v>1490</v>
      </c>
      <c r="D1108" s="207" t="s">
        <v>1264</v>
      </c>
      <c r="E1108" s="207">
        <f t="shared" si="1"/>
        <v>0</v>
      </c>
    </row>
    <row r="1109">
      <c r="A1109" s="207" t="s">
        <v>2449</v>
      </c>
      <c r="B1109" s="207" t="s">
        <v>116</v>
      </c>
      <c r="C1109" s="207" t="s">
        <v>464</v>
      </c>
      <c r="D1109" s="207" t="s">
        <v>309</v>
      </c>
      <c r="E1109" s="207">
        <f t="shared" si="1"/>
        <v>1</v>
      </c>
    </row>
    <row r="1110">
      <c r="A1110" s="207" t="s">
        <v>2450</v>
      </c>
      <c r="B1110" s="207" t="s">
        <v>116</v>
      </c>
      <c r="C1110" s="207" t="s">
        <v>1493</v>
      </c>
      <c r="D1110" s="207" t="s">
        <v>309</v>
      </c>
      <c r="E1110" s="207">
        <f t="shared" si="1"/>
        <v>1</v>
      </c>
    </row>
    <row r="1111">
      <c r="A1111" s="207" t="s">
        <v>2451</v>
      </c>
      <c r="B1111" s="207" t="s">
        <v>116</v>
      </c>
      <c r="C1111" s="207" t="s">
        <v>1495</v>
      </c>
      <c r="D1111" s="207" t="s">
        <v>309</v>
      </c>
      <c r="E1111" s="207">
        <f t="shared" si="1"/>
        <v>1</v>
      </c>
    </row>
    <row r="1112">
      <c r="A1112" s="207" t="s">
        <v>2452</v>
      </c>
      <c r="B1112" s="207" t="s">
        <v>116</v>
      </c>
      <c r="C1112" s="207" t="s">
        <v>1931</v>
      </c>
      <c r="D1112" s="207" t="s">
        <v>309</v>
      </c>
      <c r="E1112" s="207">
        <f t="shared" si="1"/>
        <v>1</v>
      </c>
    </row>
    <row r="1113">
      <c r="A1113" s="207" t="s">
        <v>2453</v>
      </c>
      <c r="B1113" s="207" t="s">
        <v>116</v>
      </c>
      <c r="C1113" s="207" t="s">
        <v>2454</v>
      </c>
      <c r="D1113" s="207" t="s">
        <v>309</v>
      </c>
      <c r="E1113" s="207">
        <f t="shared" si="1"/>
        <v>1</v>
      </c>
    </row>
    <row r="1114">
      <c r="A1114" s="207" t="s">
        <v>2455</v>
      </c>
      <c r="B1114" s="207" t="s">
        <v>116</v>
      </c>
      <c r="C1114" s="207" t="s">
        <v>1783</v>
      </c>
      <c r="D1114" s="207" t="s">
        <v>2456</v>
      </c>
      <c r="E1114" s="207">
        <f t="shared" si="1"/>
        <v>0</v>
      </c>
    </row>
    <row r="1115">
      <c r="A1115" s="207" t="s">
        <v>2457</v>
      </c>
      <c r="B1115" s="207" t="s">
        <v>118</v>
      </c>
      <c r="C1115" s="207" t="s">
        <v>2458</v>
      </c>
      <c r="D1115" s="207" t="s">
        <v>1193</v>
      </c>
      <c r="E1115" s="207">
        <f t="shared" si="1"/>
        <v>0</v>
      </c>
    </row>
    <row r="1116">
      <c r="A1116" s="207" t="s">
        <v>2459</v>
      </c>
      <c r="B1116" s="207" t="s">
        <v>118</v>
      </c>
      <c r="C1116" s="207" t="s">
        <v>2460</v>
      </c>
      <c r="D1116" s="207" t="s">
        <v>309</v>
      </c>
      <c r="E1116" s="207">
        <f t="shared" si="1"/>
        <v>1</v>
      </c>
    </row>
    <row r="1117">
      <c r="A1117" s="207" t="s">
        <v>2461</v>
      </c>
      <c r="B1117" s="207" t="s">
        <v>118</v>
      </c>
      <c r="C1117" s="207" t="s">
        <v>2462</v>
      </c>
      <c r="D1117" s="207" t="s">
        <v>1565</v>
      </c>
      <c r="E1117" s="207">
        <f t="shared" si="1"/>
        <v>0</v>
      </c>
    </row>
    <row r="1118">
      <c r="A1118" s="207" t="s">
        <v>2463</v>
      </c>
      <c r="B1118" s="207" t="s">
        <v>118</v>
      </c>
      <c r="C1118" s="207" t="s">
        <v>2464</v>
      </c>
      <c r="D1118" s="207" t="s">
        <v>309</v>
      </c>
      <c r="E1118" s="207">
        <f t="shared" si="1"/>
        <v>1</v>
      </c>
    </row>
    <row r="1119">
      <c r="A1119" s="207" t="s">
        <v>2465</v>
      </c>
      <c r="B1119" s="207" t="s">
        <v>118</v>
      </c>
      <c r="C1119" s="207" t="s">
        <v>2466</v>
      </c>
      <c r="D1119" s="207" t="s">
        <v>309</v>
      </c>
      <c r="E1119" s="207">
        <f t="shared" si="1"/>
        <v>1</v>
      </c>
    </row>
    <row r="1120">
      <c r="A1120" s="207" t="s">
        <v>2467</v>
      </c>
      <c r="B1120" s="207" t="s">
        <v>118</v>
      </c>
      <c r="C1120" s="207" t="s">
        <v>2468</v>
      </c>
      <c r="D1120" s="207" t="s">
        <v>2469</v>
      </c>
      <c r="E1120" s="207">
        <f t="shared" si="1"/>
        <v>0</v>
      </c>
    </row>
    <row r="1121">
      <c r="A1121" s="207" t="s">
        <v>2470</v>
      </c>
      <c r="B1121" s="207" t="s">
        <v>118</v>
      </c>
      <c r="C1121" s="207" t="s">
        <v>2471</v>
      </c>
      <c r="D1121" s="207" t="s">
        <v>309</v>
      </c>
      <c r="E1121" s="207">
        <f t="shared" si="1"/>
        <v>1</v>
      </c>
    </row>
    <row r="1122">
      <c r="A1122" s="207" t="s">
        <v>2472</v>
      </c>
      <c r="B1122" s="207" t="s">
        <v>118</v>
      </c>
      <c r="C1122" s="207" t="s">
        <v>2473</v>
      </c>
      <c r="D1122" s="207" t="s">
        <v>863</v>
      </c>
      <c r="E1122" s="207">
        <f t="shared" si="1"/>
        <v>0</v>
      </c>
    </row>
    <row r="1123">
      <c r="A1123" s="207" t="s">
        <v>2474</v>
      </c>
      <c r="B1123" s="207" t="s">
        <v>118</v>
      </c>
      <c r="C1123" s="207" t="s">
        <v>2475</v>
      </c>
      <c r="D1123" s="207" t="s">
        <v>2476</v>
      </c>
      <c r="E1123" s="207">
        <f t="shared" si="1"/>
        <v>0</v>
      </c>
    </row>
    <row r="1124">
      <c r="A1124" s="207" t="s">
        <v>2477</v>
      </c>
      <c r="B1124" s="207" t="s">
        <v>118</v>
      </c>
      <c r="C1124" s="207" t="s">
        <v>2478</v>
      </c>
      <c r="D1124" s="207" t="s">
        <v>750</v>
      </c>
      <c r="E1124" s="207">
        <f t="shared" si="1"/>
        <v>0</v>
      </c>
    </row>
    <row r="1125">
      <c r="A1125" s="207" t="s">
        <v>2479</v>
      </c>
      <c r="B1125" s="207" t="s">
        <v>118</v>
      </c>
      <c r="C1125" s="207" t="s">
        <v>2480</v>
      </c>
      <c r="D1125" s="207" t="s">
        <v>309</v>
      </c>
      <c r="E1125" s="207">
        <f t="shared" si="1"/>
        <v>1</v>
      </c>
    </row>
    <row r="1126">
      <c r="A1126" s="207" t="s">
        <v>2481</v>
      </c>
      <c r="B1126" s="207" t="s">
        <v>118</v>
      </c>
      <c r="C1126" s="207" t="s">
        <v>2482</v>
      </c>
      <c r="D1126" s="207" t="s">
        <v>309</v>
      </c>
      <c r="E1126" s="207">
        <f t="shared" si="1"/>
        <v>1</v>
      </c>
    </row>
    <row r="1127">
      <c r="A1127" s="207" t="s">
        <v>2483</v>
      </c>
      <c r="B1127" s="207" t="s">
        <v>118</v>
      </c>
      <c r="C1127" s="207" t="s">
        <v>2484</v>
      </c>
      <c r="D1127" s="207" t="s">
        <v>1144</v>
      </c>
      <c r="E1127" s="207">
        <f t="shared" si="1"/>
        <v>0</v>
      </c>
    </row>
    <row r="1128">
      <c r="A1128" s="207" t="s">
        <v>2485</v>
      </c>
      <c r="B1128" s="207" t="s">
        <v>118</v>
      </c>
      <c r="C1128" s="207" t="s">
        <v>2486</v>
      </c>
      <c r="D1128" s="207" t="s">
        <v>309</v>
      </c>
      <c r="E1128" s="207">
        <f t="shared" si="1"/>
        <v>1</v>
      </c>
    </row>
    <row r="1129">
      <c r="A1129" s="207" t="s">
        <v>2487</v>
      </c>
      <c r="B1129" s="207" t="s">
        <v>118</v>
      </c>
      <c r="C1129" s="207" t="s">
        <v>2488</v>
      </c>
      <c r="D1129" s="207" t="s">
        <v>309</v>
      </c>
      <c r="E1129" s="207">
        <f t="shared" si="1"/>
        <v>1</v>
      </c>
    </row>
    <row r="1130">
      <c r="A1130" s="207" t="s">
        <v>2489</v>
      </c>
      <c r="B1130" s="207" t="s">
        <v>118</v>
      </c>
      <c r="C1130" s="207" t="s">
        <v>2490</v>
      </c>
      <c r="D1130" s="207" t="s">
        <v>309</v>
      </c>
      <c r="E1130" s="207">
        <f t="shared" si="1"/>
        <v>1</v>
      </c>
    </row>
    <row r="1131">
      <c r="A1131" s="207" t="s">
        <v>2491</v>
      </c>
      <c r="B1131" s="207" t="s">
        <v>118</v>
      </c>
      <c r="C1131" s="207" t="s">
        <v>2492</v>
      </c>
      <c r="D1131" s="207" t="s">
        <v>2493</v>
      </c>
      <c r="E1131" s="207">
        <f t="shared" si="1"/>
        <v>0</v>
      </c>
    </row>
    <row r="1132">
      <c r="A1132" s="207" t="s">
        <v>2494</v>
      </c>
      <c r="B1132" s="207" t="s">
        <v>118</v>
      </c>
      <c r="C1132" s="207" t="s">
        <v>2495</v>
      </c>
      <c r="D1132" s="207" t="s">
        <v>309</v>
      </c>
      <c r="E1132" s="207">
        <f t="shared" si="1"/>
        <v>1</v>
      </c>
    </row>
    <row r="1133">
      <c r="A1133" s="207" t="s">
        <v>2496</v>
      </c>
      <c r="B1133" s="207" t="s">
        <v>118</v>
      </c>
      <c r="C1133" s="207" t="s">
        <v>2497</v>
      </c>
      <c r="D1133" s="207" t="s">
        <v>1662</v>
      </c>
      <c r="E1133" s="207">
        <f t="shared" si="1"/>
        <v>0</v>
      </c>
    </row>
    <row r="1134">
      <c r="A1134" s="207" t="s">
        <v>2498</v>
      </c>
      <c r="B1134" s="207" t="s">
        <v>118</v>
      </c>
      <c r="C1134" s="207" t="s">
        <v>2499</v>
      </c>
      <c r="D1134" s="207" t="s">
        <v>2388</v>
      </c>
      <c r="E1134" s="207">
        <f t="shared" si="1"/>
        <v>0</v>
      </c>
    </row>
    <row r="1135">
      <c r="A1135" s="207" t="s">
        <v>2500</v>
      </c>
      <c r="B1135" s="207" t="s">
        <v>118</v>
      </c>
      <c r="C1135" s="207" t="s">
        <v>2501</v>
      </c>
      <c r="D1135" s="207" t="s">
        <v>309</v>
      </c>
      <c r="E1135" s="207">
        <f t="shared" si="1"/>
        <v>1</v>
      </c>
    </row>
    <row r="1136">
      <c r="A1136" s="207" t="s">
        <v>2502</v>
      </c>
      <c r="B1136" s="207" t="s">
        <v>118</v>
      </c>
      <c r="C1136" s="207" t="s">
        <v>2503</v>
      </c>
      <c r="D1136" s="207" t="s">
        <v>412</v>
      </c>
      <c r="E1136" s="207">
        <f t="shared" si="1"/>
        <v>0</v>
      </c>
    </row>
    <row r="1137">
      <c r="A1137" s="207" t="s">
        <v>2504</v>
      </c>
      <c r="B1137" s="207" t="s">
        <v>118</v>
      </c>
      <c r="C1137" s="207" t="s">
        <v>2505</v>
      </c>
      <c r="D1137" s="207" t="s">
        <v>858</v>
      </c>
      <c r="E1137" s="207">
        <f t="shared" si="1"/>
        <v>0</v>
      </c>
    </row>
    <row r="1138">
      <c r="A1138" s="207" t="s">
        <v>2506</v>
      </c>
      <c r="B1138" s="207" t="s">
        <v>118</v>
      </c>
      <c r="C1138" s="207" t="s">
        <v>2507</v>
      </c>
      <c r="D1138" s="207" t="s">
        <v>309</v>
      </c>
      <c r="E1138" s="207">
        <f t="shared" si="1"/>
        <v>1</v>
      </c>
    </row>
    <row r="1139">
      <c r="A1139" s="207" t="s">
        <v>2508</v>
      </c>
      <c r="B1139" s="207" t="s">
        <v>118</v>
      </c>
      <c r="C1139" s="207" t="s">
        <v>2509</v>
      </c>
      <c r="D1139" s="207" t="s">
        <v>309</v>
      </c>
      <c r="E1139" s="207">
        <f t="shared" si="1"/>
        <v>1</v>
      </c>
    </row>
    <row r="1140">
      <c r="A1140" s="207" t="s">
        <v>2510</v>
      </c>
      <c r="B1140" s="207" t="s">
        <v>118</v>
      </c>
      <c r="C1140" s="207" t="s">
        <v>2511</v>
      </c>
      <c r="D1140" s="207" t="s">
        <v>2512</v>
      </c>
      <c r="E1140" s="207">
        <f t="shared" si="1"/>
        <v>0</v>
      </c>
    </row>
    <row r="1141">
      <c r="A1141" s="207" t="s">
        <v>2513</v>
      </c>
      <c r="B1141" s="207" t="s">
        <v>118</v>
      </c>
      <c r="C1141" s="207" t="s">
        <v>2514</v>
      </c>
      <c r="D1141" s="207" t="s">
        <v>840</v>
      </c>
      <c r="E1141" s="207">
        <f t="shared" si="1"/>
        <v>0</v>
      </c>
    </row>
    <row r="1142">
      <c r="A1142" s="207" t="s">
        <v>2515</v>
      </c>
      <c r="B1142" s="207" t="s">
        <v>118</v>
      </c>
      <c r="C1142" s="207" t="s">
        <v>2516</v>
      </c>
      <c r="D1142" s="207" t="s">
        <v>1757</v>
      </c>
      <c r="E1142" s="207">
        <f t="shared" si="1"/>
        <v>0</v>
      </c>
    </row>
    <row r="1143">
      <c r="A1143" s="207" t="s">
        <v>2517</v>
      </c>
      <c r="B1143" s="207" t="s">
        <v>118</v>
      </c>
      <c r="C1143" s="207" t="s">
        <v>2518</v>
      </c>
      <c r="D1143" s="207" t="s">
        <v>1467</v>
      </c>
      <c r="E1143" s="207">
        <f t="shared" si="1"/>
        <v>0</v>
      </c>
    </row>
    <row r="1144">
      <c r="A1144" s="207" t="s">
        <v>2519</v>
      </c>
      <c r="B1144" s="207" t="s">
        <v>118</v>
      </c>
      <c r="C1144" s="207" t="s">
        <v>2520</v>
      </c>
      <c r="D1144" s="207" t="s">
        <v>309</v>
      </c>
      <c r="E1144" s="207">
        <f t="shared" si="1"/>
        <v>1</v>
      </c>
    </row>
    <row r="1145">
      <c r="A1145" s="207" t="s">
        <v>2521</v>
      </c>
      <c r="B1145" s="207" t="s">
        <v>118</v>
      </c>
      <c r="C1145" s="207" t="s">
        <v>2522</v>
      </c>
      <c r="D1145" s="207" t="s">
        <v>2049</v>
      </c>
      <c r="E1145" s="207">
        <f t="shared" si="1"/>
        <v>0</v>
      </c>
    </row>
    <row r="1146">
      <c r="A1146" s="207" t="s">
        <v>2523</v>
      </c>
      <c r="B1146" s="207" t="s">
        <v>118</v>
      </c>
      <c r="C1146" s="207" t="s">
        <v>2524</v>
      </c>
      <c r="D1146" s="207" t="s">
        <v>309</v>
      </c>
      <c r="E1146" s="207">
        <f t="shared" si="1"/>
        <v>1</v>
      </c>
    </row>
    <row r="1147">
      <c r="A1147" s="207" t="s">
        <v>2525</v>
      </c>
      <c r="B1147" s="207" t="s">
        <v>118</v>
      </c>
      <c r="C1147" s="207" t="s">
        <v>2526</v>
      </c>
      <c r="D1147" s="207" t="s">
        <v>309</v>
      </c>
      <c r="E1147" s="207">
        <f t="shared" si="1"/>
        <v>1</v>
      </c>
    </row>
    <row r="1148">
      <c r="A1148" s="207" t="s">
        <v>2527</v>
      </c>
      <c r="B1148" s="207" t="s">
        <v>118</v>
      </c>
      <c r="C1148" s="207" t="s">
        <v>2528</v>
      </c>
      <c r="D1148" s="207" t="s">
        <v>1159</v>
      </c>
      <c r="E1148" s="207">
        <f t="shared" si="1"/>
        <v>0</v>
      </c>
    </row>
    <row r="1149">
      <c r="A1149" s="207" t="s">
        <v>2529</v>
      </c>
      <c r="B1149" s="207" t="s">
        <v>118</v>
      </c>
      <c r="C1149" s="207" t="s">
        <v>2530</v>
      </c>
      <c r="D1149" s="207" t="s">
        <v>1707</v>
      </c>
      <c r="E1149" s="207">
        <f t="shared" si="1"/>
        <v>0</v>
      </c>
    </row>
    <row r="1150">
      <c r="A1150" s="207" t="s">
        <v>2531</v>
      </c>
      <c r="B1150" s="207" t="s">
        <v>118</v>
      </c>
      <c r="C1150" s="207" t="s">
        <v>2532</v>
      </c>
      <c r="D1150" s="207" t="s">
        <v>2533</v>
      </c>
      <c r="E1150" s="207">
        <f t="shared" si="1"/>
        <v>0</v>
      </c>
    </row>
    <row r="1151">
      <c r="A1151" s="207" t="s">
        <v>2534</v>
      </c>
      <c r="B1151" s="207" t="s">
        <v>118</v>
      </c>
      <c r="C1151" s="207" t="s">
        <v>2535</v>
      </c>
      <c r="D1151" s="207" t="s">
        <v>840</v>
      </c>
      <c r="E1151" s="207">
        <f t="shared" si="1"/>
        <v>0</v>
      </c>
    </row>
    <row r="1152">
      <c r="A1152" s="207" t="s">
        <v>2536</v>
      </c>
      <c r="B1152" s="207" t="s">
        <v>118</v>
      </c>
      <c r="C1152" s="207" t="s">
        <v>2537</v>
      </c>
      <c r="D1152" s="207" t="s">
        <v>774</v>
      </c>
      <c r="E1152" s="207">
        <f t="shared" si="1"/>
        <v>0</v>
      </c>
    </row>
    <row r="1153">
      <c r="A1153" s="207" t="s">
        <v>2538</v>
      </c>
      <c r="B1153" s="207" t="s">
        <v>118</v>
      </c>
      <c r="C1153" s="207" t="s">
        <v>2539</v>
      </c>
      <c r="D1153" s="207" t="s">
        <v>806</v>
      </c>
      <c r="E1153" s="207">
        <f t="shared" si="1"/>
        <v>0</v>
      </c>
    </row>
    <row r="1154">
      <c r="A1154" s="207" t="s">
        <v>2540</v>
      </c>
      <c r="B1154" s="207" t="s">
        <v>118</v>
      </c>
      <c r="C1154" s="207" t="s">
        <v>2541</v>
      </c>
      <c r="D1154" s="207" t="s">
        <v>650</v>
      </c>
      <c r="E1154" s="207">
        <f t="shared" si="1"/>
        <v>0</v>
      </c>
    </row>
    <row r="1155">
      <c r="A1155" s="207" t="s">
        <v>2542</v>
      </c>
      <c r="B1155" s="207" t="s">
        <v>118</v>
      </c>
      <c r="C1155" s="207" t="s">
        <v>2543</v>
      </c>
      <c r="D1155" s="207" t="s">
        <v>309</v>
      </c>
      <c r="E1155" s="207">
        <f t="shared" si="1"/>
        <v>1</v>
      </c>
    </row>
    <row r="1156">
      <c r="A1156" s="207" t="s">
        <v>2544</v>
      </c>
      <c r="B1156" s="207" t="s">
        <v>118</v>
      </c>
      <c r="C1156" s="207" t="s">
        <v>2545</v>
      </c>
      <c r="D1156" s="207" t="s">
        <v>1112</v>
      </c>
      <c r="E1156" s="207">
        <f t="shared" si="1"/>
        <v>0</v>
      </c>
    </row>
    <row r="1157">
      <c r="A1157" s="207" t="s">
        <v>2546</v>
      </c>
      <c r="B1157" s="207" t="s">
        <v>118</v>
      </c>
      <c r="C1157" s="207" t="s">
        <v>2547</v>
      </c>
      <c r="D1157" s="207" t="s">
        <v>309</v>
      </c>
      <c r="E1157" s="207">
        <f t="shared" si="1"/>
        <v>1</v>
      </c>
    </row>
    <row r="1158">
      <c r="A1158" s="207" t="s">
        <v>2548</v>
      </c>
      <c r="B1158" s="207" t="s">
        <v>118</v>
      </c>
      <c r="C1158" s="207" t="s">
        <v>2549</v>
      </c>
      <c r="D1158" s="207" t="s">
        <v>2550</v>
      </c>
      <c r="E1158" s="207">
        <f t="shared" si="1"/>
        <v>0</v>
      </c>
    </row>
    <row r="1159">
      <c r="A1159" s="207" t="s">
        <v>2551</v>
      </c>
      <c r="B1159" s="207" t="s">
        <v>118</v>
      </c>
      <c r="C1159" s="207" t="s">
        <v>2552</v>
      </c>
      <c r="D1159" s="207" t="s">
        <v>369</v>
      </c>
      <c r="E1159" s="207">
        <f t="shared" si="1"/>
        <v>0</v>
      </c>
    </row>
    <row r="1160">
      <c r="A1160" s="207" t="s">
        <v>2553</v>
      </c>
      <c r="B1160" s="207" t="s">
        <v>118</v>
      </c>
      <c r="C1160" s="207" t="s">
        <v>2554</v>
      </c>
      <c r="D1160" s="207" t="s">
        <v>309</v>
      </c>
      <c r="E1160" s="207">
        <f t="shared" si="1"/>
        <v>1</v>
      </c>
    </row>
    <row r="1161">
      <c r="A1161" s="207" t="s">
        <v>2555</v>
      </c>
      <c r="B1161" s="207" t="s">
        <v>118</v>
      </c>
      <c r="C1161" s="207" t="s">
        <v>2556</v>
      </c>
      <c r="D1161" s="207" t="s">
        <v>309</v>
      </c>
      <c r="E1161" s="207">
        <f t="shared" si="1"/>
        <v>1</v>
      </c>
    </row>
    <row r="1162">
      <c r="A1162" s="207" t="s">
        <v>2557</v>
      </c>
      <c r="B1162" s="207" t="s">
        <v>118</v>
      </c>
      <c r="C1162" s="207" t="s">
        <v>2558</v>
      </c>
      <c r="D1162" s="207" t="s">
        <v>1068</v>
      </c>
      <c r="E1162" s="207">
        <f t="shared" si="1"/>
        <v>0</v>
      </c>
    </row>
    <row r="1163">
      <c r="A1163" s="207" t="s">
        <v>2559</v>
      </c>
      <c r="B1163" s="207" t="s">
        <v>118</v>
      </c>
      <c r="C1163" s="207" t="s">
        <v>2560</v>
      </c>
      <c r="D1163" s="207" t="s">
        <v>2561</v>
      </c>
      <c r="E1163" s="207">
        <f t="shared" si="1"/>
        <v>0</v>
      </c>
    </row>
    <row r="1164">
      <c r="A1164" s="207" t="s">
        <v>2562</v>
      </c>
      <c r="B1164" s="207" t="s">
        <v>118</v>
      </c>
      <c r="C1164" s="207" t="s">
        <v>2563</v>
      </c>
      <c r="D1164" s="207" t="s">
        <v>1308</v>
      </c>
      <c r="E1164" s="207">
        <f t="shared" si="1"/>
        <v>0</v>
      </c>
    </row>
    <row r="1165">
      <c r="A1165" s="207" t="s">
        <v>2564</v>
      </c>
      <c r="B1165" s="207" t="s">
        <v>118</v>
      </c>
      <c r="C1165" s="207" t="s">
        <v>2565</v>
      </c>
      <c r="D1165" s="207" t="s">
        <v>1089</v>
      </c>
      <c r="E1165" s="207">
        <f t="shared" si="1"/>
        <v>0</v>
      </c>
    </row>
    <row r="1166">
      <c r="A1166" s="207" t="s">
        <v>2566</v>
      </c>
      <c r="B1166" s="207" t="s">
        <v>118</v>
      </c>
      <c r="C1166" s="207" t="s">
        <v>2567</v>
      </c>
      <c r="D1166" s="207" t="s">
        <v>2568</v>
      </c>
      <c r="E1166" s="207">
        <f t="shared" si="1"/>
        <v>0</v>
      </c>
    </row>
    <row r="1167">
      <c r="A1167" s="207" t="s">
        <v>2569</v>
      </c>
      <c r="B1167" s="207" t="s">
        <v>118</v>
      </c>
      <c r="C1167" s="207" t="s">
        <v>2570</v>
      </c>
      <c r="D1167" s="207" t="s">
        <v>1866</v>
      </c>
      <c r="E1167" s="207">
        <f t="shared" si="1"/>
        <v>0</v>
      </c>
    </row>
    <row r="1168">
      <c r="A1168" s="207" t="s">
        <v>2571</v>
      </c>
      <c r="B1168" s="207" t="s">
        <v>118</v>
      </c>
      <c r="C1168" s="207" t="s">
        <v>2572</v>
      </c>
      <c r="D1168" s="207" t="s">
        <v>309</v>
      </c>
      <c r="E1168" s="207">
        <f t="shared" si="1"/>
        <v>1</v>
      </c>
    </row>
    <row r="1169">
      <c r="A1169" s="207" t="s">
        <v>2573</v>
      </c>
      <c r="B1169" s="207" t="s">
        <v>118</v>
      </c>
      <c r="C1169" s="207" t="s">
        <v>2574</v>
      </c>
      <c r="D1169" s="207" t="s">
        <v>2575</v>
      </c>
      <c r="E1169" s="207">
        <f t="shared" si="1"/>
        <v>0</v>
      </c>
    </row>
    <row r="1170">
      <c r="A1170" s="207" t="s">
        <v>2576</v>
      </c>
      <c r="B1170" s="207" t="s">
        <v>118</v>
      </c>
      <c r="C1170" s="207" t="s">
        <v>2577</v>
      </c>
      <c r="D1170" s="207" t="s">
        <v>309</v>
      </c>
      <c r="E1170" s="207">
        <f t="shared" si="1"/>
        <v>1</v>
      </c>
    </row>
    <row r="1171">
      <c r="A1171" s="207" t="s">
        <v>2578</v>
      </c>
      <c r="B1171" s="207" t="s">
        <v>118</v>
      </c>
      <c r="C1171" s="207" t="s">
        <v>2579</v>
      </c>
      <c r="D1171" s="207" t="s">
        <v>1094</v>
      </c>
      <c r="E1171" s="207">
        <f t="shared" si="1"/>
        <v>0</v>
      </c>
    </row>
    <row r="1172">
      <c r="A1172" s="207" t="s">
        <v>2580</v>
      </c>
      <c r="B1172" s="207" t="s">
        <v>118</v>
      </c>
      <c r="C1172" s="207" t="s">
        <v>2581</v>
      </c>
      <c r="D1172" s="207" t="s">
        <v>1603</v>
      </c>
      <c r="E1172" s="207">
        <f t="shared" si="1"/>
        <v>0</v>
      </c>
    </row>
    <row r="1173">
      <c r="A1173" s="207" t="s">
        <v>2582</v>
      </c>
      <c r="B1173" s="207" t="s">
        <v>118</v>
      </c>
      <c r="C1173" s="207" t="s">
        <v>2583</v>
      </c>
      <c r="D1173" s="207" t="s">
        <v>634</v>
      </c>
      <c r="E1173" s="207">
        <f t="shared" si="1"/>
        <v>0</v>
      </c>
    </row>
    <row r="1174">
      <c r="A1174" s="207" t="s">
        <v>2584</v>
      </c>
      <c r="B1174" s="207" t="s">
        <v>118</v>
      </c>
      <c r="C1174" s="207" t="s">
        <v>2585</v>
      </c>
      <c r="D1174" s="207" t="s">
        <v>570</v>
      </c>
      <c r="E1174" s="207">
        <f t="shared" si="1"/>
        <v>0</v>
      </c>
    </row>
    <row r="1175">
      <c r="A1175" s="207" t="s">
        <v>2586</v>
      </c>
      <c r="B1175" s="207" t="s">
        <v>118</v>
      </c>
      <c r="C1175" s="207" t="s">
        <v>2587</v>
      </c>
      <c r="D1175" s="207" t="s">
        <v>1280</v>
      </c>
      <c r="E1175" s="207">
        <f t="shared" si="1"/>
        <v>0</v>
      </c>
    </row>
    <row r="1176">
      <c r="A1176" s="207" t="s">
        <v>2588</v>
      </c>
      <c r="B1176" s="207" t="s">
        <v>118</v>
      </c>
      <c r="C1176" s="207" t="s">
        <v>2589</v>
      </c>
      <c r="D1176" s="207" t="s">
        <v>309</v>
      </c>
      <c r="E1176" s="207">
        <f t="shared" si="1"/>
        <v>1</v>
      </c>
    </row>
    <row r="1177">
      <c r="A1177" s="207" t="s">
        <v>2590</v>
      </c>
      <c r="B1177" s="207" t="s">
        <v>118</v>
      </c>
      <c r="C1177" s="207" t="s">
        <v>2591</v>
      </c>
      <c r="D1177" s="207" t="s">
        <v>309</v>
      </c>
      <c r="E1177" s="207">
        <f t="shared" si="1"/>
        <v>1</v>
      </c>
    </row>
    <row r="1178">
      <c r="A1178" s="207" t="s">
        <v>2592</v>
      </c>
      <c r="B1178" s="207" t="s">
        <v>118</v>
      </c>
      <c r="C1178" s="207" t="s">
        <v>2593</v>
      </c>
      <c r="D1178" s="207" t="s">
        <v>309</v>
      </c>
      <c r="E1178" s="207">
        <f t="shared" si="1"/>
        <v>1</v>
      </c>
    </row>
    <row r="1179">
      <c r="A1179" s="207" t="s">
        <v>2594</v>
      </c>
      <c r="B1179" s="207" t="s">
        <v>120</v>
      </c>
      <c r="C1179" s="207" t="s">
        <v>2595</v>
      </c>
      <c r="D1179" s="207" t="s">
        <v>1394</v>
      </c>
      <c r="E1179" s="207">
        <f t="shared" si="1"/>
        <v>0</v>
      </c>
    </row>
    <row r="1180">
      <c r="A1180" s="207" t="s">
        <v>2596</v>
      </c>
      <c r="B1180" s="207" t="s">
        <v>120</v>
      </c>
      <c r="C1180" s="207" t="s">
        <v>2597</v>
      </c>
      <c r="D1180" s="207" t="s">
        <v>2598</v>
      </c>
      <c r="E1180" s="207">
        <f t="shared" si="1"/>
        <v>0</v>
      </c>
    </row>
    <row r="1181">
      <c r="A1181" s="207" t="s">
        <v>2599</v>
      </c>
      <c r="B1181" s="207" t="s">
        <v>120</v>
      </c>
      <c r="C1181" s="207" t="s">
        <v>1638</v>
      </c>
      <c r="D1181" s="207" t="s">
        <v>523</v>
      </c>
      <c r="E1181" s="207">
        <f t="shared" si="1"/>
        <v>0</v>
      </c>
    </row>
    <row r="1182">
      <c r="A1182" s="207" t="s">
        <v>2600</v>
      </c>
      <c r="B1182" s="207" t="s">
        <v>120</v>
      </c>
      <c r="C1182" s="207" t="s">
        <v>377</v>
      </c>
      <c r="D1182" s="207" t="s">
        <v>2133</v>
      </c>
      <c r="E1182" s="207">
        <f t="shared" si="1"/>
        <v>0</v>
      </c>
    </row>
    <row r="1183">
      <c r="A1183" s="207" t="s">
        <v>2601</v>
      </c>
      <c r="B1183" s="207" t="s">
        <v>120</v>
      </c>
      <c r="C1183" s="207" t="s">
        <v>1341</v>
      </c>
      <c r="D1183" s="207" t="s">
        <v>497</v>
      </c>
      <c r="E1183" s="207">
        <f t="shared" si="1"/>
        <v>0</v>
      </c>
    </row>
    <row r="1184">
      <c r="A1184" s="207" t="s">
        <v>2602</v>
      </c>
      <c r="B1184" s="207" t="s">
        <v>120</v>
      </c>
      <c r="C1184" s="207" t="s">
        <v>2603</v>
      </c>
      <c r="D1184" s="207" t="s">
        <v>369</v>
      </c>
      <c r="E1184" s="207">
        <f t="shared" si="1"/>
        <v>0</v>
      </c>
    </row>
    <row r="1185">
      <c r="A1185" s="207" t="s">
        <v>2604</v>
      </c>
      <c r="B1185" s="207" t="s">
        <v>120</v>
      </c>
      <c r="C1185" s="207" t="s">
        <v>1690</v>
      </c>
      <c r="D1185" s="207" t="s">
        <v>339</v>
      </c>
      <c r="E1185" s="207">
        <f t="shared" si="1"/>
        <v>0</v>
      </c>
    </row>
    <row r="1186">
      <c r="A1186" s="207" t="s">
        <v>2605</v>
      </c>
      <c r="B1186" s="207" t="s">
        <v>120</v>
      </c>
      <c r="C1186" s="207" t="s">
        <v>659</v>
      </c>
      <c r="D1186" s="207" t="s">
        <v>1032</v>
      </c>
      <c r="E1186" s="207">
        <f t="shared" si="1"/>
        <v>0</v>
      </c>
    </row>
    <row r="1187">
      <c r="A1187" s="207" t="s">
        <v>2606</v>
      </c>
      <c r="B1187" s="207" t="s">
        <v>120</v>
      </c>
      <c r="C1187" s="207" t="s">
        <v>2607</v>
      </c>
      <c r="D1187" s="207" t="s">
        <v>804</v>
      </c>
      <c r="E1187" s="207">
        <f t="shared" si="1"/>
        <v>0</v>
      </c>
    </row>
    <row r="1188">
      <c r="A1188" s="207" t="s">
        <v>2608</v>
      </c>
      <c r="B1188" s="207" t="s">
        <v>120</v>
      </c>
      <c r="C1188" s="207" t="s">
        <v>2609</v>
      </c>
      <c r="D1188" s="207" t="s">
        <v>1915</v>
      </c>
      <c r="E1188" s="207">
        <f t="shared" si="1"/>
        <v>0</v>
      </c>
    </row>
    <row r="1189">
      <c r="A1189" s="207" t="s">
        <v>2610</v>
      </c>
      <c r="B1189" s="207" t="s">
        <v>120</v>
      </c>
      <c r="C1189" s="207" t="s">
        <v>2611</v>
      </c>
      <c r="D1189" s="207" t="s">
        <v>1044</v>
      </c>
      <c r="E1189" s="207">
        <f t="shared" si="1"/>
        <v>0</v>
      </c>
    </row>
    <row r="1190">
      <c r="A1190" s="207" t="s">
        <v>2612</v>
      </c>
      <c r="B1190" s="207" t="s">
        <v>120</v>
      </c>
      <c r="C1190" s="207" t="s">
        <v>2613</v>
      </c>
      <c r="D1190" s="207" t="s">
        <v>309</v>
      </c>
      <c r="E1190" s="207">
        <f t="shared" si="1"/>
        <v>1</v>
      </c>
    </row>
    <row r="1191">
      <c r="A1191" s="207" t="s">
        <v>2614</v>
      </c>
      <c r="B1191" s="207" t="s">
        <v>120</v>
      </c>
      <c r="C1191" s="207" t="s">
        <v>2615</v>
      </c>
      <c r="D1191" s="207" t="s">
        <v>1017</v>
      </c>
      <c r="E1191" s="207">
        <f t="shared" si="1"/>
        <v>0</v>
      </c>
    </row>
    <row r="1192">
      <c r="A1192" s="207" t="s">
        <v>2616</v>
      </c>
      <c r="B1192" s="207" t="s">
        <v>120</v>
      </c>
      <c r="C1192" s="207" t="s">
        <v>2617</v>
      </c>
      <c r="D1192" s="207" t="s">
        <v>339</v>
      </c>
      <c r="E1192" s="207">
        <f t="shared" si="1"/>
        <v>0</v>
      </c>
    </row>
    <row r="1193">
      <c r="A1193" s="207" t="s">
        <v>2618</v>
      </c>
      <c r="B1193" s="207" t="s">
        <v>120</v>
      </c>
      <c r="C1193" s="207" t="s">
        <v>464</v>
      </c>
      <c r="D1193" s="207" t="s">
        <v>1691</v>
      </c>
      <c r="E1193" s="207">
        <f t="shared" si="1"/>
        <v>0</v>
      </c>
    </row>
    <row r="1194">
      <c r="A1194" s="207" t="s">
        <v>2619</v>
      </c>
      <c r="B1194" s="207" t="s">
        <v>120</v>
      </c>
      <c r="C1194" s="207" t="s">
        <v>2620</v>
      </c>
      <c r="D1194" s="207" t="s">
        <v>1197</v>
      </c>
      <c r="E1194" s="207">
        <f t="shared" si="1"/>
        <v>0</v>
      </c>
    </row>
    <row r="1195">
      <c r="A1195" s="207" t="s">
        <v>2621</v>
      </c>
      <c r="B1195" s="207" t="s">
        <v>122</v>
      </c>
      <c r="C1195" s="207" t="s">
        <v>2622</v>
      </c>
      <c r="D1195" s="207" t="s">
        <v>648</v>
      </c>
      <c r="E1195" s="207">
        <f t="shared" si="1"/>
        <v>0</v>
      </c>
    </row>
    <row r="1196">
      <c r="A1196" s="207" t="s">
        <v>2623</v>
      </c>
      <c r="B1196" s="207" t="s">
        <v>122</v>
      </c>
      <c r="C1196" s="207" t="s">
        <v>2624</v>
      </c>
      <c r="D1196" s="207" t="s">
        <v>714</v>
      </c>
      <c r="E1196" s="207">
        <f t="shared" si="1"/>
        <v>0</v>
      </c>
    </row>
    <row r="1197">
      <c r="A1197" s="207" t="s">
        <v>2625</v>
      </c>
      <c r="B1197" s="207" t="s">
        <v>122</v>
      </c>
      <c r="C1197" s="207" t="s">
        <v>2626</v>
      </c>
      <c r="D1197" s="207" t="s">
        <v>2627</v>
      </c>
      <c r="E1197" s="207">
        <f t="shared" si="1"/>
        <v>0</v>
      </c>
    </row>
    <row r="1198">
      <c r="A1198" s="207" t="s">
        <v>2628</v>
      </c>
      <c r="B1198" s="207" t="s">
        <v>122</v>
      </c>
      <c r="C1198" s="207" t="s">
        <v>2629</v>
      </c>
      <c r="D1198" s="207" t="s">
        <v>1915</v>
      </c>
      <c r="E1198" s="207">
        <f t="shared" si="1"/>
        <v>0</v>
      </c>
    </row>
    <row r="1199">
      <c r="A1199" s="207" t="s">
        <v>2630</v>
      </c>
      <c r="B1199" s="207" t="s">
        <v>122</v>
      </c>
      <c r="C1199" s="207" t="s">
        <v>2631</v>
      </c>
      <c r="D1199" s="207" t="s">
        <v>324</v>
      </c>
      <c r="E1199" s="207">
        <f t="shared" si="1"/>
        <v>0</v>
      </c>
    </row>
    <row r="1200">
      <c r="A1200" s="207" t="s">
        <v>2632</v>
      </c>
      <c r="B1200" s="207" t="s">
        <v>122</v>
      </c>
      <c r="C1200" s="207" t="s">
        <v>594</v>
      </c>
      <c r="D1200" s="207" t="s">
        <v>497</v>
      </c>
      <c r="E1200" s="207">
        <f t="shared" si="1"/>
        <v>0</v>
      </c>
    </row>
    <row r="1201">
      <c r="A1201" s="207" t="s">
        <v>2633</v>
      </c>
      <c r="B1201" s="207" t="s">
        <v>122</v>
      </c>
      <c r="C1201" s="207" t="s">
        <v>2634</v>
      </c>
      <c r="D1201" s="207" t="s">
        <v>404</v>
      </c>
      <c r="E1201" s="207">
        <f t="shared" si="1"/>
        <v>0</v>
      </c>
    </row>
    <row r="1202">
      <c r="A1202" s="207" t="s">
        <v>2635</v>
      </c>
      <c r="B1202" s="207" t="s">
        <v>122</v>
      </c>
      <c r="C1202" s="207" t="s">
        <v>2636</v>
      </c>
      <c r="D1202" s="207" t="s">
        <v>1128</v>
      </c>
      <c r="E1202" s="207">
        <f t="shared" si="1"/>
        <v>0</v>
      </c>
    </row>
    <row r="1203">
      <c r="A1203" s="207" t="s">
        <v>2637</v>
      </c>
      <c r="B1203" s="207" t="s">
        <v>122</v>
      </c>
      <c r="C1203" s="207" t="s">
        <v>2638</v>
      </c>
      <c r="D1203" s="207" t="s">
        <v>1486</v>
      </c>
      <c r="E1203" s="207">
        <f t="shared" si="1"/>
        <v>0</v>
      </c>
    </row>
    <row r="1204">
      <c r="A1204" s="207" t="s">
        <v>2639</v>
      </c>
      <c r="B1204" s="207" t="s">
        <v>122</v>
      </c>
      <c r="C1204" s="207" t="s">
        <v>2640</v>
      </c>
      <c r="D1204" s="207" t="s">
        <v>683</v>
      </c>
      <c r="E1204" s="207">
        <f t="shared" si="1"/>
        <v>0</v>
      </c>
    </row>
    <row r="1205">
      <c r="A1205" s="207" t="s">
        <v>2641</v>
      </c>
      <c r="B1205" s="207" t="s">
        <v>122</v>
      </c>
      <c r="C1205" s="207" t="s">
        <v>2642</v>
      </c>
      <c r="D1205" s="207" t="s">
        <v>2643</v>
      </c>
      <c r="E1205" s="207">
        <f t="shared" si="1"/>
        <v>0</v>
      </c>
    </row>
    <row r="1206">
      <c r="A1206" s="207" t="s">
        <v>2644</v>
      </c>
      <c r="B1206" s="207" t="s">
        <v>122</v>
      </c>
      <c r="C1206" s="207" t="s">
        <v>2645</v>
      </c>
      <c r="D1206" s="207" t="s">
        <v>1565</v>
      </c>
      <c r="E1206" s="207">
        <f t="shared" si="1"/>
        <v>0</v>
      </c>
    </row>
    <row r="1207">
      <c r="A1207" s="207" t="s">
        <v>2646</v>
      </c>
      <c r="B1207" s="207" t="s">
        <v>122</v>
      </c>
      <c r="C1207" s="207" t="s">
        <v>641</v>
      </c>
      <c r="D1207" s="207" t="s">
        <v>2647</v>
      </c>
      <c r="E1207" s="207">
        <f t="shared" si="1"/>
        <v>0</v>
      </c>
    </row>
    <row r="1208">
      <c r="A1208" s="207" t="s">
        <v>2648</v>
      </c>
      <c r="B1208" s="207" t="s">
        <v>122</v>
      </c>
      <c r="C1208" s="207" t="s">
        <v>1046</v>
      </c>
      <c r="D1208" s="207" t="s">
        <v>581</v>
      </c>
      <c r="E1208" s="207">
        <f t="shared" si="1"/>
        <v>0</v>
      </c>
    </row>
    <row r="1209">
      <c r="A1209" s="207" t="s">
        <v>2649</v>
      </c>
      <c r="B1209" s="207" t="s">
        <v>122</v>
      </c>
      <c r="C1209" s="207" t="s">
        <v>428</v>
      </c>
      <c r="D1209" s="207" t="s">
        <v>2650</v>
      </c>
      <c r="E1209" s="207">
        <f t="shared" si="1"/>
        <v>0</v>
      </c>
    </row>
    <row r="1210">
      <c r="A1210" s="207" t="s">
        <v>2651</v>
      </c>
      <c r="B1210" s="207" t="s">
        <v>122</v>
      </c>
      <c r="C1210" s="207" t="s">
        <v>2652</v>
      </c>
      <c r="D1210" s="207" t="s">
        <v>391</v>
      </c>
      <c r="E1210" s="207">
        <f t="shared" si="1"/>
        <v>0</v>
      </c>
    </row>
    <row r="1211">
      <c r="A1211" s="207" t="s">
        <v>2653</v>
      </c>
      <c r="B1211" s="207" t="s">
        <v>122</v>
      </c>
      <c r="C1211" s="207" t="s">
        <v>2654</v>
      </c>
      <c r="D1211" s="207" t="s">
        <v>309</v>
      </c>
      <c r="E1211" s="207">
        <f t="shared" si="1"/>
        <v>1</v>
      </c>
    </row>
    <row r="1212">
      <c r="A1212" s="207" t="s">
        <v>2655</v>
      </c>
      <c r="B1212" s="207" t="s">
        <v>122</v>
      </c>
      <c r="C1212" s="207" t="s">
        <v>2656</v>
      </c>
      <c r="D1212" s="207" t="s">
        <v>350</v>
      </c>
      <c r="E1212" s="207">
        <f t="shared" si="1"/>
        <v>0</v>
      </c>
    </row>
    <row r="1213">
      <c r="A1213" s="207" t="s">
        <v>2657</v>
      </c>
      <c r="B1213" s="207" t="s">
        <v>122</v>
      </c>
      <c r="C1213" s="207" t="s">
        <v>2615</v>
      </c>
      <c r="D1213" s="207" t="s">
        <v>309</v>
      </c>
      <c r="E1213" s="207">
        <f t="shared" si="1"/>
        <v>1</v>
      </c>
    </row>
    <row r="1214">
      <c r="A1214" s="207" t="s">
        <v>2658</v>
      </c>
      <c r="B1214" s="207" t="s">
        <v>122</v>
      </c>
      <c r="C1214" s="207" t="s">
        <v>1449</v>
      </c>
      <c r="D1214" s="207" t="s">
        <v>2659</v>
      </c>
      <c r="E1214" s="207">
        <f t="shared" si="1"/>
        <v>0</v>
      </c>
    </row>
    <row r="1215">
      <c r="A1215" s="207" t="s">
        <v>2660</v>
      </c>
      <c r="B1215" s="207" t="s">
        <v>122</v>
      </c>
      <c r="C1215" s="207" t="s">
        <v>464</v>
      </c>
      <c r="D1215" s="207" t="s">
        <v>755</v>
      </c>
      <c r="E1215" s="207">
        <f t="shared" si="1"/>
        <v>0</v>
      </c>
    </row>
    <row r="1216">
      <c r="A1216" s="207" t="s">
        <v>2661</v>
      </c>
      <c r="B1216" s="207" t="s">
        <v>122</v>
      </c>
      <c r="C1216" s="207" t="s">
        <v>2662</v>
      </c>
      <c r="D1216" s="207" t="s">
        <v>1523</v>
      </c>
      <c r="E1216" s="207">
        <f t="shared" si="1"/>
        <v>0</v>
      </c>
    </row>
    <row r="1217">
      <c r="A1217" s="207" t="s">
        <v>2663</v>
      </c>
      <c r="B1217" s="207" t="s">
        <v>122</v>
      </c>
      <c r="C1217" s="207" t="s">
        <v>2664</v>
      </c>
      <c r="D1217" s="207" t="s">
        <v>369</v>
      </c>
      <c r="E1217" s="207">
        <f t="shared" si="1"/>
        <v>0</v>
      </c>
    </row>
    <row r="1218">
      <c r="A1218" s="207" t="s">
        <v>2665</v>
      </c>
      <c r="B1218" s="207" t="s">
        <v>122</v>
      </c>
      <c r="C1218" s="207" t="s">
        <v>2666</v>
      </c>
      <c r="D1218" s="207" t="s">
        <v>2667</v>
      </c>
      <c r="E1218" s="207">
        <f t="shared" si="1"/>
        <v>0</v>
      </c>
    </row>
    <row r="1219">
      <c r="A1219" s="207" t="s">
        <v>2668</v>
      </c>
      <c r="B1219" s="207" t="s">
        <v>124</v>
      </c>
      <c r="C1219" s="207" t="s">
        <v>2669</v>
      </c>
      <c r="D1219" s="207" t="s">
        <v>576</v>
      </c>
      <c r="E1219" s="207">
        <f t="shared" si="1"/>
        <v>0</v>
      </c>
    </row>
    <row r="1220">
      <c r="A1220" s="207" t="s">
        <v>2670</v>
      </c>
      <c r="B1220" s="207" t="s">
        <v>124</v>
      </c>
      <c r="C1220" s="207" t="s">
        <v>2671</v>
      </c>
      <c r="D1220" s="207" t="s">
        <v>487</v>
      </c>
      <c r="E1220" s="207">
        <f t="shared" si="1"/>
        <v>0</v>
      </c>
    </row>
    <row r="1221">
      <c r="A1221" s="207" t="s">
        <v>2672</v>
      </c>
      <c r="B1221" s="207" t="s">
        <v>124</v>
      </c>
      <c r="C1221" s="207" t="s">
        <v>2673</v>
      </c>
      <c r="D1221" s="207" t="s">
        <v>478</v>
      </c>
      <c r="E1221" s="207">
        <f t="shared" si="1"/>
        <v>0</v>
      </c>
    </row>
    <row r="1222">
      <c r="A1222" s="207" t="s">
        <v>2674</v>
      </c>
      <c r="B1222" s="207" t="s">
        <v>124</v>
      </c>
      <c r="C1222" s="207" t="s">
        <v>2675</v>
      </c>
      <c r="D1222" s="207" t="s">
        <v>2676</v>
      </c>
      <c r="E1222" s="207">
        <f t="shared" si="1"/>
        <v>0</v>
      </c>
    </row>
    <row r="1223">
      <c r="A1223" s="207" t="s">
        <v>2677</v>
      </c>
      <c r="B1223" s="207" t="s">
        <v>124</v>
      </c>
      <c r="C1223" s="207" t="s">
        <v>2678</v>
      </c>
      <c r="D1223" s="207" t="s">
        <v>576</v>
      </c>
      <c r="E1223" s="207">
        <f t="shared" si="1"/>
        <v>0</v>
      </c>
    </row>
    <row r="1224">
      <c r="A1224" s="207" t="s">
        <v>2679</v>
      </c>
      <c r="B1224" s="207" t="s">
        <v>124</v>
      </c>
      <c r="C1224" s="207" t="s">
        <v>377</v>
      </c>
      <c r="D1224" s="207" t="s">
        <v>549</v>
      </c>
      <c r="E1224" s="207">
        <f t="shared" si="1"/>
        <v>0</v>
      </c>
    </row>
    <row r="1225">
      <c r="A1225" s="207" t="s">
        <v>2680</v>
      </c>
      <c r="B1225" s="207" t="s">
        <v>124</v>
      </c>
      <c r="C1225" s="207" t="s">
        <v>2681</v>
      </c>
      <c r="D1225" s="207" t="s">
        <v>1068</v>
      </c>
      <c r="E1225" s="207">
        <f t="shared" si="1"/>
        <v>0</v>
      </c>
    </row>
    <row r="1226">
      <c r="A1226" s="207" t="s">
        <v>2682</v>
      </c>
      <c r="B1226" s="207" t="s">
        <v>124</v>
      </c>
      <c r="C1226" s="207" t="s">
        <v>2683</v>
      </c>
      <c r="D1226" s="207" t="s">
        <v>2684</v>
      </c>
      <c r="E1226" s="207">
        <f t="shared" si="1"/>
        <v>0</v>
      </c>
    </row>
    <row r="1227">
      <c r="A1227" s="207" t="s">
        <v>2685</v>
      </c>
      <c r="B1227" s="207" t="s">
        <v>124</v>
      </c>
      <c r="C1227" s="207" t="s">
        <v>1031</v>
      </c>
      <c r="D1227" s="207" t="s">
        <v>2686</v>
      </c>
      <c r="E1227" s="207">
        <f t="shared" si="1"/>
        <v>0</v>
      </c>
    </row>
    <row r="1228">
      <c r="A1228" s="207" t="s">
        <v>2687</v>
      </c>
      <c r="B1228" s="207" t="s">
        <v>124</v>
      </c>
      <c r="C1228" s="207" t="s">
        <v>2688</v>
      </c>
      <c r="D1228" s="207" t="s">
        <v>309</v>
      </c>
      <c r="E1228" s="207">
        <f t="shared" si="1"/>
        <v>1</v>
      </c>
    </row>
    <row r="1229">
      <c r="A1229" s="207" t="s">
        <v>2689</v>
      </c>
      <c r="B1229" s="207" t="s">
        <v>124</v>
      </c>
      <c r="C1229" s="207" t="s">
        <v>2690</v>
      </c>
      <c r="D1229" s="207" t="s">
        <v>2691</v>
      </c>
      <c r="E1229" s="207">
        <f t="shared" si="1"/>
        <v>0</v>
      </c>
    </row>
    <row r="1230">
      <c r="A1230" s="207" t="s">
        <v>2692</v>
      </c>
      <c r="B1230" s="207" t="s">
        <v>124</v>
      </c>
      <c r="C1230" s="207" t="s">
        <v>2045</v>
      </c>
      <c r="D1230" s="207" t="s">
        <v>342</v>
      </c>
      <c r="E1230" s="207">
        <f t="shared" si="1"/>
        <v>0</v>
      </c>
    </row>
    <row r="1231">
      <c r="A1231" s="207" t="s">
        <v>2693</v>
      </c>
      <c r="B1231" s="207" t="s">
        <v>124</v>
      </c>
      <c r="C1231" s="207" t="s">
        <v>2694</v>
      </c>
      <c r="D1231" s="207" t="s">
        <v>2695</v>
      </c>
      <c r="E1231" s="207">
        <f t="shared" si="1"/>
        <v>0</v>
      </c>
    </row>
    <row r="1232">
      <c r="A1232" s="207" t="s">
        <v>2696</v>
      </c>
      <c r="B1232" s="207" t="s">
        <v>124</v>
      </c>
      <c r="C1232" s="207" t="s">
        <v>2664</v>
      </c>
      <c r="D1232" s="207" t="s">
        <v>556</v>
      </c>
      <c r="E1232" s="207">
        <f t="shared" si="1"/>
        <v>0</v>
      </c>
    </row>
    <row r="1233">
      <c r="A1233" s="207" t="s">
        <v>2697</v>
      </c>
      <c r="B1233" s="207" t="s">
        <v>126</v>
      </c>
      <c r="C1233" s="207" t="s">
        <v>2698</v>
      </c>
      <c r="D1233" s="207" t="s">
        <v>309</v>
      </c>
      <c r="E1233" s="207">
        <f t="shared" si="1"/>
        <v>1</v>
      </c>
    </row>
    <row r="1234">
      <c r="A1234" s="207" t="s">
        <v>2699</v>
      </c>
      <c r="B1234" s="207" t="s">
        <v>126</v>
      </c>
      <c r="C1234" s="207" t="s">
        <v>2700</v>
      </c>
      <c r="D1234" s="207" t="s">
        <v>309</v>
      </c>
      <c r="E1234" s="207">
        <f t="shared" si="1"/>
        <v>1</v>
      </c>
    </row>
    <row r="1235">
      <c r="A1235" s="207" t="s">
        <v>2701</v>
      </c>
      <c r="B1235" s="207" t="s">
        <v>126</v>
      </c>
      <c r="C1235" s="207" t="s">
        <v>2702</v>
      </c>
      <c r="D1235" s="207" t="s">
        <v>2703</v>
      </c>
      <c r="E1235" s="207">
        <f t="shared" si="1"/>
        <v>0</v>
      </c>
    </row>
    <row r="1236">
      <c r="A1236" s="207" t="s">
        <v>2704</v>
      </c>
      <c r="B1236" s="207" t="s">
        <v>126</v>
      </c>
      <c r="C1236" s="207" t="s">
        <v>2705</v>
      </c>
      <c r="D1236" s="207" t="s">
        <v>2706</v>
      </c>
      <c r="E1236" s="207">
        <f t="shared" si="1"/>
        <v>0</v>
      </c>
    </row>
    <row r="1237">
      <c r="A1237" s="207" t="s">
        <v>2707</v>
      </c>
      <c r="B1237" s="207" t="s">
        <v>126</v>
      </c>
      <c r="C1237" s="207" t="s">
        <v>2708</v>
      </c>
      <c r="D1237" s="207" t="s">
        <v>309</v>
      </c>
      <c r="E1237" s="207">
        <f t="shared" si="1"/>
        <v>1</v>
      </c>
    </row>
    <row r="1238">
      <c r="A1238" s="207" t="s">
        <v>2709</v>
      </c>
      <c r="B1238" s="207" t="s">
        <v>126</v>
      </c>
      <c r="C1238" s="207" t="s">
        <v>2710</v>
      </c>
      <c r="D1238" s="207" t="s">
        <v>309</v>
      </c>
      <c r="E1238" s="207">
        <f t="shared" si="1"/>
        <v>1</v>
      </c>
    </row>
    <row r="1239">
      <c r="A1239" s="207" t="s">
        <v>2711</v>
      </c>
      <c r="B1239" s="207" t="s">
        <v>126</v>
      </c>
      <c r="C1239" s="207" t="s">
        <v>2712</v>
      </c>
      <c r="D1239" s="207" t="s">
        <v>309</v>
      </c>
      <c r="E1239" s="207">
        <f t="shared" si="1"/>
        <v>1</v>
      </c>
    </row>
    <row r="1240">
      <c r="A1240" s="207" t="s">
        <v>2713</v>
      </c>
      <c r="B1240" s="207" t="s">
        <v>126</v>
      </c>
      <c r="C1240" s="207" t="s">
        <v>2714</v>
      </c>
      <c r="D1240" s="207" t="s">
        <v>1094</v>
      </c>
      <c r="E1240" s="207">
        <f t="shared" si="1"/>
        <v>0</v>
      </c>
    </row>
    <row r="1241">
      <c r="A1241" s="207" t="s">
        <v>2715</v>
      </c>
      <c r="B1241" s="207" t="s">
        <v>126</v>
      </c>
      <c r="C1241" s="207" t="s">
        <v>1062</v>
      </c>
      <c r="D1241" s="207" t="s">
        <v>695</v>
      </c>
      <c r="E1241" s="207">
        <f t="shared" si="1"/>
        <v>0</v>
      </c>
    </row>
    <row r="1242">
      <c r="A1242" s="207" t="s">
        <v>2716</v>
      </c>
      <c r="B1242" s="207" t="s">
        <v>126</v>
      </c>
      <c r="C1242" s="207" t="s">
        <v>2717</v>
      </c>
      <c r="D1242" s="207" t="s">
        <v>986</v>
      </c>
      <c r="E1242" s="207">
        <f t="shared" si="1"/>
        <v>0</v>
      </c>
    </row>
    <row r="1243">
      <c r="A1243" s="207" t="s">
        <v>2718</v>
      </c>
      <c r="B1243" s="207" t="s">
        <v>126</v>
      </c>
      <c r="C1243" s="207" t="s">
        <v>1216</v>
      </c>
      <c r="D1243" s="207" t="s">
        <v>695</v>
      </c>
      <c r="E1243" s="207">
        <f t="shared" si="1"/>
        <v>0</v>
      </c>
    </row>
    <row r="1244">
      <c r="A1244" s="207" t="s">
        <v>2719</v>
      </c>
      <c r="B1244" s="207" t="s">
        <v>126</v>
      </c>
      <c r="C1244" s="207" t="s">
        <v>2720</v>
      </c>
      <c r="D1244" s="207" t="s">
        <v>876</v>
      </c>
      <c r="E1244" s="207">
        <f t="shared" si="1"/>
        <v>0</v>
      </c>
    </row>
    <row r="1245">
      <c r="A1245" s="207" t="s">
        <v>2721</v>
      </c>
      <c r="B1245" s="207" t="s">
        <v>126</v>
      </c>
      <c r="C1245" s="207" t="s">
        <v>320</v>
      </c>
      <c r="D1245" s="207" t="s">
        <v>785</v>
      </c>
      <c r="E1245" s="207">
        <f t="shared" si="1"/>
        <v>0</v>
      </c>
    </row>
    <row r="1246">
      <c r="A1246" s="207" t="s">
        <v>2722</v>
      </c>
      <c r="B1246" s="207" t="s">
        <v>126</v>
      </c>
      <c r="C1246" s="207" t="s">
        <v>1622</v>
      </c>
      <c r="D1246" s="207" t="s">
        <v>2723</v>
      </c>
      <c r="E1246" s="207">
        <f t="shared" si="1"/>
        <v>0</v>
      </c>
    </row>
    <row r="1247">
      <c r="A1247" s="207" t="s">
        <v>2724</v>
      </c>
      <c r="B1247" s="207" t="s">
        <v>126</v>
      </c>
      <c r="C1247" s="207" t="s">
        <v>2725</v>
      </c>
      <c r="D1247" s="207" t="s">
        <v>1180</v>
      </c>
      <c r="E1247" s="207">
        <f t="shared" si="1"/>
        <v>0</v>
      </c>
    </row>
    <row r="1248">
      <c r="A1248" s="207" t="s">
        <v>2726</v>
      </c>
      <c r="B1248" s="207" t="s">
        <v>126</v>
      </c>
      <c r="C1248" s="207" t="s">
        <v>2727</v>
      </c>
      <c r="D1248" s="207" t="s">
        <v>309</v>
      </c>
      <c r="E1248" s="207">
        <f t="shared" si="1"/>
        <v>1</v>
      </c>
    </row>
    <row r="1249">
      <c r="A1249" s="207" t="s">
        <v>2728</v>
      </c>
      <c r="B1249" s="207" t="s">
        <v>126</v>
      </c>
      <c r="C1249" s="207" t="s">
        <v>2729</v>
      </c>
      <c r="D1249" s="207" t="s">
        <v>1486</v>
      </c>
      <c r="E1249" s="207">
        <f t="shared" si="1"/>
        <v>0</v>
      </c>
    </row>
    <row r="1250">
      <c r="A1250" s="207" t="s">
        <v>2730</v>
      </c>
      <c r="B1250" s="207" t="s">
        <v>126</v>
      </c>
      <c r="C1250" s="207" t="s">
        <v>2731</v>
      </c>
      <c r="D1250" s="207" t="s">
        <v>1074</v>
      </c>
      <c r="E1250" s="207">
        <f t="shared" si="1"/>
        <v>0</v>
      </c>
    </row>
    <row r="1251">
      <c r="A1251" s="207" t="s">
        <v>2732</v>
      </c>
      <c r="B1251" s="207" t="s">
        <v>126</v>
      </c>
      <c r="C1251" s="207" t="s">
        <v>1630</v>
      </c>
      <c r="D1251" s="207" t="s">
        <v>1308</v>
      </c>
      <c r="E1251" s="207">
        <f t="shared" si="1"/>
        <v>0</v>
      </c>
    </row>
    <row r="1252">
      <c r="A1252" s="207" t="s">
        <v>2733</v>
      </c>
      <c r="B1252" s="207" t="s">
        <v>126</v>
      </c>
      <c r="C1252" s="207" t="s">
        <v>612</v>
      </c>
      <c r="D1252" s="207" t="s">
        <v>1523</v>
      </c>
      <c r="E1252" s="207">
        <f t="shared" si="1"/>
        <v>0</v>
      </c>
    </row>
    <row r="1253">
      <c r="A1253" s="207" t="s">
        <v>2734</v>
      </c>
      <c r="B1253" s="207" t="s">
        <v>126</v>
      </c>
      <c r="C1253" s="207" t="s">
        <v>918</v>
      </c>
      <c r="D1253" s="207" t="s">
        <v>2735</v>
      </c>
      <c r="E1253" s="207">
        <f t="shared" si="1"/>
        <v>0</v>
      </c>
    </row>
    <row r="1254">
      <c r="A1254" s="207" t="s">
        <v>2736</v>
      </c>
      <c r="B1254" s="207" t="s">
        <v>126</v>
      </c>
      <c r="C1254" s="207" t="s">
        <v>1978</v>
      </c>
      <c r="D1254" s="207" t="s">
        <v>765</v>
      </c>
      <c r="E1254" s="207">
        <f t="shared" si="1"/>
        <v>0</v>
      </c>
    </row>
    <row r="1255">
      <c r="A1255" s="207" t="s">
        <v>2737</v>
      </c>
      <c r="B1255" s="207" t="s">
        <v>126</v>
      </c>
      <c r="C1255" s="207" t="s">
        <v>2738</v>
      </c>
      <c r="D1255" s="207" t="s">
        <v>2359</v>
      </c>
      <c r="E1255" s="207">
        <f t="shared" si="1"/>
        <v>0</v>
      </c>
    </row>
    <row r="1256">
      <c r="A1256" s="207" t="s">
        <v>2739</v>
      </c>
      <c r="B1256" s="207" t="s">
        <v>126</v>
      </c>
      <c r="C1256" s="207" t="s">
        <v>1982</v>
      </c>
      <c r="D1256" s="207" t="s">
        <v>2740</v>
      </c>
      <c r="E1256" s="207">
        <f t="shared" si="1"/>
        <v>0</v>
      </c>
    </row>
    <row r="1257">
      <c r="A1257" s="207" t="s">
        <v>2741</v>
      </c>
      <c r="B1257" s="207" t="s">
        <v>126</v>
      </c>
      <c r="C1257" s="207" t="s">
        <v>2742</v>
      </c>
      <c r="D1257" s="207" t="s">
        <v>863</v>
      </c>
      <c r="E1257" s="207">
        <f t="shared" si="1"/>
        <v>0</v>
      </c>
    </row>
    <row r="1258">
      <c r="A1258" s="207" t="s">
        <v>2743</v>
      </c>
      <c r="B1258" s="207" t="s">
        <v>126</v>
      </c>
      <c r="C1258" s="207" t="s">
        <v>2744</v>
      </c>
      <c r="D1258" s="207" t="s">
        <v>309</v>
      </c>
      <c r="E1258" s="207">
        <f t="shared" si="1"/>
        <v>1</v>
      </c>
    </row>
    <row r="1259">
      <c r="A1259" s="207" t="s">
        <v>2745</v>
      </c>
      <c r="B1259" s="207" t="s">
        <v>126</v>
      </c>
      <c r="C1259" s="207" t="s">
        <v>2746</v>
      </c>
      <c r="D1259" s="207" t="s">
        <v>309</v>
      </c>
      <c r="E1259" s="207">
        <f t="shared" si="1"/>
        <v>1</v>
      </c>
    </row>
    <row r="1260">
      <c r="A1260" s="207" t="s">
        <v>2747</v>
      </c>
      <c r="B1260" s="207" t="s">
        <v>126</v>
      </c>
      <c r="C1260" s="207" t="s">
        <v>2748</v>
      </c>
      <c r="D1260" s="207" t="s">
        <v>840</v>
      </c>
      <c r="E1260" s="207">
        <f t="shared" si="1"/>
        <v>0</v>
      </c>
    </row>
    <row r="1261">
      <c r="A1261" s="207" t="s">
        <v>2749</v>
      </c>
      <c r="B1261" s="207" t="s">
        <v>126</v>
      </c>
      <c r="C1261" s="207" t="s">
        <v>2750</v>
      </c>
      <c r="D1261" s="207" t="s">
        <v>2442</v>
      </c>
      <c r="E1261" s="207">
        <f t="shared" si="1"/>
        <v>0</v>
      </c>
    </row>
    <row r="1262">
      <c r="A1262" s="207" t="s">
        <v>2751</v>
      </c>
      <c r="B1262" s="207" t="s">
        <v>126</v>
      </c>
      <c r="C1262" s="207" t="s">
        <v>2752</v>
      </c>
      <c r="D1262" s="207" t="s">
        <v>1781</v>
      </c>
      <c r="E1262" s="207">
        <f t="shared" si="1"/>
        <v>0</v>
      </c>
    </row>
    <row r="1263">
      <c r="A1263" s="207" t="s">
        <v>2753</v>
      </c>
      <c r="B1263" s="207" t="s">
        <v>126</v>
      </c>
      <c r="C1263" s="207" t="s">
        <v>2754</v>
      </c>
      <c r="D1263" s="207" t="s">
        <v>866</v>
      </c>
      <c r="E1263" s="207">
        <f t="shared" si="1"/>
        <v>0</v>
      </c>
    </row>
    <row r="1264">
      <c r="A1264" s="207" t="s">
        <v>2755</v>
      </c>
      <c r="B1264" s="207" t="s">
        <v>126</v>
      </c>
      <c r="C1264" s="207" t="s">
        <v>2756</v>
      </c>
      <c r="D1264" s="207" t="s">
        <v>1094</v>
      </c>
      <c r="E1264" s="207">
        <f t="shared" si="1"/>
        <v>0</v>
      </c>
    </row>
    <row r="1265">
      <c r="A1265" s="207" t="s">
        <v>2757</v>
      </c>
      <c r="B1265" s="207" t="s">
        <v>126</v>
      </c>
      <c r="C1265" s="207" t="s">
        <v>2758</v>
      </c>
      <c r="D1265" s="207" t="s">
        <v>858</v>
      </c>
      <c r="E1265" s="207">
        <f t="shared" si="1"/>
        <v>0</v>
      </c>
    </row>
    <row r="1266">
      <c r="A1266" s="207" t="s">
        <v>2759</v>
      </c>
      <c r="B1266" s="207" t="s">
        <v>126</v>
      </c>
      <c r="C1266" s="207" t="s">
        <v>2760</v>
      </c>
      <c r="D1266" s="207" t="s">
        <v>309</v>
      </c>
      <c r="E1266" s="207">
        <f t="shared" si="1"/>
        <v>1</v>
      </c>
    </row>
    <row r="1267">
      <c r="A1267" s="207" t="s">
        <v>2761</v>
      </c>
      <c r="B1267" s="207" t="s">
        <v>126</v>
      </c>
      <c r="C1267" s="207" t="s">
        <v>2762</v>
      </c>
      <c r="D1267" s="207" t="s">
        <v>1159</v>
      </c>
      <c r="E1267" s="207">
        <f t="shared" si="1"/>
        <v>0</v>
      </c>
    </row>
    <row r="1268">
      <c r="A1268" s="207" t="s">
        <v>2763</v>
      </c>
      <c r="B1268" s="207" t="s">
        <v>126</v>
      </c>
      <c r="C1268" s="207" t="s">
        <v>2764</v>
      </c>
      <c r="D1268" s="207" t="s">
        <v>309</v>
      </c>
      <c r="E1268" s="207">
        <f t="shared" si="1"/>
        <v>1</v>
      </c>
    </row>
    <row r="1269">
      <c r="A1269" s="207" t="s">
        <v>2765</v>
      </c>
      <c r="B1269" s="207" t="s">
        <v>126</v>
      </c>
      <c r="C1269" s="207" t="s">
        <v>2766</v>
      </c>
      <c r="D1269" s="207" t="s">
        <v>986</v>
      </c>
      <c r="E1269" s="207">
        <f t="shared" si="1"/>
        <v>0</v>
      </c>
    </row>
    <row r="1270">
      <c r="A1270" s="207" t="s">
        <v>2767</v>
      </c>
      <c r="B1270" s="207" t="s">
        <v>126</v>
      </c>
      <c r="C1270" s="207" t="s">
        <v>390</v>
      </c>
      <c r="D1270" s="207" t="s">
        <v>848</v>
      </c>
      <c r="E1270" s="207">
        <f t="shared" si="1"/>
        <v>0</v>
      </c>
    </row>
    <row r="1271">
      <c r="A1271" s="207" t="s">
        <v>2768</v>
      </c>
      <c r="B1271" s="207" t="s">
        <v>126</v>
      </c>
      <c r="C1271" s="207" t="s">
        <v>2769</v>
      </c>
      <c r="D1271" s="207" t="s">
        <v>680</v>
      </c>
      <c r="E1271" s="207">
        <f t="shared" si="1"/>
        <v>0</v>
      </c>
    </row>
    <row r="1272">
      <c r="A1272" s="207" t="s">
        <v>2770</v>
      </c>
      <c r="B1272" s="207" t="s">
        <v>126</v>
      </c>
      <c r="C1272" s="207" t="s">
        <v>2771</v>
      </c>
      <c r="D1272" s="207" t="s">
        <v>478</v>
      </c>
      <c r="E1272" s="207">
        <f t="shared" si="1"/>
        <v>0</v>
      </c>
    </row>
    <row r="1273">
      <c r="A1273" s="207" t="s">
        <v>2772</v>
      </c>
      <c r="B1273" s="207" t="s">
        <v>126</v>
      </c>
      <c r="C1273" s="207" t="s">
        <v>1046</v>
      </c>
      <c r="D1273" s="207" t="s">
        <v>2773</v>
      </c>
      <c r="E1273" s="207">
        <f t="shared" si="1"/>
        <v>0</v>
      </c>
    </row>
    <row r="1274">
      <c r="A1274" s="207" t="s">
        <v>2774</v>
      </c>
      <c r="B1274" s="207" t="s">
        <v>126</v>
      </c>
      <c r="C1274" s="207" t="s">
        <v>2775</v>
      </c>
      <c r="D1274" s="207" t="s">
        <v>309</v>
      </c>
      <c r="E1274" s="207">
        <f t="shared" si="1"/>
        <v>1</v>
      </c>
    </row>
    <row r="1275">
      <c r="A1275" s="207" t="s">
        <v>2776</v>
      </c>
      <c r="B1275" s="207" t="s">
        <v>126</v>
      </c>
      <c r="C1275" s="207" t="s">
        <v>776</v>
      </c>
      <c r="D1275" s="207" t="s">
        <v>309</v>
      </c>
      <c r="E1275" s="207">
        <f t="shared" si="1"/>
        <v>1</v>
      </c>
    </row>
    <row r="1276">
      <c r="A1276" s="207" t="s">
        <v>2777</v>
      </c>
      <c r="B1276" s="207" t="s">
        <v>126</v>
      </c>
      <c r="C1276" s="207" t="s">
        <v>2778</v>
      </c>
      <c r="D1276" s="207" t="s">
        <v>1414</v>
      </c>
      <c r="E1276" s="207">
        <f t="shared" si="1"/>
        <v>0</v>
      </c>
    </row>
    <row r="1277">
      <c r="A1277" s="207" t="s">
        <v>2779</v>
      </c>
      <c r="B1277" s="207" t="s">
        <v>126</v>
      </c>
      <c r="C1277" s="207" t="s">
        <v>2780</v>
      </c>
      <c r="D1277" s="207" t="s">
        <v>1394</v>
      </c>
      <c r="E1277" s="207">
        <f t="shared" si="1"/>
        <v>0</v>
      </c>
    </row>
    <row r="1278">
      <c r="A1278" s="207" t="s">
        <v>2781</v>
      </c>
      <c r="B1278" s="207" t="s">
        <v>126</v>
      </c>
      <c r="C1278" s="207" t="s">
        <v>2782</v>
      </c>
      <c r="D1278" s="207" t="s">
        <v>1691</v>
      </c>
      <c r="E1278" s="207">
        <f t="shared" si="1"/>
        <v>0</v>
      </c>
    </row>
    <row r="1279">
      <c r="A1279" s="207" t="s">
        <v>2783</v>
      </c>
      <c r="B1279" s="207" t="s">
        <v>126</v>
      </c>
      <c r="C1279" s="207" t="s">
        <v>1698</v>
      </c>
      <c r="D1279" s="207" t="s">
        <v>873</v>
      </c>
      <c r="E1279" s="207">
        <f t="shared" si="1"/>
        <v>0</v>
      </c>
    </row>
    <row r="1280">
      <c r="A1280" s="207" t="s">
        <v>2784</v>
      </c>
      <c r="B1280" s="207" t="s">
        <v>126</v>
      </c>
      <c r="C1280" s="207" t="s">
        <v>2785</v>
      </c>
      <c r="D1280" s="207" t="s">
        <v>309</v>
      </c>
      <c r="E1280" s="207">
        <f t="shared" si="1"/>
        <v>1</v>
      </c>
    </row>
    <row r="1281">
      <c r="A1281" s="207" t="s">
        <v>2786</v>
      </c>
      <c r="B1281" s="207" t="s">
        <v>126</v>
      </c>
      <c r="C1281" s="207" t="s">
        <v>2787</v>
      </c>
      <c r="D1281" s="207" t="s">
        <v>321</v>
      </c>
      <c r="E1281" s="207">
        <f t="shared" si="1"/>
        <v>0</v>
      </c>
    </row>
    <row r="1282">
      <c r="A1282" s="207" t="s">
        <v>2788</v>
      </c>
      <c r="B1282" s="207" t="s">
        <v>126</v>
      </c>
      <c r="C1282" s="207" t="s">
        <v>2789</v>
      </c>
      <c r="D1282" s="207" t="s">
        <v>1815</v>
      </c>
      <c r="E1282" s="207">
        <f t="shared" si="1"/>
        <v>0</v>
      </c>
    </row>
    <row r="1283">
      <c r="A1283" s="207" t="s">
        <v>2790</v>
      </c>
      <c r="B1283" s="207" t="s">
        <v>126</v>
      </c>
      <c r="C1283" s="207" t="s">
        <v>2791</v>
      </c>
      <c r="D1283" s="207" t="s">
        <v>750</v>
      </c>
      <c r="E1283" s="207">
        <f t="shared" si="1"/>
        <v>0</v>
      </c>
    </row>
    <row r="1284">
      <c r="A1284" s="207" t="s">
        <v>2792</v>
      </c>
      <c r="B1284" s="207" t="s">
        <v>126</v>
      </c>
      <c r="C1284" s="207" t="s">
        <v>2793</v>
      </c>
      <c r="D1284" s="207" t="s">
        <v>1480</v>
      </c>
      <c r="E1284" s="207">
        <f t="shared" si="1"/>
        <v>0</v>
      </c>
    </row>
    <row r="1285">
      <c r="A1285" s="207" t="s">
        <v>2794</v>
      </c>
      <c r="B1285" s="207" t="s">
        <v>126</v>
      </c>
      <c r="C1285" s="207" t="s">
        <v>1716</v>
      </c>
      <c r="D1285" s="207" t="s">
        <v>1707</v>
      </c>
      <c r="E1285" s="207">
        <f t="shared" si="1"/>
        <v>0</v>
      </c>
    </row>
    <row r="1286">
      <c r="A1286" s="207" t="s">
        <v>2795</v>
      </c>
      <c r="B1286" s="207" t="s">
        <v>126</v>
      </c>
      <c r="C1286" s="207" t="s">
        <v>2796</v>
      </c>
      <c r="D1286" s="207" t="s">
        <v>584</v>
      </c>
      <c r="E1286" s="207">
        <f t="shared" si="1"/>
        <v>0</v>
      </c>
    </row>
    <row r="1287">
      <c r="A1287" s="207" t="s">
        <v>2797</v>
      </c>
      <c r="B1287" s="207" t="s">
        <v>126</v>
      </c>
      <c r="C1287" s="207" t="s">
        <v>2798</v>
      </c>
      <c r="D1287" s="207" t="s">
        <v>1394</v>
      </c>
      <c r="E1287" s="207">
        <f t="shared" si="1"/>
        <v>0</v>
      </c>
    </row>
    <row r="1288">
      <c r="A1288" s="207" t="s">
        <v>2799</v>
      </c>
      <c r="B1288" s="207" t="s">
        <v>126</v>
      </c>
      <c r="C1288" s="207" t="s">
        <v>2800</v>
      </c>
      <c r="D1288" s="207" t="s">
        <v>2801</v>
      </c>
      <c r="E1288" s="207">
        <f t="shared" si="1"/>
        <v>0</v>
      </c>
    </row>
    <row r="1289">
      <c r="A1289" s="207" t="s">
        <v>2802</v>
      </c>
      <c r="B1289" s="207" t="s">
        <v>126</v>
      </c>
      <c r="C1289" s="207" t="s">
        <v>2803</v>
      </c>
      <c r="D1289" s="207" t="s">
        <v>309</v>
      </c>
      <c r="E1289" s="207">
        <f t="shared" si="1"/>
        <v>1</v>
      </c>
    </row>
    <row r="1290">
      <c r="A1290" s="207" t="s">
        <v>2804</v>
      </c>
      <c r="B1290" s="207" t="s">
        <v>126</v>
      </c>
      <c r="C1290" s="207" t="s">
        <v>426</v>
      </c>
      <c r="D1290" s="207" t="s">
        <v>1017</v>
      </c>
      <c r="E1290" s="207">
        <f t="shared" si="1"/>
        <v>0</v>
      </c>
    </row>
    <row r="1291">
      <c r="A1291" s="207" t="s">
        <v>2805</v>
      </c>
      <c r="B1291" s="207" t="s">
        <v>126</v>
      </c>
      <c r="C1291" s="207" t="s">
        <v>2806</v>
      </c>
      <c r="D1291" s="207" t="s">
        <v>2807</v>
      </c>
      <c r="E1291" s="207">
        <f t="shared" si="1"/>
        <v>0</v>
      </c>
    </row>
    <row r="1292">
      <c r="A1292" s="207" t="s">
        <v>2808</v>
      </c>
      <c r="B1292" s="207" t="s">
        <v>126</v>
      </c>
      <c r="C1292" s="207" t="s">
        <v>2809</v>
      </c>
      <c r="D1292" s="207" t="s">
        <v>1229</v>
      </c>
      <c r="E1292" s="207">
        <f t="shared" si="1"/>
        <v>0</v>
      </c>
    </row>
    <row r="1293">
      <c r="A1293" s="207" t="s">
        <v>2810</v>
      </c>
      <c r="B1293" s="207" t="s">
        <v>126</v>
      </c>
      <c r="C1293" s="207" t="s">
        <v>2811</v>
      </c>
      <c r="D1293" s="207" t="s">
        <v>1082</v>
      </c>
      <c r="E1293" s="207">
        <f t="shared" si="1"/>
        <v>0</v>
      </c>
    </row>
    <row r="1294">
      <c r="A1294" s="207" t="s">
        <v>2812</v>
      </c>
      <c r="B1294" s="207" t="s">
        <v>126</v>
      </c>
      <c r="C1294" s="207" t="s">
        <v>2813</v>
      </c>
      <c r="D1294" s="207" t="s">
        <v>2550</v>
      </c>
      <c r="E1294" s="207">
        <f t="shared" si="1"/>
        <v>0</v>
      </c>
    </row>
    <row r="1295">
      <c r="A1295" s="207" t="s">
        <v>2814</v>
      </c>
      <c r="B1295" s="207" t="s">
        <v>126</v>
      </c>
      <c r="C1295" s="207" t="s">
        <v>2815</v>
      </c>
      <c r="D1295" s="207" t="s">
        <v>1924</v>
      </c>
      <c r="E1295" s="207">
        <f t="shared" si="1"/>
        <v>0</v>
      </c>
    </row>
    <row r="1296">
      <c r="A1296" s="207" t="s">
        <v>2816</v>
      </c>
      <c r="B1296" s="207" t="s">
        <v>126</v>
      </c>
      <c r="C1296" s="207" t="s">
        <v>2817</v>
      </c>
      <c r="D1296" s="207" t="s">
        <v>309</v>
      </c>
      <c r="E1296" s="207">
        <f t="shared" si="1"/>
        <v>1</v>
      </c>
    </row>
    <row r="1297">
      <c r="A1297" s="207" t="s">
        <v>2818</v>
      </c>
      <c r="B1297" s="207" t="s">
        <v>126</v>
      </c>
      <c r="C1297" s="207" t="s">
        <v>2819</v>
      </c>
      <c r="D1297" s="207" t="s">
        <v>309</v>
      </c>
      <c r="E1297" s="207">
        <f t="shared" si="1"/>
        <v>1</v>
      </c>
    </row>
    <row r="1298">
      <c r="A1298" s="207" t="s">
        <v>2820</v>
      </c>
      <c r="B1298" s="207" t="s">
        <v>126</v>
      </c>
      <c r="C1298" s="207" t="s">
        <v>2821</v>
      </c>
      <c r="D1298" s="207" t="s">
        <v>309</v>
      </c>
      <c r="E1298" s="207">
        <f t="shared" si="1"/>
        <v>1</v>
      </c>
    </row>
    <row r="1299">
      <c r="A1299" s="207" t="s">
        <v>2822</v>
      </c>
      <c r="B1299" s="207" t="s">
        <v>126</v>
      </c>
      <c r="C1299" s="207" t="s">
        <v>1158</v>
      </c>
      <c r="D1299" s="207" t="s">
        <v>634</v>
      </c>
      <c r="E1299" s="207">
        <f t="shared" si="1"/>
        <v>0</v>
      </c>
    </row>
    <row r="1300">
      <c r="A1300" s="207" t="s">
        <v>2823</v>
      </c>
      <c r="B1300" s="207" t="s">
        <v>126</v>
      </c>
      <c r="C1300" s="207" t="s">
        <v>2824</v>
      </c>
      <c r="D1300" s="207" t="s">
        <v>309</v>
      </c>
      <c r="E1300" s="207">
        <f t="shared" si="1"/>
        <v>1</v>
      </c>
    </row>
    <row r="1301">
      <c r="A1301" s="207" t="s">
        <v>2825</v>
      </c>
      <c r="B1301" s="207" t="s">
        <v>126</v>
      </c>
      <c r="C1301" s="207" t="s">
        <v>2826</v>
      </c>
      <c r="D1301" s="207" t="s">
        <v>375</v>
      </c>
      <c r="E1301" s="207">
        <f t="shared" si="1"/>
        <v>0</v>
      </c>
    </row>
    <row r="1302">
      <c r="A1302" s="207" t="s">
        <v>2827</v>
      </c>
      <c r="B1302" s="207" t="s">
        <v>126</v>
      </c>
      <c r="C1302" s="207" t="s">
        <v>2202</v>
      </c>
      <c r="D1302" s="207" t="s">
        <v>1565</v>
      </c>
      <c r="E1302" s="207">
        <f t="shared" si="1"/>
        <v>0</v>
      </c>
    </row>
    <row r="1303">
      <c r="A1303" s="207" t="s">
        <v>2828</v>
      </c>
      <c r="B1303" s="207" t="s">
        <v>126</v>
      </c>
      <c r="C1303" s="207" t="s">
        <v>2829</v>
      </c>
      <c r="D1303" s="207" t="s">
        <v>309</v>
      </c>
      <c r="E1303" s="207">
        <f t="shared" si="1"/>
        <v>1</v>
      </c>
    </row>
    <row r="1304">
      <c r="A1304" s="207" t="s">
        <v>2830</v>
      </c>
      <c r="B1304" s="207" t="s">
        <v>126</v>
      </c>
      <c r="C1304" s="207" t="s">
        <v>2831</v>
      </c>
      <c r="D1304" s="207" t="s">
        <v>309</v>
      </c>
      <c r="E1304" s="207">
        <f t="shared" si="1"/>
        <v>1</v>
      </c>
    </row>
    <row r="1305">
      <c r="A1305" s="207" t="s">
        <v>2832</v>
      </c>
      <c r="B1305" s="207" t="s">
        <v>126</v>
      </c>
      <c r="C1305" s="207" t="s">
        <v>2833</v>
      </c>
      <c r="D1305" s="207" t="s">
        <v>2801</v>
      </c>
      <c r="E1305" s="207">
        <f t="shared" si="1"/>
        <v>0</v>
      </c>
    </row>
    <row r="1306">
      <c r="A1306" s="207" t="s">
        <v>2834</v>
      </c>
      <c r="B1306" s="207" t="s">
        <v>126</v>
      </c>
      <c r="C1306" s="207" t="s">
        <v>445</v>
      </c>
      <c r="D1306" s="207" t="s">
        <v>774</v>
      </c>
      <c r="E1306" s="207">
        <f t="shared" si="1"/>
        <v>0</v>
      </c>
    </row>
    <row r="1307">
      <c r="A1307" s="207" t="s">
        <v>2835</v>
      </c>
      <c r="B1307" s="207" t="s">
        <v>126</v>
      </c>
      <c r="C1307" s="207" t="s">
        <v>1894</v>
      </c>
      <c r="D1307" s="207" t="s">
        <v>443</v>
      </c>
      <c r="E1307" s="207">
        <f t="shared" si="1"/>
        <v>0</v>
      </c>
    </row>
    <row r="1308">
      <c r="A1308" s="207" t="s">
        <v>2836</v>
      </c>
      <c r="B1308" s="207" t="s">
        <v>126</v>
      </c>
      <c r="C1308" s="207" t="s">
        <v>2837</v>
      </c>
      <c r="D1308" s="207" t="s">
        <v>673</v>
      </c>
      <c r="E1308" s="207">
        <f t="shared" si="1"/>
        <v>0</v>
      </c>
    </row>
    <row r="1309">
      <c r="A1309" s="207" t="s">
        <v>2838</v>
      </c>
      <c r="B1309" s="207" t="s">
        <v>126</v>
      </c>
      <c r="C1309" s="207" t="s">
        <v>2839</v>
      </c>
      <c r="D1309" s="207" t="s">
        <v>309</v>
      </c>
      <c r="E1309" s="207">
        <f t="shared" si="1"/>
        <v>1</v>
      </c>
    </row>
    <row r="1310">
      <c r="A1310" s="207" t="s">
        <v>2840</v>
      </c>
      <c r="B1310" s="207" t="s">
        <v>126</v>
      </c>
      <c r="C1310" s="207" t="s">
        <v>2841</v>
      </c>
      <c r="D1310" s="207" t="s">
        <v>1303</v>
      </c>
      <c r="E1310" s="207">
        <f t="shared" si="1"/>
        <v>0</v>
      </c>
    </row>
    <row r="1311">
      <c r="A1311" s="207" t="s">
        <v>2842</v>
      </c>
      <c r="B1311" s="207" t="s">
        <v>126</v>
      </c>
      <c r="C1311" s="207" t="s">
        <v>2843</v>
      </c>
      <c r="D1311" s="207" t="s">
        <v>2723</v>
      </c>
      <c r="E1311" s="207">
        <f t="shared" si="1"/>
        <v>0</v>
      </c>
    </row>
    <row r="1312">
      <c r="A1312" s="207" t="s">
        <v>2844</v>
      </c>
      <c r="B1312" s="207" t="s">
        <v>126</v>
      </c>
      <c r="C1312" s="207" t="s">
        <v>724</v>
      </c>
      <c r="D1312" s="207" t="s">
        <v>1017</v>
      </c>
      <c r="E1312" s="207">
        <f t="shared" si="1"/>
        <v>0</v>
      </c>
    </row>
    <row r="1313">
      <c r="A1313" s="207" t="s">
        <v>2845</v>
      </c>
      <c r="B1313" s="207" t="s">
        <v>126</v>
      </c>
      <c r="C1313" s="207" t="s">
        <v>2846</v>
      </c>
      <c r="D1313" s="207" t="s">
        <v>2847</v>
      </c>
      <c r="E1313" s="207">
        <f t="shared" si="1"/>
        <v>0</v>
      </c>
    </row>
    <row r="1314">
      <c r="A1314" s="207" t="s">
        <v>2848</v>
      </c>
      <c r="B1314" s="207" t="s">
        <v>126</v>
      </c>
      <c r="C1314" s="207" t="s">
        <v>1493</v>
      </c>
      <c r="D1314" s="207" t="s">
        <v>564</v>
      </c>
      <c r="E1314" s="207">
        <f t="shared" si="1"/>
        <v>0</v>
      </c>
    </row>
    <row r="1315">
      <c r="A1315" s="207" t="s">
        <v>2849</v>
      </c>
      <c r="B1315" s="207" t="s">
        <v>126</v>
      </c>
      <c r="C1315" s="207" t="s">
        <v>2850</v>
      </c>
      <c r="D1315" s="207" t="s">
        <v>806</v>
      </c>
      <c r="E1315" s="207">
        <f t="shared" si="1"/>
        <v>0</v>
      </c>
    </row>
    <row r="1316">
      <c r="A1316" s="207" t="s">
        <v>2851</v>
      </c>
      <c r="B1316" s="207" t="s">
        <v>128</v>
      </c>
      <c r="C1316" s="207" t="s">
        <v>2852</v>
      </c>
      <c r="D1316" s="207" t="s">
        <v>1743</v>
      </c>
      <c r="E1316" s="207">
        <f t="shared" si="1"/>
        <v>0</v>
      </c>
    </row>
    <row r="1317">
      <c r="A1317" s="207" t="s">
        <v>2853</v>
      </c>
      <c r="B1317" s="207" t="s">
        <v>128</v>
      </c>
      <c r="C1317" s="207" t="s">
        <v>2854</v>
      </c>
      <c r="D1317" s="207" t="s">
        <v>1766</v>
      </c>
      <c r="E1317" s="207">
        <f t="shared" si="1"/>
        <v>0</v>
      </c>
    </row>
    <row r="1318">
      <c r="A1318" s="207" t="s">
        <v>2855</v>
      </c>
      <c r="B1318" s="207" t="s">
        <v>128</v>
      </c>
      <c r="C1318" s="207" t="s">
        <v>2856</v>
      </c>
      <c r="D1318" s="207" t="s">
        <v>2857</v>
      </c>
      <c r="E1318" s="207">
        <f t="shared" si="1"/>
        <v>0</v>
      </c>
    </row>
    <row r="1319">
      <c r="A1319" s="207" t="s">
        <v>2858</v>
      </c>
      <c r="B1319" s="207" t="s">
        <v>128</v>
      </c>
      <c r="C1319" s="207" t="s">
        <v>2859</v>
      </c>
      <c r="D1319" s="207" t="s">
        <v>966</v>
      </c>
      <c r="E1319" s="207">
        <f t="shared" si="1"/>
        <v>0</v>
      </c>
    </row>
    <row r="1320">
      <c r="A1320" s="207" t="s">
        <v>2860</v>
      </c>
      <c r="B1320" s="207" t="s">
        <v>128</v>
      </c>
      <c r="C1320" s="207" t="s">
        <v>586</v>
      </c>
      <c r="D1320" s="207" t="s">
        <v>673</v>
      </c>
      <c r="E1320" s="207">
        <f t="shared" si="1"/>
        <v>0</v>
      </c>
    </row>
    <row r="1321">
      <c r="A1321" s="207" t="s">
        <v>2861</v>
      </c>
      <c r="B1321" s="207" t="s">
        <v>128</v>
      </c>
      <c r="C1321" s="207" t="s">
        <v>2862</v>
      </c>
      <c r="D1321" s="207" t="s">
        <v>309</v>
      </c>
      <c r="E1321" s="207">
        <f t="shared" si="1"/>
        <v>1</v>
      </c>
    </row>
    <row r="1322">
      <c r="A1322" s="207" t="s">
        <v>2863</v>
      </c>
      <c r="B1322" s="207" t="s">
        <v>128</v>
      </c>
      <c r="C1322" s="207" t="s">
        <v>2864</v>
      </c>
      <c r="D1322" s="207" t="s">
        <v>2865</v>
      </c>
      <c r="E1322" s="207">
        <f t="shared" si="1"/>
        <v>0</v>
      </c>
    </row>
    <row r="1323">
      <c r="A1323" s="207" t="s">
        <v>2866</v>
      </c>
      <c r="B1323" s="207" t="s">
        <v>128</v>
      </c>
      <c r="C1323" s="207" t="s">
        <v>1615</v>
      </c>
      <c r="D1323" s="207" t="s">
        <v>358</v>
      </c>
      <c r="E1323" s="207">
        <f t="shared" si="1"/>
        <v>0</v>
      </c>
    </row>
    <row r="1324">
      <c r="A1324" s="207" t="s">
        <v>2867</v>
      </c>
      <c r="B1324" s="207" t="s">
        <v>128</v>
      </c>
      <c r="C1324" s="207" t="s">
        <v>2868</v>
      </c>
      <c r="D1324" s="207" t="s">
        <v>407</v>
      </c>
      <c r="E1324" s="207">
        <f t="shared" si="1"/>
        <v>0</v>
      </c>
    </row>
    <row r="1325">
      <c r="A1325" s="207" t="s">
        <v>2869</v>
      </c>
      <c r="B1325" s="207" t="s">
        <v>128</v>
      </c>
      <c r="C1325" s="207" t="s">
        <v>2870</v>
      </c>
      <c r="D1325" s="207" t="s">
        <v>2309</v>
      </c>
      <c r="E1325" s="207">
        <f t="shared" si="1"/>
        <v>0</v>
      </c>
    </row>
    <row r="1326">
      <c r="A1326" s="207" t="s">
        <v>2871</v>
      </c>
      <c r="B1326" s="207" t="s">
        <v>128</v>
      </c>
      <c r="C1326" s="207" t="s">
        <v>1622</v>
      </c>
      <c r="D1326" s="207" t="s">
        <v>2872</v>
      </c>
      <c r="E1326" s="207">
        <f t="shared" si="1"/>
        <v>0</v>
      </c>
    </row>
    <row r="1327">
      <c r="A1327" s="207" t="s">
        <v>2873</v>
      </c>
      <c r="B1327" s="207" t="s">
        <v>128</v>
      </c>
      <c r="C1327" s="207" t="s">
        <v>2729</v>
      </c>
      <c r="D1327" s="207" t="s">
        <v>309</v>
      </c>
      <c r="E1327" s="207">
        <f t="shared" si="1"/>
        <v>1</v>
      </c>
    </row>
    <row r="1328">
      <c r="A1328" s="207" t="s">
        <v>2874</v>
      </c>
      <c r="B1328" s="207" t="s">
        <v>128</v>
      </c>
      <c r="C1328" s="207" t="s">
        <v>2875</v>
      </c>
      <c r="D1328" s="207" t="s">
        <v>740</v>
      </c>
      <c r="E1328" s="207">
        <f t="shared" si="1"/>
        <v>0</v>
      </c>
    </row>
    <row r="1329">
      <c r="A1329" s="207" t="s">
        <v>2876</v>
      </c>
      <c r="B1329" s="207" t="s">
        <v>128</v>
      </c>
      <c r="C1329" s="207" t="s">
        <v>334</v>
      </c>
      <c r="D1329" s="207" t="s">
        <v>309</v>
      </c>
      <c r="E1329" s="207">
        <f t="shared" si="1"/>
        <v>1</v>
      </c>
    </row>
    <row r="1330">
      <c r="A1330" s="207" t="s">
        <v>2877</v>
      </c>
      <c r="B1330" s="207" t="s">
        <v>128</v>
      </c>
      <c r="C1330" s="207" t="s">
        <v>1558</v>
      </c>
      <c r="D1330" s="207" t="s">
        <v>309</v>
      </c>
      <c r="E1330" s="207">
        <f t="shared" si="1"/>
        <v>1</v>
      </c>
    </row>
    <row r="1331">
      <c r="A1331" s="207" t="s">
        <v>2878</v>
      </c>
      <c r="B1331" s="207" t="s">
        <v>128</v>
      </c>
      <c r="C1331" s="207" t="s">
        <v>1269</v>
      </c>
      <c r="D1331" s="207" t="s">
        <v>309</v>
      </c>
      <c r="E1331" s="207">
        <f t="shared" si="1"/>
        <v>1</v>
      </c>
    </row>
    <row r="1332">
      <c r="A1332" s="207" t="s">
        <v>2879</v>
      </c>
      <c r="B1332" s="207" t="s">
        <v>128</v>
      </c>
      <c r="C1332" s="207" t="s">
        <v>2880</v>
      </c>
      <c r="D1332" s="207" t="s">
        <v>309</v>
      </c>
      <c r="E1332" s="207">
        <f t="shared" si="1"/>
        <v>1</v>
      </c>
    </row>
    <row r="1333">
      <c r="A1333" s="207" t="s">
        <v>2881</v>
      </c>
      <c r="B1333" s="207" t="s">
        <v>128</v>
      </c>
      <c r="C1333" s="207" t="s">
        <v>2882</v>
      </c>
      <c r="D1333" s="207" t="s">
        <v>391</v>
      </c>
      <c r="E1333" s="207">
        <f t="shared" si="1"/>
        <v>0</v>
      </c>
    </row>
    <row r="1334">
      <c r="A1334" s="207" t="s">
        <v>2883</v>
      </c>
      <c r="B1334" s="207" t="s">
        <v>128</v>
      </c>
      <c r="C1334" s="207" t="s">
        <v>2884</v>
      </c>
      <c r="D1334" s="207" t="s">
        <v>1044</v>
      </c>
      <c r="E1334" s="207">
        <f t="shared" si="1"/>
        <v>0</v>
      </c>
    </row>
    <row r="1335">
      <c r="A1335" s="207" t="s">
        <v>2885</v>
      </c>
      <c r="B1335" s="207" t="s">
        <v>128</v>
      </c>
      <c r="C1335" s="207" t="s">
        <v>1286</v>
      </c>
      <c r="D1335" s="207" t="s">
        <v>309</v>
      </c>
      <c r="E1335" s="207">
        <f t="shared" si="1"/>
        <v>1</v>
      </c>
    </row>
    <row r="1336">
      <c r="A1336" s="207" t="s">
        <v>2886</v>
      </c>
      <c r="B1336" s="207" t="s">
        <v>128</v>
      </c>
      <c r="C1336" s="207" t="s">
        <v>925</v>
      </c>
      <c r="D1336" s="207" t="s">
        <v>1166</v>
      </c>
      <c r="E1336" s="207">
        <f t="shared" si="1"/>
        <v>0</v>
      </c>
    </row>
    <row r="1337">
      <c r="A1337" s="207" t="s">
        <v>2887</v>
      </c>
      <c r="B1337" s="207" t="s">
        <v>128</v>
      </c>
      <c r="C1337" s="207" t="s">
        <v>2888</v>
      </c>
      <c r="D1337" s="207" t="s">
        <v>785</v>
      </c>
      <c r="E1337" s="207">
        <f t="shared" si="1"/>
        <v>0</v>
      </c>
    </row>
    <row r="1338">
      <c r="A1338" s="207" t="s">
        <v>2889</v>
      </c>
      <c r="B1338" s="207" t="s">
        <v>128</v>
      </c>
      <c r="C1338" s="207" t="s">
        <v>2890</v>
      </c>
      <c r="D1338" s="207" t="s">
        <v>309</v>
      </c>
      <c r="E1338" s="207">
        <f t="shared" si="1"/>
        <v>1</v>
      </c>
    </row>
    <row r="1339">
      <c r="A1339" s="207" t="s">
        <v>2891</v>
      </c>
      <c r="B1339" s="207" t="s">
        <v>128</v>
      </c>
      <c r="C1339" s="207" t="s">
        <v>2892</v>
      </c>
      <c r="D1339" s="207" t="s">
        <v>762</v>
      </c>
      <c r="E1339" s="207">
        <f t="shared" si="1"/>
        <v>0</v>
      </c>
    </row>
    <row r="1340">
      <c r="A1340" s="207" t="s">
        <v>2893</v>
      </c>
      <c r="B1340" s="207" t="s">
        <v>128</v>
      </c>
      <c r="C1340" s="207" t="s">
        <v>2894</v>
      </c>
      <c r="D1340" s="207" t="s">
        <v>634</v>
      </c>
      <c r="E1340" s="207">
        <f t="shared" si="1"/>
        <v>0</v>
      </c>
    </row>
    <row r="1341">
      <c r="A1341" s="207" t="s">
        <v>2895</v>
      </c>
      <c r="B1341" s="207" t="s">
        <v>128</v>
      </c>
      <c r="C1341" s="207" t="s">
        <v>632</v>
      </c>
      <c r="D1341" s="207" t="s">
        <v>2896</v>
      </c>
      <c r="E1341" s="207">
        <f t="shared" si="1"/>
        <v>0</v>
      </c>
    </row>
    <row r="1342">
      <c r="A1342" s="207" t="s">
        <v>2897</v>
      </c>
      <c r="B1342" s="207" t="s">
        <v>128</v>
      </c>
      <c r="C1342" s="207" t="s">
        <v>2898</v>
      </c>
      <c r="D1342" s="207" t="s">
        <v>2899</v>
      </c>
      <c r="E1342" s="207">
        <f t="shared" si="1"/>
        <v>0</v>
      </c>
    </row>
    <row r="1343">
      <c r="A1343" s="207" t="s">
        <v>2900</v>
      </c>
      <c r="B1343" s="207" t="s">
        <v>128</v>
      </c>
      <c r="C1343" s="207" t="s">
        <v>387</v>
      </c>
      <c r="D1343" s="207" t="s">
        <v>1565</v>
      </c>
      <c r="E1343" s="207">
        <f t="shared" si="1"/>
        <v>0</v>
      </c>
    </row>
    <row r="1344">
      <c r="A1344" s="207" t="s">
        <v>2901</v>
      </c>
      <c r="B1344" s="207" t="s">
        <v>128</v>
      </c>
      <c r="C1344" s="207" t="s">
        <v>2902</v>
      </c>
      <c r="D1344" s="207" t="s">
        <v>309</v>
      </c>
      <c r="E1344" s="207">
        <f t="shared" si="1"/>
        <v>1</v>
      </c>
    </row>
    <row r="1345">
      <c r="A1345" s="207" t="s">
        <v>2903</v>
      </c>
      <c r="B1345" s="207" t="s">
        <v>128</v>
      </c>
      <c r="C1345" s="207" t="s">
        <v>2904</v>
      </c>
      <c r="D1345" s="207" t="s">
        <v>673</v>
      </c>
      <c r="E1345" s="207">
        <f t="shared" si="1"/>
        <v>0</v>
      </c>
    </row>
    <row r="1346">
      <c r="A1346" s="207" t="s">
        <v>2905</v>
      </c>
      <c r="B1346" s="207" t="s">
        <v>128</v>
      </c>
      <c r="C1346" s="207" t="s">
        <v>2906</v>
      </c>
      <c r="D1346" s="207" t="s">
        <v>1702</v>
      </c>
      <c r="E1346" s="207">
        <f t="shared" si="1"/>
        <v>0</v>
      </c>
    </row>
    <row r="1347">
      <c r="A1347" s="207" t="s">
        <v>2907</v>
      </c>
      <c r="B1347" s="207" t="s">
        <v>128</v>
      </c>
      <c r="C1347" s="207" t="s">
        <v>390</v>
      </c>
      <c r="D1347" s="207" t="s">
        <v>309</v>
      </c>
      <c r="E1347" s="207">
        <f t="shared" si="1"/>
        <v>1</v>
      </c>
    </row>
    <row r="1348">
      <c r="A1348" s="207" t="s">
        <v>2908</v>
      </c>
      <c r="B1348" s="207" t="s">
        <v>128</v>
      </c>
      <c r="C1348" s="207" t="s">
        <v>2909</v>
      </c>
      <c r="D1348" s="207" t="s">
        <v>309</v>
      </c>
      <c r="E1348" s="207">
        <f t="shared" si="1"/>
        <v>1</v>
      </c>
    </row>
    <row r="1349">
      <c r="A1349" s="207" t="s">
        <v>2910</v>
      </c>
      <c r="B1349" s="207" t="s">
        <v>128</v>
      </c>
      <c r="C1349" s="207" t="s">
        <v>2911</v>
      </c>
      <c r="D1349" s="207" t="s">
        <v>2706</v>
      </c>
      <c r="E1349" s="207">
        <f t="shared" si="1"/>
        <v>0</v>
      </c>
    </row>
    <row r="1350">
      <c r="A1350" s="207" t="s">
        <v>2912</v>
      </c>
      <c r="B1350" s="207" t="s">
        <v>128</v>
      </c>
      <c r="C1350" s="207" t="s">
        <v>2913</v>
      </c>
      <c r="D1350" s="207" t="s">
        <v>309</v>
      </c>
      <c r="E1350" s="207">
        <f t="shared" si="1"/>
        <v>1</v>
      </c>
    </row>
    <row r="1351">
      <c r="A1351" s="207" t="s">
        <v>2914</v>
      </c>
      <c r="B1351" s="207" t="s">
        <v>128</v>
      </c>
      <c r="C1351" s="207" t="s">
        <v>2915</v>
      </c>
      <c r="D1351" s="207" t="s">
        <v>1346</v>
      </c>
      <c r="E1351" s="207">
        <f t="shared" si="1"/>
        <v>0</v>
      </c>
    </row>
    <row r="1352">
      <c r="A1352" s="207" t="s">
        <v>2916</v>
      </c>
      <c r="B1352" s="207" t="s">
        <v>128</v>
      </c>
      <c r="C1352" s="207" t="s">
        <v>2917</v>
      </c>
      <c r="D1352" s="207" t="s">
        <v>309</v>
      </c>
      <c r="E1352" s="207">
        <f t="shared" si="1"/>
        <v>1</v>
      </c>
    </row>
    <row r="1353">
      <c r="A1353" s="207" t="s">
        <v>2918</v>
      </c>
      <c r="B1353" s="207" t="s">
        <v>128</v>
      </c>
      <c r="C1353" s="207" t="s">
        <v>776</v>
      </c>
      <c r="D1353" s="207" t="s">
        <v>309</v>
      </c>
      <c r="E1353" s="207">
        <f t="shared" si="1"/>
        <v>1</v>
      </c>
    </row>
    <row r="1354">
      <c r="A1354" s="207" t="s">
        <v>2919</v>
      </c>
      <c r="B1354" s="207" t="s">
        <v>128</v>
      </c>
      <c r="C1354" s="207" t="s">
        <v>2920</v>
      </c>
      <c r="D1354" s="207" t="s">
        <v>309</v>
      </c>
      <c r="E1354" s="207">
        <f t="shared" si="1"/>
        <v>1</v>
      </c>
    </row>
    <row r="1355">
      <c r="A1355" s="207" t="s">
        <v>2921</v>
      </c>
      <c r="B1355" s="207" t="s">
        <v>128</v>
      </c>
      <c r="C1355" s="207" t="s">
        <v>2922</v>
      </c>
      <c r="D1355" s="207" t="s">
        <v>309</v>
      </c>
      <c r="E1355" s="207">
        <f t="shared" si="1"/>
        <v>1</v>
      </c>
    </row>
    <row r="1356">
      <c r="A1356" s="207" t="s">
        <v>2923</v>
      </c>
      <c r="B1356" s="207" t="s">
        <v>128</v>
      </c>
      <c r="C1356" s="207" t="s">
        <v>659</v>
      </c>
      <c r="D1356" s="207" t="s">
        <v>309</v>
      </c>
      <c r="E1356" s="207">
        <f t="shared" si="1"/>
        <v>1</v>
      </c>
    </row>
    <row r="1357">
      <c r="A1357" s="207" t="s">
        <v>2924</v>
      </c>
      <c r="B1357" s="207" t="s">
        <v>128</v>
      </c>
      <c r="C1357" s="207" t="s">
        <v>2020</v>
      </c>
      <c r="D1357" s="207" t="s">
        <v>2033</v>
      </c>
      <c r="E1357" s="207">
        <f t="shared" si="1"/>
        <v>0</v>
      </c>
    </row>
    <row r="1358">
      <c r="A1358" s="207" t="s">
        <v>2925</v>
      </c>
      <c r="B1358" s="207" t="s">
        <v>128</v>
      </c>
      <c r="C1358" s="207" t="s">
        <v>2926</v>
      </c>
      <c r="D1358" s="207" t="s">
        <v>2325</v>
      </c>
      <c r="E1358" s="207">
        <f t="shared" si="1"/>
        <v>0</v>
      </c>
    </row>
    <row r="1359">
      <c r="A1359" s="207" t="s">
        <v>2927</v>
      </c>
      <c r="B1359" s="207" t="s">
        <v>128</v>
      </c>
      <c r="C1359" s="207" t="s">
        <v>2928</v>
      </c>
      <c r="D1359" s="207" t="s">
        <v>309</v>
      </c>
      <c r="E1359" s="207">
        <f t="shared" si="1"/>
        <v>1</v>
      </c>
    </row>
    <row r="1360">
      <c r="A1360" s="207" t="s">
        <v>2929</v>
      </c>
      <c r="B1360" s="207" t="s">
        <v>128</v>
      </c>
      <c r="C1360" s="207" t="s">
        <v>421</v>
      </c>
      <c r="D1360" s="207" t="s">
        <v>309</v>
      </c>
      <c r="E1360" s="207">
        <f t="shared" si="1"/>
        <v>1</v>
      </c>
    </row>
    <row r="1361">
      <c r="A1361" s="207" t="s">
        <v>2930</v>
      </c>
      <c r="B1361" s="207" t="s">
        <v>128</v>
      </c>
      <c r="C1361" s="207" t="s">
        <v>1143</v>
      </c>
      <c r="D1361" s="207" t="s">
        <v>2931</v>
      </c>
      <c r="E1361" s="207">
        <f t="shared" si="1"/>
        <v>0</v>
      </c>
    </row>
    <row r="1362">
      <c r="A1362" s="207" t="s">
        <v>2932</v>
      </c>
      <c r="B1362" s="207" t="s">
        <v>128</v>
      </c>
      <c r="C1362" s="207" t="s">
        <v>2933</v>
      </c>
      <c r="D1362" s="207" t="s">
        <v>774</v>
      </c>
      <c r="E1362" s="207">
        <f t="shared" si="1"/>
        <v>0</v>
      </c>
    </row>
    <row r="1363">
      <c r="A1363" s="207" t="s">
        <v>2934</v>
      </c>
      <c r="B1363" s="207" t="s">
        <v>128</v>
      </c>
      <c r="C1363" s="207" t="s">
        <v>2935</v>
      </c>
      <c r="D1363" s="207" t="s">
        <v>1141</v>
      </c>
      <c r="E1363" s="207">
        <f t="shared" si="1"/>
        <v>0</v>
      </c>
    </row>
    <row r="1364">
      <c r="A1364" s="207" t="s">
        <v>2936</v>
      </c>
      <c r="B1364" s="207" t="s">
        <v>128</v>
      </c>
      <c r="C1364" s="207" t="s">
        <v>2937</v>
      </c>
      <c r="D1364" s="207" t="s">
        <v>2938</v>
      </c>
      <c r="E1364" s="207">
        <f t="shared" si="1"/>
        <v>0</v>
      </c>
    </row>
    <row r="1365">
      <c r="A1365" s="207" t="s">
        <v>2939</v>
      </c>
      <c r="B1365" s="207" t="s">
        <v>128</v>
      </c>
      <c r="C1365" s="207" t="s">
        <v>2940</v>
      </c>
      <c r="D1365" s="207" t="s">
        <v>581</v>
      </c>
      <c r="E1365" s="207">
        <f t="shared" si="1"/>
        <v>0</v>
      </c>
    </row>
    <row r="1366">
      <c r="A1366" s="207" t="s">
        <v>2941</v>
      </c>
      <c r="B1366" s="207" t="s">
        <v>128</v>
      </c>
      <c r="C1366" s="207" t="s">
        <v>1402</v>
      </c>
      <c r="D1366" s="207" t="s">
        <v>309</v>
      </c>
      <c r="E1366" s="207">
        <f t="shared" si="1"/>
        <v>1</v>
      </c>
    </row>
    <row r="1367">
      <c r="A1367" s="207" t="s">
        <v>2942</v>
      </c>
      <c r="B1367" s="207" t="s">
        <v>128</v>
      </c>
      <c r="C1367" s="207" t="s">
        <v>2943</v>
      </c>
      <c r="D1367" s="207" t="s">
        <v>324</v>
      </c>
      <c r="E1367" s="207">
        <f t="shared" si="1"/>
        <v>0</v>
      </c>
    </row>
    <row r="1368">
      <c r="A1368" s="207" t="s">
        <v>2944</v>
      </c>
      <c r="B1368" s="207" t="s">
        <v>128</v>
      </c>
      <c r="C1368" s="207" t="s">
        <v>2945</v>
      </c>
      <c r="D1368" s="207" t="s">
        <v>306</v>
      </c>
      <c r="E1368" s="207">
        <f t="shared" si="1"/>
        <v>0</v>
      </c>
    </row>
    <row r="1369">
      <c r="A1369" s="207" t="s">
        <v>2946</v>
      </c>
      <c r="B1369" s="207" t="s">
        <v>128</v>
      </c>
      <c r="C1369" s="207" t="s">
        <v>2947</v>
      </c>
      <c r="D1369" s="207" t="s">
        <v>309</v>
      </c>
      <c r="E1369" s="207">
        <f t="shared" si="1"/>
        <v>1</v>
      </c>
    </row>
    <row r="1370">
      <c r="A1370" s="207" t="s">
        <v>2948</v>
      </c>
      <c r="B1370" s="207" t="s">
        <v>128</v>
      </c>
      <c r="C1370" s="207" t="s">
        <v>2949</v>
      </c>
      <c r="D1370" s="207" t="s">
        <v>2950</v>
      </c>
      <c r="E1370" s="207">
        <f t="shared" si="1"/>
        <v>0</v>
      </c>
    </row>
    <row r="1371">
      <c r="A1371" s="207" t="s">
        <v>2951</v>
      </c>
      <c r="B1371" s="207" t="s">
        <v>128</v>
      </c>
      <c r="C1371" s="207" t="s">
        <v>2952</v>
      </c>
      <c r="D1371" s="207" t="s">
        <v>314</v>
      </c>
      <c r="E1371" s="207">
        <f t="shared" si="1"/>
        <v>0</v>
      </c>
    </row>
    <row r="1372">
      <c r="A1372" s="207" t="s">
        <v>2953</v>
      </c>
      <c r="B1372" s="207" t="s">
        <v>128</v>
      </c>
      <c r="C1372" s="207" t="s">
        <v>2954</v>
      </c>
      <c r="D1372" s="207" t="s">
        <v>1326</v>
      </c>
      <c r="E1372" s="207">
        <f t="shared" si="1"/>
        <v>0</v>
      </c>
    </row>
    <row r="1373">
      <c r="A1373" s="207" t="s">
        <v>2955</v>
      </c>
      <c r="B1373" s="207" t="s">
        <v>128</v>
      </c>
      <c r="C1373" s="207" t="s">
        <v>2956</v>
      </c>
      <c r="D1373" s="207" t="s">
        <v>309</v>
      </c>
      <c r="E1373" s="207">
        <f t="shared" si="1"/>
        <v>1</v>
      </c>
    </row>
    <row r="1374">
      <c r="A1374" s="207" t="s">
        <v>2957</v>
      </c>
      <c r="B1374" s="207" t="s">
        <v>128</v>
      </c>
      <c r="C1374" s="207" t="s">
        <v>2958</v>
      </c>
      <c r="D1374" s="207" t="s">
        <v>309</v>
      </c>
      <c r="E1374" s="207">
        <f t="shared" si="1"/>
        <v>1</v>
      </c>
    </row>
    <row r="1375">
      <c r="A1375" s="207" t="s">
        <v>2959</v>
      </c>
      <c r="B1375" s="207" t="s">
        <v>128</v>
      </c>
      <c r="C1375" s="207" t="s">
        <v>691</v>
      </c>
      <c r="D1375" s="207" t="s">
        <v>1094</v>
      </c>
      <c r="E1375" s="207">
        <f t="shared" si="1"/>
        <v>0</v>
      </c>
    </row>
    <row r="1376">
      <c r="A1376" s="207" t="s">
        <v>2960</v>
      </c>
      <c r="B1376" s="207" t="s">
        <v>128</v>
      </c>
      <c r="C1376" s="207" t="s">
        <v>694</v>
      </c>
      <c r="D1376" s="207" t="s">
        <v>309</v>
      </c>
      <c r="E1376" s="207">
        <f t="shared" si="1"/>
        <v>1</v>
      </c>
    </row>
    <row r="1377">
      <c r="A1377" s="207" t="s">
        <v>2961</v>
      </c>
      <c r="B1377" s="207" t="s">
        <v>128</v>
      </c>
      <c r="C1377" s="207" t="s">
        <v>2962</v>
      </c>
      <c r="D1377" s="207" t="s">
        <v>750</v>
      </c>
      <c r="E1377" s="207">
        <f t="shared" si="1"/>
        <v>0</v>
      </c>
    </row>
    <row r="1378">
      <c r="A1378" s="207" t="s">
        <v>2963</v>
      </c>
      <c r="B1378" s="207" t="s">
        <v>128</v>
      </c>
      <c r="C1378" s="207" t="s">
        <v>2964</v>
      </c>
      <c r="D1378" s="207" t="s">
        <v>309</v>
      </c>
      <c r="E1378" s="207">
        <f t="shared" si="1"/>
        <v>1</v>
      </c>
    </row>
    <row r="1379">
      <c r="A1379" s="207" t="s">
        <v>2965</v>
      </c>
      <c r="B1379" s="207" t="s">
        <v>128</v>
      </c>
      <c r="C1379" s="207" t="s">
        <v>2966</v>
      </c>
      <c r="D1379" s="207" t="s">
        <v>309</v>
      </c>
      <c r="E1379" s="207">
        <f t="shared" si="1"/>
        <v>1</v>
      </c>
    </row>
    <row r="1380">
      <c r="A1380" s="207" t="s">
        <v>2967</v>
      </c>
      <c r="B1380" s="207" t="s">
        <v>128</v>
      </c>
      <c r="C1380" s="207" t="s">
        <v>2968</v>
      </c>
      <c r="D1380" s="207" t="s">
        <v>309</v>
      </c>
      <c r="E1380" s="207">
        <f t="shared" si="1"/>
        <v>1</v>
      </c>
    </row>
    <row r="1381">
      <c r="A1381" s="207" t="s">
        <v>2969</v>
      </c>
      <c r="B1381" s="207" t="s">
        <v>128</v>
      </c>
      <c r="C1381" s="207" t="s">
        <v>2218</v>
      </c>
      <c r="D1381" s="207" t="s">
        <v>2970</v>
      </c>
      <c r="E1381" s="207">
        <f t="shared" si="1"/>
        <v>0</v>
      </c>
    </row>
    <row r="1382">
      <c r="A1382" s="207" t="s">
        <v>2971</v>
      </c>
      <c r="B1382" s="207" t="s">
        <v>128</v>
      </c>
      <c r="C1382" s="207" t="s">
        <v>2972</v>
      </c>
      <c r="D1382" s="207" t="s">
        <v>979</v>
      </c>
      <c r="E1382" s="207">
        <f t="shared" si="1"/>
        <v>0</v>
      </c>
    </row>
    <row r="1383">
      <c r="A1383" s="207" t="s">
        <v>2973</v>
      </c>
      <c r="B1383" s="207" t="s">
        <v>128</v>
      </c>
      <c r="C1383" s="207" t="s">
        <v>2974</v>
      </c>
      <c r="D1383" s="207" t="s">
        <v>309</v>
      </c>
      <c r="E1383" s="207">
        <f t="shared" si="1"/>
        <v>1</v>
      </c>
    </row>
    <row r="1384">
      <c r="A1384" s="207" t="s">
        <v>2975</v>
      </c>
      <c r="B1384" s="207" t="s">
        <v>128</v>
      </c>
      <c r="C1384" s="207" t="s">
        <v>2976</v>
      </c>
      <c r="D1384" s="207" t="s">
        <v>2977</v>
      </c>
      <c r="E1384" s="207">
        <f t="shared" si="1"/>
        <v>0</v>
      </c>
    </row>
    <row r="1385">
      <c r="A1385" s="207" t="s">
        <v>2978</v>
      </c>
      <c r="B1385" s="207" t="s">
        <v>128</v>
      </c>
      <c r="C1385" s="207" t="s">
        <v>709</v>
      </c>
      <c r="D1385" s="207" t="s">
        <v>1454</v>
      </c>
      <c r="E1385" s="207">
        <f t="shared" si="1"/>
        <v>0</v>
      </c>
    </row>
    <row r="1386">
      <c r="A1386" s="207" t="s">
        <v>2979</v>
      </c>
      <c r="B1386" s="207" t="s">
        <v>128</v>
      </c>
      <c r="C1386" s="207" t="s">
        <v>2980</v>
      </c>
      <c r="D1386" s="207" t="s">
        <v>866</v>
      </c>
      <c r="E1386" s="207">
        <f t="shared" si="1"/>
        <v>0</v>
      </c>
    </row>
    <row r="1387">
      <c r="A1387" s="207" t="s">
        <v>2981</v>
      </c>
      <c r="B1387" s="207" t="s">
        <v>128</v>
      </c>
      <c r="C1387" s="207" t="s">
        <v>2982</v>
      </c>
      <c r="D1387" s="207" t="s">
        <v>309</v>
      </c>
      <c r="E1387" s="207">
        <f t="shared" si="1"/>
        <v>1</v>
      </c>
    </row>
    <row r="1388">
      <c r="A1388" s="207" t="s">
        <v>2983</v>
      </c>
      <c r="B1388" s="207" t="s">
        <v>128</v>
      </c>
      <c r="C1388" s="207" t="s">
        <v>2984</v>
      </c>
      <c r="D1388" s="207" t="s">
        <v>1375</v>
      </c>
      <c r="E1388" s="207">
        <f t="shared" si="1"/>
        <v>0</v>
      </c>
    </row>
    <row r="1389">
      <c r="A1389" s="207" t="s">
        <v>2985</v>
      </c>
      <c r="B1389" s="207" t="s">
        <v>128</v>
      </c>
      <c r="C1389" s="207" t="s">
        <v>2986</v>
      </c>
      <c r="D1389" s="207" t="s">
        <v>740</v>
      </c>
      <c r="E1389" s="207">
        <f t="shared" si="1"/>
        <v>0</v>
      </c>
    </row>
    <row r="1390">
      <c r="A1390" s="207" t="s">
        <v>2987</v>
      </c>
      <c r="B1390" s="207" t="s">
        <v>128</v>
      </c>
      <c r="C1390" s="207" t="s">
        <v>2245</v>
      </c>
      <c r="D1390" s="207" t="s">
        <v>309</v>
      </c>
      <c r="E1390" s="207">
        <f t="shared" si="1"/>
        <v>1</v>
      </c>
    </row>
    <row r="1391">
      <c r="A1391" s="207" t="s">
        <v>2988</v>
      </c>
      <c r="B1391" s="207" t="s">
        <v>128</v>
      </c>
      <c r="C1391" s="207" t="s">
        <v>2989</v>
      </c>
      <c r="D1391" s="207" t="s">
        <v>309</v>
      </c>
      <c r="E1391" s="207">
        <f t="shared" si="1"/>
        <v>1</v>
      </c>
    </row>
    <row r="1392">
      <c r="A1392" s="207" t="s">
        <v>2990</v>
      </c>
      <c r="B1392" s="207" t="s">
        <v>128</v>
      </c>
      <c r="C1392" s="207" t="s">
        <v>2441</v>
      </c>
      <c r="D1392" s="207" t="s">
        <v>1257</v>
      </c>
      <c r="E1392" s="207">
        <f t="shared" si="1"/>
        <v>0</v>
      </c>
    </row>
    <row r="1393">
      <c r="A1393" s="207" t="s">
        <v>2991</v>
      </c>
      <c r="B1393" s="207" t="s">
        <v>128</v>
      </c>
      <c r="C1393" s="207" t="s">
        <v>2992</v>
      </c>
      <c r="D1393" s="207" t="s">
        <v>309</v>
      </c>
      <c r="E1393" s="207">
        <f t="shared" si="1"/>
        <v>1</v>
      </c>
    </row>
    <row r="1394">
      <c r="A1394" s="207" t="s">
        <v>2993</v>
      </c>
      <c r="B1394" s="207" t="s">
        <v>128</v>
      </c>
      <c r="C1394" s="207" t="s">
        <v>2994</v>
      </c>
      <c r="D1394" s="207" t="s">
        <v>1454</v>
      </c>
      <c r="E1394" s="207">
        <f t="shared" si="1"/>
        <v>0</v>
      </c>
    </row>
    <row r="1395">
      <c r="A1395" s="207" t="s">
        <v>2995</v>
      </c>
      <c r="B1395" s="207" t="s">
        <v>128</v>
      </c>
      <c r="C1395" s="207" t="s">
        <v>2996</v>
      </c>
      <c r="D1395" s="207" t="s">
        <v>309</v>
      </c>
      <c r="E1395" s="207">
        <f t="shared" si="1"/>
        <v>1</v>
      </c>
    </row>
    <row r="1396">
      <c r="A1396" s="207" t="s">
        <v>2997</v>
      </c>
      <c r="B1396" s="207" t="s">
        <v>128</v>
      </c>
      <c r="C1396" s="207" t="s">
        <v>2998</v>
      </c>
      <c r="D1396" s="207" t="s">
        <v>309</v>
      </c>
      <c r="E1396" s="207">
        <f t="shared" si="1"/>
        <v>1</v>
      </c>
    </row>
    <row r="1397">
      <c r="A1397" s="207" t="s">
        <v>2999</v>
      </c>
      <c r="B1397" s="207" t="s">
        <v>128</v>
      </c>
      <c r="C1397" s="207" t="s">
        <v>464</v>
      </c>
      <c r="D1397" s="207" t="s">
        <v>2561</v>
      </c>
      <c r="E1397" s="207">
        <f t="shared" si="1"/>
        <v>0</v>
      </c>
    </row>
    <row r="1398">
      <c r="A1398" s="207" t="s">
        <v>3000</v>
      </c>
      <c r="B1398" s="207" t="s">
        <v>128</v>
      </c>
      <c r="C1398" s="207" t="s">
        <v>3001</v>
      </c>
      <c r="D1398" s="207" t="s">
        <v>309</v>
      </c>
      <c r="E1398" s="207">
        <f t="shared" si="1"/>
        <v>1</v>
      </c>
    </row>
    <row r="1399">
      <c r="A1399" s="207" t="s">
        <v>3002</v>
      </c>
      <c r="B1399" s="207" t="s">
        <v>128</v>
      </c>
      <c r="C1399" s="207" t="s">
        <v>3003</v>
      </c>
      <c r="D1399" s="207" t="s">
        <v>309</v>
      </c>
      <c r="E1399" s="207">
        <f t="shared" si="1"/>
        <v>1</v>
      </c>
    </row>
    <row r="1400">
      <c r="A1400" s="207" t="s">
        <v>3004</v>
      </c>
      <c r="B1400" s="207" t="s">
        <v>128</v>
      </c>
      <c r="C1400" s="207" t="s">
        <v>3005</v>
      </c>
      <c r="D1400" s="207" t="s">
        <v>1065</v>
      </c>
      <c r="E1400" s="207">
        <f t="shared" si="1"/>
        <v>0</v>
      </c>
    </row>
    <row r="1401">
      <c r="A1401" s="207" t="s">
        <v>3006</v>
      </c>
      <c r="B1401" s="207" t="s">
        <v>128</v>
      </c>
      <c r="C1401" s="207" t="s">
        <v>2082</v>
      </c>
      <c r="D1401" s="207" t="s">
        <v>1052</v>
      </c>
      <c r="E1401" s="207">
        <f t="shared" si="1"/>
        <v>0</v>
      </c>
    </row>
    <row r="1402">
      <c r="A1402" s="207" t="s">
        <v>3007</v>
      </c>
      <c r="B1402" s="207" t="s">
        <v>128</v>
      </c>
      <c r="C1402" s="207" t="s">
        <v>3008</v>
      </c>
      <c r="D1402" s="207" t="s">
        <v>309</v>
      </c>
      <c r="E1402" s="207">
        <f t="shared" si="1"/>
        <v>1</v>
      </c>
    </row>
    <row r="1403">
      <c r="A1403" s="207" t="s">
        <v>3009</v>
      </c>
      <c r="B1403" s="207" t="s">
        <v>130</v>
      </c>
      <c r="C1403" s="207" t="s">
        <v>883</v>
      </c>
      <c r="D1403" s="207" t="s">
        <v>570</v>
      </c>
      <c r="E1403" s="207">
        <f t="shared" si="1"/>
        <v>0</v>
      </c>
    </row>
    <row r="1404">
      <c r="A1404" s="207" t="s">
        <v>3010</v>
      </c>
      <c r="B1404" s="207" t="s">
        <v>130</v>
      </c>
      <c r="C1404" s="207" t="s">
        <v>3011</v>
      </c>
      <c r="D1404" s="207" t="s">
        <v>3012</v>
      </c>
      <c r="E1404" s="207">
        <f t="shared" si="1"/>
        <v>0</v>
      </c>
    </row>
    <row r="1405">
      <c r="A1405" s="207" t="s">
        <v>3013</v>
      </c>
      <c r="B1405" s="207" t="s">
        <v>130</v>
      </c>
      <c r="C1405" s="207" t="s">
        <v>3014</v>
      </c>
      <c r="D1405" s="207" t="s">
        <v>707</v>
      </c>
      <c r="E1405" s="207">
        <f t="shared" si="1"/>
        <v>0</v>
      </c>
    </row>
    <row r="1406">
      <c r="A1406" s="207" t="s">
        <v>3015</v>
      </c>
      <c r="B1406" s="207" t="s">
        <v>130</v>
      </c>
      <c r="C1406" s="207" t="s">
        <v>3016</v>
      </c>
      <c r="D1406" s="207" t="s">
        <v>309</v>
      </c>
      <c r="E1406" s="207">
        <f t="shared" si="1"/>
        <v>1</v>
      </c>
    </row>
    <row r="1407">
      <c r="A1407" s="207" t="s">
        <v>3017</v>
      </c>
      <c r="B1407" s="207" t="s">
        <v>130</v>
      </c>
      <c r="C1407" s="207" t="s">
        <v>586</v>
      </c>
      <c r="D1407" s="207" t="s">
        <v>309</v>
      </c>
      <c r="E1407" s="207">
        <f t="shared" si="1"/>
        <v>1</v>
      </c>
    </row>
    <row r="1408">
      <c r="A1408" s="207" t="s">
        <v>3018</v>
      </c>
      <c r="B1408" s="207" t="s">
        <v>130</v>
      </c>
      <c r="C1408" s="207" t="s">
        <v>3019</v>
      </c>
      <c r="D1408" s="207" t="s">
        <v>863</v>
      </c>
      <c r="E1408" s="207">
        <f t="shared" si="1"/>
        <v>0</v>
      </c>
    </row>
    <row r="1409">
      <c r="A1409" s="207" t="s">
        <v>3020</v>
      </c>
      <c r="B1409" s="207" t="s">
        <v>130</v>
      </c>
      <c r="C1409" s="207" t="s">
        <v>320</v>
      </c>
      <c r="D1409" s="207" t="s">
        <v>309</v>
      </c>
      <c r="E1409" s="207">
        <f t="shared" si="1"/>
        <v>1</v>
      </c>
    </row>
    <row r="1410">
      <c r="A1410" s="207" t="s">
        <v>3021</v>
      </c>
      <c r="B1410" s="207" t="s">
        <v>130</v>
      </c>
      <c r="C1410" s="207" t="s">
        <v>594</v>
      </c>
      <c r="D1410" s="207" t="s">
        <v>309</v>
      </c>
      <c r="E1410" s="207">
        <f t="shared" si="1"/>
        <v>1</v>
      </c>
    </row>
    <row r="1411">
      <c r="A1411" s="207" t="s">
        <v>3022</v>
      </c>
      <c r="B1411" s="207" t="s">
        <v>130</v>
      </c>
      <c r="C1411" s="207" t="s">
        <v>1961</v>
      </c>
      <c r="D1411" s="207" t="s">
        <v>309</v>
      </c>
      <c r="E1411" s="207">
        <f t="shared" si="1"/>
        <v>1</v>
      </c>
    </row>
    <row r="1412">
      <c r="A1412" s="207" t="s">
        <v>3023</v>
      </c>
      <c r="B1412" s="207" t="s">
        <v>130</v>
      </c>
      <c r="C1412" s="207" t="s">
        <v>330</v>
      </c>
      <c r="D1412" s="207" t="s">
        <v>309</v>
      </c>
      <c r="E1412" s="207">
        <f t="shared" si="1"/>
        <v>1</v>
      </c>
    </row>
    <row r="1413">
      <c r="A1413" s="207" t="s">
        <v>3024</v>
      </c>
      <c r="B1413" s="207" t="s">
        <v>130</v>
      </c>
      <c r="C1413" s="207" t="s">
        <v>3025</v>
      </c>
      <c r="D1413" s="207" t="s">
        <v>309</v>
      </c>
      <c r="E1413" s="207">
        <f t="shared" si="1"/>
        <v>1</v>
      </c>
    </row>
    <row r="1414">
      <c r="A1414" s="207" t="s">
        <v>3026</v>
      </c>
      <c r="B1414" s="207" t="s">
        <v>130</v>
      </c>
      <c r="C1414" s="207" t="s">
        <v>332</v>
      </c>
      <c r="D1414" s="207" t="s">
        <v>309</v>
      </c>
      <c r="E1414" s="207">
        <f t="shared" si="1"/>
        <v>1</v>
      </c>
    </row>
    <row r="1415">
      <c r="A1415" s="207" t="s">
        <v>3027</v>
      </c>
      <c r="B1415" s="207" t="s">
        <v>130</v>
      </c>
      <c r="C1415" s="207" t="s">
        <v>334</v>
      </c>
      <c r="D1415" s="207" t="s">
        <v>3028</v>
      </c>
      <c r="E1415" s="207">
        <f t="shared" si="1"/>
        <v>0</v>
      </c>
    </row>
    <row r="1416">
      <c r="A1416" s="207" t="s">
        <v>3029</v>
      </c>
      <c r="B1416" s="207" t="s">
        <v>130</v>
      </c>
      <c r="C1416" s="207" t="s">
        <v>3030</v>
      </c>
      <c r="D1416" s="207" t="s">
        <v>3031</v>
      </c>
      <c r="E1416" s="207">
        <f t="shared" si="1"/>
        <v>0</v>
      </c>
    </row>
    <row r="1417">
      <c r="A1417" s="207" t="s">
        <v>3032</v>
      </c>
      <c r="B1417" s="207" t="s">
        <v>130</v>
      </c>
      <c r="C1417" s="207" t="s">
        <v>3033</v>
      </c>
      <c r="D1417" s="207" t="s">
        <v>309</v>
      </c>
      <c r="E1417" s="207">
        <f t="shared" si="1"/>
        <v>1</v>
      </c>
    </row>
    <row r="1418">
      <c r="A1418" s="207" t="s">
        <v>3034</v>
      </c>
      <c r="B1418" s="207" t="s">
        <v>130</v>
      </c>
      <c r="C1418" s="207" t="s">
        <v>349</v>
      </c>
      <c r="D1418" s="207" t="s">
        <v>309</v>
      </c>
      <c r="E1418" s="207">
        <f t="shared" si="1"/>
        <v>1</v>
      </c>
    </row>
    <row r="1419">
      <c r="A1419" s="207" t="s">
        <v>3035</v>
      </c>
      <c r="B1419" s="207" t="s">
        <v>130</v>
      </c>
      <c r="C1419" s="207" t="s">
        <v>1084</v>
      </c>
      <c r="D1419" s="207" t="s">
        <v>2388</v>
      </c>
      <c r="E1419" s="207">
        <f t="shared" si="1"/>
        <v>0</v>
      </c>
    </row>
    <row r="1420">
      <c r="A1420" s="207" t="s">
        <v>3036</v>
      </c>
      <c r="B1420" s="207" t="s">
        <v>130</v>
      </c>
      <c r="C1420" s="207" t="s">
        <v>3037</v>
      </c>
      <c r="D1420" s="207" t="s">
        <v>3038</v>
      </c>
      <c r="E1420" s="207">
        <f t="shared" si="1"/>
        <v>0</v>
      </c>
    </row>
    <row r="1421">
      <c r="A1421" s="207" t="s">
        <v>3039</v>
      </c>
      <c r="B1421" s="207" t="s">
        <v>130</v>
      </c>
      <c r="C1421" s="207" t="s">
        <v>377</v>
      </c>
      <c r="D1421" s="207" t="s">
        <v>309</v>
      </c>
      <c r="E1421" s="207">
        <f t="shared" si="1"/>
        <v>1</v>
      </c>
    </row>
    <row r="1422">
      <c r="A1422" s="207" t="s">
        <v>3040</v>
      </c>
      <c r="B1422" s="207" t="s">
        <v>130</v>
      </c>
      <c r="C1422" s="207" t="s">
        <v>3041</v>
      </c>
      <c r="D1422" s="207" t="s">
        <v>1257</v>
      </c>
      <c r="E1422" s="207">
        <f t="shared" si="1"/>
        <v>0</v>
      </c>
    </row>
    <row r="1423">
      <c r="A1423" s="207" t="s">
        <v>3042</v>
      </c>
      <c r="B1423" s="207" t="s">
        <v>130</v>
      </c>
      <c r="C1423" s="207" t="s">
        <v>381</v>
      </c>
      <c r="D1423" s="207" t="s">
        <v>309</v>
      </c>
      <c r="E1423" s="207">
        <f t="shared" si="1"/>
        <v>1</v>
      </c>
    </row>
    <row r="1424">
      <c r="A1424" s="207" t="s">
        <v>3043</v>
      </c>
      <c r="B1424" s="207" t="s">
        <v>130</v>
      </c>
      <c r="C1424" s="207" t="s">
        <v>3044</v>
      </c>
      <c r="D1424" s="207" t="s">
        <v>3045</v>
      </c>
      <c r="E1424" s="207">
        <f t="shared" si="1"/>
        <v>0</v>
      </c>
    </row>
    <row r="1425">
      <c r="A1425" s="207" t="s">
        <v>3046</v>
      </c>
      <c r="B1425" s="207" t="s">
        <v>130</v>
      </c>
      <c r="C1425" s="207" t="s">
        <v>1341</v>
      </c>
      <c r="D1425" s="207" t="s">
        <v>1618</v>
      </c>
      <c r="E1425" s="207">
        <f t="shared" si="1"/>
        <v>0</v>
      </c>
    </row>
    <row r="1426">
      <c r="A1426" s="207" t="s">
        <v>3047</v>
      </c>
      <c r="B1426" s="207" t="s">
        <v>130</v>
      </c>
      <c r="C1426" s="207" t="s">
        <v>1832</v>
      </c>
      <c r="D1426" s="207" t="s">
        <v>1382</v>
      </c>
      <c r="E1426" s="207">
        <f t="shared" si="1"/>
        <v>0</v>
      </c>
    </row>
    <row r="1427">
      <c r="A1427" s="207" t="s">
        <v>3048</v>
      </c>
      <c r="B1427" s="207" t="s">
        <v>130</v>
      </c>
      <c r="C1427" s="207" t="s">
        <v>3049</v>
      </c>
      <c r="D1427" s="207" t="s">
        <v>3050</v>
      </c>
      <c r="E1427" s="207">
        <f t="shared" si="1"/>
        <v>0</v>
      </c>
    </row>
    <row r="1428">
      <c r="A1428" s="207" t="s">
        <v>3051</v>
      </c>
      <c r="B1428" s="207" t="s">
        <v>130</v>
      </c>
      <c r="C1428" s="207" t="s">
        <v>1120</v>
      </c>
      <c r="D1428" s="207" t="s">
        <v>309</v>
      </c>
      <c r="E1428" s="207">
        <f t="shared" si="1"/>
        <v>1</v>
      </c>
    </row>
    <row r="1429">
      <c r="A1429" s="207" t="s">
        <v>3052</v>
      </c>
      <c r="B1429" s="207" t="s">
        <v>130</v>
      </c>
      <c r="C1429" s="207" t="s">
        <v>3053</v>
      </c>
      <c r="D1429" s="207" t="s">
        <v>309</v>
      </c>
      <c r="E1429" s="207">
        <f t="shared" si="1"/>
        <v>1</v>
      </c>
    </row>
    <row r="1430">
      <c r="A1430" s="207" t="s">
        <v>3054</v>
      </c>
      <c r="B1430" s="207" t="s">
        <v>130</v>
      </c>
      <c r="C1430" s="207" t="s">
        <v>3055</v>
      </c>
      <c r="D1430" s="207" t="s">
        <v>309</v>
      </c>
      <c r="E1430" s="207">
        <f t="shared" si="1"/>
        <v>1</v>
      </c>
    </row>
    <row r="1431">
      <c r="A1431" s="207" t="s">
        <v>3056</v>
      </c>
      <c r="B1431" s="207" t="s">
        <v>130</v>
      </c>
      <c r="C1431" s="207" t="s">
        <v>3057</v>
      </c>
      <c r="D1431" s="207" t="s">
        <v>309</v>
      </c>
      <c r="E1431" s="207">
        <f t="shared" si="1"/>
        <v>1</v>
      </c>
    </row>
    <row r="1432">
      <c r="A1432" s="207" t="s">
        <v>3058</v>
      </c>
      <c r="B1432" s="207" t="s">
        <v>130</v>
      </c>
      <c r="C1432" s="207" t="s">
        <v>390</v>
      </c>
      <c r="D1432" s="207" t="s">
        <v>1474</v>
      </c>
      <c r="E1432" s="207">
        <f t="shared" si="1"/>
        <v>0</v>
      </c>
    </row>
    <row r="1433">
      <c r="A1433" s="207" t="s">
        <v>3059</v>
      </c>
      <c r="B1433" s="207" t="s">
        <v>130</v>
      </c>
      <c r="C1433" s="207" t="s">
        <v>1358</v>
      </c>
      <c r="D1433" s="207" t="s">
        <v>309</v>
      </c>
      <c r="E1433" s="207">
        <f t="shared" si="1"/>
        <v>1</v>
      </c>
    </row>
    <row r="1434">
      <c r="A1434" s="207" t="s">
        <v>3060</v>
      </c>
      <c r="B1434" s="207" t="s">
        <v>130</v>
      </c>
      <c r="C1434" s="207" t="s">
        <v>393</v>
      </c>
      <c r="D1434" s="207" t="s">
        <v>1467</v>
      </c>
      <c r="E1434" s="207">
        <f t="shared" si="1"/>
        <v>0</v>
      </c>
    </row>
    <row r="1435">
      <c r="A1435" s="207" t="s">
        <v>3061</v>
      </c>
      <c r="B1435" s="207" t="s">
        <v>130</v>
      </c>
      <c r="C1435" s="207" t="s">
        <v>3062</v>
      </c>
      <c r="D1435" s="207" t="s">
        <v>309</v>
      </c>
      <c r="E1435" s="207">
        <f t="shared" si="1"/>
        <v>1</v>
      </c>
    </row>
    <row r="1436">
      <c r="A1436" s="207" t="s">
        <v>3063</v>
      </c>
      <c r="B1436" s="207" t="s">
        <v>130</v>
      </c>
      <c r="C1436" s="207" t="s">
        <v>1366</v>
      </c>
      <c r="D1436" s="207" t="s">
        <v>1425</v>
      </c>
      <c r="E1436" s="207">
        <f t="shared" si="1"/>
        <v>0</v>
      </c>
    </row>
    <row r="1437">
      <c r="A1437" s="207" t="s">
        <v>3064</v>
      </c>
      <c r="B1437" s="207" t="s">
        <v>130</v>
      </c>
      <c r="C1437" s="207" t="s">
        <v>3065</v>
      </c>
      <c r="D1437" s="207" t="s">
        <v>309</v>
      </c>
      <c r="E1437" s="207">
        <f t="shared" si="1"/>
        <v>1</v>
      </c>
    </row>
    <row r="1438">
      <c r="A1438" s="207" t="s">
        <v>3066</v>
      </c>
      <c r="B1438" s="207" t="s">
        <v>130</v>
      </c>
      <c r="C1438" s="207" t="s">
        <v>655</v>
      </c>
      <c r="D1438" s="207" t="s">
        <v>3067</v>
      </c>
      <c r="E1438" s="207">
        <f t="shared" si="1"/>
        <v>0</v>
      </c>
    </row>
    <row r="1439">
      <c r="A1439" s="207" t="s">
        <v>3068</v>
      </c>
      <c r="B1439" s="207" t="s">
        <v>130</v>
      </c>
      <c r="C1439" s="207" t="s">
        <v>396</v>
      </c>
      <c r="D1439" s="207" t="s">
        <v>3069</v>
      </c>
      <c r="E1439" s="207">
        <f t="shared" si="1"/>
        <v>0</v>
      </c>
    </row>
    <row r="1440">
      <c r="A1440" s="207" t="s">
        <v>3070</v>
      </c>
      <c r="B1440" s="207" t="s">
        <v>130</v>
      </c>
      <c r="C1440" s="207" t="s">
        <v>398</v>
      </c>
      <c r="D1440" s="207" t="s">
        <v>1331</v>
      </c>
      <c r="E1440" s="207">
        <f t="shared" si="1"/>
        <v>0</v>
      </c>
    </row>
    <row r="1441">
      <c r="A1441" s="207" t="s">
        <v>3071</v>
      </c>
      <c r="B1441" s="207" t="s">
        <v>130</v>
      </c>
      <c r="C1441" s="207" t="s">
        <v>401</v>
      </c>
      <c r="D1441" s="207" t="s">
        <v>309</v>
      </c>
      <c r="E1441" s="207">
        <f t="shared" si="1"/>
        <v>1</v>
      </c>
    </row>
    <row r="1442">
      <c r="A1442" s="207" t="s">
        <v>3072</v>
      </c>
      <c r="B1442" s="207" t="s">
        <v>130</v>
      </c>
      <c r="C1442" s="207" t="s">
        <v>3073</v>
      </c>
      <c r="D1442" s="207" t="s">
        <v>309</v>
      </c>
      <c r="E1442" s="207">
        <f t="shared" si="1"/>
        <v>1</v>
      </c>
    </row>
    <row r="1443">
      <c r="A1443" s="207" t="s">
        <v>3074</v>
      </c>
      <c r="B1443" s="207" t="s">
        <v>130</v>
      </c>
      <c r="C1443" s="207" t="s">
        <v>403</v>
      </c>
      <c r="D1443" s="207" t="s">
        <v>2456</v>
      </c>
      <c r="E1443" s="207">
        <f t="shared" si="1"/>
        <v>0</v>
      </c>
    </row>
    <row r="1444">
      <c r="A1444" s="207" t="s">
        <v>3075</v>
      </c>
      <c r="B1444" s="207" t="s">
        <v>130</v>
      </c>
      <c r="C1444" s="207" t="s">
        <v>3076</v>
      </c>
      <c r="D1444" s="207" t="s">
        <v>1091</v>
      </c>
      <c r="E1444" s="207">
        <f t="shared" si="1"/>
        <v>0</v>
      </c>
    </row>
    <row r="1445">
      <c r="A1445" s="207" t="s">
        <v>3077</v>
      </c>
      <c r="B1445" s="207" t="s">
        <v>130</v>
      </c>
      <c r="C1445" s="207" t="s">
        <v>659</v>
      </c>
      <c r="D1445" s="207" t="s">
        <v>2977</v>
      </c>
      <c r="E1445" s="207">
        <f t="shared" si="1"/>
        <v>0</v>
      </c>
    </row>
    <row r="1446">
      <c r="A1446" s="207" t="s">
        <v>3078</v>
      </c>
      <c r="B1446" s="207" t="s">
        <v>130</v>
      </c>
      <c r="C1446" s="207" t="s">
        <v>409</v>
      </c>
      <c r="D1446" s="207" t="s">
        <v>3079</v>
      </c>
      <c r="E1446" s="207">
        <f t="shared" si="1"/>
        <v>0</v>
      </c>
    </row>
    <row r="1447">
      <c r="A1447" s="207" t="s">
        <v>3080</v>
      </c>
      <c r="B1447" s="207" t="s">
        <v>130</v>
      </c>
      <c r="C1447" s="207" t="s">
        <v>414</v>
      </c>
      <c r="D1447" s="207" t="s">
        <v>3081</v>
      </c>
      <c r="E1447" s="207">
        <f t="shared" si="1"/>
        <v>0</v>
      </c>
    </row>
    <row r="1448">
      <c r="A1448" s="207" t="s">
        <v>3082</v>
      </c>
      <c r="B1448" s="207" t="s">
        <v>130</v>
      </c>
      <c r="C1448" s="207" t="s">
        <v>419</v>
      </c>
      <c r="D1448" s="207" t="s">
        <v>309</v>
      </c>
      <c r="E1448" s="207">
        <f t="shared" si="1"/>
        <v>1</v>
      </c>
    </row>
    <row r="1449">
      <c r="A1449" s="207" t="s">
        <v>3083</v>
      </c>
      <c r="B1449" s="207" t="s">
        <v>130</v>
      </c>
      <c r="C1449" s="207" t="s">
        <v>421</v>
      </c>
      <c r="D1449" s="207" t="s">
        <v>309</v>
      </c>
      <c r="E1449" s="207">
        <f t="shared" si="1"/>
        <v>1</v>
      </c>
    </row>
    <row r="1450">
      <c r="A1450" s="207" t="s">
        <v>3084</v>
      </c>
      <c r="B1450" s="207" t="s">
        <v>130</v>
      </c>
      <c r="C1450" s="207" t="s">
        <v>426</v>
      </c>
      <c r="D1450" s="207" t="s">
        <v>995</v>
      </c>
      <c r="E1450" s="207">
        <f t="shared" si="1"/>
        <v>0</v>
      </c>
    </row>
    <row r="1451">
      <c r="A1451" s="207" t="s">
        <v>3085</v>
      </c>
      <c r="B1451" s="207" t="s">
        <v>130</v>
      </c>
      <c r="C1451" s="207" t="s">
        <v>428</v>
      </c>
      <c r="D1451" s="207" t="s">
        <v>309</v>
      </c>
      <c r="E1451" s="207">
        <f t="shared" si="1"/>
        <v>1</v>
      </c>
    </row>
    <row r="1452">
      <c r="A1452" s="207" t="s">
        <v>3086</v>
      </c>
      <c r="B1452" s="207" t="s">
        <v>130</v>
      </c>
      <c r="C1452" s="207" t="s">
        <v>3087</v>
      </c>
      <c r="D1452" s="207" t="s">
        <v>309</v>
      </c>
      <c r="E1452" s="207">
        <f t="shared" si="1"/>
        <v>1</v>
      </c>
    </row>
    <row r="1453">
      <c r="A1453" s="207" t="s">
        <v>3088</v>
      </c>
      <c r="B1453" s="207" t="s">
        <v>130</v>
      </c>
      <c r="C1453" s="207" t="s">
        <v>679</v>
      </c>
      <c r="D1453" s="207" t="s">
        <v>309</v>
      </c>
      <c r="E1453" s="207">
        <f t="shared" si="1"/>
        <v>1</v>
      </c>
    </row>
    <row r="1454">
      <c r="A1454" s="207" t="s">
        <v>3089</v>
      </c>
      <c r="B1454" s="207" t="s">
        <v>130</v>
      </c>
      <c r="C1454" s="207" t="s">
        <v>3090</v>
      </c>
      <c r="D1454" s="207" t="s">
        <v>309</v>
      </c>
      <c r="E1454" s="207">
        <f t="shared" si="1"/>
        <v>1</v>
      </c>
    </row>
    <row r="1455">
      <c r="A1455" s="207" t="s">
        <v>3091</v>
      </c>
      <c r="B1455" s="207" t="s">
        <v>130</v>
      </c>
      <c r="C1455" s="207" t="s">
        <v>3092</v>
      </c>
      <c r="D1455" s="207" t="s">
        <v>2442</v>
      </c>
      <c r="E1455" s="207">
        <f t="shared" si="1"/>
        <v>0</v>
      </c>
    </row>
    <row r="1456">
      <c r="A1456" s="207" t="s">
        <v>3093</v>
      </c>
      <c r="B1456" s="207" t="s">
        <v>130</v>
      </c>
      <c r="C1456" s="207" t="s">
        <v>3094</v>
      </c>
      <c r="D1456" s="207" t="s">
        <v>478</v>
      </c>
      <c r="E1456" s="207">
        <f t="shared" si="1"/>
        <v>0</v>
      </c>
    </row>
    <row r="1457">
      <c r="A1457" s="207" t="s">
        <v>3095</v>
      </c>
      <c r="B1457" s="207" t="s">
        <v>130</v>
      </c>
      <c r="C1457" s="207" t="s">
        <v>3096</v>
      </c>
      <c r="D1457" s="207" t="s">
        <v>1171</v>
      </c>
      <c r="E1457" s="207">
        <f t="shared" si="1"/>
        <v>0</v>
      </c>
    </row>
    <row r="1458">
      <c r="A1458" s="207" t="s">
        <v>3097</v>
      </c>
      <c r="B1458" s="207" t="s">
        <v>130</v>
      </c>
      <c r="C1458" s="207" t="s">
        <v>434</v>
      </c>
      <c r="D1458" s="207" t="s">
        <v>309</v>
      </c>
      <c r="E1458" s="207">
        <f t="shared" si="1"/>
        <v>1</v>
      </c>
    </row>
    <row r="1459">
      <c r="A1459" s="207" t="s">
        <v>3098</v>
      </c>
      <c r="B1459" s="207" t="s">
        <v>130</v>
      </c>
      <c r="C1459" s="207" t="s">
        <v>438</v>
      </c>
      <c r="D1459" s="207" t="s">
        <v>3099</v>
      </c>
      <c r="E1459" s="207">
        <f t="shared" si="1"/>
        <v>0</v>
      </c>
    </row>
    <row r="1460">
      <c r="A1460" s="207" t="s">
        <v>3100</v>
      </c>
      <c r="B1460" s="207" t="s">
        <v>130</v>
      </c>
      <c r="C1460" s="207" t="s">
        <v>3101</v>
      </c>
      <c r="D1460" s="207" t="s">
        <v>309</v>
      </c>
      <c r="E1460" s="207">
        <f t="shared" si="1"/>
        <v>1</v>
      </c>
    </row>
    <row r="1461">
      <c r="A1461" s="207" t="s">
        <v>3102</v>
      </c>
      <c r="B1461" s="207" t="s">
        <v>130</v>
      </c>
      <c r="C1461" s="207" t="s">
        <v>3103</v>
      </c>
      <c r="D1461" s="207" t="s">
        <v>309</v>
      </c>
      <c r="E1461" s="207">
        <f t="shared" si="1"/>
        <v>1</v>
      </c>
    </row>
    <row r="1462">
      <c r="A1462" s="207" t="s">
        <v>3104</v>
      </c>
      <c r="B1462" s="207" t="s">
        <v>130</v>
      </c>
      <c r="C1462" s="207" t="s">
        <v>1427</v>
      </c>
      <c r="D1462" s="207" t="s">
        <v>309</v>
      </c>
      <c r="E1462" s="207">
        <f t="shared" si="1"/>
        <v>1</v>
      </c>
    </row>
    <row r="1463">
      <c r="A1463" s="207" t="s">
        <v>3105</v>
      </c>
      <c r="B1463" s="207" t="s">
        <v>130</v>
      </c>
      <c r="C1463" s="207" t="s">
        <v>3106</v>
      </c>
      <c r="D1463" s="207" t="s">
        <v>2456</v>
      </c>
      <c r="E1463" s="207">
        <f t="shared" si="1"/>
        <v>0</v>
      </c>
    </row>
    <row r="1464">
      <c r="A1464" s="207" t="s">
        <v>3107</v>
      </c>
      <c r="B1464" s="207" t="s">
        <v>130</v>
      </c>
      <c r="C1464" s="207" t="s">
        <v>709</v>
      </c>
      <c r="D1464" s="207" t="s">
        <v>309</v>
      </c>
      <c r="E1464" s="207">
        <f t="shared" si="1"/>
        <v>1</v>
      </c>
    </row>
    <row r="1465">
      <c r="A1465" s="207" t="s">
        <v>3108</v>
      </c>
      <c r="B1465" s="207" t="s">
        <v>130</v>
      </c>
      <c r="C1465" s="207" t="s">
        <v>3109</v>
      </c>
      <c r="D1465" s="207" t="s">
        <v>309</v>
      </c>
      <c r="E1465" s="207">
        <f t="shared" si="1"/>
        <v>1</v>
      </c>
    </row>
    <row r="1466">
      <c r="A1466" s="207" t="s">
        <v>3110</v>
      </c>
      <c r="B1466" s="207" t="s">
        <v>130</v>
      </c>
      <c r="C1466" s="207" t="s">
        <v>2437</v>
      </c>
      <c r="D1466" s="207" t="s">
        <v>309</v>
      </c>
      <c r="E1466" s="207">
        <f t="shared" si="1"/>
        <v>1</v>
      </c>
    </row>
    <row r="1467">
      <c r="A1467" s="207" t="s">
        <v>3111</v>
      </c>
      <c r="B1467" s="207" t="s">
        <v>130</v>
      </c>
      <c r="C1467" s="207" t="s">
        <v>2239</v>
      </c>
      <c r="D1467" s="207" t="s">
        <v>1618</v>
      </c>
      <c r="E1467" s="207">
        <f t="shared" si="1"/>
        <v>0</v>
      </c>
    </row>
    <row r="1468">
      <c r="A1468" s="207" t="s">
        <v>3112</v>
      </c>
      <c r="B1468" s="207" t="s">
        <v>130</v>
      </c>
      <c r="C1468" s="207" t="s">
        <v>720</v>
      </c>
      <c r="D1468" s="207" t="s">
        <v>309</v>
      </c>
      <c r="E1468" s="207">
        <f t="shared" si="1"/>
        <v>1</v>
      </c>
    </row>
    <row r="1469">
      <c r="A1469" s="207" t="s">
        <v>3113</v>
      </c>
      <c r="B1469" s="207" t="s">
        <v>130</v>
      </c>
      <c r="C1469" s="207" t="s">
        <v>3114</v>
      </c>
      <c r="D1469" s="207" t="s">
        <v>309</v>
      </c>
      <c r="E1469" s="207">
        <f t="shared" si="1"/>
        <v>1</v>
      </c>
    </row>
    <row r="1470">
      <c r="A1470" s="207" t="s">
        <v>3115</v>
      </c>
      <c r="B1470" s="207" t="s">
        <v>130</v>
      </c>
      <c r="C1470" s="207" t="s">
        <v>3116</v>
      </c>
      <c r="D1470" s="207" t="s">
        <v>309</v>
      </c>
      <c r="E1470" s="207">
        <f t="shared" si="1"/>
        <v>1</v>
      </c>
    </row>
    <row r="1471">
      <c r="A1471" s="207" t="s">
        <v>3117</v>
      </c>
      <c r="B1471" s="207" t="s">
        <v>130</v>
      </c>
      <c r="C1471" s="207" t="s">
        <v>3118</v>
      </c>
      <c r="D1471" s="207" t="s">
        <v>2872</v>
      </c>
      <c r="E1471" s="207">
        <f t="shared" si="1"/>
        <v>0</v>
      </c>
    </row>
    <row r="1472">
      <c r="A1472" s="207" t="s">
        <v>3119</v>
      </c>
      <c r="B1472" s="207" t="s">
        <v>130</v>
      </c>
      <c r="C1472" s="207" t="s">
        <v>3120</v>
      </c>
      <c r="D1472" s="207" t="s">
        <v>309</v>
      </c>
      <c r="E1472" s="207">
        <f t="shared" si="1"/>
        <v>1</v>
      </c>
    </row>
    <row r="1473">
      <c r="A1473" s="207" t="s">
        <v>3121</v>
      </c>
      <c r="B1473" s="207" t="s">
        <v>130</v>
      </c>
      <c r="C1473" s="207" t="s">
        <v>3122</v>
      </c>
      <c r="D1473" s="207" t="s">
        <v>309</v>
      </c>
      <c r="E1473" s="207">
        <f t="shared" si="1"/>
        <v>1</v>
      </c>
    </row>
    <row r="1474">
      <c r="A1474" s="207" t="s">
        <v>3123</v>
      </c>
      <c r="B1474" s="207" t="s">
        <v>130</v>
      </c>
      <c r="C1474" s="207" t="s">
        <v>3124</v>
      </c>
      <c r="D1474" s="207" t="s">
        <v>309</v>
      </c>
      <c r="E1474" s="207">
        <f t="shared" si="1"/>
        <v>1</v>
      </c>
    </row>
    <row r="1475">
      <c r="A1475" s="207" t="s">
        <v>3125</v>
      </c>
      <c r="B1475" s="207" t="s">
        <v>130</v>
      </c>
      <c r="C1475" s="207" t="s">
        <v>722</v>
      </c>
      <c r="D1475" s="207" t="s">
        <v>938</v>
      </c>
      <c r="E1475" s="207">
        <f t="shared" si="1"/>
        <v>0</v>
      </c>
    </row>
    <row r="1476">
      <c r="A1476" s="207" t="s">
        <v>3126</v>
      </c>
      <c r="B1476" s="207" t="s">
        <v>130</v>
      </c>
      <c r="C1476" s="207" t="s">
        <v>3127</v>
      </c>
      <c r="D1476" s="207" t="s">
        <v>309</v>
      </c>
      <c r="E1476" s="207">
        <f t="shared" si="1"/>
        <v>1</v>
      </c>
    </row>
    <row r="1477">
      <c r="A1477" s="207" t="s">
        <v>3128</v>
      </c>
      <c r="B1477" s="207" t="s">
        <v>130</v>
      </c>
      <c r="C1477" s="207" t="s">
        <v>1490</v>
      </c>
      <c r="D1477" s="207" t="s">
        <v>2409</v>
      </c>
      <c r="E1477" s="207">
        <f t="shared" si="1"/>
        <v>0</v>
      </c>
    </row>
    <row r="1478">
      <c r="A1478" s="207" t="s">
        <v>3129</v>
      </c>
      <c r="B1478" s="207" t="s">
        <v>130</v>
      </c>
      <c r="C1478" s="207" t="s">
        <v>464</v>
      </c>
      <c r="D1478" s="207" t="s">
        <v>587</v>
      </c>
      <c r="E1478" s="207">
        <f t="shared" si="1"/>
        <v>0</v>
      </c>
    </row>
    <row r="1479">
      <c r="A1479" s="207" t="s">
        <v>3130</v>
      </c>
      <c r="B1479" s="207" t="s">
        <v>130</v>
      </c>
      <c r="C1479" s="207" t="s">
        <v>1493</v>
      </c>
      <c r="D1479" s="207" t="s">
        <v>309</v>
      </c>
      <c r="E1479" s="207">
        <f t="shared" si="1"/>
        <v>1</v>
      </c>
    </row>
    <row r="1480">
      <c r="A1480" s="207" t="s">
        <v>3131</v>
      </c>
      <c r="B1480" s="207" t="s">
        <v>130</v>
      </c>
      <c r="C1480" s="207" t="s">
        <v>1495</v>
      </c>
      <c r="D1480" s="207" t="s">
        <v>309</v>
      </c>
      <c r="E1480" s="207">
        <f t="shared" si="1"/>
        <v>1</v>
      </c>
    </row>
    <row r="1481">
      <c r="A1481" s="207" t="s">
        <v>3132</v>
      </c>
      <c r="B1481" s="207" t="s">
        <v>130</v>
      </c>
      <c r="C1481" s="207" t="s">
        <v>1506</v>
      </c>
      <c r="D1481" s="207" t="s">
        <v>309</v>
      </c>
      <c r="E1481" s="207">
        <f t="shared" si="1"/>
        <v>1</v>
      </c>
    </row>
    <row r="1482">
      <c r="A1482" s="207" t="s">
        <v>3133</v>
      </c>
      <c r="B1482" s="207" t="s">
        <v>130</v>
      </c>
      <c r="C1482" s="207" t="s">
        <v>468</v>
      </c>
      <c r="D1482" s="207" t="s">
        <v>309</v>
      </c>
      <c r="E1482" s="207">
        <f t="shared" si="1"/>
        <v>1</v>
      </c>
    </row>
    <row r="1483">
      <c r="A1483" s="207" t="s">
        <v>3134</v>
      </c>
      <c r="B1483" s="207" t="s">
        <v>130</v>
      </c>
      <c r="C1483" s="207" t="s">
        <v>3135</v>
      </c>
      <c r="D1483" s="207" t="s">
        <v>309</v>
      </c>
      <c r="E1483" s="207">
        <f t="shared" si="1"/>
        <v>1</v>
      </c>
    </row>
    <row r="1484">
      <c r="A1484" s="207" t="s">
        <v>3136</v>
      </c>
      <c r="B1484" s="207" t="s">
        <v>130</v>
      </c>
      <c r="C1484" s="207" t="s">
        <v>3137</v>
      </c>
      <c r="D1484" s="207" t="s">
        <v>309</v>
      </c>
      <c r="E1484" s="207">
        <f t="shared" si="1"/>
        <v>1</v>
      </c>
    </row>
    <row r="1485">
      <c r="A1485" s="207" t="s">
        <v>3138</v>
      </c>
      <c r="B1485" s="207" t="s">
        <v>132</v>
      </c>
      <c r="C1485" s="207" t="s">
        <v>1933</v>
      </c>
      <c r="D1485" s="207" t="s">
        <v>309</v>
      </c>
      <c r="E1485" s="207">
        <f t="shared" si="1"/>
        <v>1</v>
      </c>
    </row>
    <row r="1486">
      <c r="A1486" s="207" t="s">
        <v>3139</v>
      </c>
      <c r="B1486" s="207" t="s">
        <v>132</v>
      </c>
      <c r="C1486" s="207" t="s">
        <v>3140</v>
      </c>
      <c r="D1486" s="207" t="s">
        <v>309</v>
      </c>
      <c r="E1486" s="207">
        <f t="shared" si="1"/>
        <v>1</v>
      </c>
    </row>
    <row r="1487">
      <c r="A1487" s="207" t="s">
        <v>3141</v>
      </c>
      <c r="B1487" s="207" t="s">
        <v>132</v>
      </c>
      <c r="C1487" s="207" t="s">
        <v>2087</v>
      </c>
      <c r="D1487" s="207" t="s">
        <v>309</v>
      </c>
      <c r="E1487" s="207">
        <f t="shared" si="1"/>
        <v>1</v>
      </c>
    </row>
    <row r="1488">
      <c r="A1488" s="207" t="s">
        <v>3142</v>
      </c>
      <c r="B1488" s="207" t="s">
        <v>132</v>
      </c>
      <c r="C1488" s="207" t="s">
        <v>3143</v>
      </c>
      <c r="D1488" s="207" t="s">
        <v>3144</v>
      </c>
      <c r="E1488" s="207">
        <f t="shared" si="1"/>
        <v>0</v>
      </c>
    </row>
    <row r="1489">
      <c r="A1489" s="207" t="s">
        <v>3145</v>
      </c>
      <c r="B1489" s="207" t="s">
        <v>132</v>
      </c>
      <c r="C1489" s="207" t="s">
        <v>2714</v>
      </c>
      <c r="D1489" s="207" t="s">
        <v>309</v>
      </c>
      <c r="E1489" s="207">
        <f t="shared" si="1"/>
        <v>1</v>
      </c>
    </row>
    <row r="1490">
      <c r="A1490" s="207" t="s">
        <v>3146</v>
      </c>
      <c r="B1490" s="207" t="s">
        <v>132</v>
      </c>
      <c r="C1490" s="207" t="s">
        <v>2091</v>
      </c>
      <c r="D1490" s="207" t="s">
        <v>309</v>
      </c>
      <c r="E1490" s="207">
        <f t="shared" si="1"/>
        <v>1</v>
      </c>
    </row>
    <row r="1491">
      <c r="A1491" s="207" t="s">
        <v>3147</v>
      </c>
      <c r="B1491" s="207" t="s">
        <v>132</v>
      </c>
      <c r="C1491" s="207" t="s">
        <v>3148</v>
      </c>
      <c r="D1491" s="207" t="s">
        <v>309</v>
      </c>
      <c r="E1491" s="207">
        <f t="shared" si="1"/>
        <v>1</v>
      </c>
    </row>
    <row r="1492">
      <c r="A1492" s="207" t="s">
        <v>3149</v>
      </c>
      <c r="B1492" s="207" t="s">
        <v>132</v>
      </c>
      <c r="C1492" s="207" t="s">
        <v>586</v>
      </c>
      <c r="D1492" s="207" t="s">
        <v>309</v>
      </c>
      <c r="E1492" s="207">
        <f t="shared" si="1"/>
        <v>1</v>
      </c>
    </row>
    <row r="1493">
      <c r="A1493" s="207" t="s">
        <v>3150</v>
      </c>
      <c r="B1493" s="207" t="s">
        <v>132</v>
      </c>
      <c r="C1493" s="207" t="s">
        <v>3151</v>
      </c>
      <c r="D1493" s="207" t="s">
        <v>309</v>
      </c>
      <c r="E1493" s="207">
        <f t="shared" si="1"/>
        <v>1</v>
      </c>
    </row>
    <row r="1494">
      <c r="A1494" s="207" t="s">
        <v>3152</v>
      </c>
      <c r="B1494" s="207" t="s">
        <v>132</v>
      </c>
      <c r="C1494" s="207" t="s">
        <v>589</v>
      </c>
      <c r="D1494" s="207" t="s">
        <v>3153</v>
      </c>
      <c r="E1494" s="207">
        <f t="shared" si="1"/>
        <v>0</v>
      </c>
    </row>
    <row r="1495">
      <c r="A1495" s="207" t="s">
        <v>3154</v>
      </c>
      <c r="B1495" s="207" t="s">
        <v>132</v>
      </c>
      <c r="C1495" s="207" t="s">
        <v>1948</v>
      </c>
      <c r="D1495" s="207" t="s">
        <v>995</v>
      </c>
      <c r="E1495" s="207">
        <f t="shared" si="1"/>
        <v>0</v>
      </c>
    </row>
    <row r="1496">
      <c r="A1496" s="207" t="s">
        <v>3155</v>
      </c>
      <c r="B1496" s="207" t="s">
        <v>132</v>
      </c>
      <c r="C1496" s="207" t="s">
        <v>318</v>
      </c>
      <c r="D1496" s="207" t="s">
        <v>1676</v>
      </c>
      <c r="E1496" s="207">
        <f t="shared" si="1"/>
        <v>0</v>
      </c>
    </row>
    <row r="1497">
      <c r="A1497" s="207" t="s">
        <v>3156</v>
      </c>
      <c r="B1497" s="207" t="s">
        <v>132</v>
      </c>
      <c r="C1497" s="207" t="s">
        <v>2293</v>
      </c>
      <c r="D1497" s="207" t="s">
        <v>309</v>
      </c>
      <c r="E1497" s="207">
        <f t="shared" si="1"/>
        <v>1</v>
      </c>
    </row>
    <row r="1498">
      <c r="A1498" s="207" t="s">
        <v>3157</v>
      </c>
      <c r="B1498" s="207" t="s">
        <v>132</v>
      </c>
      <c r="C1498" s="207" t="s">
        <v>3158</v>
      </c>
      <c r="D1498" s="207" t="s">
        <v>309</v>
      </c>
      <c r="E1498" s="207">
        <f t="shared" si="1"/>
        <v>1</v>
      </c>
    </row>
    <row r="1499">
      <c r="A1499" s="207" t="s">
        <v>3159</v>
      </c>
      <c r="B1499" s="207" t="s">
        <v>132</v>
      </c>
      <c r="C1499" s="207" t="s">
        <v>1236</v>
      </c>
      <c r="D1499" s="207" t="s">
        <v>1537</v>
      </c>
      <c r="E1499" s="207">
        <f t="shared" si="1"/>
        <v>0</v>
      </c>
    </row>
    <row r="1500">
      <c r="A1500" s="207" t="s">
        <v>3160</v>
      </c>
      <c r="B1500" s="207" t="s">
        <v>132</v>
      </c>
      <c r="C1500" s="207" t="s">
        <v>3161</v>
      </c>
      <c r="D1500" s="207" t="s">
        <v>743</v>
      </c>
      <c r="E1500" s="207">
        <f t="shared" si="1"/>
        <v>0</v>
      </c>
    </row>
    <row r="1501">
      <c r="A1501" s="207" t="s">
        <v>3162</v>
      </c>
      <c r="B1501" s="207" t="s">
        <v>132</v>
      </c>
      <c r="C1501" s="207" t="s">
        <v>594</v>
      </c>
      <c r="D1501" s="207" t="s">
        <v>309</v>
      </c>
      <c r="E1501" s="207">
        <f t="shared" si="1"/>
        <v>1</v>
      </c>
    </row>
    <row r="1502">
      <c r="A1502" s="207" t="s">
        <v>3163</v>
      </c>
      <c r="B1502" s="207" t="s">
        <v>132</v>
      </c>
      <c r="C1502" s="207" t="s">
        <v>2303</v>
      </c>
      <c r="D1502" s="207" t="s">
        <v>3164</v>
      </c>
      <c r="E1502" s="207">
        <f t="shared" si="1"/>
        <v>0</v>
      </c>
    </row>
    <row r="1503">
      <c r="A1503" s="207" t="s">
        <v>3165</v>
      </c>
      <c r="B1503" s="207" t="s">
        <v>132</v>
      </c>
      <c r="C1503" s="207" t="s">
        <v>1622</v>
      </c>
      <c r="D1503" s="207" t="s">
        <v>309</v>
      </c>
      <c r="E1503" s="207">
        <f t="shared" si="1"/>
        <v>1</v>
      </c>
    </row>
    <row r="1504">
      <c r="A1504" s="207" t="s">
        <v>3166</v>
      </c>
      <c r="B1504" s="207" t="s">
        <v>132</v>
      </c>
      <c r="C1504" s="207" t="s">
        <v>1956</v>
      </c>
      <c r="D1504" s="207" t="s">
        <v>309</v>
      </c>
      <c r="E1504" s="207">
        <f t="shared" si="1"/>
        <v>1</v>
      </c>
    </row>
    <row r="1505">
      <c r="A1505" s="207" t="s">
        <v>3167</v>
      </c>
      <c r="B1505" s="207" t="s">
        <v>132</v>
      </c>
      <c r="C1505" s="207" t="s">
        <v>3168</v>
      </c>
      <c r="D1505" s="207" t="s">
        <v>309</v>
      </c>
      <c r="E1505" s="207">
        <f t="shared" si="1"/>
        <v>1</v>
      </c>
    </row>
    <row r="1506">
      <c r="A1506" s="207" t="s">
        <v>3169</v>
      </c>
      <c r="B1506" s="207" t="s">
        <v>132</v>
      </c>
      <c r="C1506" s="207" t="s">
        <v>1626</v>
      </c>
      <c r="D1506" s="207" t="s">
        <v>1168</v>
      </c>
      <c r="E1506" s="207">
        <f t="shared" si="1"/>
        <v>0</v>
      </c>
    </row>
    <row r="1507">
      <c r="A1507" s="207" t="s">
        <v>3170</v>
      </c>
      <c r="B1507" s="207" t="s">
        <v>132</v>
      </c>
      <c r="C1507" s="207" t="s">
        <v>598</v>
      </c>
      <c r="D1507" s="207" t="s">
        <v>309</v>
      </c>
      <c r="E1507" s="207">
        <f t="shared" si="1"/>
        <v>1</v>
      </c>
    </row>
    <row r="1508">
      <c r="A1508" s="207" t="s">
        <v>3171</v>
      </c>
      <c r="B1508" s="207" t="s">
        <v>132</v>
      </c>
      <c r="C1508" s="207" t="s">
        <v>334</v>
      </c>
      <c r="D1508" s="207" t="s">
        <v>806</v>
      </c>
      <c r="E1508" s="207">
        <f t="shared" si="1"/>
        <v>0</v>
      </c>
    </row>
    <row r="1509">
      <c r="A1509" s="207" t="s">
        <v>3172</v>
      </c>
      <c r="B1509" s="207" t="s">
        <v>132</v>
      </c>
      <c r="C1509" s="207" t="s">
        <v>1630</v>
      </c>
      <c r="D1509" s="207" t="s">
        <v>1112</v>
      </c>
      <c r="E1509" s="207">
        <f t="shared" si="1"/>
        <v>0</v>
      </c>
    </row>
    <row r="1510">
      <c r="A1510" s="207" t="s">
        <v>3173</v>
      </c>
      <c r="B1510" s="207" t="s">
        <v>132</v>
      </c>
      <c r="C1510" s="207" t="s">
        <v>3174</v>
      </c>
      <c r="D1510" s="207" t="s">
        <v>1866</v>
      </c>
      <c r="E1510" s="207">
        <f t="shared" si="1"/>
        <v>0</v>
      </c>
    </row>
    <row r="1511">
      <c r="A1511" s="207" t="s">
        <v>3175</v>
      </c>
      <c r="B1511" s="207" t="s">
        <v>132</v>
      </c>
      <c r="C1511" s="207" t="s">
        <v>3176</v>
      </c>
      <c r="D1511" s="207" t="s">
        <v>309</v>
      </c>
      <c r="E1511" s="207">
        <f t="shared" si="1"/>
        <v>1</v>
      </c>
    </row>
    <row r="1512">
      <c r="A1512" s="207" t="s">
        <v>3177</v>
      </c>
      <c r="B1512" s="207" t="s">
        <v>132</v>
      </c>
      <c r="C1512" s="207" t="s">
        <v>612</v>
      </c>
      <c r="D1512" s="207" t="s">
        <v>309</v>
      </c>
      <c r="E1512" s="207">
        <f t="shared" si="1"/>
        <v>1</v>
      </c>
    </row>
    <row r="1513">
      <c r="A1513" s="207" t="s">
        <v>3178</v>
      </c>
      <c r="B1513" s="207" t="s">
        <v>132</v>
      </c>
      <c r="C1513" s="207" t="s">
        <v>1277</v>
      </c>
      <c r="D1513" s="207" t="s">
        <v>309</v>
      </c>
      <c r="E1513" s="207">
        <f t="shared" si="1"/>
        <v>1</v>
      </c>
    </row>
    <row r="1514">
      <c r="A1514" s="207" t="s">
        <v>3179</v>
      </c>
      <c r="B1514" s="207" t="s">
        <v>132</v>
      </c>
      <c r="C1514" s="207" t="s">
        <v>360</v>
      </c>
      <c r="D1514" s="207" t="s">
        <v>309</v>
      </c>
      <c r="E1514" s="207">
        <f t="shared" si="1"/>
        <v>1</v>
      </c>
    </row>
    <row r="1515">
      <c r="A1515" s="207" t="s">
        <v>3180</v>
      </c>
      <c r="B1515" s="207" t="s">
        <v>132</v>
      </c>
      <c r="C1515" s="207" t="s">
        <v>1803</v>
      </c>
      <c r="D1515" s="207" t="s">
        <v>309</v>
      </c>
      <c r="E1515" s="207">
        <f t="shared" si="1"/>
        <v>1</v>
      </c>
    </row>
    <row r="1516">
      <c r="A1516" s="207" t="s">
        <v>3181</v>
      </c>
      <c r="B1516" s="207" t="s">
        <v>132</v>
      </c>
      <c r="C1516" s="207" t="s">
        <v>363</v>
      </c>
      <c r="D1516" s="207" t="s">
        <v>309</v>
      </c>
      <c r="E1516" s="207">
        <f t="shared" si="1"/>
        <v>1</v>
      </c>
    </row>
    <row r="1517">
      <c r="A1517" s="207" t="s">
        <v>3182</v>
      </c>
      <c r="B1517" s="207" t="s">
        <v>132</v>
      </c>
      <c r="C1517" s="207" t="s">
        <v>3183</v>
      </c>
      <c r="D1517" s="207" t="s">
        <v>309</v>
      </c>
      <c r="E1517" s="207">
        <f t="shared" si="1"/>
        <v>1</v>
      </c>
    </row>
    <row r="1518">
      <c r="A1518" s="207" t="s">
        <v>3184</v>
      </c>
      <c r="B1518" s="207" t="s">
        <v>132</v>
      </c>
      <c r="C1518" s="207" t="s">
        <v>925</v>
      </c>
      <c r="D1518" s="207" t="s">
        <v>309</v>
      </c>
      <c r="E1518" s="207">
        <f t="shared" si="1"/>
        <v>1</v>
      </c>
    </row>
    <row r="1519">
      <c r="A1519" s="207" t="s">
        <v>3185</v>
      </c>
      <c r="B1519" s="207" t="s">
        <v>132</v>
      </c>
      <c r="C1519" s="207" t="s">
        <v>3186</v>
      </c>
      <c r="D1519" s="207" t="s">
        <v>309</v>
      </c>
      <c r="E1519" s="207">
        <f t="shared" si="1"/>
        <v>1</v>
      </c>
    </row>
    <row r="1520">
      <c r="A1520" s="207" t="s">
        <v>3187</v>
      </c>
      <c r="B1520" s="207" t="s">
        <v>132</v>
      </c>
      <c r="C1520" s="207" t="s">
        <v>377</v>
      </c>
      <c r="D1520" s="207" t="s">
        <v>573</v>
      </c>
      <c r="E1520" s="207">
        <f t="shared" si="1"/>
        <v>0</v>
      </c>
    </row>
    <row r="1521">
      <c r="A1521" s="207" t="s">
        <v>3188</v>
      </c>
      <c r="B1521" s="207" t="s">
        <v>132</v>
      </c>
      <c r="C1521" s="207" t="s">
        <v>3189</v>
      </c>
      <c r="D1521" s="207" t="s">
        <v>309</v>
      </c>
      <c r="E1521" s="207">
        <f t="shared" si="1"/>
        <v>1</v>
      </c>
    </row>
    <row r="1522">
      <c r="A1522" s="207" t="s">
        <v>3190</v>
      </c>
      <c r="B1522" s="207" t="s">
        <v>132</v>
      </c>
      <c r="C1522" s="207" t="s">
        <v>3191</v>
      </c>
      <c r="D1522" s="207" t="s">
        <v>309</v>
      </c>
      <c r="E1522" s="207">
        <f t="shared" si="1"/>
        <v>1</v>
      </c>
    </row>
    <row r="1523">
      <c r="A1523" s="207" t="s">
        <v>3192</v>
      </c>
      <c r="B1523" s="207" t="s">
        <v>132</v>
      </c>
      <c r="C1523" s="207" t="s">
        <v>381</v>
      </c>
      <c r="D1523" s="207" t="s">
        <v>782</v>
      </c>
      <c r="E1523" s="207">
        <f t="shared" si="1"/>
        <v>0</v>
      </c>
    </row>
    <row r="1524">
      <c r="A1524" s="207" t="s">
        <v>3193</v>
      </c>
      <c r="B1524" s="207" t="s">
        <v>132</v>
      </c>
      <c r="C1524" s="207" t="s">
        <v>1661</v>
      </c>
      <c r="D1524" s="207" t="s">
        <v>309</v>
      </c>
      <c r="E1524" s="207">
        <f t="shared" si="1"/>
        <v>1</v>
      </c>
    </row>
    <row r="1525">
      <c r="A1525" s="207" t="s">
        <v>3194</v>
      </c>
      <c r="B1525" s="207" t="s">
        <v>132</v>
      </c>
      <c r="C1525" s="207" t="s">
        <v>1832</v>
      </c>
      <c r="D1525" s="207" t="s">
        <v>309</v>
      </c>
      <c r="E1525" s="207">
        <f t="shared" si="1"/>
        <v>1</v>
      </c>
    </row>
    <row r="1526">
      <c r="A1526" s="207" t="s">
        <v>3195</v>
      </c>
      <c r="B1526" s="207" t="s">
        <v>132</v>
      </c>
      <c r="C1526" s="207" t="s">
        <v>385</v>
      </c>
      <c r="D1526" s="207" t="s">
        <v>309</v>
      </c>
      <c r="E1526" s="207">
        <f t="shared" si="1"/>
        <v>1</v>
      </c>
    </row>
    <row r="1527">
      <c r="A1527" s="207" t="s">
        <v>3196</v>
      </c>
      <c r="B1527" s="207" t="s">
        <v>132</v>
      </c>
      <c r="C1527" s="207" t="s">
        <v>3197</v>
      </c>
      <c r="D1527" s="207" t="s">
        <v>309</v>
      </c>
      <c r="E1527" s="207">
        <f t="shared" si="1"/>
        <v>1</v>
      </c>
    </row>
    <row r="1528">
      <c r="A1528" s="207" t="s">
        <v>3198</v>
      </c>
      <c r="B1528" s="207" t="s">
        <v>132</v>
      </c>
      <c r="C1528" s="207" t="s">
        <v>3199</v>
      </c>
      <c r="D1528" s="207" t="s">
        <v>309</v>
      </c>
      <c r="E1528" s="207">
        <f t="shared" si="1"/>
        <v>1</v>
      </c>
    </row>
    <row r="1529">
      <c r="A1529" s="207" t="s">
        <v>3200</v>
      </c>
      <c r="B1529" s="207" t="s">
        <v>132</v>
      </c>
      <c r="C1529" s="207" t="s">
        <v>641</v>
      </c>
      <c r="D1529" s="207" t="s">
        <v>309</v>
      </c>
      <c r="E1529" s="207">
        <f t="shared" si="1"/>
        <v>1</v>
      </c>
    </row>
    <row r="1530">
      <c r="A1530" s="207" t="s">
        <v>3201</v>
      </c>
      <c r="B1530" s="207" t="s">
        <v>132</v>
      </c>
      <c r="C1530" s="207" t="s">
        <v>3202</v>
      </c>
      <c r="D1530" s="207" t="s">
        <v>963</v>
      </c>
      <c r="E1530" s="207">
        <f t="shared" si="1"/>
        <v>0</v>
      </c>
    </row>
    <row r="1531">
      <c r="A1531" s="207" t="s">
        <v>3203</v>
      </c>
      <c r="B1531" s="207" t="s">
        <v>132</v>
      </c>
      <c r="C1531" s="207" t="s">
        <v>2764</v>
      </c>
      <c r="D1531" s="207" t="s">
        <v>309</v>
      </c>
      <c r="E1531" s="207">
        <f t="shared" si="1"/>
        <v>1</v>
      </c>
    </row>
    <row r="1532">
      <c r="A1532" s="207" t="s">
        <v>3204</v>
      </c>
      <c r="B1532" s="207" t="s">
        <v>132</v>
      </c>
      <c r="C1532" s="207" t="s">
        <v>390</v>
      </c>
      <c r="D1532" s="207" t="s">
        <v>1976</v>
      </c>
      <c r="E1532" s="207">
        <f t="shared" si="1"/>
        <v>0</v>
      </c>
    </row>
    <row r="1533">
      <c r="A1533" s="207" t="s">
        <v>3205</v>
      </c>
      <c r="B1533" s="207" t="s">
        <v>132</v>
      </c>
      <c r="C1533" s="207" t="s">
        <v>1358</v>
      </c>
      <c r="D1533" s="207" t="s">
        <v>1356</v>
      </c>
      <c r="E1533" s="207">
        <f t="shared" si="1"/>
        <v>0</v>
      </c>
    </row>
    <row r="1534">
      <c r="A1534" s="207" t="s">
        <v>3206</v>
      </c>
      <c r="B1534" s="207" t="s">
        <v>132</v>
      </c>
      <c r="C1534" s="207" t="s">
        <v>393</v>
      </c>
      <c r="D1534" s="207" t="s">
        <v>3207</v>
      </c>
      <c r="E1534" s="207">
        <f t="shared" si="1"/>
        <v>0</v>
      </c>
    </row>
    <row r="1535">
      <c r="A1535" s="207" t="s">
        <v>3208</v>
      </c>
      <c r="B1535" s="207" t="s">
        <v>132</v>
      </c>
      <c r="C1535" s="207" t="s">
        <v>652</v>
      </c>
      <c r="D1535" s="207" t="s">
        <v>1613</v>
      </c>
      <c r="E1535" s="207">
        <f t="shared" si="1"/>
        <v>0</v>
      </c>
    </row>
    <row r="1536">
      <c r="A1536" s="207" t="s">
        <v>3209</v>
      </c>
      <c r="B1536" s="207" t="s">
        <v>132</v>
      </c>
      <c r="C1536" s="207" t="s">
        <v>1690</v>
      </c>
      <c r="D1536" s="207" t="s">
        <v>309</v>
      </c>
      <c r="E1536" s="207">
        <f t="shared" si="1"/>
        <v>1</v>
      </c>
    </row>
    <row r="1537">
      <c r="A1537" s="207" t="s">
        <v>3210</v>
      </c>
      <c r="B1537" s="207" t="s">
        <v>132</v>
      </c>
      <c r="C1537" s="207" t="s">
        <v>3211</v>
      </c>
      <c r="D1537" s="207" t="s">
        <v>549</v>
      </c>
      <c r="E1537" s="207">
        <f t="shared" si="1"/>
        <v>0</v>
      </c>
    </row>
    <row r="1538">
      <c r="A1538" s="207" t="s">
        <v>3212</v>
      </c>
      <c r="B1538" s="207" t="s">
        <v>132</v>
      </c>
      <c r="C1538" s="207" t="s">
        <v>655</v>
      </c>
      <c r="D1538" s="207" t="s">
        <v>309</v>
      </c>
      <c r="E1538" s="207">
        <f t="shared" si="1"/>
        <v>1</v>
      </c>
    </row>
    <row r="1539">
      <c r="A1539" s="207" t="s">
        <v>3213</v>
      </c>
      <c r="B1539" s="207" t="s">
        <v>132</v>
      </c>
      <c r="C1539" s="207" t="s">
        <v>401</v>
      </c>
      <c r="D1539" s="207" t="s">
        <v>309</v>
      </c>
      <c r="E1539" s="207">
        <f t="shared" si="1"/>
        <v>1</v>
      </c>
    </row>
    <row r="1540">
      <c r="A1540" s="207" t="s">
        <v>3214</v>
      </c>
      <c r="B1540" s="207" t="s">
        <v>132</v>
      </c>
      <c r="C1540" s="207" t="s">
        <v>1582</v>
      </c>
      <c r="D1540" s="207" t="s">
        <v>309</v>
      </c>
      <c r="E1540" s="207">
        <f t="shared" si="1"/>
        <v>1</v>
      </c>
    </row>
    <row r="1541">
      <c r="A1541" s="207" t="s">
        <v>3215</v>
      </c>
      <c r="B1541" s="207" t="s">
        <v>132</v>
      </c>
      <c r="C1541" s="207" t="s">
        <v>659</v>
      </c>
      <c r="D1541" s="207" t="s">
        <v>309</v>
      </c>
      <c r="E1541" s="207">
        <f t="shared" si="1"/>
        <v>1</v>
      </c>
    </row>
    <row r="1542">
      <c r="A1542" s="207" t="s">
        <v>3216</v>
      </c>
      <c r="B1542" s="207" t="s">
        <v>132</v>
      </c>
      <c r="C1542" s="207" t="s">
        <v>2014</v>
      </c>
      <c r="D1542" s="207" t="s">
        <v>309</v>
      </c>
      <c r="E1542" s="207">
        <f t="shared" si="1"/>
        <v>1</v>
      </c>
    </row>
    <row r="1543">
      <c r="A1543" s="207" t="s">
        <v>3217</v>
      </c>
      <c r="B1543" s="207" t="s">
        <v>132</v>
      </c>
      <c r="C1543" s="207" t="s">
        <v>1698</v>
      </c>
      <c r="D1543" s="207" t="s">
        <v>858</v>
      </c>
      <c r="E1543" s="207">
        <f t="shared" si="1"/>
        <v>0</v>
      </c>
    </row>
    <row r="1544">
      <c r="A1544" s="207" t="s">
        <v>3218</v>
      </c>
      <c r="B1544" s="207" t="s">
        <v>132</v>
      </c>
      <c r="C1544" s="207" t="s">
        <v>3219</v>
      </c>
      <c r="D1544" s="207" t="s">
        <v>309</v>
      </c>
      <c r="E1544" s="207">
        <f t="shared" si="1"/>
        <v>1</v>
      </c>
    </row>
    <row r="1545">
      <c r="A1545" s="207" t="s">
        <v>3220</v>
      </c>
      <c r="B1545" s="207" t="s">
        <v>132</v>
      </c>
      <c r="C1545" s="207" t="s">
        <v>411</v>
      </c>
      <c r="D1545" s="207" t="s">
        <v>309</v>
      </c>
      <c r="E1545" s="207">
        <f t="shared" si="1"/>
        <v>1</v>
      </c>
    </row>
    <row r="1546">
      <c r="A1546" s="207" t="s">
        <v>3221</v>
      </c>
      <c r="B1546" s="207" t="s">
        <v>132</v>
      </c>
      <c r="C1546" s="207" t="s">
        <v>414</v>
      </c>
      <c r="D1546" s="207" t="s">
        <v>309</v>
      </c>
      <c r="E1546" s="207">
        <f t="shared" si="1"/>
        <v>1</v>
      </c>
    </row>
    <row r="1547">
      <c r="A1547" s="207" t="s">
        <v>3222</v>
      </c>
      <c r="B1547" s="207" t="s">
        <v>132</v>
      </c>
      <c r="C1547" s="207" t="s">
        <v>3223</v>
      </c>
      <c r="D1547" s="207" t="s">
        <v>309</v>
      </c>
      <c r="E1547" s="207">
        <f t="shared" si="1"/>
        <v>1</v>
      </c>
    </row>
    <row r="1548">
      <c r="A1548" s="207" t="s">
        <v>3224</v>
      </c>
      <c r="B1548" s="207" t="s">
        <v>132</v>
      </c>
      <c r="C1548" s="207" t="s">
        <v>419</v>
      </c>
      <c r="D1548" s="207" t="s">
        <v>2395</v>
      </c>
      <c r="E1548" s="207">
        <f t="shared" si="1"/>
        <v>0</v>
      </c>
    </row>
    <row r="1549">
      <c r="A1549" s="207" t="s">
        <v>3225</v>
      </c>
      <c r="B1549" s="207" t="s">
        <v>132</v>
      </c>
      <c r="C1549" s="207" t="s">
        <v>1722</v>
      </c>
      <c r="D1549" s="207" t="s">
        <v>309</v>
      </c>
      <c r="E1549" s="207">
        <f t="shared" si="1"/>
        <v>1</v>
      </c>
    </row>
    <row r="1550">
      <c r="A1550" s="207" t="s">
        <v>3226</v>
      </c>
      <c r="B1550" s="207" t="s">
        <v>132</v>
      </c>
      <c r="C1550" s="207" t="s">
        <v>670</v>
      </c>
      <c r="D1550" s="207" t="s">
        <v>309</v>
      </c>
      <c r="E1550" s="207">
        <f t="shared" si="1"/>
        <v>1</v>
      </c>
    </row>
    <row r="1551">
      <c r="A1551" s="207" t="s">
        <v>3227</v>
      </c>
      <c r="B1551" s="207" t="s">
        <v>132</v>
      </c>
      <c r="C1551" s="207" t="s">
        <v>672</v>
      </c>
      <c r="D1551" s="207" t="s">
        <v>309</v>
      </c>
      <c r="E1551" s="207">
        <f t="shared" si="1"/>
        <v>1</v>
      </c>
    </row>
    <row r="1552">
      <c r="A1552" s="207" t="s">
        <v>3228</v>
      </c>
      <c r="B1552" s="207" t="s">
        <v>132</v>
      </c>
      <c r="C1552" s="207" t="s">
        <v>3229</v>
      </c>
      <c r="D1552" s="207" t="s">
        <v>309</v>
      </c>
      <c r="E1552" s="207">
        <f t="shared" si="1"/>
        <v>1</v>
      </c>
    </row>
    <row r="1553">
      <c r="A1553" s="207" t="s">
        <v>3230</v>
      </c>
      <c r="B1553" s="207" t="s">
        <v>132</v>
      </c>
      <c r="C1553" s="207" t="s">
        <v>426</v>
      </c>
      <c r="D1553" s="207" t="s">
        <v>309</v>
      </c>
      <c r="E1553" s="207">
        <f t="shared" si="1"/>
        <v>1</v>
      </c>
    </row>
    <row r="1554">
      <c r="A1554" s="207" t="s">
        <v>3231</v>
      </c>
      <c r="B1554" s="207" t="s">
        <v>132</v>
      </c>
      <c r="C1554" s="207" t="s">
        <v>428</v>
      </c>
      <c r="D1554" s="207" t="s">
        <v>309</v>
      </c>
      <c r="E1554" s="207">
        <f t="shared" si="1"/>
        <v>1</v>
      </c>
    </row>
    <row r="1555">
      <c r="A1555" s="207" t="s">
        <v>3232</v>
      </c>
      <c r="B1555" s="207" t="s">
        <v>132</v>
      </c>
      <c r="C1555" s="207" t="s">
        <v>431</v>
      </c>
      <c r="D1555" s="207" t="s">
        <v>309</v>
      </c>
      <c r="E1555" s="207">
        <f t="shared" si="1"/>
        <v>1</v>
      </c>
    </row>
    <row r="1556">
      <c r="A1556" s="207" t="s">
        <v>3233</v>
      </c>
      <c r="B1556" s="207" t="s">
        <v>132</v>
      </c>
      <c r="C1556" s="207" t="s">
        <v>3234</v>
      </c>
      <c r="D1556" s="207" t="s">
        <v>309</v>
      </c>
      <c r="E1556" s="207">
        <f t="shared" si="1"/>
        <v>1</v>
      </c>
    </row>
    <row r="1557">
      <c r="A1557" s="207" t="s">
        <v>3235</v>
      </c>
      <c r="B1557" s="207" t="s">
        <v>132</v>
      </c>
      <c r="C1557" s="207" t="s">
        <v>679</v>
      </c>
      <c r="D1557" s="207" t="s">
        <v>309</v>
      </c>
      <c r="E1557" s="207">
        <f t="shared" si="1"/>
        <v>1</v>
      </c>
    </row>
    <row r="1558">
      <c r="A1558" s="207" t="s">
        <v>3236</v>
      </c>
      <c r="B1558" s="207" t="s">
        <v>132</v>
      </c>
      <c r="C1558" s="207" t="s">
        <v>3237</v>
      </c>
      <c r="D1558" s="207" t="s">
        <v>1068</v>
      </c>
      <c r="E1558" s="207">
        <f t="shared" si="1"/>
        <v>0</v>
      </c>
    </row>
    <row r="1559">
      <c r="A1559" s="207" t="s">
        <v>3238</v>
      </c>
      <c r="B1559" s="207" t="s">
        <v>132</v>
      </c>
      <c r="C1559" s="207" t="s">
        <v>3239</v>
      </c>
      <c r="D1559" s="207" t="s">
        <v>309</v>
      </c>
      <c r="E1559" s="207">
        <f t="shared" si="1"/>
        <v>1</v>
      </c>
    </row>
    <row r="1560">
      <c r="A1560" s="207" t="s">
        <v>3240</v>
      </c>
      <c r="B1560" s="207" t="s">
        <v>132</v>
      </c>
      <c r="C1560" s="207" t="s">
        <v>2198</v>
      </c>
      <c r="D1560" s="207" t="s">
        <v>309</v>
      </c>
      <c r="E1560" s="207">
        <f t="shared" si="1"/>
        <v>1</v>
      </c>
    </row>
    <row r="1561">
      <c r="A1561" s="207" t="s">
        <v>3241</v>
      </c>
      <c r="B1561" s="207" t="s">
        <v>132</v>
      </c>
      <c r="C1561" s="207" t="s">
        <v>3242</v>
      </c>
      <c r="D1561" s="207" t="s">
        <v>309</v>
      </c>
      <c r="E1561" s="207">
        <f t="shared" si="1"/>
        <v>1</v>
      </c>
    </row>
    <row r="1562">
      <c r="A1562" s="207" t="s">
        <v>3243</v>
      </c>
      <c r="B1562" s="207" t="s">
        <v>132</v>
      </c>
      <c r="C1562" s="207" t="s">
        <v>3244</v>
      </c>
      <c r="D1562" s="207" t="s">
        <v>1618</v>
      </c>
      <c r="E1562" s="207">
        <f t="shared" si="1"/>
        <v>0</v>
      </c>
    </row>
    <row r="1563">
      <c r="A1563" s="207" t="s">
        <v>3245</v>
      </c>
      <c r="B1563" s="207" t="s">
        <v>132</v>
      </c>
      <c r="C1563" s="207" t="s">
        <v>434</v>
      </c>
      <c r="D1563" s="207" t="s">
        <v>309</v>
      </c>
      <c r="E1563" s="207">
        <f t="shared" si="1"/>
        <v>1</v>
      </c>
    </row>
    <row r="1564">
      <c r="A1564" s="207" t="s">
        <v>3246</v>
      </c>
      <c r="B1564" s="207" t="s">
        <v>132</v>
      </c>
      <c r="C1564" s="207" t="s">
        <v>3247</v>
      </c>
      <c r="D1564" s="207" t="s">
        <v>2036</v>
      </c>
      <c r="E1564" s="207">
        <f t="shared" si="1"/>
        <v>0</v>
      </c>
    </row>
    <row r="1565">
      <c r="A1565" s="207" t="s">
        <v>3248</v>
      </c>
      <c r="B1565" s="207" t="s">
        <v>132</v>
      </c>
      <c r="C1565" s="207" t="s">
        <v>3249</v>
      </c>
      <c r="D1565" s="207" t="s">
        <v>2363</v>
      </c>
      <c r="E1565" s="207">
        <f t="shared" si="1"/>
        <v>0</v>
      </c>
    </row>
    <row r="1566">
      <c r="A1566" s="207" t="s">
        <v>3250</v>
      </c>
      <c r="B1566" s="207" t="s">
        <v>132</v>
      </c>
      <c r="C1566" s="207" t="s">
        <v>438</v>
      </c>
      <c r="D1566" s="207" t="s">
        <v>309</v>
      </c>
      <c r="E1566" s="207">
        <f t="shared" si="1"/>
        <v>1</v>
      </c>
    </row>
    <row r="1567">
      <c r="A1567" s="207" t="s">
        <v>3251</v>
      </c>
      <c r="B1567" s="207" t="s">
        <v>132</v>
      </c>
      <c r="C1567" s="207" t="s">
        <v>3252</v>
      </c>
      <c r="D1567" s="207" t="s">
        <v>1128</v>
      </c>
      <c r="E1567" s="207">
        <f t="shared" si="1"/>
        <v>0</v>
      </c>
    </row>
    <row r="1568">
      <c r="A1568" s="207" t="s">
        <v>3253</v>
      </c>
      <c r="B1568" s="207" t="s">
        <v>132</v>
      </c>
      <c r="C1568" s="207" t="s">
        <v>691</v>
      </c>
      <c r="D1568" s="207" t="s">
        <v>2938</v>
      </c>
      <c r="E1568" s="207">
        <f t="shared" si="1"/>
        <v>0</v>
      </c>
    </row>
    <row r="1569">
      <c r="A1569" s="207" t="s">
        <v>3254</v>
      </c>
      <c r="B1569" s="207" t="s">
        <v>132</v>
      </c>
      <c r="C1569" s="207" t="s">
        <v>699</v>
      </c>
      <c r="D1569" s="207" t="s">
        <v>1862</v>
      </c>
      <c r="E1569" s="207">
        <f t="shared" si="1"/>
        <v>0</v>
      </c>
    </row>
    <row r="1570">
      <c r="A1570" s="207" t="s">
        <v>3255</v>
      </c>
      <c r="B1570" s="207" t="s">
        <v>132</v>
      </c>
      <c r="C1570" s="207" t="s">
        <v>1170</v>
      </c>
      <c r="D1570" s="207" t="s">
        <v>309</v>
      </c>
      <c r="E1570" s="207">
        <f t="shared" si="1"/>
        <v>1</v>
      </c>
    </row>
    <row r="1571">
      <c r="A1571" s="207" t="s">
        <v>3256</v>
      </c>
      <c r="B1571" s="207" t="s">
        <v>132</v>
      </c>
      <c r="C1571" s="207" t="s">
        <v>3257</v>
      </c>
      <c r="D1571" s="207" t="s">
        <v>309</v>
      </c>
      <c r="E1571" s="207">
        <f t="shared" si="1"/>
        <v>1</v>
      </c>
    </row>
    <row r="1572">
      <c r="A1572" s="207" t="s">
        <v>3258</v>
      </c>
      <c r="B1572" s="207" t="s">
        <v>132</v>
      </c>
      <c r="C1572" s="207" t="s">
        <v>440</v>
      </c>
      <c r="D1572" s="207" t="s">
        <v>309</v>
      </c>
      <c r="E1572" s="207">
        <f t="shared" si="1"/>
        <v>1</v>
      </c>
    </row>
    <row r="1573">
      <c r="A1573" s="207" t="s">
        <v>3259</v>
      </c>
      <c r="B1573" s="207" t="s">
        <v>132</v>
      </c>
      <c r="C1573" s="207" t="s">
        <v>3260</v>
      </c>
      <c r="D1573" s="207" t="s">
        <v>309</v>
      </c>
      <c r="E1573" s="207">
        <f t="shared" si="1"/>
        <v>1</v>
      </c>
    </row>
    <row r="1574">
      <c r="A1574" s="207" t="s">
        <v>3261</v>
      </c>
      <c r="B1574" s="207" t="s">
        <v>132</v>
      </c>
      <c r="C1574" s="207" t="s">
        <v>3262</v>
      </c>
      <c r="D1574" s="207" t="s">
        <v>309</v>
      </c>
      <c r="E1574" s="207">
        <f t="shared" si="1"/>
        <v>1</v>
      </c>
    </row>
    <row r="1575">
      <c r="A1575" s="207" t="s">
        <v>3263</v>
      </c>
      <c r="B1575" s="207" t="s">
        <v>132</v>
      </c>
      <c r="C1575" s="207" t="s">
        <v>1890</v>
      </c>
      <c r="D1575" s="207" t="s">
        <v>309</v>
      </c>
      <c r="E1575" s="207">
        <f t="shared" si="1"/>
        <v>1</v>
      </c>
    </row>
    <row r="1576">
      <c r="A1576" s="207" t="s">
        <v>3264</v>
      </c>
      <c r="B1576" s="207" t="s">
        <v>132</v>
      </c>
      <c r="C1576" s="207" t="s">
        <v>3265</v>
      </c>
      <c r="D1576" s="207" t="s">
        <v>1047</v>
      </c>
      <c r="E1576" s="207">
        <f t="shared" si="1"/>
        <v>0</v>
      </c>
    </row>
    <row r="1577">
      <c r="A1577" s="207" t="s">
        <v>3266</v>
      </c>
      <c r="B1577" s="207" t="s">
        <v>132</v>
      </c>
      <c r="C1577" s="207" t="s">
        <v>445</v>
      </c>
      <c r="D1577" s="207" t="s">
        <v>309</v>
      </c>
      <c r="E1577" s="207">
        <f t="shared" si="1"/>
        <v>1</v>
      </c>
    </row>
    <row r="1578">
      <c r="A1578" s="207" t="s">
        <v>3267</v>
      </c>
      <c r="B1578" s="207" t="s">
        <v>132</v>
      </c>
      <c r="C1578" s="207" t="s">
        <v>3268</v>
      </c>
      <c r="D1578" s="207" t="s">
        <v>573</v>
      </c>
      <c r="E1578" s="207">
        <f t="shared" si="1"/>
        <v>0</v>
      </c>
    </row>
    <row r="1579">
      <c r="A1579" s="207" t="s">
        <v>3269</v>
      </c>
      <c r="B1579" s="207" t="s">
        <v>132</v>
      </c>
      <c r="C1579" s="207" t="s">
        <v>3270</v>
      </c>
      <c r="D1579" s="207" t="s">
        <v>494</v>
      </c>
      <c r="E1579" s="207">
        <f t="shared" si="1"/>
        <v>0</v>
      </c>
    </row>
    <row r="1580">
      <c r="A1580" s="207" t="s">
        <v>3271</v>
      </c>
      <c r="B1580" s="207" t="s">
        <v>132</v>
      </c>
      <c r="C1580" s="207" t="s">
        <v>2976</v>
      </c>
      <c r="D1580" s="207" t="s">
        <v>3272</v>
      </c>
      <c r="E1580" s="207">
        <f t="shared" si="1"/>
        <v>0</v>
      </c>
    </row>
    <row r="1581">
      <c r="A1581" s="207" t="s">
        <v>3273</v>
      </c>
      <c r="B1581" s="207" t="s">
        <v>132</v>
      </c>
      <c r="C1581" s="207" t="s">
        <v>706</v>
      </c>
      <c r="D1581" s="207" t="s">
        <v>1284</v>
      </c>
      <c r="E1581" s="207">
        <f t="shared" si="1"/>
        <v>0</v>
      </c>
    </row>
    <row r="1582">
      <c r="A1582" s="207" t="s">
        <v>3274</v>
      </c>
      <c r="B1582" s="207" t="s">
        <v>132</v>
      </c>
      <c r="C1582" s="207" t="s">
        <v>1752</v>
      </c>
      <c r="D1582" s="207" t="s">
        <v>309</v>
      </c>
      <c r="E1582" s="207">
        <f t="shared" si="1"/>
        <v>1</v>
      </c>
    </row>
    <row r="1583">
      <c r="A1583" s="207" t="s">
        <v>3275</v>
      </c>
      <c r="B1583" s="207" t="s">
        <v>132</v>
      </c>
      <c r="C1583" s="207" t="s">
        <v>3276</v>
      </c>
      <c r="D1583" s="207" t="s">
        <v>3277</v>
      </c>
      <c r="E1583" s="207">
        <f t="shared" si="1"/>
        <v>0</v>
      </c>
    </row>
    <row r="1584">
      <c r="A1584" s="207" t="s">
        <v>3278</v>
      </c>
      <c r="B1584" s="207" t="s">
        <v>132</v>
      </c>
      <c r="C1584" s="207" t="s">
        <v>709</v>
      </c>
      <c r="D1584" s="207" t="s">
        <v>391</v>
      </c>
      <c r="E1584" s="207">
        <f t="shared" si="1"/>
        <v>0</v>
      </c>
    </row>
    <row r="1585">
      <c r="A1585" s="207" t="s">
        <v>3279</v>
      </c>
      <c r="B1585" s="207" t="s">
        <v>132</v>
      </c>
      <c r="C1585" s="207" t="s">
        <v>3280</v>
      </c>
      <c r="D1585" s="207" t="s">
        <v>309</v>
      </c>
      <c r="E1585" s="207">
        <f t="shared" si="1"/>
        <v>1</v>
      </c>
    </row>
    <row r="1586">
      <c r="A1586" s="207" t="s">
        <v>3281</v>
      </c>
      <c r="B1586" s="207" t="s">
        <v>132</v>
      </c>
      <c r="C1586" s="207" t="s">
        <v>447</v>
      </c>
      <c r="D1586" s="207" t="s">
        <v>309</v>
      </c>
      <c r="E1586" s="207">
        <f t="shared" si="1"/>
        <v>1</v>
      </c>
    </row>
    <row r="1587">
      <c r="A1587" s="207" t="s">
        <v>3282</v>
      </c>
      <c r="B1587" s="207" t="s">
        <v>132</v>
      </c>
      <c r="C1587" s="207" t="s">
        <v>3283</v>
      </c>
      <c r="D1587" s="207" t="s">
        <v>309</v>
      </c>
      <c r="E1587" s="207">
        <f t="shared" si="1"/>
        <v>1</v>
      </c>
    </row>
    <row r="1588">
      <c r="A1588" s="207" t="s">
        <v>3284</v>
      </c>
      <c r="B1588" s="207" t="s">
        <v>132</v>
      </c>
      <c r="C1588" s="207" t="s">
        <v>720</v>
      </c>
      <c r="D1588" s="207" t="s">
        <v>309</v>
      </c>
      <c r="E1588" s="207">
        <f t="shared" si="1"/>
        <v>1</v>
      </c>
    </row>
    <row r="1589">
      <c r="A1589" s="207" t="s">
        <v>3285</v>
      </c>
      <c r="B1589" s="207" t="s">
        <v>132</v>
      </c>
      <c r="C1589" s="207" t="s">
        <v>1904</v>
      </c>
      <c r="D1589" s="207" t="s">
        <v>309</v>
      </c>
      <c r="E1589" s="207">
        <f t="shared" si="1"/>
        <v>1</v>
      </c>
    </row>
    <row r="1590">
      <c r="A1590" s="207" t="s">
        <v>3286</v>
      </c>
      <c r="B1590" s="207" t="s">
        <v>132</v>
      </c>
      <c r="C1590" s="207" t="s">
        <v>3287</v>
      </c>
      <c r="D1590" s="207" t="s">
        <v>309</v>
      </c>
      <c r="E1590" s="207">
        <f t="shared" si="1"/>
        <v>1</v>
      </c>
    </row>
    <row r="1591">
      <c r="A1591" s="207" t="s">
        <v>3288</v>
      </c>
      <c r="B1591" s="207" t="s">
        <v>132</v>
      </c>
      <c r="C1591" s="207" t="s">
        <v>3289</v>
      </c>
      <c r="D1591" s="207" t="s">
        <v>309</v>
      </c>
      <c r="E1591" s="207">
        <f t="shared" si="1"/>
        <v>1</v>
      </c>
    </row>
    <row r="1592">
      <c r="A1592" s="207" t="s">
        <v>3290</v>
      </c>
      <c r="B1592" s="207" t="s">
        <v>132</v>
      </c>
      <c r="C1592" s="207" t="s">
        <v>3291</v>
      </c>
      <c r="D1592" s="207" t="s">
        <v>309</v>
      </c>
      <c r="E1592" s="207">
        <f t="shared" si="1"/>
        <v>1</v>
      </c>
    </row>
    <row r="1593">
      <c r="A1593" s="207" t="s">
        <v>3292</v>
      </c>
      <c r="B1593" s="207" t="s">
        <v>132</v>
      </c>
      <c r="C1593" s="207" t="s">
        <v>1490</v>
      </c>
      <c r="D1593" s="207" t="s">
        <v>309</v>
      </c>
      <c r="E1593" s="207">
        <f t="shared" si="1"/>
        <v>1</v>
      </c>
    </row>
    <row r="1594">
      <c r="A1594" s="207" t="s">
        <v>3293</v>
      </c>
      <c r="B1594" s="207" t="s">
        <v>132</v>
      </c>
      <c r="C1594" s="207" t="s">
        <v>464</v>
      </c>
      <c r="D1594" s="207" t="s">
        <v>309</v>
      </c>
      <c r="E1594" s="207">
        <f t="shared" si="1"/>
        <v>1</v>
      </c>
    </row>
    <row r="1595">
      <c r="A1595" s="207" t="s">
        <v>3294</v>
      </c>
      <c r="B1595" s="207" t="s">
        <v>132</v>
      </c>
      <c r="C1595" s="207" t="s">
        <v>1493</v>
      </c>
      <c r="D1595" s="207" t="s">
        <v>309</v>
      </c>
      <c r="E1595" s="207">
        <f t="shared" si="1"/>
        <v>1</v>
      </c>
    </row>
    <row r="1596">
      <c r="A1596" s="207" t="s">
        <v>3295</v>
      </c>
      <c r="B1596" s="207" t="s">
        <v>132</v>
      </c>
      <c r="C1596" s="207" t="s">
        <v>1495</v>
      </c>
      <c r="D1596" s="207" t="s">
        <v>309</v>
      </c>
      <c r="E1596" s="207">
        <f t="shared" si="1"/>
        <v>1</v>
      </c>
    </row>
    <row r="1597">
      <c r="A1597" s="207" t="s">
        <v>3296</v>
      </c>
      <c r="B1597" s="207" t="s">
        <v>132</v>
      </c>
      <c r="C1597" s="207" t="s">
        <v>1508</v>
      </c>
      <c r="D1597" s="207" t="s">
        <v>309</v>
      </c>
      <c r="E1597" s="207">
        <f t="shared" si="1"/>
        <v>1</v>
      </c>
    </row>
    <row r="1598">
      <c r="A1598" s="207" t="s">
        <v>3297</v>
      </c>
      <c r="B1598" s="207" t="s">
        <v>132</v>
      </c>
      <c r="C1598" s="207" t="s">
        <v>2082</v>
      </c>
      <c r="D1598" s="207" t="s">
        <v>309</v>
      </c>
      <c r="E1598" s="207">
        <f t="shared" si="1"/>
        <v>1</v>
      </c>
    </row>
    <row r="1599">
      <c r="A1599" s="207" t="s">
        <v>3298</v>
      </c>
      <c r="B1599" s="207" t="s">
        <v>132</v>
      </c>
      <c r="C1599" s="207" t="s">
        <v>3299</v>
      </c>
      <c r="D1599" s="207" t="s">
        <v>3300</v>
      </c>
      <c r="E1599" s="207">
        <f t="shared" si="1"/>
        <v>0</v>
      </c>
    </row>
    <row r="1600">
      <c r="A1600" s="207" t="s">
        <v>3301</v>
      </c>
      <c r="B1600" s="207" t="s">
        <v>134</v>
      </c>
      <c r="C1600" s="207" t="s">
        <v>3302</v>
      </c>
      <c r="D1600" s="207" t="s">
        <v>309</v>
      </c>
      <c r="E1600" s="207">
        <f t="shared" si="1"/>
        <v>1</v>
      </c>
    </row>
    <row r="1601">
      <c r="A1601" s="207" t="s">
        <v>3303</v>
      </c>
      <c r="B1601" s="207" t="s">
        <v>134</v>
      </c>
      <c r="C1601" s="207" t="s">
        <v>3304</v>
      </c>
      <c r="D1601" s="207" t="s">
        <v>3144</v>
      </c>
      <c r="E1601" s="207">
        <f t="shared" si="1"/>
        <v>0</v>
      </c>
    </row>
    <row r="1602">
      <c r="A1602" s="207" t="s">
        <v>3305</v>
      </c>
      <c r="B1602" s="207" t="s">
        <v>134</v>
      </c>
      <c r="C1602" s="207" t="s">
        <v>1536</v>
      </c>
      <c r="D1602" s="207" t="s">
        <v>309</v>
      </c>
      <c r="E1602" s="207">
        <f t="shared" si="1"/>
        <v>1</v>
      </c>
    </row>
    <row r="1603">
      <c r="A1603" s="207" t="s">
        <v>3306</v>
      </c>
      <c r="B1603" s="207" t="s">
        <v>134</v>
      </c>
      <c r="C1603" s="207" t="s">
        <v>3307</v>
      </c>
      <c r="D1603" s="207" t="s">
        <v>309</v>
      </c>
      <c r="E1603" s="207">
        <f t="shared" si="1"/>
        <v>1</v>
      </c>
    </row>
    <row r="1604">
      <c r="A1604" s="207" t="s">
        <v>3308</v>
      </c>
      <c r="B1604" s="207" t="s">
        <v>134</v>
      </c>
      <c r="C1604" s="207" t="s">
        <v>3309</v>
      </c>
      <c r="D1604" s="207" t="s">
        <v>309</v>
      </c>
      <c r="E1604" s="207">
        <f t="shared" si="1"/>
        <v>1</v>
      </c>
    </row>
    <row r="1605">
      <c r="A1605" s="207" t="s">
        <v>3310</v>
      </c>
      <c r="B1605" s="207" t="s">
        <v>134</v>
      </c>
      <c r="C1605" s="207" t="s">
        <v>2303</v>
      </c>
      <c r="D1605" s="207" t="s">
        <v>309</v>
      </c>
      <c r="E1605" s="207">
        <f t="shared" si="1"/>
        <v>1</v>
      </c>
    </row>
    <row r="1606">
      <c r="A1606" s="207" t="s">
        <v>3311</v>
      </c>
      <c r="B1606" s="207" t="s">
        <v>134</v>
      </c>
      <c r="C1606" s="207" t="s">
        <v>3312</v>
      </c>
      <c r="D1606" s="207" t="s">
        <v>653</v>
      </c>
      <c r="E1606" s="207">
        <f t="shared" si="1"/>
        <v>0</v>
      </c>
    </row>
    <row r="1607">
      <c r="A1607" s="207" t="s">
        <v>3313</v>
      </c>
      <c r="B1607" s="207" t="s">
        <v>134</v>
      </c>
      <c r="C1607" s="207" t="s">
        <v>3314</v>
      </c>
      <c r="D1607" s="207" t="s">
        <v>309</v>
      </c>
      <c r="E1607" s="207">
        <f t="shared" si="1"/>
        <v>1</v>
      </c>
    </row>
    <row r="1608">
      <c r="A1608" s="207" t="s">
        <v>3315</v>
      </c>
      <c r="B1608" s="207" t="s">
        <v>134</v>
      </c>
      <c r="C1608" s="207" t="s">
        <v>916</v>
      </c>
      <c r="D1608" s="207" t="s">
        <v>3316</v>
      </c>
      <c r="E1608" s="207">
        <f t="shared" si="1"/>
        <v>0</v>
      </c>
    </row>
    <row r="1609">
      <c r="A1609" s="207" t="s">
        <v>3317</v>
      </c>
      <c r="B1609" s="207" t="s">
        <v>134</v>
      </c>
      <c r="C1609" s="207" t="s">
        <v>3318</v>
      </c>
      <c r="D1609" s="207" t="s">
        <v>309</v>
      </c>
      <c r="E1609" s="207">
        <f t="shared" si="1"/>
        <v>1</v>
      </c>
    </row>
    <row r="1610">
      <c r="A1610" s="207" t="s">
        <v>3319</v>
      </c>
      <c r="B1610" s="207" t="s">
        <v>134</v>
      </c>
      <c r="C1610" s="207" t="s">
        <v>1279</v>
      </c>
      <c r="D1610" s="207" t="s">
        <v>3320</v>
      </c>
      <c r="E1610" s="207">
        <f t="shared" si="1"/>
        <v>0</v>
      </c>
    </row>
    <row r="1611">
      <c r="A1611" s="207" t="s">
        <v>3321</v>
      </c>
      <c r="B1611" s="207" t="s">
        <v>134</v>
      </c>
      <c r="C1611" s="207" t="s">
        <v>3322</v>
      </c>
      <c r="D1611" s="207" t="s">
        <v>2857</v>
      </c>
      <c r="E1611" s="207">
        <f t="shared" si="1"/>
        <v>0</v>
      </c>
    </row>
    <row r="1612">
      <c r="A1612" s="207" t="s">
        <v>3323</v>
      </c>
      <c r="B1612" s="207" t="s">
        <v>134</v>
      </c>
      <c r="C1612" s="207" t="s">
        <v>3324</v>
      </c>
      <c r="D1612" s="207" t="s">
        <v>309</v>
      </c>
      <c r="E1612" s="207">
        <f t="shared" si="1"/>
        <v>1</v>
      </c>
    </row>
    <row r="1613">
      <c r="A1613" s="207" t="s">
        <v>3325</v>
      </c>
      <c r="B1613" s="207" t="s">
        <v>134</v>
      </c>
      <c r="C1613" s="207" t="s">
        <v>3326</v>
      </c>
      <c r="D1613" s="207" t="s">
        <v>309</v>
      </c>
      <c r="E1613" s="207">
        <f t="shared" si="1"/>
        <v>1</v>
      </c>
    </row>
    <row r="1614">
      <c r="A1614" s="207" t="s">
        <v>3327</v>
      </c>
      <c r="B1614" s="207" t="s">
        <v>134</v>
      </c>
      <c r="C1614" s="207" t="s">
        <v>3328</v>
      </c>
      <c r="D1614" s="207" t="s">
        <v>3067</v>
      </c>
      <c r="E1614" s="207">
        <f t="shared" si="1"/>
        <v>0</v>
      </c>
    </row>
    <row r="1615">
      <c r="A1615" s="207" t="s">
        <v>3329</v>
      </c>
      <c r="B1615" s="207" t="s">
        <v>134</v>
      </c>
      <c r="C1615" s="207" t="s">
        <v>1658</v>
      </c>
      <c r="D1615" s="207" t="s">
        <v>3330</v>
      </c>
      <c r="E1615" s="207">
        <f t="shared" si="1"/>
        <v>0</v>
      </c>
    </row>
    <row r="1616">
      <c r="A1616" s="207" t="s">
        <v>3331</v>
      </c>
      <c r="B1616" s="207" t="s">
        <v>134</v>
      </c>
      <c r="C1616" s="207" t="s">
        <v>937</v>
      </c>
      <c r="D1616" s="207" t="s">
        <v>309</v>
      </c>
      <c r="E1616" s="207">
        <f t="shared" si="1"/>
        <v>1</v>
      </c>
    </row>
    <row r="1617">
      <c r="A1617" s="207" t="s">
        <v>3332</v>
      </c>
      <c r="B1617" s="207" t="s">
        <v>134</v>
      </c>
      <c r="C1617" s="207" t="s">
        <v>3333</v>
      </c>
      <c r="D1617" s="207" t="s">
        <v>309</v>
      </c>
      <c r="E1617" s="207">
        <f t="shared" si="1"/>
        <v>1</v>
      </c>
    </row>
    <row r="1618">
      <c r="A1618" s="207" t="s">
        <v>3334</v>
      </c>
      <c r="B1618" s="207" t="s">
        <v>134</v>
      </c>
      <c r="C1618" s="207" t="s">
        <v>3335</v>
      </c>
      <c r="D1618" s="207" t="s">
        <v>309</v>
      </c>
      <c r="E1618" s="207">
        <f t="shared" si="1"/>
        <v>1</v>
      </c>
    </row>
    <row r="1619">
      <c r="A1619" s="207" t="s">
        <v>3336</v>
      </c>
      <c r="B1619" s="207" t="s">
        <v>134</v>
      </c>
      <c r="C1619" s="207" t="s">
        <v>3337</v>
      </c>
      <c r="D1619" s="207" t="s">
        <v>309</v>
      </c>
      <c r="E1619" s="207">
        <f t="shared" si="1"/>
        <v>1</v>
      </c>
    </row>
    <row r="1620">
      <c r="A1620" s="207" t="s">
        <v>3338</v>
      </c>
      <c r="B1620" s="207" t="s">
        <v>134</v>
      </c>
      <c r="C1620" s="207" t="s">
        <v>3339</v>
      </c>
      <c r="D1620" s="207" t="s">
        <v>2388</v>
      </c>
      <c r="E1620" s="207">
        <f t="shared" si="1"/>
        <v>0</v>
      </c>
    </row>
    <row r="1621">
      <c r="A1621" s="207" t="s">
        <v>3340</v>
      </c>
      <c r="B1621" s="207" t="s">
        <v>134</v>
      </c>
      <c r="C1621" s="207" t="s">
        <v>393</v>
      </c>
      <c r="D1621" s="207" t="s">
        <v>1115</v>
      </c>
      <c r="E1621" s="207">
        <f t="shared" si="1"/>
        <v>0</v>
      </c>
    </row>
    <row r="1622">
      <c r="A1622" s="207" t="s">
        <v>3341</v>
      </c>
      <c r="B1622" s="207" t="s">
        <v>134</v>
      </c>
      <c r="C1622" s="207" t="s">
        <v>3342</v>
      </c>
      <c r="D1622" s="207" t="s">
        <v>309</v>
      </c>
      <c r="E1622" s="207">
        <f t="shared" si="1"/>
        <v>1</v>
      </c>
    </row>
    <row r="1623">
      <c r="A1623" s="207" t="s">
        <v>3343</v>
      </c>
      <c r="B1623" s="207" t="s">
        <v>134</v>
      </c>
      <c r="C1623" s="207" t="s">
        <v>776</v>
      </c>
      <c r="D1623" s="207" t="s">
        <v>1193</v>
      </c>
      <c r="E1623" s="207">
        <f t="shared" si="1"/>
        <v>0</v>
      </c>
    </row>
    <row r="1624">
      <c r="A1624" s="207" t="s">
        <v>3344</v>
      </c>
      <c r="B1624" s="207" t="s">
        <v>134</v>
      </c>
      <c r="C1624" s="207" t="s">
        <v>3345</v>
      </c>
      <c r="D1624" s="207" t="s">
        <v>497</v>
      </c>
      <c r="E1624" s="207">
        <f t="shared" si="1"/>
        <v>0</v>
      </c>
    </row>
    <row r="1625">
      <c r="A1625" s="207" t="s">
        <v>3346</v>
      </c>
      <c r="B1625" s="207" t="s">
        <v>134</v>
      </c>
      <c r="C1625" s="207" t="s">
        <v>1136</v>
      </c>
      <c r="D1625" s="207" t="s">
        <v>309</v>
      </c>
      <c r="E1625" s="207">
        <f t="shared" si="1"/>
        <v>1</v>
      </c>
    </row>
    <row r="1626">
      <c r="A1626" s="207" t="s">
        <v>3347</v>
      </c>
      <c r="B1626" s="207" t="s">
        <v>134</v>
      </c>
      <c r="C1626" s="207" t="s">
        <v>659</v>
      </c>
      <c r="D1626" s="207" t="s">
        <v>3348</v>
      </c>
      <c r="E1626" s="207">
        <f t="shared" si="1"/>
        <v>0</v>
      </c>
    </row>
    <row r="1627">
      <c r="A1627" s="207" t="s">
        <v>3349</v>
      </c>
      <c r="B1627" s="207" t="s">
        <v>134</v>
      </c>
      <c r="C1627" s="207" t="s">
        <v>3350</v>
      </c>
      <c r="D1627" s="207" t="s">
        <v>309</v>
      </c>
      <c r="E1627" s="207">
        <f t="shared" si="1"/>
        <v>1</v>
      </c>
    </row>
    <row r="1628">
      <c r="A1628" s="207" t="s">
        <v>3351</v>
      </c>
      <c r="B1628" s="207" t="s">
        <v>134</v>
      </c>
      <c r="C1628" s="207" t="s">
        <v>414</v>
      </c>
      <c r="D1628" s="207" t="s">
        <v>309</v>
      </c>
      <c r="E1628" s="207">
        <f t="shared" si="1"/>
        <v>1</v>
      </c>
    </row>
    <row r="1629">
      <c r="A1629" s="207" t="s">
        <v>3352</v>
      </c>
      <c r="B1629" s="207" t="s">
        <v>134</v>
      </c>
      <c r="C1629" s="207" t="s">
        <v>3353</v>
      </c>
      <c r="D1629" s="207" t="s">
        <v>309</v>
      </c>
      <c r="E1629" s="207">
        <f t="shared" si="1"/>
        <v>1</v>
      </c>
    </row>
    <row r="1630">
      <c r="A1630" s="207" t="s">
        <v>3354</v>
      </c>
      <c r="B1630" s="207" t="s">
        <v>134</v>
      </c>
      <c r="C1630" s="207" t="s">
        <v>970</v>
      </c>
      <c r="D1630" s="207" t="s">
        <v>309</v>
      </c>
      <c r="E1630" s="207">
        <f t="shared" si="1"/>
        <v>1</v>
      </c>
    </row>
    <row r="1631">
      <c r="A1631" s="207" t="s">
        <v>3355</v>
      </c>
      <c r="B1631" s="207" t="s">
        <v>134</v>
      </c>
      <c r="C1631" s="207" t="s">
        <v>3356</v>
      </c>
      <c r="D1631" s="207" t="s">
        <v>432</v>
      </c>
      <c r="E1631" s="207">
        <f t="shared" si="1"/>
        <v>0</v>
      </c>
    </row>
    <row r="1632">
      <c r="A1632" s="207" t="s">
        <v>3357</v>
      </c>
      <c r="B1632" s="207" t="s">
        <v>134</v>
      </c>
      <c r="C1632" s="207" t="s">
        <v>3358</v>
      </c>
      <c r="D1632" s="207" t="s">
        <v>2210</v>
      </c>
      <c r="E1632" s="207">
        <f t="shared" si="1"/>
        <v>0</v>
      </c>
    </row>
    <row r="1633">
      <c r="A1633" s="207" t="s">
        <v>3359</v>
      </c>
      <c r="B1633" s="207" t="s">
        <v>134</v>
      </c>
      <c r="C1633" s="207" t="s">
        <v>985</v>
      </c>
      <c r="D1633" s="207" t="s">
        <v>2659</v>
      </c>
      <c r="E1633" s="207">
        <f t="shared" si="1"/>
        <v>0</v>
      </c>
    </row>
    <row r="1634">
      <c r="A1634" s="207" t="s">
        <v>3360</v>
      </c>
      <c r="B1634" s="207" t="s">
        <v>134</v>
      </c>
      <c r="C1634" s="207" t="s">
        <v>3361</v>
      </c>
      <c r="D1634" s="207" t="s">
        <v>309</v>
      </c>
      <c r="E1634" s="207">
        <f t="shared" si="1"/>
        <v>1</v>
      </c>
    </row>
    <row r="1635">
      <c r="A1635" s="207" t="s">
        <v>3362</v>
      </c>
      <c r="B1635" s="207" t="s">
        <v>134</v>
      </c>
      <c r="C1635" s="207" t="s">
        <v>686</v>
      </c>
      <c r="D1635" s="207" t="s">
        <v>309</v>
      </c>
      <c r="E1635" s="207">
        <f t="shared" si="1"/>
        <v>1</v>
      </c>
    </row>
    <row r="1636">
      <c r="A1636" s="207" t="s">
        <v>3363</v>
      </c>
      <c r="B1636" s="207" t="s">
        <v>134</v>
      </c>
      <c r="C1636" s="207" t="s">
        <v>3364</v>
      </c>
      <c r="D1636" s="207" t="s">
        <v>309</v>
      </c>
      <c r="E1636" s="207">
        <f t="shared" si="1"/>
        <v>1</v>
      </c>
    </row>
    <row r="1637">
      <c r="A1637" s="207" t="s">
        <v>3365</v>
      </c>
      <c r="B1637" s="207" t="s">
        <v>134</v>
      </c>
      <c r="C1637" s="207" t="s">
        <v>3366</v>
      </c>
      <c r="D1637" s="207" t="s">
        <v>309</v>
      </c>
      <c r="E1637" s="207">
        <f t="shared" si="1"/>
        <v>1</v>
      </c>
    </row>
    <row r="1638">
      <c r="A1638" s="207" t="s">
        <v>3367</v>
      </c>
      <c r="B1638" s="207" t="s">
        <v>134</v>
      </c>
      <c r="C1638" s="207" t="s">
        <v>2424</v>
      </c>
      <c r="D1638" s="207" t="s">
        <v>309</v>
      </c>
      <c r="E1638" s="207">
        <f t="shared" si="1"/>
        <v>1</v>
      </c>
    </row>
    <row r="1639">
      <c r="A1639" s="207" t="s">
        <v>3368</v>
      </c>
      <c r="B1639" s="207" t="s">
        <v>134</v>
      </c>
      <c r="C1639" s="207" t="s">
        <v>697</v>
      </c>
      <c r="D1639" s="207" t="s">
        <v>309</v>
      </c>
      <c r="E1639" s="207">
        <f t="shared" si="1"/>
        <v>1</v>
      </c>
    </row>
    <row r="1640">
      <c r="A1640" s="207" t="s">
        <v>3369</v>
      </c>
      <c r="B1640" s="207" t="s">
        <v>134</v>
      </c>
      <c r="C1640" s="207" t="s">
        <v>3370</v>
      </c>
      <c r="D1640" s="207" t="s">
        <v>1766</v>
      </c>
      <c r="E1640" s="207">
        <f t="shared" si="1"/>
        <v>0</v>
      </c>
    </row>
    <row r="1641">
      <c r="A1641" s="207" t="s">
        <v>3371</v>
      </c>
      <c r="B1641" s="207" t="s">
        <v>134</v>
      </c>
      <c r="C1641" s="207" t="s">
        <v>1742</v>
      </c>
      <c r="D1641" s="207" t="s">
        <v>3372</v>
      </c>
      <c r="E1641" s="207">
        <f t="shared" si="1"/>
        <v>0</v>
      </c>
    </row>
    <row r="1642">
      <c r="A1642" s="207" t="s">
        <v>3373</v>
      </c>
      <c r="B1642" s="207" t="s">
        <v>134</v>
      </c>
      <c r="C1642" s="207" t="s">
        <v>3374</v>
      </c>
      <c r="D1642" s="207" t="s">
        <v>309</v>
      </c>
      <c r="E1642" s="207">
        <f t="shared" si="1"/>
        <v>1</v>
      </c>
    </row>
    <row r="1643">
      <c r="A1643" s="207" t="s">
        <v>3375</v>
      </c>
      <c r="B1643" s="207" t="s">
        <v>134</v>
      </c>
      <c r="C1643" s="207" t="s">
        <v>3376</v>
      </c>
      <c r="D1643" s="207" t="s">
        <v>309</v>
      </c>
      <c r="E1643" s="207">
        <f t="shared" si="1"/>
        <v>1</v>
      </c>
    </row>
    <row r="1644">
      <c r="A1644" s="207" t="s">
        <v>3377</v>
      </c>
      <c r="B1644" s="207" t="s">
        <v>134</v>
      </c>
      <c r="C1644" s="207" t="s">
        <v>3378</v>
      </c>
      <c r="D1644" s="207" t="s">
        <v>309</v>
      </c>
      <c r="E1644" s="207">
        <f t="shared" si="1"/>
        <v>1</v>
      </c>
    </row>
    <row r="1645">
      <c r="A1645" s="207" t="s">
        <v>3379</v>
      </c>
      <c r="B1645" s="207" t="s">
        <v>134</v>
      </c>
      <c r="C1645" s="207" t="s">
        <v>2235</v>
      </c>
      <c r="D1645" s="207" t="s">
        <v>309</v>
      </c>
      <c r="E1645" s="207">
        <f t="shared" si="1"/>
        <v>1</v>
      </c>
    </row>
    <row r="1646">
      <c r="A1646" s="207" t="s">
        <v>3380</v>
      </c>
      <c r="B1646" s="207" t="s">
        <v>134</v>
      </c>
      <c r="C1646" s="207" t="s">
        <v>3381</v>
      </c>
      <c r="D1646" s="207" t="s">
        <v>873</v>
      </c>
      <c r="E1646" s="207">
        <f t="shared" si="1"/>
        <v>0</v>
      </c>
    </row>
    <row r="1647">
      <c r="A1647" s="207" t="s">
        <v>3382</v>
      </c>
      <c r="B1647" s="207" t="s">
        <v>134</v>
      </c>
      <c r="C1647" s="207" t="s">
        <v>3383</v>
      </c>
      <c r="D1647" s="207" t="s">
        <v>309</v>
      </c>
      <c r="E1647" s="207">
        <f t="shared" si="1"/>
        <v>1</v>
      </c>
    </row>
    <row r="1648">
      <c r="A1648" s="207" t="s">
        <v>3384</v>
      </c>
      <c r="B1648" s="207" t="s">
        <v>134</v>
      </c>
      <c r="C1648" s="207" t="s">
        <v>3385</v>
      </c>
      <c r="D1648" s="207" t="s">
        <v>309</v>
      </c>
      <c r="E1648" s="207">
        <f t="shared" si="1"/>
        <v>1</v>
      </c>
    </row>
    <row r="1649">
      <c r="A1649" s="207" t="s">
        <v>3386</v>
      </c>
      <c r="B1649" s="207" t="s">
        <v>134</v>
      </c>
      <c r="C1649" s="207" t="s">
        <v>1600</v>
      </c>
      <c r="D1649" s="207" t="s">
        <v>309</v>
      </c>
      <c r="E1649" s="207">
        <f t="shared" si="1"/>
        <v>1</v>
      </c>
    </row>
    <row r="1650">
      <c r="A1650" s="207" t="s">
        <v>3387</v>
      </c>
      <c r="B1650" s="207" t="s">
        <v>134</v>
      </c>
      <c r="C1650" s="207" t="s">
        <v>3388</v>
      </c>
      <c r="D1650" s="207" t="s">
        <v>309</v>
      </c>
      <c r="E1650" s="207">
        <f t="shared" si="1"/>
        <v>1</v>
      </c>
    </row>
    <row r="1651">
      <c r="A1651" s="207" t="s">
        <v>3389</v>
      </c>
      <c r="B1651" s="207" t="s">
        <v>134</v>
      </c>
      <c r="C1651" s="207" t="s">
        <v>3390</v>
      </c>
      <c r="D1651" s="207" t="s">
        <v>309</v>
      </c>
      <c r="E1651" s="207">
        <f t="shared" si="1"/>
        <v>1</v>
      </c>
    </row>
    <row r="1652">
      <c r="A1652" s="207" t="s">
        <v>3391</v>
      </c>
      <c r="B1652" s="207" t="s">
        <v>134</v>
      </c>
      <c r="C1652" s="207" t="s">
        <v>1605</v>
      </c>
      <c r="D1652" s="207" t="s">
        <v>3392</v>
      </c>
      <c r="E1652" s="207">
        <f t="shared" si="1"/>
        <v>0</v>
      </c>
    </row>
    <row r="1653">
      <c r="A1653" s="207" t="s">
        <v>3393</v>
      </c>
      <c r="B1653" s="207" t="s">
        <v>134</v>
      </c>
      <c r="C1653" s="207" t="s">
        <v>3394</v>
      </c>
      <c r="D1653" s="207" t="s">
        <v>309</v>
      </c>
      <c r="E1653" s="207">
        <f t="shared" si="1"/>
        <v>1</v>
      </c>
    </row>
    <row r="1654">
      <c r="A1654" s="207" t="s">
        <v>3395</v>
      </c>
      <c r="B1654" s="207" t="s">
        <v>134</v>
      </c>
      <c r="C1654" s="207" t="s">
        <v>3396</v>
      </c>
      <c r="D1654" s="207" t="s">
        <v>309</v>
      </c>
      <c r="E1654" s="207">
        <f t="shared" si="1"/>
        <v>1</v>
      </c>
    </row>
    <row r="1655">
      <c r="A1655" s="207" t="s">
        <v>3397</v>
      </c>
      <c r="B1655" s="207" t="s">
        <v>134</v>
      </c>
      <c r="C1655" s="207" t="s">
        <v>3398</v>
      </c>
      <c r="D1655" s="207" t="s">
        <v>1743</v>
      </c>
      <c r="E1655" s="207">
        <f t="shared" si="1"/>
        <v>0</v>
      </c>
    </row>
    <row r="1656">
      <c r="A1656" s="207" t="s">
        <v>3399</v>
      </c>
      <c r="B1656" s="207" t="s">
        <v>136</v>
      </c>
      <c r="C1656" s="207" t="s">
        <v>883</v>
      </c>
      <c r="D1656" s="207" t="s">
        <v>1264</v>
      </c>
      <c r="E1656" s="207">
        <f t="shared" si="1"/>
        <v>0</v>
      </c>
    </row>
    <row r="1657">
      <c r="A1657" s="207" t="s">
        <v>3400</v>
      </c>
      <c r="B1657" s="207" t="s">
        <v>136</v>
      </c>
      <c r="C1657" s="207" t="s">
        <v>3401</v>
      </c>
      <c r="D1657" s="207" t="s">
        <v>309</v>
      </c>
      <c r="E1657" s="207">
        <f t="shared" si="1"/>
        <v>1</v>
      </c>
    </row>
    <row r="1658">
      <c r="A1658" s="207" t="s">
        <v>3402</v>
      </c>
      <c r="B1658" s="207" t="s">
        <v>136</v>
      </c>
      <c r="C1658" s="207" t="s">
        <v>3403</v>
      </c>
      <c r="D1658" s="207" t="s">
        <v>309</v>
      </c>
      <c r="E1658" s="207">
        <f t="shared" si="1"/>
        <v>1</v>
      </c>
    </row>
    <row r="1659">
      <c r="A1659" s="207" t="s">
        <v>3404</v>
      </c>
      <c r="B1659" s="207" t="s">
        <v>136</v>
      </c>
      <c r="C1659" s="207" t="s">
        <v>3405</v>
      </c>
      <c r="D1659" s="207" t="s">
        <v>309</v>
      </c>
      <c r="E1659" s="207">
        <f t="shared" si="1"/>
        <v>1</v>
      </c>
    </row>
    <row r="1660">
      <c r="A1660" s="207" t="s">
        <v>3406</v>
      </c>
      <c r="B1660" s="207" t="s">
        <v>136</v>
      </c>
      <c r="C1660" s="207" t="s">
        <v>1536</v>
      </c>
      <c r="D1660" s="207" t="s">
        <v>309</v>
      </c>
      <c r="E1660" s="207">
        <f t="shared" si="1"/>
        <v>1</v>
      </c>
    </row>
    <row r="1661">
      <c r="A1661" s="207" t="s">
        <v>3407</v>
      </c>
      <c r="B1661" s="207" t="s">
        <v>136</v>
      </c>
      <c r="C1661" s="207" t="s">
        <v>589</v>
      </c>
      <c r="D1661" s="207" t="s">
        <v>309</v>
      </c>
      <c r="E1661" s="207">
        <f t="shared" si="1"/>
        <v>1</v>
      </c>
    </row>
    <row r="1662">
      <c r="A1662" s="207" t="s">
        <v>3408</v>
      </c>
      <c r="B1662" s="207" t="s">
        <v>136</v>
      </c>
      <c r="C1662" s="207" t="s">
        <v>3409</v>
      </c>
      <c r="D1662" s="207" t="s">
        <v>309</v>
      </c>
      <c r="E1662" s="207">
        <f t="shared" si="1"/>
        <v>1</v>
      </c>
    </row>
    <row r="1663">
      <c r="A1663" s="207" t="s">
        <v>3410</v>
      </c>
      <c r="B1663" s="207" t="s">
        <v>136</v>
      </c>
      <c r="C1663" s="207" t="s">
        <v>2279</v>
      </c>
      <c r="D1663" s="207" t="s">
        <v>309</v>
      </c>
      <c r="E1663" s="207">
        <f t="shared" si="1"/>
        <v>1</v>
      </c>
    </row>
    <row r="1664">
      <c r="A1664" s="207" t="s">
        <v>3411</v>
      </c>
      <c r="B1664" s="207" t="s">
        <v>136</v>
      </c>
      <c r="C1664" s="207" t="s">
        <v>1615</v>
      </c>
      <c r="D1664" s="207" t="s">
        <v>309</v>
      </c>
      <c r="E1664" s="207">
        <f t="shared" si="1"/>
        <v>1</v>
      </c>
    </row>
    <row r="1665">
      <c r="A1665" s="207" t="s">
        <v>3412</v>
      </c>
      <c r="B1665" s="207" t="s">
        <v>136</v>
      </c>
      <c r="C1665" s="207" t="s">
        <v>3413</v>
      </c>
      <c r="D1665" s="207" t="s">
        <v>819</v>
      </c>
      <c r="E1665" s="207">
        <f t="shared" si="1"/>
        <v>0</v>
      </c>
    </row>
    <row r="1666">
      <c r="A1666" s="207" t="s">
        <v>3414</v>
      </c>
      <c r="B1666" s="207" t="s">
        <v>136</v>
      </c>
      <c r="C1666" s="207" t="s">
        <v>3415</v>
      </c>
      <c r="D1666" s="207" t="s">
        <v>309</v>
      </c>
      <c r="E1666" s="207">
        <f t="shared" si="1"/>
        <v>1</v>
      </c>
    </row>
    <row r="1667">
      <c r="A1667" s="207" t="s">
        <v>3416</v>
      </c>
      <c r="B1667" s="207" t="s">
        <v>136</v>
      </c>
      <c r="C1667" s="207" t="s">
        <v>318</v>
      </c>
      <c r="D1667" s="207" t="s">
        <v>309</v>
      </c>
      <c r="E1667" s="207">
        <f t="shared" si="1"/>
        <v>1</v>
      </c>
    </row>
    <row r="1668">
      <c r="A1668" s="207" t="s">
        <v>3417</v>
      </c>
      <c r="B1668" s="207" t="s">
        <v>136</v>
      </c>
      <c r="C1668" s="207" t="s">
        <v>1622</v>
      </c>
      <c r="D1668" s="207" t="s">
        <v>1141</v>
      </c>
      <c r="E1668" s="207">
        <f t="shared" si="1"/>
        <v>0</v>
      </c>
    </row>
    <row r="1669">
      <c r="A1669" s="207" t="s">
        <v>3418</v>
      </c>
      <c r="B1669" s="207" t="s">
        <v>136</v>
      </c>
      <c r="C1669" s="207" t="s">
        <v>1956</v>
      </c>
      <c r="D1669" s="207" t="s">
        <v>309</v>
      </c>
      <c r="E1669" s="207">
        <f t="shared" si="1"/>
        <v>1</v>
      </c>
    </row>
    <row r="1670">
      <c r="A1670" s="207" t="s">
        <v>3419</v>
      </c>
      <c r="B1670" s="207" t="s">
        <v>136</v>
      </c>
      <c r="C1670" s="207" t="s">
        <v>2097</v>
      </c>
      <c r="D1670" s="207" t="s">
        <v>309</v>
      </c>
      <c r="E1670" s="207">
        <f t="shared" si="1"/>
        <v>1</v>
      </c>
    </row>
    <row r="1671">
      <c r="A1671" s="207" t="s">
        <v>3420</v>
      </c>
      <c r="B1671" s="207" t="s">
        <v>136</v>
      </c>
      <c r="C1671" s="207" t="s">
        <v>3421</v>
      </c>
      <c r="D1671" s="207" t="s">
        <v>309</v>
      </c>
      <c r="E1671" s="207">
        <f t="shared" si="1"/>
        <v>1</v>
      </c>
    </row>
    <row r="1672">
      <c r="A1672" s="207" t="s">
        <v>3422</v>
      </c>
      <c r="B1672" s="207" t="s">
        <v>136</v>
      </c>
      <c r="C1672" s="207" t="s">
        <v>906</v>
      </c>
      <c r="D1672" s="207" t="s">
        <v>309</v>
      </c>
      <c r="E1672" s="207">
        <f t="shared" si="1"/>
        <v>1</v>
      </c>
    </row>
    <row r="1673">
      <c r="A1673" s="207" t="s">
        <v>3423</v>
      </c>
      <c r="B1673" s="207" t="s">
        <v>136</v>
      </c>
      <c r="C1673" s="207" t="s">
        <v>334</v>
      </c>
      <c r="D1673" s="207" t="s">
        <v>309</v>
      </c>
      <c r="E1673" s="207">
        <f t="shared" si="1"/>
        <v>1</v>
      </c>
    </row>
    <row r="1674">
      <c r="A1674" s="207" t="s">
        <v>3424</v>
      </c>
      <c r="B1674" s="207" t="s">
        <v>136</v>
      </c>
      <c r="C1674" s="207" t="s">
        <v>3425</v>
      </c>
      <c r="D1674" s="207" t="s">
        <v>309</v>
      </c>
      <c r="E1674" s="207">
        <f t="shared" si="1"/>
        <v>1</v>
      </c>
    </row>
    <row r="1675">
      <c r="A1675" s="207" t="s">
        <v>3426</v>
      </c>
      <c r="B1675" s="207" t="s">
        <v>136</v>
      </c>
      <c r="C1675" s="207" t="s">
        <v>3427</v>
      </c>
      <c r="D1675" s="207" t="s">
        <v>309</v>
      </c>
      <c r="E1675" s="207">
        <f t="shared" si="1"/>
        <v>1</v>
      </c>
    </row>
    <row r="1676">
      <c r="A1676" s="207" t="s">
        <v>3428</v>
      </c>
      <c r="B1676" s="207" t="s">
        <v>136</v>
      </c>
      <c r="C1676" s="207" t="s">
        <v>916</v>
      </c>
      <c r="D1676" s="207" t="s">
        <v>309</v>
      </c>
      <c r="E1676" s="207">
        <f t="shared" si="1"/>
        <v>1</v>
      </c>
    </row>
    <row r="1677">
      <c r="A1677" s="207" t="s">
        <v>3429</v>
      </c>
      <c r="B1677" s="207" t="s">
        <v>136</v>
      </c>
      <c r="C1677" s="207" t="s">
        <v>2884</v>
      </c>
      <c r="D1677" s="207" t="s">
        <v>309</v>
      </c>
      <c r="E1677" s="207">
        <f t="shared" si="1"/>
        <v>1</v>
      </c>
    </row>
    <row r="1678">
      <c r="A1678" s="207" t="s">
        <v>3430</v>
      </c>
      <c r="B1678" s="207" t="s">
        <v>136</v>
      </c>
      <c r="C1678" s="207" t="s">
        <v>3431</v>
      </c>
      <c r="D1678" s="207" t="s">
        <v>309</v>
      </c>
      <c r="E1678" s="207">
        <f t="shared" si="1"/>
        <v>1</v>
      </c>
    </row>
    <row r="1679">
      <c r="A1679" s="207" t="s">
        <v>3432</v>
      </c>
      <c r="B1679" s="207" t="s">
        <v>136</v>
      </c>
      <c r="C1679" s="207" t="s">
        <v>1279</v>
      </c>
      <c r="D1679" s="207" t="s">
        <v>309</v>
      </c>
      <c r="E1679" s="207">
        <f t="shared" si="1"/>
        <v>1</v>
      </c>
    </row>
    <row r="1680">
      <c r="A1680" s="207" t="s">
        <v>3433</v>
      </c>
      <c r="B1680" s="207" t="s">
        <v>136</v>
      </c>
      <c r="C1680" s="207" t="s">
        <v>3434</v>
      </c>
      <c r="D1680" s="207" t="s">
        <v>309</v>
      </c>
      <c r="E1680" s="207">
        <f t="shared" si="1"/>
        <v>1</v>
      </c>
    </row>
    <row r="1681">
      <c r="A1681" s="207" t="s">
        <v>3435</v>
      </c>
      <c r="B1681" s="207" t="s">
        <v>136</v>
      </c>
      <c r="C1681" s="207" t="s">
        <v>3436</v>
      </c>
      <c r="D1681" s="207" t="s">
        <v>309</v>
      </c>
      <c r="E1681" s="207">
        <f t="shared" si="1"/>
        <v>1</v>
      </c>
    </row>
    <row r="1682">
      <c r="A1682" s="207" t="s">
        <v>3437</v>
      </c>
      <c r="B1682" s="207" t="s">
        <v>136</v>
      </c>
      <c r="C1682" s="207" t="s">
        <v>1286</v>
      </c>
      <c r="D1682" s="207" t="s">
        <v>399</v>
      </c>
      <c r="E1682" s="207">
        <f t="shared" si="1"/>
        <v>0</v>
      </c>
    </row>
    <row r="1683">
      <c r="A1683" s="207" t="s">
        <v>3438</v>
      </c>
      <c r="B1683" s="207" t="s">
        <v>136</v>
      </c>
      <c r="C1683" s="207" t="s">
        <v>925</v>
      </c>
      <c r="D1683" s="207" t="s">
        <v>700</v>
      </c>
      <c r="E1683" s="207">
        <f t="shared" si="1"/>
        <v>0</v>
      </c>
    </row>
    <row r="1684">
      <c r="A1684" s="207" t="s">
        <v>3439</v>
      </c>
      <c r="B1684" s="207" t="s">
        <v>136</v>
      </c>
      <c r="C1684" s="207" t="s">
        <v>3440</v>
      </c>
      <c r="D1684" s="207" t="s">
        <v>309</v>
      </c>
      <c r="E1684" s="207">
        <f t="shared" si="1"/>
        <v>1</v>
      </c>
    </row>
    <row r="1685">
      <c r="A1685" s="207" t="s">
        <v>3441</v>
      </c>
      <c r="B1685" s="207" t="s">
        <v>136</v>
      </c>
      <c r="C1685" s="207" t="s">
        <v>2890</v>
      </c>
      <c r="D1685" s="207" t="s">
        <v>309</v>
      </c>
      <c r="E1685" s="207">
        <f t="shared" si="1"/>
        <v>1</v>
      </c>
    </row>
    <row r="1686">
      <c r="A1686" s="207" t="s">
        <v>3442</v>
      </c>
      <c r="B1686" s="207" t="s">
        <v>136</v>
      </c>
      <c r="C1686" s="207" t="s">
        <v>377</v>
      </c>
      <c r="D1686" s="207" t="s">
        <v>309</v>
      </c>
      <c r="E1686" s="207">
        <f t="shared" si="1"/>
        <v>1</v>
      </c>
    </row>
    <row r="1687">
      <c r="A1687" s="207" t="s">
        <v>3443</v>
      </c>
      <c r="B1687" s="207" t="s">
        <v>136</v>
      </c>
      <c r="C1687" s="207" t="s">
        <v>3444</v>
      </c>
      <c r="D1687" s="207" t="s">
        <v>309</v>
      </c>
      <c r="E1687" s="207">
        <f t="shared" si="1"/>
        <v>1</v>
      </c>
    </row>
    <row r="1688">
      <c r="A1688" s="207" t="s">
        <v>3445</v>
      </c>
      <c r="B1688" s="207" t="s">
        <v>136</v>
      </c>
      <c r="C1688" s="207" t="s">
        <v>3446</v>
      </c>
      <c r="D1688" s="207" t="s">
        <v>309</v>
      </c>
      <c r="E1688" s="207">
        <f t="shared" si="1"/>
        <v>1</v>
      </c>
    </row>
    <row r="1689">
      <c r="A1689" s="207" t="s">
        <v>3447</v>
      </c>
      <c r="B1689" s="207" t="s">
        <v>136</v>
      </c>
      <c r="C1689" s="207" t="s">
        <v>3448</v>
      </c>
      <c r="D1689" s="207" t="s">
        <v>3449</v>
      </c>
      <c r="E1689" s="207">
        <f t="shared" si="1"/>
        <v>0</v>
      </c>
    </row>
    <row r="1690">
      <c r="A1690" s="207" t="s">
        <v>3450</v>
      </c>
      <c r="B1690" s="207" t="s">
        <v>136</v>
      </c>
      <c r="C1690" s="207" t="s">
        <v>3451</v>
      </c>
      <c r="D1690" s="207" t="s">
        <v>309</v>
      </c>
      <c r="E1690" s="207">
        <f t="shared" si="1"/>
        <v>1</v>
      </c>
    </row>
    <row r="1691">
      <c r="A1691" s="207" t="s">
        <v>3452</v>
      </c>
      <c r="B1691" s="207" t="s">
        <v>136</v>
      </c>
      <c r="C1691" s="207" t="s">
        <v>937</v>
      </c>
      <c r="D1691" s="207" t="s">
        <v>309</v>
      </c>
      <c r="E1691" s="207">
        <f t="shared" si="1"/>
        <v>1</v>
      </c>
    </row>
    <row r="1692">
      <c r="A1692" s="207" t="s">
        <v>3453</v>
      </c>
      <c r="B1692" s="207" t="s">
        <v>136</v>
      </c>
      <c r="C1692" s="207" t="s">
        <v>3454</v>
      </c>
      <c r="D1692" s="207" t="s">
        <v>309</v>
      </c>
      <c r="E1692" s="207">
        <f t="shared" si="1"/>
        <v>1</v>
      </c>
    </row>
    <row r="1693">
      <c r="A1693" s="207" t="s">
        <v>3455</v>
      </c>
      <c r="B1693" s="207" t="s">
        <v>136</v>
      </c>
      <c r="C1693" s="207" t="s">
        <v>632</v>
      </c>
      <c r="D1693" s="207" t="s">
        <v>309</v>
      </c>
      <c r="E1693" s="207">
        <f t="shared" si="1"/>
        <v>1</v>
      </c>
    </row>
    <row r="1694">
      <c r="A1694" s="207" t="s">
        <v>3456</v>
      </c>
      <c r="B1694" s="207" t="s">
        <v>136</v>
      </c>
      <c r="C1694" s="207" t="s">
        <v>2141</v>
      </c>
      <c r="D1694" s="207" t="s">
        <v>309</v>
      </c>
      <c r="E1694" s="207">
        <f t="shared" si="1"/>
        <v>1</v>
      </c>
    </row>
    <row r="1695">
      <c r="A1695" s="207" t="s">
        <v>3457</v>
      </c>
      <c r="B1695" s="207" t="s">
        <v>136</v>
      </c>
      <c r="C1695" s="207" t="s">
        <v>1339</v>
      </c>
      <c r="D1695" s="207" t="s">
        <v>399</v>
      </c>
      <c r="E1695" s="207">
        <f t="shared" si="1"/>
        <v>0</v>
      </c>
    </row>
    <row r="1696">
      <c r="A1696" s="207" t="s">
        <v>3458</v>
      </c>
      <c r="B1696" s="207" t="s">
        <v>136</v>
      </c>
      <c r="C1696" s="207" t="s">
        <v>1105</v>
      </c>
      <c r="D1696" s="207" t="s">
        <v>309</v>
      </c>
      <c r="E1696" s="207">
        <f t="shared" si="1"/>
        <v>1</v>
      </c>
    </row>
    <row r="1697">
      <c r="A1697" s="207" t="s">
        <v>3459</v>
      </c>
      <c r="B1697" s="207" t="s">
        <v>136</v>
      </c>
      <c r="C1697" s="207" t="s">
        <v>2343</v>
      </c>
      <c r="D1697" s="207" t="s">
        <v>309</v>
      </c>
      <c r="E1697" s="207">
        <f t="shared" si="1"/>
        <v>1</v>
      </c>
    </row>
    <row r="1698">
      <c r="A1698" s="207" t="s">
        <v>3460</v>
      </c>
      <c r="B1698" s="207" t="s">
        <v>136</v>
      </c>
      <c r="C1698" s="207" t="s">
        <v>3461</v>
      </c>
      <c r="D1698" s="207" t="s">
        <v>309</v>
      </c>
      <c r="E1698" s="207">
        <f t="shared" si="1"/>
        <v>1</v>
      </c>
    </row>
    <row r="1699">
      <c r="A1699" s="207" t="s">
        <v>3462</v>
      </c>
      <c r="B1699" s="207" t="s">
        <v>136</v>
      </c>
      <c r="C1699" s="207" t="s">
        <v>3463</v>
      </c>
      <c r="D1699" s="207" t="s">
        <v>309</v>
      </c>
      <c r="E1699" s="207">
        <f t="shared" si="1"/>
        <v>1</v>
      </c>
    </row>
    <row r="1700">
      <c r="A1700" s="207" t="s">
        <v>3464</v>
      </c>
      <c r="B1700" s="207" t="s">
        <v>136</v>
      </c>
      <c r="C1700" s="207" t="s">
        <v>3199</v>
      </c>
      <c r="D1700" s="207" t="s">
        <v>3465</v>
      </c>
      <c r="E1700" s="207">
        <f t="shared" si="1"/>
        <v>0</v>
      </c>
    </row>
    <row r="1701">
      <c r="A1701" s="207" t="s">
        <v>3466</v>
      </c>
      <c r="B1701" s="207" t="s">
        <v>136</v>
      </c>
      <c r="C1701" s="207" t="s">
        <v>3467</v>
      </c>
      <c r="D1701" s="207" t="s">
        <v>309</v>
      </c>
      <c r="E1701" s="207">
        <f t="shared" si="1"/>
        <v>1</v>
      </c>
    </row>
    <row r="1702">
      <c r="A1702" s="207" t="s">
        <v>3468</v>
      </c>
      <c r="B1702" s="207" t="s">
        <v>136</v>
      </c>
      <c r="C1702" s="207" t="s">
        <v>641</v>
      </c>
      <c r="D1702" s="207" t="s">
        <v>309</v>
      </c>
      <c r="E1702" s="207">
        <f t="shared" si="1"/>
        <v>1</v>
      </c>
    </row>
    <row r="1703">
      <c r="A1703" s="207" t="s">
        <v>3469</v>
      </c>
      <c r="B1703" s="207" t="s">
        <v>136</v>
      </c>
      <c r="C1703" s="207" t="s">
        <v>393</v>
      </c>
      <c r="D1703" s="207" t="s">
        <v>309</v>
      </c>
      <c r="E1703" s="207">
        <f t="shared" si="1"/>
        <v>1</v>
      </c>
    </row>
    <row r="1704">
      <c r="A1704" s="207" t="s">
        <v>3470</v>
      </c>
      <c r="B1704" s="207" t="s">
        <v>136</v>
      </c>
      <c r="C1704" s="207" t="s">
        <v>652</v>
      </c>
      <c r="D1704" s="207" t="s">
        <v>309</v>
      </c>
      <c r="E1704" s="207">
        <f t="shared" si="1"/>
        <v>1</v>
      </c>
    </row>
    <row r="1705">
      <c r="A1705" s="207" t="s">
        <v>3471</v>
      </c>
      <c r="B1705" s="207" t="s">
        <v>136</v>
      </c>
      <c r="C1705" s="207" t="s">
        <v>3472</v>
      </c>
      <c r="D1705" s="207" t="s">
        <v>309</v>
      </c>
      <c r="E1705" s="207">
        <f t="shared" si="1"/>
        <v>1</v>
      </c>
    </row>
    <row r="1706">
      <c r="A1706" s="207" t="s">
        <v>3473</v>
      </c>
      <c r="B1706" s="207" t="s">
        <v>136</v>
      </c>
      <c r="C1706" s="207" t="s">
        <v>3474</v>
      </c>
      <c r="D1706" s="207" t="s">
        <v>309</v>
      </c>
      <c r="E1706" s="207">
        <f t="shared" si="1"/>
        <v>1</v>
      </c>
    </row>
    <row r="1707">
      <c r="A1707" s="207" t="s">
        <v>3475</v>
      </c>
      <c r="B1707" s="207" t="s">
        <v>136</v>
      </c>
      <c r="C1707" s="207" t="s">
        <v>3476</v>
      </c>
      <c r="D1707" s="207" t="s">
        <v>309</v>
      </c>
      <c r="E1707" s="207">
        <f t="shared" si="1"/>
        <v>1</v>
      </c>
    </row>
    <row r="1708">
      <c r="A1708" s="207" t="s">
        <v>3477</v>
      </c>
      <c r="B1708" s="207" t="s">
        <v>136</v>
      </c>
      <c r="C1708" s="207" t="s">
        <v>3478</v>
      </c>
      <c r="D1708" s="207" t="s">
        <v>309</v>
      </c>
      <c r="E1708" s="207">
        <f t="shared" si="1"/>
        <v>1</v>
      </c>
    </row>
    <row r="1709">
      <c r="A1709" s="207" t="s">
        <v>3479</v>
      </c>
      <c r="B1709" s="207" t="s">
        <v>136</v>
      </c>
      <c r="C1709" s="207" t="s">
        <v>1690</v>
      </c>
      <c r="D1709" s="207" t="s">
        <v>309</v>
      </c>
      <c r="E1709" s="207">
        <f t="shared" si="1"/>
        <v>1</v>
      </c>
    </row>
    <row r="1710">
      <c r="A1710" s="207" t="s">
        <v>3480</v>
      </c>
      <c r="B1710" s="207" t="s">
        <v>136</v>
      </c>
      <c r="C1710" s="207" t="s">
        <v>3481</v>
      </c>
      <c r="D1710" s="207" t="s">
        <v>793</v>
      </c>
      <c r="E1710" s="207">
        <f t="shared" si="1"/>
        <v>0</v>
      </c>
    </row>
    <row r="1711">
      <c r="A1711" s="207" t="s">
        <v>3482</v>
      </c>
      <c r="B1711" s="207" t="s">
        <v>136</v>
      </c>
      <c r="C1711" s="207" t="s">
        <v>659</v>
      </c>
      <c r="D1711" s="207" t="s">
        <v>587</v>
      </c>
      <c r="E1711" s="207">
        <f t="shared" si="1"/>
        <v>0</v>
      </c>
    </row>
    <row r="1712">
      <c r="A1712" s="207" t="s">
        <v>3483</v>
      </c>
      <c r="B1712" s="207" t="s">
        <v>136</v>
      </c>
      <c r="C1712" s="207" t="s">
        <v>663</v>
      </c>
      <c r="D1712" s="207" t="s">
        <v>309</v>
      </c>
      <c r="E1712" s="207">
        <f t="shared" si="1"/>
        <v>1</v>
      </c>
    </row>
    <row r="1713">
      <c r="A1713" s="207" t="s">
        <v>3484</v>
      </c>
      <c r="B1713" s="207" t="s">
        <v>136</v>
      </c>
      <c r="C1713" s="207" t="s">
        <v>3485</v>
      </c>
      <c r="D1713" s="207" t="s">
        <v>309</v>
      </c>
      <c r="E1713" s="207">
        <f t="shared" si="1"/>
        <v>1</v>
      </c>
    </row>
    <row r="1714">
      <c r="A1714" s="207" t="s">
        <v>3486</v>
      </c>
      <c r="B1714" s="207" t="s">
        <v>136</v>
      </c>
      <c r="C1714" s="207" t="s">
        <v>2176</v>
      </c>
      <c r="D1714" s="207" t="s">
        <v>309</v>
      </c>
      <c r="E1714" s="207">
        <f t="shared" si="1"/>
        <v>1</v>
      </c>
    </row>
    <row r="1715">
      <c r="A1715" s="207" t="s">
        <v>3487</v>
      </c>
      <c r="B1715" s="207" t="s">
        <v>136</v>
      </c>
      <c r="C1715" s="207" t="s">
        <v>414</v>
      </c>
      <c r="D1715" s="207" t="s">
        <v>1089</v>
      </c>
      <c r="E1715" s="207">
        <f t="shared" si="1"/>
        <v>0</v>
      </c>
    </row>
    <row r="1716">
      <c r="A1716" s="207" t="s">
        <v>3488</v>
      </c>
      <c r="B1716" s="207" t="s">
        <v>136</v>
      </c>
      <c r="C1716" s="207" t="s">
        <v>3489</v>
      </c>
      <c r="D1716" s="207" t="s">
        <v>309</v>
      </c>
      <c r="E1716" s="207">
        <f t="shared" si="1"/>
        <v>1</v>
      </c>
    </row>
    <row r="1717">
      <c r="A1717" s="207" t="s">
        <v>3490</v>
      </c>
      <c r="B1717" s="207" t="s">
        <v>136</v>
      </c>
      <c r="C1717" s="207" t="s">
        <v>3491</v>
      </c>
      <c r="D1717" s="207" t="s">
        <v>309</v>
      </c>
      <c r="E1717" s="207">
        <f t="shared" si="1"/>
        <v>1</v>
      </c>
    </row>
    <row r="1718">
      <c r="A1718" s="207" t="s">
        <v>3492</v>
      </c>
      <c r="B1718" s="207" t="s">
        <v>136</v>
      </c>
      <c r="C1718" s="207" t="s">
        <v>3493</v>
      </c>
      <c r="D1718" s="207" t="s">
        <v>309</v>
      </c>
      <c r="E1718" s="207">
        <f t="shared" si="1"/>
        <v>1</v>
      </c>
    </row>
    <row r="1719">
      <c r="A1719" s="207" t="s">
        <v>3494</v>
      </c>
      <c r="B1719" s="207" t="s">
        <v>136</v>
      </c>
      <c r="C1719" s="207" t="s">
        <v>2190</v>
      </c>
      <c r="D1719" s="207" t="s">
        <v>309</v>
      </c>
      <c r="E1719" s="207">
        <f t="shared" si="1"/>
        <v>1</v>
      </c>
    </row>
    <row r="1720">
      <c r="A1720" s="207" t="s">
        <v>3495</v>
      </c>
      <c r="B1720" s="207" t="s">
        <v>136</v>
      </c>
      <c r="C1720" s="207" t="s">
        <v>3496</v>
      </c>
      <c r="D1720" s="207" t="s">
        <v>309</v>
      </c>
      <c r="E1720" s="207">
        <f t="shared" si="1"/>
        <v>1</v>
      </c>
    </row>
    <row r="1721">
      <c r="A1721" s="207" t="s">
        <v>3497</v>
      </c>
      <c r="B1721" s="207" t="s">
        <v>136</v>
      </c>
      <c r="C1721" s="207" t="s">
        <v>3498</v>
      </c>
      <c r="D1721" s="207" t="s">
        <v>309</v>
      </c>
      <c r="E1721" s="207">
        <f t="shared" si="1"/>
        <v>1</v>
      </c>
    </row>
    <row r="1722">
      <c r="A1722" s="207" t="s">
        <v>3499</v>
      </c>
      <c r="B1722" s="207" t="s">
        <v>136</v>
      </c>
      <c r="C1722" s="207" t="s">
        <v>2204</v>
      </c>
      <c r="D1722" s="207" t="s">
        <v>309</v>
      </c>
      <c r="E1722" s="207">
        <f t="shared" si="1"/>
        <v>1</v>
      </c>
    </row>
    <row r="1723">
      <c r="A1723" s="207" t="s">
        <v>3500</v>
      </c>
      <c r="B1723" s="207" t="s">
        <v>136</v>
      </c>
      <c r="C1723" s="207" t="s">
        <v>3501</v>
      </c>
      <c r="D1723" s="207" t="s">
        <v>309</v>
      </c>
      <c r="E1723" s="207">
        <f t="shared" si="1"/>
        <v>1</v>
      </c>
    </row>
    <row r="1724">
      <c r="A1724" s="207" t="s">
        <v>3502</v>
      </c>
      <c r="B1724" s="207" t="s">
        <v>136</v>
      </c>
      <c r="C1724" s="207" t="s">
        <v>3249</v>
      </c>
      <c r="D1724" s="207" t="s">
        <v>309</v>
      </c>
      <c r="E1724" s="207">
        <f t="shared" si="1"/>
        <v>1</v>
      </c>
    </row>
    <row r="1725">
      <c r="A1725" s="207" t="s">
        <v>3503</v>
      </c>
      <c r="B1725" s="207" t="s">
        <v>136</v>
      </c>
      <c r="C1725" s="207" t="s">
        <v>1419</v>
      </c>
      <c r="D1725" s="207" t="s">
        <v>309</v>
      </c>
      <c r="E1725" s="207">
        <f t="shared" si="1"/>
        <v>1</v>
      </c>
    </row>
    <row r="1726">
      <c r="A1726" s="207" t="s">
        <v>3504</v>
      </c>
      <c r="B1726" s="207" t="s">
        <v>136</v>
      </c>
      <c r="C1726" s="207" t="s">
        <v>3252</v>
      </c>
      <c r="D1726" s="207" t="s">
        <v>704</v>
      </c>
      <c r="E1726" s="207">
        <f t="shared" si="1"/>
        <v>0</v>
      </c>
    </row>
    <row r="1727">
      <c r="A1727" s="207" t="s">
        <v>3505</v>
      </c>
      <c r="B1727" s="207" t="s">
        <v>136</v>
      </c>
      <c r="C1727" s="207" t="s">
        <v>691</v>
      </c>
      <c r="D1727" s="207" t="s">
        <v>309</v>
      </c>
      <c r="E1727" s="207">
        <f t="shared" si="1"/>
        <v>1</v>
      </c>
    </row>
    <row r="1728">
      <c r="A1728" s="207" t="s">
        <v>3506</v>
      </c>
      <c r="B1728" s="207" t="s">
        <v>136</v>
      </c>
      <c r="C1728" s="207" t="s">
        <v>3507</v>
      </c>
      <c r="D1728" s="207" t="s">
        <v>309</v>
      </c>
      <c r="E1728" s="207">
        <f t="shared" si="1"/>
        <v>1</v>
      </c>
    </row>
    <row r="1729">
      <c r="A1729" s="207" t="s">
        <v>3508</v>
      </c>
      <c r="B1729" s="207" t="s">
        <v>136</v>
      </c>
      <c r="C1729" s="207" t="s">
        <v>3509</v>
      </c>
      <c r="D1729" s="207" t="s">
        <v>309</v>
      </c>
      <c r="E1729" s="207">
        <f t="shared" si="1"/>
        <v>1</v>
      </c>
    </row>
    <row r="1730">
      <c r="A1730" s="207" t="s">
        <v>3510</v>
      </c>
      <c r="B1730" s="207" t="s">
        <v>136</v>
      </c>
      <c r="C1730" s="207" t="s">
        <v>2972</v>
      </c>
      <c r="D1730" s="207" t="s">
        <v>309</v>
      </c>
      <c r="E1730" s="207">
        <f t="shared" si="1"/>
        <v>1</v>
      </c>
    </row>
    <row r="1731">
      <c r="A1731" s="207" t="s">
        <v>3511</v>
      </c>
      <c r="B1731" s="207" t="s">
        <v>136</v>
      </c>
      <c r="C1731" s="207" t="s">
        <v>706</v>
      </c>
      <c r="D1731" s="207" t="s">
        <v>309</v>
      </c>
      <c r="E1731" s="207">
        <f t="shared" si="1"/>
        <v>1</v>
      </c>
    </row>
    <row r="1732">
      <c r="A1732" s="207" t="s">
        <v>3512</v>
      </c>
      <c r="B1732" s="207" t="s">
        <v>136</v>
      </c>
      <c r="C1732" s="207" t="s">
        <v>3513</v>
      </c>
      <c r="D1732" s="207" t="s">
        <v>855</v>
      </c>
      <c r="E1732" s="207">
        <f t="shared" si="1"/>
        <v>0</v>
      </c>
    </row>
    <row r="1733">
      <c r="A1733" s="207" t="s">
        <v>3514</v>
      </c>
      <c r="B1733" s="207" t="s">
        <v>136</v>
      </c>
      <c r="C1733" s="207" t="s">
        <v>3515</v>
      </c>
      <c r="D1733" s="207" t="s">
        <v>309</v>
      </c>
      <c r="E1733" s="207">
        <f t="shared" si="1"/>
        <v>1</v>
      </c>
    </row>
    <row r="1734">
      <c r="A1734" s="207" t="s">
        <v>3516</v>
      </c>
      <c r="B1734" s="207" t="s">
        <v>136</v>
      </c>
      <c r="C1734" s="207" t="s">
        <v>3517</v>
      </c>
      <c r="D1734" s="207" t="s">
        <v>1676</v>
      </c>
      <c r="E1734" s="207">
        <f t="shared" si="1"/>
        <v>0</v>
      </c>
    </row>
    <row r="1735">
      <c r="A1735" s="207" t="s">
        <v>3518</v>
      </c>
      <c r="B1735" s="207" t="s">
        <v>136</v>
      </c>
      <c r="C1735" s="207" t="s">
        <v>2231</v>
      </c>
      <c r="D1735" s="207" t="s">
        <v>1044</v>
      </c>
      <c r="E1735" s="207">
        <f t="shared" si="1"/>
        <v>0</v>
      </c>
    </row>
    <row r="1736">
      <c r="A1736" s="207" t="s">
        <v>3519</v>
      </c>
      <c r="B1736" s="207" t="s">
        <v>136</v>
      </c>
      <c r="C1736" s="207" t="s">
        <v>2235</v>
      </c>
      <c r="D1736" s="207" t="s">
        <v>309</v>
      </c>
      <c r="E1736" s="207">
        <f t="shared" si="1"/>
        <v>1</v>
      </c>
    </row>
    <row r="1737">
      <c r="A1737" s="207" t="s">
        <v>3520</v>
      </c>
      <c r="B1737" s="207" t="s">
        <v>136</v>
      </c>
      <c r="C1737" s="207" t="s">
        <v>2237</v>
      </c>
      <c r="D1737" s="207" t="s">
        <v>309</v>
      </c>
      <c r="E1737" s="207">
        <f t="shared" si="1"/>
        <v>1</v>
      </c>
    </row>
    <row r="1738">
      <c r="A1738" s="207" t="s">
        <v>3521</v>
      </c>
      <c r="B1738" s="207" t="s">
        <v>136</v>
      </c>
      <c r="C1738" s="207" t="s">
        <v>2061</v>
      </c>
      <c r="D1738" s="207" t="s">
        <v>309</v>
      </c>
      <c r="E1738" s="207">
        <f t="shared" si="1"/>
        <v>1</v>
      </c>
    </row>
    <row r="1739">
      <c r="A1739" s="207" t="s">
        <v>3522</v>
      </c>
      <c r="B1739" s="207" t="s">
        <v>136</v>
      </c>
      <c r="C1739" s="207" t="s">
        <v>2243</v>
      </c>
      <c r="D1739" s="207" t="s">
        <v>309</v>
      </c>
      <c r="E1739" s="207">
        <f t="shared" si="1"/>
        <v>1</v>
      </c>
    </row>
    <row r="1740">
      <c r="A1740" s="207" t="s">
        <v>3523</v>
      </c>
      <c r="B1740" s="207" t="s">
        <v>136</v>
      </c>
      <c r="C1740" s="207" t="s">
        <v>3524</v>
      </c>
      <c r="D1740" s="207" t="s">
        <v>309</v>
      </c>
      <c r="E1740" s="207">
        <f t="shared" si="1"/>
        <v>1</v>
      </c>
    </row>
    <row r="1741">
      <c r="A1741" s="207" t="s">
        <v>3525</v>
      </c>
      <c r="B1741" s="207" t="s">
        <v>136</v>
      </c>
      <c r="C1741" s="207" t="s">
        <v>1461</v>
      </c>
      <c r="D1741" s="207" t="s">
        <v>309</v>
      </c>
      <c r="E1741" s="207">
        <f t="shared" si="1"/>
        <v>1</v>
      </c>
    </row>
    <row r="1742">
      <c r="A1742" s="207" t="s">
        <v>3526</v>
      </c>
      <c r="B1742" s="207" t="s">
        <v>136</v>
      </c>
      <c r="C1742" s="207" t="s">
        <v>3527</v>
      </c>
      <c r="D1742" s="207" t="s">
        <v>309</v>
      </c>
      <c r="E1742" s="207">
        <f t="shared" si="1"/>
        <v>1</v>
      </c>
    </row>
    <row r="1743">
      <c r="A1743" s="207" t="s">
        <v>3528</v>
      </c>
      <c r="B1743" s="207" t="s">
        <v>136</v>
      </c>
      <c r="C1743" s="207" t="s">
        <v>1605</v>
      </c>
      <c r="D1743" s="207" t="s">
        <v>309</v>
      </c>
      <c r="E1743" s="207">
        <f t="shared" si="1"/>
        <v>1</v>
      </c>
    </row>
    <row r="1744">
      <c r="A1744" s="207" t="s">
        <v>3529</v>
      </c>
      <c r="B1744" s="207" t="s">
        <v>136</v>
      </c>
      <c r="C1744" s="207" t="s">
        <v>464</v>
      </c>
      <c r="D1744" s="207" t="s">
        <v>1815</v>
      </c>
      <c r="E1744" s="207">
        <f t="shared" si="1"/>
        <v>0</v>
      </c>
    </row>
    <row r="1745">
      <c r="A1745" s="207" t="s">
        <v>3530</v>
      </c>
      <c r="B1745" s="207" t="s">
        <v>136</v>
      </c>
      <c r="C1745" s="207" t="s">
        <v>1493</v>
      </c>
      <c r="D1745" s="207" t="s">
        <v>309</v>
      </c>
      <c r="E1745" s="207">
        <f t="shared" si="1"/>
        <v>1</v>
      </c>
    </row>
    <row r="1746">
      <c r="A1746" s="207" t="s">
        <v>3531</v>
      </c>
      <c r="B1746" s="207" t="s">
        <v>136</v>
      </c>
      <c r="C1746" s="207" t="s">
        <v>1495</v>
      </c>
      <c r="D1746" s="207" t="s">
        <v>309</v>
      </c>
      <c r="E1746" s="207">
        <f t="shared" si="1"/>
        <v>1</v>
      </c>
    </row>
    <row r="1747">
      <c r="A1747" s="207" t="s">
        <v>3532</v>
      </c>
      <c r="B1747" s="207" t="s">
        <v>136</v>
      </c>
      <c r="C1747" s="207" t="s">
        <v>1498</v>
      </c>
      <c r="D1747" s="207" t="s">
        <v>309</v>
      </c>
      <c r="E1747" s="207">
        <f t="shared" si="1"/>
        <v>1</v>
      </c>
    </row>
    <row r="1748">
      <c r="A1748" s="207" t="s">
        <v>3533</v>
      </c>
      <c r="B1748" s="207" t="s">
        <v>136</v>
      </c>
      <c r="C1748" s="207" t="s">
        <v>2620</v>
      </c>
      <c r="D1748" s="207" t="s">
        <v>309</v>
      </c>
      <c r="E1748" s="207">
        <f t="shared" si="1"/>
        <v>1</v>
      </c>
    </row>
    <row r="1749">
      <c r="A1749" s="207" t="s">
        <v>3534</v>
      </c>
      <c r="B1749" s="207" t="s">
        <v>138</v>
      </c>
      <c r="C1749" s="207" t="s">
        <v>3535</v>
      </c>
      <c r="D1749" s="207" t="s">
        <v>1373</v>
      </c>
      <c r="E1749" s="207">
        <f t="shared" si="1"/>
        <v>0</v>
      </c>
    </row>
    <row r="1750">
      <c r="A1750" s="207" t="s">
        <v>3536</v>
      </c>
      <c r="B1750" s="207" t="s">
        <v>138</v>
      </c>
      <c r="C1750" s="207" t="s">
        <v>598</v>
      </c>
      <c r="D1750" s="207" t="s">
        <v>321</v>
      </c>
      <c r="E1750" s="207">
        <f t="shared" si="1"/>
        <v>0</v>
      </c>
    </row>
    <row r="1751">
      <c r="A1751" s="207" t="s">
        <v>3537</v>
      </c>
      <c r="B1751" s="207" t="s">
        <v>138</v>
      </c>
      <c r="C1751" s="207" t="s">
        <v>925</v>
      </c>
      <c r="D1751" s="207" t="s">
        <v>309</v>
      </c>
      <c r="E1751" s="207">
        <f t="shared" si="1"/>
        <v>1</v>
      </c>
    </row>
    <row r="1752">
      <c r="A1752" s="207" t="s">
        <v>3538</v>
      </c>
      <c r="B1752" s="207" t="s">
        <v>138</v>
      </c>
      <c r="C1752" s="207" t="s">
        <v>3539</v>
      </c>
      <c r="D1752" s="207" t="s">
        <v>1065</v>
      </c>
      <c r="E1752" s="207">
        <f t="shared" si="1"/>
        <v>0</v>
      </c>
    </row>
    <row r="1753">
      <c r="A1753" s="207" t="s">
        <v>3540</v>
      </c>
      <c r="B1753" s="207" t="s">
        <v>138</v>
      </c>
      <c r="C1753" s="207" t="s">
        <v>3541</v>
      </c>
      <c r="D1753" s="207" t="s">
        <v>309</v>
      </c>
      <c r="E1753" s="207">
        <f t="shared" si="1"/>
        <v>1</v>
      </c>
    </row>
    <row r="1754">
      <c r="A1754" s="207" t="s">
        <v>3542</v>
      </c>
      <c r="B1754" s="207" t="s">
        <v>138</v>
      </c>
      <c r="C1754" s="207" t="s">
        <v>3543</v>
      </c>
      <c r="D1754" s="207" t="s">
        <v>309</v>
      </c>
      <c r="E1754" s="207">
        <f t="shared" si="1"/>
        <v>1</v>
      </c>
    </row>
    <row r="1755">
      <c r="A1755" s="207" t="s">
        <v>3544</v>
      </c>
      <c r="B1755" s="207" t="s">
        <v>138</v>
      </c>
      <c r="C1755" s="207" t="s">
        <v>761</v>
      </c>
      <c r="D1755" s="207" t="s">
        <v>309</v>
      </c>
      <c r="E1755" s="207">
        <f t="shared" si="1"/>
        <v>1</v>
      </c>
    </row>
    <row r="1756">
      <c r="A1756" s="207" t="s">
        <v>3545</v>
      </c>
      <c r="B1756" s="207" t="s">
        <v>138</v>
      </c>
      <c r="C1756" s="207" t="s">
        <v>3546</v>
      </c>
      <c r="D1756" s="207" t="s">
        <v>2344</v>
      </c>
      <c r="E1756" s="207">
        <f t="shared" si="1"/>
        <v>0</v>
      </c>
    </row>
    <row r="1757">
      <c r="A1757" s="207" t="s">
        <v>3547</v>
      </c>
      <c r="B1757" s="207" t="s">
        <v>138</v>
      </c>
      <c r="C1757" s="207" t="s">
        <v>659</v>
      </c>
      <c r="D1757" s="207" t="s">
        <v>3548</v>
      </c>
      <c r="E1757" s="207">
        <f t="shared" si="1"/>
        <v>0</v>
      </c>
    </row>
    <row r="1758">
      <c r="A1758" s="207" t="s">
        <v>3549</v>
      </c>
      <c r="B1758" s="207" t="s">
        <v>138</v>
      </c>
      <c r="C1758" s="207" t="s">
        <v>2020</v>
      </c>
      <c r="D1758" s="207" t="s">
        <v>309</v>
      </c>
      <c r="E1758" s="207">
        <f t="shared" si="1"/>
        <v>1</v>
      </c>
    </row>
    <row r="1759">
      <c r="A1759" s="207" t="s">
        <v>3550</v>
      </c>
      <c r="B1759" s="207" t="s">
        <v>138</v>
      </c>
      <c r="C1759" s="207" t="s">
        <v>970</v>
      </c>
      <c r="D1759" s="207" t="s">
        <v>309</v>
      </c>
      <c r="E1759" s="207">
        <f t="shared" si="1"/>
        <v>1</v>
      </c>
    </row>
    <row r="1760">
      <c r="A1760" s="207" t="s">
        <v>3551</v>
      </c>
      <c r="B1760" s="207" t="s">
        <v>138</v>
      </c>
      <c r="C1760" s="207" t="s">
        <v>3552</v>
      </c>
      <c r="D1760" s="207" t="s">
        <v>309</v>
      </c>
      <c r="E1760" s="207">
        <f t="shared" si="1"/>
        <v>1</v>
      </c>
    </row>
    <row r="1761">
      <c r="A1761" s="207" t="s">
        <v>3553</v>
      </c>
      <c r="B1761" s="207" t="s">
        <v>138</v>
      </c>
      <c r="C1761" s="207" t="s">
        <v>3554</v>
      </c>
      <c r="D1761" s="207" t="s">
        <v>309</v>
      </c>
      <c r="E1761" s="207">
        <f t="shared" si="1"/>
        <v>1</v>
      </c>
    </row>
    <row r="1762">
      <c r="A1762" s="207" t="s">
        <v>3555</v>
      </c>
      <c r="B1762" s="207" t="s">
        <v>138</v>
      </c>
      <c r="C1762" s="207" t="s">
        <v>3556</v>
      </c>
      <c r="D1762" s="207" t="s">
        <v>309</v>
      </c>
      <c r="E1762" s="207">
        <f t="shared" si="1"/>
        <v>1</v>
      </c>
    </row>
    <row r="1763">
      <c r="A1763" s="207" t="s">
        <v>3557</v>
      </c>
      <c r="B1763" s="207" t="s">
        <v>138</v>
      </c>
      <c r="C1763" s="207" t="s">
        <v>3558</v>
      </c>
      <c r="D1763" s="207" t="s">
        <v>979</v>
      </c>
      <c r="E1763" s="207">
        <f t="shared" si="1"/>
        <v>0</v>
      </c>
    </row>
    <row r="1764">
      <c r="A1764" s="207" t="s">
        <v>3559</v>
      </c>
      <c r="B1764" s="207" t="s">
        <v>138</v>
      </c>
      <c r="C1764" s="207" t="s">
        <v>3560</v>
      </c>
      <c r="D1764" s="207" t="s">
        <v>309</v>
      </c>
      <c r="E1764" s="207">
        <f t="shared" si="1"/>
        <v>1</v>
      </c>
    </row>
    <row r="1765">
      <c r="A1765" s="207" t="s">
        <v>3561</v>
      </c>
      <c r="B1765" s="207" t="s">
        <v>138</v>
      </c>
      <c r="C1765" s="207" t="s">
        <v>3562</v>
      </c>
      <c r="D1765" s="207" t="s">
        <v>2158</v>
      </c>
      <c r="E1765" s="207">
        <f t="shared" si="1"/>
        <v>0</v>
      </c>
    </row>
    <row r="1766">
      <c r="A1766" s="207" t="s">
        <v>3563</v>
      </c>
      <c r="B1766" s="207" t="s">
        <v>140</v>
      </c>
      <c r="C1766" s="207" t="s">
        <v>3564</v>
      </c>
      <c r="D1766" s="207" t="s">
        <v>1377</v>
      </c>
      <c r="E1766" s="207">
        <f t="shared" si="1"/>
        <v>0</v>
      </c>
    </row>
    <row r="1767">
      <c r="A1767" s="207" t="s">
        <v>3565</v>
      </c>
      <c r="B1767" s="207" t="s">
        <v>140</v>
      </c>
      <c r="C1767" s="207" t="s">
        <v>594</v>
      </c>
      <c r="D1767" s="207" t="s">
        <v>2977</v>
      </c>
      <c r="E1767" s="207">
        <f t="shared" si="1"/>
        <v>0</v>
      </c>
    </row>
    <row r="1768">
      <c r="A1768" s="207" t="s">
        <v>3566</v>
      </c>
      <c r="B1768" s="207" t="s">
        <v>140</v>
      </c>
      <c r="C1768" s="207" t="s">
        <v>3567</v>
      </c>
      <c r="D1768" s="207" t="s">
        <v>576</v>
      </c>
      <c r="E1768" s="207">
        <f t="shared" si="1"/>
        <v>0</v>
      </c>
    </row>
    <row r="1769">
      <c r="A1769" s="207" t="s">
        <v>3568</v>
      </c>
      <c r="B1769" s="207" t="s">
        <v>140</v>
      </c>
      <c r="C1769" s="207" t="s">
        <v>3569</v>
      </c>
      <c r="D1769" s="207" t="s">
        <v>1848</v>
      </c>
      <c r="E1769" s="207">
        <f t="shared" si="1"/>
        <v>0</v>
      </c>
    </row>
    <row r="1770">
      <c r="A1770" s="207" t="s">
        <v>3570</v>
      </c>
      <c r="B1770" s="207" t="s">
        <v>140</v>
      </c>
      <c r="C1770" s="207" t="s">
        <v>3571</v>
      </c>
      <c r="D1770" s="207" t="s">
        <v>3572</v>
      </c>
      <c r="E1770" s="207">
        <f t="shared" si="1"/>
        <v>0</v>
      </c>
    </row>
    <row r="1771">
      <c r="A1771" s="207" t="s">
        <v>3573</v>
      </c>
      <c r="B1771" s="207" t="s">
        <v>140</v>
      </c>
      <c r="C1771" s="207" t="s">
        <v>1117</v>
      </c>
      <c r="D1771" s="207" t="s">
        <v>3574</v>
      </c>
      <c r="E1771" s="207">
        <f t="shared" si="1"/>
        <v>0</v>
      </c>
    </row>
    <row r="1772">
      <c r="A1772" s="207" t="s">
        <v>3575</v>
      </c>
      <c r="B1772" s="207" t="s">
        <v>140</v>
      </c>
      <c r="C1772" s="207" t="s">
        <v>3576</v>
      </c>
      <c r="D1772" s="207" t="s">
        <v>564</v>
      </c>
      <c r="E1772" s="207">
        <f t="shared" si="1"/>
        <v>0</v>
      </c>
    </row>
    <row r="1773">
      <c r="A1773" s="207" t="s">
        <v>3577</v>
      </c>
      <c r="B1773" s="207" t="s">
        <v>140</v>
      </c>
      <c r="C1773" s="207" t="s">
        <v>3578</v>
      </c>
      <c r="D1773" s="207" t="s">
        <v>399</v>
      </c>
      <c r="E1773" s="207">
        <f t="shared" si="1"/>
        <v>0</v>
      </c>
    </row>
    <row r="1774">
      <c r="A1774" s="207" t="s">
        <v>3579</v>
      </c>
      <c r="B1774" s="207" t="s">
        <v>140</v>
      </c>
      <c r="C1774" s="207" t="s">
        <v>3580</v>
      </c>
      <c r="D1774" s="207" t="s">
        <v>1115</v>
      </c>
      <c r="E1774" s="207">
        <f t="shared" si="1"/>
        <v>0</v>
      </c>
    </row>
    <row r="1775">
      <c r="A1775" s="207" t="s">
        <v>3581</v>
      </c>
      <c r="B1775" s="207" t="s">
        <v>140</v>
      </c>
      <c r="C1775" s="207" t="s">
        <v>1904</v>
      </c>
      <c r="D1775" s="207" t="s">
        <v>1866</v>
      </c>
      <c r="E1775" s="207">
        <f t="shared" si="1"/>
        <v>0</v>
      </c>
    </row>
    <row r="1776">
      <c r="A1776" s="207" t="s">
        <v>3582</v>
      </c>
      <c r="B1776" s="207" t="s">
        <v>143</v>
      </c>
      <c r="C1776" s="207" t="s">
        <v>3583</v>
      </c>
      <c r="D1776" s="207" t="s">
        <v>1766</v>
      </c>
      <c r="E1776" s="207">
        <f t="shared" si="1"/>
        <v>0</v>
      </c>
    </row>
    <row r="1777">
      <c r="A1777" s="207" t="s">
        <v>3584</v>
      </c>
      <c r="B1777" s="207" t="s">
        <v>143</v>
      </c>
      <c r="C1777" s="207" t="s">
        <v>3585</v>
      </c>
      <c r="D1777" s="207" t="s">
        <v>3586</v>
      </c>
      <c r="E1777" s="207">
        <f t="shared" si="1"/>
        <v>0</v>
      </c>
    </row>
    <row r="1778">
      <c r="A1778" s="207" t="s">
        <v>3587</v>
      </c>
      <c r="B1778" s="207" t="s">
        <v>143</v>
      </c>
      <c r="C1778" s="207" t="s">
        <v>3588</v>
      </c>
      <c r="D1778" s="207" t="s">
        <v>1264</v>
      </c>
      <c r="E1778" s="207">
        <f t="shared" si="1"/>
        <v>0</v>
      </c>
    </row>
    <row r="1779">
      <c r="A1779" s="207" t="s">
        <v>3589</v>
      </c>
      <c r="B1779" s="207" t="s">
        <v>143</v>
      </c>
      <c r="C1779" s="207" t="s">
        <v>1236</v>
      </c>
      <c r="D1779" s="207" t="s">
        <v>2740</v>
      </c>
      <c r="E1779" s="207">
        <f t="shared" si="1"/>
        <v>0</v>
      </c>
    </row>
    <row r="1780">
      <c r="A1780" s="207" t="s">
        <v>3590</v>
      </c>
      <c r="B1780" s="207" t="s">
        <v>143</v>
      </c>
      <c r="C1780" s="207" t="s">
        <v>3591</v>
      </c>
      <c r="D1780" s="207" t="s">
        <v>494</v>
      </c>
      <c r="E1780" s="207">
        <f t="shared" si="1"/>
        <v>0</v>
      </c>
    </row>
    <row r="1781">
      <c r="A1781" s="207" t="s">
        <v>3592</v>
      </c>
      <c r="B1781" s="207" t="s">
        <v>143</v>
      </c>
      <c r="C1781" s="207" t="s">
        <v>1638</v>
      </c>
      <c r="D1781" s="207" t="s">
        <v>2550</v>
      </c>
      <c r="E1781" s="207">
        <f t="shared" si="1"/>
        <v>0</v>
      </c>
    </row>
    <row r="1782">
      <c r="A1782" s="207" t="s">
        <v>3593</v>
      </c>
      <c r="B1782" s="207" t="s">
        <v>143</v>
      </c>
      <c r="C1782" s="207" t="s">
        <v>2678</v>
      </c>
      <c r="D1782" s="207" t="s">
        <v>3594</v>
      </c>
      <c r="E1782" s="207">
        <f t="shared" si="1"/>
        <v>0</v>
      </c>
    </row>
    <row r="1783">
      <c r="A1783" s="207" t="s">
        <v>3595</v>
      </c>
      <c r="B1783" s="207" t="s">
        <v>143</v>
      </c>
      <c r="C1783" s="207" t="s">
        <v>3596</v>
      </c>
      <c r="D1783" s="207" t="s">
        <v>634</v>
      </c>
      <c r="E1783" s="207">
        <f t="shared" si="1"/>
        <v>0</v>
      </c>
    </row>
    <row r="1784">
      <c r="A1784" s="207" t="s">
        <v>3597</v>
      </c>
      <c r="B1784" s="207" t="s">
        <v>143</v>
      </c>
      <c r="C1784" s="207" t="s">
        <v>3598</v>
      </c>
      <c r="D1784" s="207" t="s">
        <v>755</v>
      </c>
      <c r="E1784" s="207">
        <f t="shared" si="1"/>
        <v>0</v>
      </c>
    </row>
    <row r="1785">
      <c r="A1785" s="207" t="s">
        <v>3599</v>
      </c>
      <c r="B1785" s="207" t="s">
        <v>143</v>
      </c>
      <c r="C1785" s="207" t="s">
        <v>3600</v>
      </c>
      <c r="D1785" s="207" t="s">
        <v>2896</v>
      </c>
      <c r="E1785" s="207">
        <f t="shared" si="1"/>
        <v>0</v>
      </c>
    </row>
    <row r="1786">
      <c r="A1786" s="207" t="s">
        <v>3601</v>
      </c>
      <c r="B1786" s="207" t="s">
        <v>143</v>
      </c>
      <c r="C1786" s="207" t="s">
        <v>1722</v>
      </c>
      <c r="D1786" s="207" t="s">
        <v>1830</v>
      </c>
      <c r="E1786" s="207">
        <f t="shared" si="1"/>
        <v>0</v>
      </c>
    </row>
    <row r="1787">
      <c r="A1787" s="207" t="s">
        <v>3602</v>
      </c>
      <c r="B1787" s="207" t="s">
        <v>143</v>
      </c>
      <c r="C1787" s="207" t="s">
        <v>1031</v>
      </c>
      <c r="D1787" s="207" t="s">
        <v>3603</v>
      </c>
      <c r="E1787" s="207">
        <f t="shared" si="1"/>
        <v>0</v>
      </c>
    </row>
    <row r="1788">
      <c r="A1788" s="207" t="s">
        <v>3604</v>
      </c>
      <c r="B1788" s="207" t="s">
        <v>143</v>
      </c>
      <c r="C1788" s="207" t="s">
        <v>3605</v>
      </c>
      <c r="D1788" s="207" t="s">
        <v>2210</v>
      </c>
      <c r="E1788" s="207">
        <f t="shared" si="1"/>
        <v>0</v>
      </c>
    </row>
    <row r="1789">
      <c r="A1789" s="207" t="s">
        <v>3606</v>
      </c>
      <c r="B1789" s="207" t="s">
        <v>143</v>
      </c>
      <c r="C1789" s="207" t="s">
        <v>2186</v>
      </c>
      <c r="D1789" s="207" t="s">
        <v>2691</v>
      </c>
      <c r="E1789" s="207">
        <f t="shared" si="1"/>
        <v>0</v>
      </c>
    </row>
    <row r="1790">
      <c r="A1790" s="207" t="s">
        <v>3607</v>
      </c>
      <c r="B1790" s="207" t="s">
        <v>143</v>
      </c>
      <c r="C1790" s="207" t="s">
        <v>3608</v>
      </c>
      <c r="D1790" s="207" t="s">
        <v>1662</v>
      </c>
      <c r="E1790" s="207">
        <f t="shared" si="1"/>
        <v>0</v>
      </c>
    </row>
    <row r="1791">
      <c r="A1791" s="207" t="s">
        <v>3609</v>
      </c>
      <c r="B1791" s="207" t="s">
        <v>143</v>
      </c>
      <c r="C1791" s="207" t="s">
        <v>3610</v>
      </c>
      <c r="D1791" s="207" t="s">
        <v>1000</v>
      </c>
      <c r="E1791" s="207">
        <f t="shared" si="1"/>
        <v>0</v>
      </c>
    </row>
    <row r="1792">
      <c r="A1792" s="207" t="s">
        <v>3611</v>
      </c>
      <c r="B1792" s="207" t="s">
        <v>143</v>
      </c>
      <c r="C1792" s="207" t="s">
        <v>3612</v>
      </c>
      <c r="D1792" s="207" t="s">
        <v>355</v>
      </c>
      <c r="E1792" s="207">
        <f t="shared" si="1"/>
        <v>0</v>
      </c>
    </row>
    <row r="1793">
      <c r="A1793" s="207" t="s">
        <v>3613</v>
      </c>
      <c r="B1793" s="207" t="s">
        <v>143</v>
      </c>
      <c r="C1793" s="207" t="s">
        <v>2615</v>
      </c>
      <c r="D1793" s="207" t="s">
        <v>3614</v>
      </c>
      <c r="E1793" s="207">
        <f t="shared" si="1"/>
        <v>0</v>
      </c>
    </row>
    <row r="1794">
      <c r="A1794" s="207" t="s">
        <v>3615</v>
      </c>
      <c r="B1794" s="207" t="s">
        <v>143</v>
      </c>
      <c r="C1794" s="207" t="s">
        <v>1051</v>
      </c>
      <c r="D1794" s="207" t="s">
        <v>573</v>
      </c>
      <c r="E1794" s="207">
        <f t="shared" si="1"/>
        <v>0</v>
      </c>
    </row>
    <row r="1795">
      <c r="A1795" s="207" t="s">
        <v>3616</v>
      </c>
      <c r="B1795" s="207" t="s">
        <v>143</v>
      </c>
      <c r="C1795" s="207" t="s">
        <v>722</v>
      </c>
      <c r="D1795" s="207" t="s">
        <v>979</v>
      </c>
      <c r="E1795" s="207">
        <f t="shared" si="1"/>
        <v>0</v>
      </c>
    </row>
    <row r="1796">
      <c r="A1796" s="207" t="s">
        <v>3617</v>
      </c>
      <c r="B1796" s="207" t="s">
        <v>143</v>
      </c>
      <c r="C1796" s="207" t="s">
        <v>1490</v>
      </c>
      <c r="D1796" s="207" t="s">
        <v>986</v>
      </c>
      <c r="E1796" s="207">
        <f t="shared" si="1"/>
        <v>0</v>
      </c>
    </row>
    <row r="1797">
      <c r="A1797" s="207" t="s">
        <v>3618</v>
      </c>
      <c r="B1797" s="207" t="s">
        <v>145</v>
      </c>
      <c r="C1797" s="207" t="s">
        <v>3619</v>
      </c>
      <c r="D1797" s="207" t="s">
        <v>2344</v>
      </c>
      <c r="E1797" s="207">
        <f t="shared" si="1"/>
        <v>0</v>
      </c>
    </row>
    <row r="1798">
      <c r="A1798" s="207" t="s">
        <v>3620</v>
      </c>
      <c r="B1798" s="207" t="s">
        <v>145</v>
      </c>
      <c r="C1798" s="207" t="s">
        <v>3621</v>
      </c>
      <c r="D1798" s="207" t="s">
        <v>309</v>
      </c>
      <c r="E1798" s="207">
        <f t="shared" si="1"/>
        <v>1</v>
      </c>
    </row>
    <row r="1799">
      <c r="A1799" s="207" t="s">
        <v>3622</v>
      </c>
      <c r="B1799" s="207" t="s">
        <v>145</v>
      </c>
      <c r="C1799" s="207" t="s">
        <v>3623</v>
      </c>
      <c r="D1799" s="207" t="s">
        <v>1866</v>
      </c>
      <c r="E1799" s="207">
        <f t="shared" si="1"/>
        <v>0</v>
      </c>
    </row>
    <row r="1800">
      <c r="A1800" s="207" t="s">
        <v>3624</v>
      </c>
      <c r="B1800" s="207" t="s">
        <v>145</v>
      </c>
      <c r="C1800" s="207" t="s">
        <v>3625</v>
      </c>
      <c r="D1800" s="207" t="s">
        <v>2421</v>
      </c>
      <c r="E1800" s="207">
        <f t="shared" si="1"/>
        <v>0</v>
      </c>
    </row>
    <row r="1801">
      <c r="A1801" s="207" t="s">
        <v>3626</v>
      </c>
      <c r="B1801" s="207" t="s">
        <v>145</v>
      </c>
      <c r="C1801" s="207" t="s">
        <v>3425</v>
      </c>
      <c r="D1801" s="207" t="s">
        <v>1425</v>
      </c>
      <c r="E1801" s="207">
        <f t="shared" si="1"/>
        <v>0</v>
      </c>
    </row>
    <row r="1802">
      <c r="A1802" s="207" t="s">
        <v>3627</v>
      </c>
      <c r="B1802" s="207" t="s">
        <v>145</v>
      </c>
      <c r="C1802" s="207" t="s">
        <v>3628</v>
      </c>
      <c r="D1802" s="207" t="s">
        <v>1537</v>
      </c>
      <c r="E1802" s="207">
        <f t="shared" si="1"/>
        <v>0</v>
      </c>
    </row>
    <row r="1803">
      <c r="A1803" s="207" t="s">
        <v>3629</v>
      </c>
      <c r="B1803" s="207" t="s">
        <v>145</v>
      </c>
      <c r="C1803" s="207" t="s">
        <v>3630</v>
      </c>
      <c r="D1803" s="207" t="s">
        <v>309</v>
      </c>
      <c r="E1803" s="207">
        <f t="shared" si="1"/>
        <v>1</v>
      </c>
    </row>
    <row r="1804">
      <c r="A1804" s="207" t="s">
        <v>3631</v>
      </c>
      <c r="B1804" s="207" t="s">
        <v>145</v>
      </c>
      <c r="C1804" s="207" t="s">
        <v>3632</v>
      </c>
      <c r="D1804" s="207" t="s">
        <v>358</v>
      </c>
      <c r="E1804" s="207">
        <f t="shared" si="1"/>
        <v>0</v>
      </c>
    </row>
    <row r="1805">
      <c r="A1805" s="207" t="s">
        <v>3633</v>
      </c>
      <c r="B1805" s="207" t="s">
        <v>145</v>
      </c>
      <c r="C1805" s="207" t="s">
        <v>3634</v>
      </c>
      <c r="D1805" s="207" t="s">
        <v>342</v>
      </c>
      <c r="E1805" s="207">
        <f t="shared" si="1"/>
        <v>0</v>
      </c>
    </row>
    <row r="1806">
      <c r="A1806" s="207" t="s">
        <v>3635</v>
      </c>
      <c r="B1806" s="207" t="s">
        <v>145</v>
      </c>
      <c r="C1806" s="207" t="s">
        <v>632</v>
      </c>
      <c r="D1806" s="207" t="s">
        <v>824</v>
      </c>
      <c r="E1806" s="207">
        <f t="shared" si="1"/>
        <v>0</v>
      </c>
    </row>
    <row r="1807">
      <c r="A1807" s="207" t="s">
        <v>3636</v>
      </c>
      <c r="B1807" s="207" t="s">
        <v>145</v>
      </c>
      <c r="C1807" s="207" t="s">
        <v>3637</v>
      </c>
      <c r="D1807" s="207" t="s">
        <v>309</v>
      </c>
      <c r="E1807" s="207">
        <f t="shared" si="1"/>
        <v>1</v>
      </c>
    </row>
    <row r="1808">
      <c r="A1808" s="207" t="s">
        <v>3638</v>
      </c>
      <c r="B1808" s="207" t="s">
        <v>145</v>
      </c>
      <c r="C1808" s="207" t="s">
        <v>3639</v>
      </c>
      <c r="D1808" s="207" t="s">
        <v>309</v>
      </c>
      <c r="E1808" s="207">
        <f t="shared" si="1"/>
        <v>1</v>
      </c>
    </row>
    <row r="1809">
      <c r="A1809" s="207" t="s">
        <v>3640</v>
      </c>
      <c r="B1809" s="207" t="s">
        <v>145</v>
      </c>
      <c r="C1809" s="207" t="s">
        <v>3641</v>
      </c>
      <c r="D1809" s="207" t="s">
        <v>309</v>
      </c>
      <c r="E1809" s="207">
        <f t="shared" si="1"/>
        <v>1</v>
      </c>
    </row>
    <row r="1810">
      <c r="A1810" s="207" t="s">
        <v>3642</v>
      </c>
      <c r="B1810" s="207" t="s">
        <v>145</v>
      </c>
      <c r="C1810" s="207" t="s">
        <v>3643</v>
      </c>
      <c r="D1810" s="207" t="s">
        <v>3644</v>
      </c>
      <c r="E1810" s="207">
        <f t="shared" si="1"/>
        <v>0</v>
      </c>
    </row>
    <row r="1811">
      <c r="A1811" s="207" t="s">
        <v>3645</v>
      </c>
      <c r="B1811" s="207" t="s">
        <v>145</v>
      </c>
      <c r="C1811" s="207" t="s">
        <v>659</v>
      </c>
      <c r="D1811" s="207" t="s">
        <v>1651</v>
      </c>
      <c r="E1811" s="207">
        <f t="shared" si="1"/>
        <v>0</v>
      </c>
    </row>
    <row r="1812">
      <c r="A1812" s="207" t="s">
        <v>3646</v>
      </c>
      <c r="B1812" s="207" t="s">
        <v>145</v>
      </c>
      <c r="C1812" s="207" t="s">
        <v>3647</v>
      </c>
      <c r="D1812" s="207" t="s">
        <v>650</v>
      </c>
      <c r="E1812" s="207">
        <f t="shared" si="1"/>
        <v>0</v>
      </c>
    </row>
    <row r="1813">
      <c r="A1813" s="207" t="s">
        <v>3648</v>
      </c>
      <c r="B1813" s="207" t="s">
        <v>145</v>
      </c>
      <c r="C1813" s="207" t="s">
        <v>3649</v>
      </c>
      <c r="D1813" s="207" t="s">
        <v>1197</v>
      </c>
      <c r="E1813" s="207">
        <f t="shared" si="1"/>
        <v>0</v>
      </c>
    </row>
    <row r="1814">
      <c r="A1814" s="207" t="s">
        <v>3650</v>
      </c>
      <c r="B1814" s="207" t="s">
        <v>145</v>
      </c>
      <c r="C1814" s="207" t="s">
        <v>3651</v>
      </c>
      <c r="D1814" s="207" t="s">
        <v>564</v>
      </c>
      <c r="E1814" s="207">
        <f t="shared" si="1"/>
        <v>0</v>
      </c>
    </row>
    <row r="1815">
      <c r="A1815" s="207" t="s">
        <v>3652</v>
      </c>
      <c r="B1815" s="207" t="s">
        <v>145</v>
      </c>
      <c r="C1815" s="207" t="s">
        <v>3653</v>
      </c>
      <c r="D1815" s="207" t="s">
        <v>309</v>
      </c>
      <c r="E1815" s="207">
        <f t="shared" si="1"/>
        <v>1</v>
      </c>
    </row>
    <row r="1816">
      <c r="A1816" s="207" t="s">
        <v>3654</v>
      </c>
      <c r="B1816" s="207" t="s">
        <v>145</v>
      </c>
      <c r="C1816" s="207" t="s">
        <v>981</v>
      </c>
      <c r="D1816" s="207" t="s">
        <v>2938</v>
      </c>
      <c r="E1816" s="207">
        <f t="shared" si="1"/>
        <v>0</v>
      </c>
    </row>
    <row r="1817">
      <c r="A1817" s="207" t="s">
        <v>3655</v>
      </c>
      <c r="B1817" s="207" t="s">
        <v>145</v>
      </c>
      <c r="C1817" s="207" t="s">
        <v>3656</v>
      </c>
      <c r="D1817" s="207" t="s">
        <v>309</v>
      </c>
      <c r="E1817" s="207">
        <f t="shared" si="1"/>
        <v>1</v>
      </c>
    </row>
    <row r="1818">
      <c r="A1818" s="207" t="s">
        <v>3657</v>
      </c>
      <c r="B1818" s="207" t="s">
        <v>145</v>
      </c>
      <c r="C1818" s="207" t="s">
        <v>3658</v>
      </c>
      <c r="D1818" s="207" t="s">
        <v>309</v>
      </c>
      <c r="E1818" s="207">
        <f t="shared" si="1"/>
        <v>1</v>
      </c>
    </row>
    <row r="1819">
      <c r="A1819" s="207" t="s">
        <v>3659</v>
      </c>
      <c r="B1819" s="207" t="s">
        <v>145</v>
      </c>
      <c r="C1819" s="207" t="s">
        <v>3374</v>
      </c>
      <c r="D1819" s="207" t="s">
        <v>309</v>
      </c>
      <c r="E1819" s="207">
        <f t="shared" si="1"/>
        <v>1</v>
      </c>
    </row>
    <row r="1820">
      <c r="A1820" s="207" t="s">
        <v>3660</v>
      </c>
      <c r="B1820" s="207" t="s">
        <v>145</v>
      </c>
      <c r="C1820" s="207" t="s">
        <v>3661</v>
      </c>
      <c r="D1820" s="207" t="s">
        <v>963</v>
      </c>
      <c r="E1820" s="207">
        <f t="shared" si="1"/>
        <v>0</v>
      </c>
    </row>
    <row r="1821">
      <c r="A1821" s="207" t="s">
        <v>3662</v>
      </c>
      <c r="B1821" s="207" t="s">
        <v>145</v>
      </c>
      <c r="C1821" s="207" t="s">
        <v>1007</v>
      </c>
      <c r="D1821" s="207" t="s">
        <v>1000</v>
      </c>
      <c r="E1821" s="207">
        <f t="shared" si="1"/>
        <v>0</v>
      </c>
    </row>
    <row r="1822">
      <c r="A1822" s="207" t="s">
        <v>3663</v>
      </c>
      <c r="B1822" s="207" t="s">
        <v>145</v>
      </c>
      <c r="C1822" s="207" t="s">
        <v>1009</v>
      </c>
      <c r="D1822" s="207" t="s">
        <v>309</v>
      </c>
      <c r="E1822" s="207">
        <f t="shared" si="1"/>
        <v>1</v>
      </c>
    </row>
    <row r="1823">
      <c r="A1823" s="207" t="s">
        <v>3664</v>
      </c>
      <c r="B1823" s="207" t="s">
        <v>145</v>
      </c>
      <c r="C1823" s="207" t="s">
        <v>3665</v>
      </c>
      <c r="D1823" s="207" t="s">
        <v>404</v>
      </c>
      <c r="E1823" s="207">
        <f t="shared" si="1"/>
        <v>0</v>
      </c>
    </row>
    <row r="1824">
      <c r="A1824" s="207" t="s">
        <v>3666</v>
      </c>
      <c r="B1824" s="207" t="s">
        <v>145</v>
      </c>
      <c r="C1824" s="207" t="s">
        <v>850</v>
      </c>
      <c r="D1824" s="207" t="s">
        <v>309</v>
      </c>
      <c r="E1824" s="207">
        <f t="shared" si="1"/>
        <v>1</v>
      </c>
    </row>
    <row r="1825">
      <c r="A1825" s="207" t="s">
        <v>3667</v>
      </c>
      <c r="B1825" s="207" t="s">
        <v>145</v>
      </c>
      <c r="C1825" s="207" t="s">
        <v>3668</v>
      </c>
      <c r="D1825" s="207" t="s">
        <v>309</v>
      </c>
      <c r="E1825" s="207">
        <f t="shared" si="1"/>
        <v>1</v>
      </c>
    </row>
    <row r="1826">
      <c r="A1826" s="207" t="s">
        <v>3669</v>
      </c>
      <c r="B1826" s="207" t="s">
        <v>145</v>
      </c>
      <c r="C1826" s="207" t="s">
        <v>3670</v>
      </c>
      <c r="D1826" s="207" t="s">
        <v>1041</v>
      </c>
      <c r="E1826" s="207">
        <f t="shared" si="1"/>
        <v>0</v>
      </c>
    </row>
    <row r="1827">
      <c r="A1827" s="207" t="s">
        <v>3671</v>
      </c>
      <c r="B1827" s="207" t="s">
        <v>145</v>
      </c>
      <c r="C1827" s="207" t="s">
        <v>3672</v>
      </c>
      <c r="D1827" s="207" t="s">
        <v>309</v>
      </c>
      <c r="E1827" s="207">
        <f t="shared" si="1"/>
        <v>1</v>
      </c>
    </row>
    <row r="1828">
      <c r="A1828" s="207" t="s">
        <v>3673</v>
      </c>
      <c r="B1828" s="207" t="s">
        <v>145</v>
      </c>
      <c r="C1828" s="207" t="s">
        <v>722</v>
      </c>
      <c r="D1828" s="207" t="s">
        <v>309</v>
      </c>
      <c r="E1828" s="207">
        <f t="shared" si="1"/>
        <v>1</v>
      </c>
    </row>
    <row r="1829">
      <c r="A1829" s="207" t="s">
        <v>3674</v>
      </c>
      <c r="B1829" s="207" t="s">
        <v>145</v>
      </c>
      <c r="C1829" s="207" t="s">
        <v>3675</v>
      </c>
      <c r="D1829" s="207" t="s">
        <v>3676</v>
      </c>
      <c r="E1829" s="207">
        <f t="shared" si="1"/>
        <v>0</v>
      </c>
    </row>
    <row r="1830">
      <c r="A1830" s="207" t="s">
        <v>3677</v>
      </c>
      <c r="B1830" s="207" t="s">
        <v>147</v>
      </c>
      <c r="C1830" s="207" t="s">
        <v>3678</v>
      </c>
      <c r="D1830" s="207" t="s">
        <v>2493</v>
      </c>
      <c r="E1830" s="207">
        <f t="shared" si="1"/>
        <v>0</v>
      </c>
    </row>
    <row r="1831">
      <c r="A1831" s="207" t="s">
        <v>3679</v>
      </c>
      <c r="B1831" s="207" t="s">
        <v>147</v>
      </c>
      <c r="C1831" s="207" t="s">
        <v>2622</v>
      </c>
      <c r="D1831" s="207" t="s">
        <v>1603</v>
      </c>
      <c r="E1831" s="207">
        <f t="shared" si="1"/>
        <v>0</v>
      </c>
    </row>
    <row r="1832">
      <c r="A1832" s="207" t="s">
        <v>3680</v>
      </c>
      <c r="B1832" s="207" t="s">
        <v>147</v>
      </c>
      <c r="C1832" s="207" t="s">
        <v>3681</v>
      </c>
      <c r="D1832" s="207" t="s">
        <v>653</v>
      </c>
      <c r="E1832" s="207">
        <f t="shared" si="1"/>
        <v>0</v>
      </c>
    </row>
    <row r="1833">
      <c r="A1833" s="207" t="s">
        <v>3682</v>
      </c>
      <c r="B1833" s="207" t="s">
        <v>147</v>
      </c>
      <c r="C1833" s="207" t="s">
        <v>3683</v>
      </c>
      <c r="D1833" s="207" t="s">
        <v>1317</v>
      </c>
      <c r="E1833" s="207">
        <f t="shared" si="1"/>
        <v>0</v>
      </c>
    </row>
    <row r="1834">
      <c r="A1834" s="207" t="s">
        <v>3684</v>
      </c>
      <c r="B1834" s="207" t="s">
        <v>147</v>
      </c>
      <c r="C1834" s="207" t="s">
        <v>3685</v>
      </c>
      <c r="D1834" s="207" t="s">
        <v>3676</v>
      </c>
      <c r="E1834" s="207">
        <f t="shared" si="1"/>
        <v>0</v>
      </c>
    </row>
    <row r="1835">
      <c r="A1835" s="207" t="s">
        <v>3686</v>
      </c>
      <c r="B1835" s="207" t="s">
        <v>147</v>
      </c>
      <c r="C1835" s="207" t="s">
        <v>3687</v>
      </c>
      <c r="D1835" s="207" t="s">
        <v>3688</v>
      </c>
      <c r="E1835" s="207">
        <f t="shared" si="1"/>
        <v>0</v>
      </c>
    </row>
    <row r="1836">
      <c r="A1836" s="207" t="s">
        <v>3689</v>
      </c>
      <c r="B1836" s="207" t="s">
        <v>147</v>
      </c>
      <c r="C1836" s="207" t="s">
        <v>2099</v>
      </c>
      <c r="D1836" s="207" t="s">
        <v>347</v>
      </c>
      <c r="E1836" s="207">
        <f t="shared" si="1"/>
        <v>0</v>
      </c>
    </row>
    <row r="1837">
      <c r="A1837" s="207" t="s">
        <v>3690</v>
      </c>
      <c r="B1837" s="207" t="s">
        <v>147</v>
      </c>
      <c r="C1837" s="207" t="s">
        <v>3691</v>
      </c>
      <c r="D1837" s="207" t="s">
        <v>1052</v>
      </c>
      <c r="E1837" s="207">
        <f t="shared" si="1"/>
        <v>0</v>
      </c>
    </row>
    <row r="1838">
      <c r="A1838" s="207" t="s">
        <v>3692</v>
      </c>
      <c r="B1838" s="207" t="s">
        <v>147</v>
      </c>
      <c r="C1838" s="207" t="s">
        <v>3693</v>
      </c>
      <c r="D1838" s="207" t="s">
        <v>634</v>
      </c>
      <c r="E1838" s="207">
        <f t="shared" si="1"/>
        <v>0</v>
      </c>
    </row>
    <row r="1839">
      <c r="A1839" s="207" t="s">
        <v>3694</v>
      </c>
      <c r="B1839" s="207" t="s">
        <v>147</v>
      </c>
      <c r="C1839" s="207" t="s">
        <v>1630</v>
      </c>
      <c r="D1839" s="207" t="s">
        <v>1128</v>
      </c>
      <c r="E1839" s="207">
        <f t="shared" si="1"/>
        <v>0</v>
      </c>
    </row>
    <row r="1840">
      <c r="A1840" s="207" t="s">
        <v>3695</v>
      </c>
      <c r="B1840" s="207" t="s">
        <v>147</v>
      </c>
      <c r="C1840" s="207" t="s">
        <v>605</v>
      </c>
      <c r="D1840" s="207" t="s">
        <v>1684</v>
      </c>
      <c r="E1840" s="207">
        <f t="shared" si="1"/>
        <v>0</v>
      </c>
    </row>
    <row r="1841">
      <c r="A1841" s="207" t="s">
        <v>3696</v>
      </c>
      <c r="B1841" s="207" t="s">
        <v>147</v>
      </c>
      <c r="C1841" s="207" t="s">
        <v>3697</v>
      </c>
      <c r="D1841" s="207" t="s">
        <v>1356</v>
      </c>
      <c r="E1841" s="207">
        <f t="shared" si="1"/>
        <v>0</v>
      </c>
    </row>
    <row r="1842">
      <c r="A1842" s="207" t="s">
        <v>3698</v>
      </c>
      <c r="B1842" s="207" t="s">
        <v>147</v>
      </c>
      <c r="C1842" s="207" t="s">
        <v>1810</v>
      </c>
      <c r="D1842" s="207" t="s">
        <v>3699</v>
      </c>
      <c r="E1842" s="207">
        <f t="shared" si="1"/>
        <v>0</v>
      </c>
    </row>
    <row r="1843">
      <c r="A1843" s="207" t="s">
        <v>3700</v>
      </c>
      <c r="B1843" s="207" t="s">
        <v>147</v>
      </c>
      <c r="C1843" s="207" t="s">
        <v>3701</v>
      </c>
      <c r="D1843" s="207" t="s">
        <v>845</v>
      </c>
      <c r="E1843" s="207">
        <f t="shared" si="1"/>
        <v>0</v>
      </c>
    </row>
    <row r="1844">
      <c r="A1844" s="207" t="s">
        <v>3702</v>
      </c>
      <c r="B1844" s="207" t="s">
        <v>147</v>
      </c>
      <c r="C1844" s="207" t="s">
        <v>3703</v>
      </c>
      <c r="D1844" s="207" t="s">
        <v>3099</v>
      </c>
      <c r="E1844" s="207">
        <f t="shared" si="1"/>
        <v>0</v>
      </c>
    </row>
    <row r="1845">
      <c r="A1845" s="207" t="s">
        <v>3704</v>
      </c>
      <c r="B1845" s="207" t="s">
        <v>147</v>
      </c>
      <c r="C1845" s="207" t="s">
        <v>2678</v>
      </c>
      <c r="D1845" s="207" t="s">
        <v>986</v>
      </c>
      <c r="E1845" s="207">
        <f t="shared" si="1"/>
        <v>0</v>
      </c>
    </row>
    <row r="1846">
      <c r="A1846" s="207" t="s">
        <v>3705</v>
      </c>
      <c r="B1846" s="207" t="s">
        <v>147</v>
      </c>
      <c r="C1846" s="207" t="s">
        <v>377</v>
      </c>
      <c r="D1846" s="207" t="s">
        <v>1766</v>
      </c>
      <c r="E1846" s="207">
        <f t="shared" si="1"/>
        <v>0</v>
      </c>
    </row>
    <row r="1847">
      <c r="A1847" s="207" t="s">
        <v>3706</v>
      </c>
      <c r="B1847" s="207" t="s">
        <v>147</v>
      </c>
      <c r="C1847" s="207" t="s">
        <v>627</v>
      </c>
      <c r="D1847" s="207" t="s">
        <v>3707</v>
      </c>
      <c r="E1847" s="207">
        <f t="shared" si="1"/>
        <v>0</v>
      </c>
    </row>
    <row r="1848">
      <c r="A1848" s="207" t="s">
        <v>3708</v>
      </c>
      <c r="B1848" s="207" t="s">
        <v>147</v>
      </c>
      <c r="C1848" s="207" t="s">
        <v>2742</v>
      </c>
      <c r="D1848" s="207" t="s">
        <v>2706</v>
      </c>
      <c r="E1848" s="207">
        <f t="shared" si="1"/>
        <v>0</v>
      </c>
    </row>
    <row r="1849">
      <c r="A1849" s="207" t="s">
        <v>3709</v>
      </c>
      <c r="B1849" s="207" t="s">
        <v>147</v>
      </c>
      <c r="C1849" s="207" t="s">
        <v>381</v>
      </c>
      <c r="D1849" s="207" t="s">
        <v>1303</v>
      </c>
      <c r="E1849" s="207">
        <f t="shared" si="1"/>
        <v>0</v>
      </c>
    </row>
    <row r="1850">
      <c r="A1850" s="207" t="s">
        <v>3710</v>
      </c>
      <c r="B1850" s="207" t="s">
        <v>147</v>
      </c>
      <c r="C1850" s="207" t="s">
        <v>1105</v>
      </c>
      <c r="D1850" s="207" t="s">
        <v>309</v>
      </c>
      <c r="E1850" s="207">
        <f t="shared" si="1"/>
        <v>1</v>
      </c>
    </row>
    <row r="1851">
      <c r="A1851" s="207" t="s">
        <v>3711</v>
      </c>
      <c r="B1851" s="207" t="s">
        <v>147</v>
      </c>
      <c r="C1851" s="207" t="s">
        <v>3712</v>
      </c>
      <c r="D1851" s="207" t="s">
        <v>309</v>
      </c>
      <c r="E1851" s="207">
        <f t="shared" si="1"/>
        <v>1</v>
      </c>
    </row>
    <row r="1852">
      <c r="A1852" s="207" t="s">
        <v>3713</v>
      </c>
      <c r="B1852" s="207" t="s">
        <v>147</v>
      </c>
      <c r="C1852" s="207" t="s">
        <v>393</v>
      </c>
      <c r="D1852" s="207" t="s">
        <v>1662</v>
      </c>
      <c r="E1852" s="207">
        <f t="shared" si="1"/>
        <v>0</v>
      </c>
    </row>
    <row r="1853">
      <c r="A1853" s="207" t="s">
        <v>3714</v>
      </c>
      <c r="B1853" s="207" t="s">
        <v>147</v>
      </c>
      <c r="C1853" s="207" t="s">
        <v>773</v>
      </c>
      <c r="D1853" s="207" t="s">
        <v>3715</v>
      </c>
      <c r="E1853" s="207">
        <f t="shared" si="1"/>
        <v>0</v>
      </c>
    </row>
    <row r="1854">
      <c r="A1854" s="207" t="s">
        <v>3716</v>
      </c>
      <c r="B1854" s="207" t="s">
        <v>147</v>
      </c>
      <c r="C1854" s="207" t="s">
        <v>1582</v>
      </c>
      <c r="D1854" s="207" t="s">
        <v>2421</v>
      </c>
      <c r="E1854" s="207">
        <f t="shared" si="1"/>
        <v>0</v>
      </c>
    </row>
    <row r="1855">
      <c r="A1855" s="207" t="s">
        <v>3717</v>
      </c>
      <c r="B1855" s="207" t="s">
        <v>147</v>
      </c>
      <c r="C1855" s="207" t="s">
        <v>1698</v>
      </c>
      <c r="D1855" s="207" t="s">
        <v>541</v>
      </c>
      <c r="E1855" s="207">
        <f t="shared" si="1"/>
        <v>0</v>
      </c>
    </row>
    <row r="1856">
      <c r="A1856" s="207" t="s">
        <v>3718</v>
      </c>
      <c r="B1856" s="207" t="s">
        <v>147</v>
      </c>
      <c r="C1856" s="207" t="s">
        <v>414</v>
      </c>
      <c r="D1856" s="207" t="s">
        <v>1382</v>
      </c>
      <c r="E1856" s="207">
        <f t="shared" si="1"/>
        <v>0</v>
      </c>
    </row>
    <row r="1857">
      <c r="A1857" s="207" t="s">
        <v>3719</v>
      </c>
      <c r="B1857" s="207" t="s">
        <v>147</v>
      </c>
      <c r="C1857" s="207" t="s">
        <v>426</v>
      </c>
      <c r="D1857" s="207" t="s">
        <v>700</v>
      </c>
      <c r="E1857" s="207">
        <f t="shared" si="1"/>
        <v>0</v>
      </c>
    </row>
    <row r="1858">
      <c r="A1858" s="207" t="s">
        <v>3720</v>
      </c>
      <c r="B1858" s="207" t="s">
        <v>147</v>
      </c>
      <c r="C1858" s="207" t="s">
        <v>428</v>
      </c>
      <c r="D1858" s="207" t="s">
        <v>3721</v>
      </c>
      <c r="E1858" s="207">
        <f t="shared" si="1"/>
        <v>0</v>
      </c>
    </row>
    <row r="1859">
      <c r="A1859" s="207" t="s">
        <v>3722</v>
      </c>
      <c r="B1859" s="207" t="s">
        <v>147</v>
      </c>
      <c r="C1859" s="207" t="s">
        <v>1149</v>
      </c>
      <c r="D1859" s="207" t="s">
        <v>3723</v>
      </c>
      <c r="E1859" s="207">
        <f t="shared" si="1"/>
        <v>0</v>
      </c>
    </row>
    <row r="1860">
      <c r="A1860" s="207" t="s">
        <v>3724</v>
      </c>
      <c r="B1860" s="207" t="s">
        <v>147</v>
      </c>
      <c r="C1860" s="207" t="s">
        <v>3725</v>
      </c>
      <c r="D1860" s="207" t="s">
        <v>3726</v>
      </c>
      <c r="E1860" s="207">
        <f t="shared" si="1"/>
        <v>0</v>
      </c>
    </row>
    <row r="1861">
      <c r="A1861" s="207" t="s">
        <v>3727</v>
      </c>
      <c r="B1861" s="207" t="s">
        <v>147</v>
      </c>
      <c r="C1861" s="207" t="s">
        <v>3728</v>
      </c>
      <c r="D1861" s="207" t="s">
        <v>509</v>
      </c>
      <c r="E1861" s="207">
        <f t="shared" si="1"/>
        <v>0</v>
      </c>
    </row>
    <row r="1862">
      <c r="A1862" s="207" t="s">
        <v>3729</v>
      </c>
      <c r="B1862" s="207" t="s">
        <v>147</v>
      </c>
      <c r="C1862" s="207" t="s">
        <v>1590</v>
      </c>
      <c r="D1862" s="207" t="s">
        <v>2388</v>
      </c>
      <c r="E1862" s="207">
        <f t="shared" si="1"/>
        <v>0</v>
      </c>
    </row>
    <row r="1863">
      <c r="A1863" s="207" t="s">
        <v>3730</v>
      </c>
      <c r="B1863" s="207" t="s">
        <v>147</v>
      </c>
      <c r="C1863" s="207" t="s">
        <v>3731</v>
      </c>
      <c r="D1863" s="207" t="s">
        <v>1373</v>
      </c>
      <c r="E1863" s="207">
        <f t="shared" si="1"/>
        <v>0</v>
      </c>
    </row>
    <row r="1864">
      <c r="A1864" s="207" t="s">
        <v>3732</v>
      </c>
      <c r="B1864" s="207" t="s">
        <v>147</v>
      </c>
      <c r="C1864" s="207" t="s">
        <v>3733</v>
      </c>
      <c r="D1864" s="207" t="s">
        <v>487</v>
      </c>
      <c r="E1864" s="207">
        <f t="shared" si="1"/>
        <v>0</v>
      </c>
    </row>
    <row r="1865">
      <c r="A1865" s="207" t="s">
        <v>3734</v>
      </c>
      <c r="B1865" s="207" t="s">
        <v>147</v>
      </c>
      <c r="C1865" s="207" t="s">
        <v>808</v>
      </c>
      <c r="D1865" s="207" t="s">
        <v>1229</v>
      </c>
      <c r="E1865" s="207">
        <f t="shared" si="1"/>
        <v>0</v>
      </c>
    </row>
    <row r="1866">
      <c r="A1866" s="207" t="s">
        <v>3735</v>
      </c>
      <c r="B1866" s="207" t="s">
        <v>147</v>
      </c>
      <c r="C1866" s="207" t="s">
        <v>3736</v>
      </c>
      <c r="D1866" s="207" t="s">
        <v>1578</v>
      </c>
      <c r="E1866" s="207">
        <f t="shared" si="1"/>
        <v>0</v>
      </c>
    </row>
    <row r="1867">
      <c r="A1867" s="207" t="s">
        <v>3737</v>
      </c>
      <c r="B1867" s="207" t="s">
        <v>147</v>
      </c>
      <c r="C1867" s="207" t="s">
        <v>3738</v>
      </c>
      <c r="D1867" s="207" t="s">
        <v>2703</v>
      </c>
      <c r="E1867" s="207">
        <f t="shared" si="1"/>
        <v>0</v>
      </c>
    </row>
    <row r="1868">
      <c r="A1868" s="207" t="s">
        <v>3739</v>
      </c>
      <c r="B1868" s="207" t="s">
        <v>147</v>
      </c>
      <c r="C1868" s="207" t="s">
        <v>2826</v>
      </c>
      <c r="D1868" s="207" t="s">
        <v>1262</v>
      </c>
      <c r="E1868" s="207">
        <f t="shared" si="1"/>
        <v>0</v>
      </c>
    </row>
    <row r="1869">
      <c r="A1869" s="207" t="s">
        <v>3740</v>
      </c>
      <c r="B1869" s="207" t="s">
        <v>147</v>
      </c>
      <c r="C1869" s="207" t="s">
        <v>1170</v>
      </c>
      <c r="D1869" s="207" t="s">
        <v>2550</v>
      </c>
      <c r="E1869" s="207">
        <f t="shared" si="1"/>
        <v>0</v>
      </c>
    </row>
    <row r="1870">
      <c r="A1870" s="207" t="s">
        <v>3741</v>
      </c>
      <c r="B1870" s="207" t="s">
        <v>147</v>
      </c>
      <c r="C1870" s="207" t="s">
        <v>3742</v>
      </c>
      <c r="D1870" s="207" t="s">
        <v>306</v>
      </c>
      <c r="E1870" s="207">
        <f t="shared" si="1"/>
        <v>0</v>
      </c>
    </row>
    <row r="1871">
      <c r="A1871" s="207" t="s">
        <v>3743</v>
      </c>
      <c r="B1871" s="207" t="s">
        <v>147</v>
      </c>
      <c r="C1871" s="207" t="s">
        <v>3744</v>
      </c>
      <c r="D1871" s="207" t="s">
        <v>755</v>
      </c>
      <c r="E1871" s="207">
        <f t="shared" si="1"/>
        <v>0</v>
      </c>
    </row>
    <row r="1872">
      <c r="A1872" s="207" t="s">
        <v>3745</v>
      </c>
      <c r="B1872" s="207" t="s">
        <v>147</v>
      </c>
      <c r="C1872" s="207" t="s">
        <v>1432</v>
      </c>
      <c r="D1872" s="207" t="s">
        <v>3746</v>
      </c>
      <c r="E1872" s="207">
        <f t="shared" si="1"/>
        <v>0</v>
      </c>
    </row>
    <row r="1873">
      <c r="A1873" s="207" t="s">
        <v>3747</v>
      </c>
      <c r="B1873" s="207" t="s">
        <v>147</v>
      </c>
      <c r="C1873" s="207" t="s">
        <v>3748</v>
      </c>
      <c r="D1873" s="207" t="s">
        <v>1375</v>
      </c>
      <c r="E1873" s="207">
        <f t="shared" si="1"/>
        <v>0</v>
      </c>
    </row>
    <row r="1874">
      <c r="A1874" s="207" t="s">
        <v>3749</v>
      </c>
      <c r="B1874" s="207" t="s">
        <v>147</v>
      </c>
      <c r="C1874" s="207" t="s">
        <v>3750</v>
      </c>
      <c r="D1874" s="207" t="s">
        <v>573</v>
      </c>
      <c r="E1874" s="207">
        <f t="shared" si="1"/>
        <v>0</v>
      </c>
    </row>
    <row r="1875">
      <c r="A1875" s="207" t="s">
        <v>3751</v>
      </c>
      <c r="B1875" s="207" t="s">
        <v>147</v>
      </c>
      <c r="C1875" s="207" t="s">
        <v>3752</v>
      </c>
      <c r="D1875" s="207" t="s">
        <v>1542</v>
      </c>
      <c r="E1875" s="207">
        <f t="shared" si="1"/>
        <v>0</v>
      </c>
    </row>
    <row r="1876">
      <c r="A1876" s="207" t="s">
        <v>3753</v>
      </c>
      <c r="B1876" s="207" t="s">
        <v>147</v>
      </c>
      <c r="C1876" s="207" t="s">
        <v>3754</v>
      </c>
      <c r="D1876" s="207" t="s">
        <v>782</v>
      </c>
      <c r="E1876" s="207">
        <f t="shared" si="1"/>
        <v>0</v>
      </c>
    </row>
    <row r="1877">
      <c r="A1877" s="207" t="s">
        <v>3755</v>
      </c>
      <c r="B1877" s="207" t="s">
        <v>147</v>
      </c>
      <c r="C1877" s="207" t="s">
        <v>3756</v>
      </c>
      <c r="D1877" s="207" t="s">
        <v>494</v>
      </c>
      <c r="E1877" s="207">
        <f t="shared" si="1"/>
        <v>0</v>
      </c>
    </row>
    <row r="1878">
      <c r="A1878" s="207" t="s">
        <v>3757</v>
      </c>
      <c r="B1878" s="207" t="s">
        <v>147</v>
      </c>
      <c r="C1878" s="207" t="s">
        <v>1752</v>
      </c>
      <c r="D1878" s="207" t="s">
        <v>309</v>
      </c>
      <c r="E1878" s="207">
        <f t="shared" si="1"/>
        <v>1</v>
      </c>
    </row>
    <row r="1879">
      <c r="A1879" s="207" t="s">
        <v>3758</v>
      </c>
      <c r="B1879" s="207" t="s">
        <v>147</v>
      </c>
      <c r="C1879" s="207" t="s">
        <v>3759</v>
      </c>
      <c r="D1879" s="207" t="s">
        <v>309</v>
      </c>
      <c r="E1879" s="207">
        <f t="shared" si="1"/>
        <v>1</v>
      </c>
    </row>
    <row r="1880">
      <c r="A1880" s="207" t="s">
        <v>3760</v>
      </c>
      <c r="B1880" s="207" t="s">
        <v>147</v>
      </c>
      <c r="C1880" s="207" t="s">
        <v>1902</v>
      </c>
      <c r="D1880" s="207" t="s">
        <v>1047</v>
      </c>
      <c r="E1880" s="207">
        <f t="shared" si="1"/>
        <v>0</v>
      </c>
    </row>
    <row r="1881">
      <c r="A1881" s="207" t="s">
        <v>3761</v>
      </c>
      <c r="B1881" s="207" t="s">
        <v>147</v>
      </c>
      <c r="C1881" s="207" t="s">
        <v>2694</v>
      </c>
      <c r="D1881" s="207" t="s">
        <v>1763</v>
      </c>
      <c r="E1881" s="207">
        <f t="shared" si="1"/>
        <v>0</v>
      </c>
    </row>
    <row r="1882">
      <c r="A1882" s="207" t="s">
        <v>3762</v>
      </c>
      <c r="B1882" s="207" t="s">
        <v>147</v>
      </c>
      <c r="C1882" s="207" t="s">
        <v>1904</v>
      </c>
      <c r="D1882" s="207" t="s">
        <v>2348</v>
      </c>
      <c r="E1882" s="207">
        <f t="shared" si="1"/>
        <v>0</v>
      </c>
    </row>
    <row r="1883">
      <c r="A1883" s="207" t="s">
        <v>3763</v>
      </c>
      <c r="B1883" s="207" t="s">
        <v>147</v>
      </c>
      <c r="C1883" s="207" t="s">
        <v>3764</v>
      </c>
      <c r="D1883" s="207" t="s">
        <v>309</v>
      </c>
      <c r="E1883" s="207">
        <f t="shared" si="1"/>
        <v>1</v>
      </c>
    </row>
    <row r="1884">
      <c r="A1884" s="207" t="s">
        <v>3765</v>
      </c>
      <c r="B1884" s="207" t="s">
        <v>147</v>
      </c>
      <c r="C1884" s="207" t="s">
        <v>3766</v>
      </c>
      <c r="D1884" s="207" t="s">
        <v>3767</v>
      </c>
      <c r="E1884" s="207">
        <f t="shared" si="1"/>
        <v>0</v>
      </c>
    </row>
    <row r="1885">
      <c r="A1885" s="207" t="s">
        <v>3768</v>
      </c>
      <c r="B1885" s="207" t="s">
        <v>147</v>
      </c>
      <c r="C1885" s="207" t="s">
        <v>3769</v>
      </c>
      <c r="D1885" s="207" t="s">
        <v>1367</v>
      </c>
      <c r="E1885" s="207">
        <f t="shared" si="1"/>
        <v>0</v>
      </c>
    </row>
    <row r="1886">
      <c r="A1886" s="207" t="s">
        <v>3770</v>
      </c>
      <c r="B1886" s="207" t="s">
        <v>147</v>
      </c>
      <c r="C1886" s="207" t="s">
        <v>1490</v>
      </c>
      <c r="D1886" s="207" t="s">
        <v>624</v>
      </c>
      <c r="E1886" s="207">
        <f t="shared" si="1"/>
        <v>0</v>
      </c>
    </row>
    <row r="1887">
      <c r="A1887" s="207" t="s">
        <v>3771</v>
      </c>
      <c r="B1887" s="207" t="s">
        <v>147</v>
      </c>
      <c r="C1887" s="207" t="s">
        <v>464</v>
      </c>
      <c r="D1887" s="207" t="s">
        <v>314</v>
      </c>
      <c r="E1887" s="207">
        <f t="shared" si="1"/>
        <v>0</v>
      </c>
    </row>
    <row r="1888">
      <c r="A1888" s="207" t="s">
        <v>3772</v>
      </c>
      <c r="B1888" s="207" t="s">
        <v>147</v>
      </c>
      <c r="C1888" s="207" t="s">
        <v>1493</v>
      </c>
      <c r="D1888" s="207" t="s">
        <v>1603</v>
      </c>
      <c r="E1888" s="207">
        <f t="shared" si="1"/>
        <v>0</v>
      </c>
    </row>
    <row r="1889">
      <c r="A1889" s="207" t="s">
        <v>3773</v>
      </c>
      <c r="B1889" s="207" t="s">
        <v>147</v>
      </c>
      <c r="C1889" s="207" t="s">
        <v>3774</v>
      </c>
      <c r="D1889" s="207" t="s">
        <v>3300</v>
      </c>
      <c r="E1889" s="207">
        <f t="shared" si="1"/>
        <v>0</v>
      </c>
    </row>
    <row r="1890">
      <c r="A1890" s="207" t="s">
        <v>3775</v>
      </c>
      <c r="B1890" s="207" t="s">
        <v>147</v>
      </c>
      <c r="C1890" s="207" t="s">
        <v>3776</v>
      </c>
      <c r="D1890" s="207" t="s">
        <v>549</v>
      </c>
      <c r="E1890" s="207">
        <f t="shared" si="1"/>
        <v>0</v>
      </c>
    </row>
    <row r="1891">
      <c r="A1891" s="207" t="s">
        <v>3777</v>
      </c>
      <c r="B1891" s="207" t="s">
        <v>147</v>
      </c>
      <c r="C1891" s="207" t="s">
        <v>3778</v>
      </c>
      <c r="D1891" s="207" t="s">
        <v>309</v>
      </c>
      <c r="E1891" s="207">
        <f t="shared" si="1"/>
        <v>1</v>
      </c>
    </row>
    <row r="1892">
      <c r="A1892" s="207" t="s">
        <v>3779</v>
      </c>
      <c r="B1892" s="207" t="s">
        <v>149</v>
      </c>
      <c r="C1892" s="207" t="s">
        <v>3780</v>
      </c>
      <c r="D1892" s="207" t="s">
        <v>1618</v>
      </c>
      <c r="E1892" s="207">
        <f t="shared" si="1"/>
        <v>0</v>
      </c>
    </row>
    <row r="1893">
      <c r="A1893" s="207" t="s">
        <v>3781</v>
      </c>
      <c r="B1893" s="207" t="s">
        <v>149</v>
      </c>
      <c r="C1893" s="207" t="s">
        <v>1609</v>
      </c>
      <c r="D1893" s="207" t="s">
        <v>309</v>
      </c>
      <c r="E1893" s="207">
        <f t="shared" si="1"/>
        <v>1</v>
      </c>
    </row>
    <row r="1894">
      <c r="A1894" s="207" t="s">
        <v>3782</v>
      </c>
      <c r="B1894" s="207" t="s">
        <v>149</v>
      </c>
      <c r="C1894" s="207" t="s">
        <v>3783</v>
      </c>
      <c r="D1894" s="207" t="s">
        <v>309</v>
      </c>
      <c r="E1894" s="207">
        <f t="shared" si="1"/>
        <v>1</v>
      </c>
    </row>
    <row r="1895">
      <c r="A1895" s="207" t="s">
        <v>3784</v>
      </c>
      <c r="B1895" s="207" t="s">
        <v>149</v>
      </c>
      <c r="C1895" s="207" t="s">
        <v>3785</v>
      </c>
      <c r="D1895" s="207" t="s">
        <v>309</v>
      </c>
      <c r="E1895" s="207">
        <f t="shared" si="1"/>
        <v>1</v>
      </c>
    </row>
    <row r="1896">
      <c r="A1896" s="207" t="s">
        <v>3786</v>
      </c>
      <c r="B1896" s="207" t="s">
        <v>149</v>
      </c>
      <c r="C1896" s="207" t="s">
        <v>3787</v>
      </c>
      <c r="D1896" s="207" t="s">
        <v>309</v>
      </c>
      <c r="E1896" s="207">
        <f t="shared" si="1"/>
        <v>1</v>
      </c>
    </row>
    <row r="1897">
      <c r="A1897" s="207" t="s">
        <v>3788</v>
      </c>
      <c r="B1897" s="207" t="s">
        <v>149</v>
      </c>
      <c r="C1897" s="207" t="s">
        <v>3789</v>
      </c>
      <c r="D1897" s="207" t="s">
        <v>1691</v>
      </c>
      <c r="E1897" s="207">
        <f t="shared" si="1"/>
        <v>0</v>
      </c>
    </row>
    <row r="1898">
      <c r="A1898" s="207" t="s">
        <v>3790</v>
      </c>
      <c r="B1898" s="207" t="s">
        <v>149</v>
      </c>
      <c r="C1898" s="207" t="s">
        <v>3791</v>
      </c>
      <c r="D1898" s="207" t="s">
        <v>1575</v>
      </c>
      <c r="E1898" s="207">
        <f t="shared" si="1"/>
        <v>0</v>
      </c>
    </row>
    <row r="1899">
      <c r="A1899" s="207" t="s">
        <v>3792</v>
      </c>
      <c r="B1899" s="207" t="s">
        <v>149</v>
      </c>
      <c r="C1899" s="207" t="s">
        <v>3793</v>
      </c>
      <c r="D1899" s="207" t="s">
        <v>309</v>
      </c>
      <c r="E1899" s="207">
        <f t="shared" si="1"/>
        <v>1</v>
      </c>
    </row>
    <row r="1900">
      <c r="A1900" s="207" t="s">
        <v>3794</v>
      </c>
      <c r="B1900" s="207" t="s">
        <v>149</v>
      </c>
      <c r="C1900" s="207" t="s">
        <v>3795</v>
      </c>
      <c r="D1900" s="207" t="s">
        <v>309</v>
      </c>
      <c r="E1900" s="207">
        <f t="shared" si="1"/>
        <v>1</v>
      </c>
    </row>
    <row r="1901">
      <c r="A1901" s="207" t="s">
        <v>3796</v>
      </c>
      <c r="B1901" s="207" t="s">
        <v>149</v>
      </c>
      <c r="C1901" s="207" t="s">
        <v>3797</v>
      </c>
      <c r="D1901" s="207" t="s">
        <v>2723</v>
      </c>
      <c r="E1901" s="207">
        <f t="shared" si="1"/>
        <v>0</v>
      </c>
    </row>
    <row r="1902">
      <c r="A1902" s="207" t="s">
        <v>3798</v>
      </c>
      <c r="B1902" s="207" t="s">
        <v>149</v>
      </c>
      <c r="C1902" s="207" t="s">
        <v>3799</v>
      </c>
      <c r="D1902" s="207" t="s">
        <v>3800</v>
      </c>
      <c r="E1902" s="207">
        <f t="shared" si="1"/>
        <v>0</v>
      </c>
    </row>
    <row r="1903">
      <c r="A1903" s="207" t="s">
        <v>3801</v>
      </c>
      <c r="B1903" s="207" t="s">
        <v>149</v>
      </c>
      <c r="C1903" s="207" t="s">
        <v>1231</v>
      </c>
      <c r="D1903" s="207" t="s">
        <v>695</v>
      </c>
      <c r="E1903" s="207">
        <f t="shared" si="1"/>
        <v>0</v>
      </c>
    </row>
    <row r="1904">
      <c r="A1904" s="207" t="s">
        <v>3802</v>
      </c>
      <c r="B1904" s="207" t="s">
        <v>149</v>
      </c>
      <c r="C1904" s="207" t="s">
        <v>3803</v>
      </c>
      <c r="D1904" s="207" t="s">
        <v>3045</v>
      </c>
      <c r="E1904" s="207">
        <f t="shared" si="1"/>
        <v>0</v>
      </c>
    </row>
    <row r="1905">
      <c r="A1905" s="207" t="s">
        <v>3804</v>
      </c>
      <c r="B1905" s="207" t="s">
        <v>149</v>
      </c>
      <c r="C1905" s="207" t="s">
        <v>2293</v>
      </c>
      <c r="D1905" s="207" t="s">
        <v>561</v>
      </c>
      <c r="E1905" s="207">
        <f t="shared" si="1"/>
        <v>0</v>
      </c>
    </row>
    <row r="1906">
      <c r="A1906" s="207" t="s">
        <v>3805</v>
      </c>
      <c r="B1906" s="207" t="s">
        <v>149</v>
      </c>
      <c r="C1906" s="207" t="s">
        <v>1236</v>
      </c>
      <c r="D1906" s="207" t="s">
        <v>1068</v>
      </c>
      <c r="E1906" s="207">
        <f t="shared" si="1"/>
        <v>0</v>
      </c>
    </row>
    <row r="1907">
      <c r="A1907" s="207" t="s">
        <v>3806</v>
      </c>
      <c r="B1907" s="207" t="s">
        <v>149</v>
      </c>
      <c r="C1907" s="207" t="s">
        <v>3807</v>
      </c>
      <c r="D1907" s="207" t="s">
        <v>1118</v>
      </c>
      <c r="E1907" s="207">
        <f t="shared" si="1"/>
        <v>0</v>
      </c>
    </row>
    <row r="1908">
      <c r="A1908" s="207" t="s">
        <v>3808</v>
      </c>
      <c r="B1908" s="207" t="s">
        <v>149</v>
      </c>
      <c r="C1908" s="207" t="s">
        <v>3809</v>
      </c>
      <c r="D1908" s="207" t="s">
        <v>309</v>
      </c>
      <c r="E1908" s="207">
        <f t="shared" si="1"/>
        <v>1</v>
      </c>
    </row>
    <row r="1909">
      <c r="A1909" s="207" t="s">
        <v>3810</v>
      </c>
      <c r="B1909" s="207" t="s">
        <v>149</v>
      </c>
      <c r="C1909" s="207" t="s">
        <v>3811</v>
      </c>
      <c r="D1909" s="207" t="s">
        <v>429</v>
      </c>
      <c r="E1909" s="207">
        <f t="shared" si="1"/>
        <v>0</v>
      </c>
    </row>
    <row r="1910">
      <c r="A1910" s="207" t="s">
        <v>3812</v>
      </c>
      <c r="B1910" s="207" t="s">
        <v>149</v>
      </c>
      <c r="C1910" s="207" t="s">
        <v>1245</v>
      </c>
      <c r="D1910" s="207" t="s">
        <v>424</v>
      </c>
      <c r="E1910" s="207">
        <f t="shared" si="1"/>
        <v>0</v>
      </c>
    </row>
    <row r="1911">
      <c r="A1911" s="207" t="s">
        <v>3813</v>
      </c>
      <c r="B1911" s="207" t="s">
        <v>149</v>
      </c>
      <c r="C1911" s="207" t="s">
        <v>326</v>
      </c>
      <c r="D1911" s="207" t="s">
        <v>309</v>
      </c>
      <c r="E1911" s="207">
        <f t="shared" si="1"/>
        <v>1</v>
      </c>
    </row>
    <row r="1912">
      <c r="A1912" s="207" t="s">
        <v>3814</v>
      </c>
      <c r="B1912" s="207" t="s">
        <v>149</v>
      </c>
      <c r="C1912" s="207" t="s">
        <v>3815</v>
      </c>
      <c r="D1912" s="207" t="s">
        <v>1645</v>
      </c>
      <c r="E1912" s="207">
        <f t="shared" si="1"/>
        <v>0</v>
      </c>
    </row>
    <row r="1913">
      <c r="A1913" s="207" t="s">
        <v>3816</v>
      </c>
      <c r="B1913" s="207" t="s">
        <v>149</v>
      </c>
      <c r="C1913" s="207" t="s">
        <v>334</v>
      </c>
      <c r="D1913" s="207" t="s">
        <v>1915</v>
      </c>
      <c r="E1913" s="207">
        <f t="shared" si="1"/>
        <v>0</v>
      </c>
    </row>
    <row r="1914">
      <c r="A1914" s="207" t="s">
        <v>3817</v>
      </c>
      <c r="B1914" s="207" t="s">
        <v>149</v>
      </c>
      <c r="C1914" s="207" t="s">
        <v>603</v>
      </c>
      <c r="D1914" s="207" t="s">
        <v>2575</v>
      </c>
      <c r="E1914" s="207">
        <f t="shared" si="1"/>
        <v>0</v>
      </c>
    </row>
    <row r="1915">
      <c r="A1915" s="207" t="s">
        <v>3818</v>
      </c>
      <c r="B1915" s="207" t="s">
        <v>149</v>
      </c>
      <c r="C1915" s="207" t="s">
        <v>3819</v>
      </c>
      <c r="D1915" s="207" t="s">
        <v>1168</v>
      </c>
      <c r="E1915" s="207">
        <f t="shared" si="1"/>
        <v>0</v>
      </c>
    </row>
    <row r="1916">
      <c r="A1916" s="207" t="s">
        <v>3820</v>
      </c>
      <c r="B1916" s="207" t="s">
        <v>149</v>
      </c>
      <c r="C1916" s="207" t="s">
        <v>3821</v>
      </c>
      <c r="D1916" s="207" t="s">
        <v>806</v>
      </c>
      <c r="E1916" s="207">
        <f t="shared" si="1"/>
        <v>0</v>
      </c>
    </row>
    <row r="1917">
      <c r="A1917" s="207" t="s">
        <v>3822</v>
      </c>
      <c r="B1917" s="207" t="s">
        <v>149</v>
      </c>
      <c r="C1917" s="207" t="s">
        <v>1638</v>
      </c>
      <c r="D1917" s="207" t="s">
        <v>3823</v>
      </c>
      <c r="E1917" s="207">
        <f t="shared" si="1"/>
        <v>0</v>
      </c>
    </row>
    <row r="1918">
      <c r="A1918" s="207" t="s">
        <v>3824</v>
      </c>
      <c r="B1918" s="207" t="s">
        <v>149</v>
      </c>
      <c r="C1918" s="207" t="s">
        <v>3825</v>
      </c>
      <c r="D1918" s="207" t="s">
        <v>309</v>
      </c>
      <c r="E1918" s="207">
        <f t="shared" si="1"/>
        <v>1</v>
      </c>
    </row>
    <row r="1919">
      <c r="A1919" s="207" t="s">
        <v>3826</v>
      </c>
      <c r="B1919" s="207" t="s">
        <v>149</v>
      </c>
      <c r="C1919" s="207" t="s">
        <v>3827</v>
      </c>
      <c r="D1919" s="207" t="s">
        <v>1065</v>
      </c>
      <c r="E1919" s="207">
        <f t="shared" si="1"/>
        <v>0</v>
      </c>
    </row>
    <row r="1920">
      <c r="A1920" s="207" t="s">
        <v>3828</v>
      </c>
      <c r="B1920" s="207" t="s">
        <v>149</v>
      </c>
      <c r="C1920" s="207" t="s">
        <v>3829</v>
      </c>
      <c r="D1920" s="207" t="s">
        <v>324</v>
      </c>
      <c r="E1920" s="207">
        <f t="shared" si="1"/>
        <v>0</v>
      </c>
    </row>
    <row r="1921">
      <c r="A1921" s="207" t="s">
        <v>3830</v>
      </c>
      <c r="B1921" s="207" t="s">
        <v>149</v>
      </c>
      <c r="C1921" s="207" t="s">
        <v>3831</v>
      </c>
      <c r="D1921" s="207" t="s">
        <v>1848</v>
      </c>
      <c r="E1921" s="207">
        <f t="shared" si="1"/>
        <v>0</v>
      </c>
    </row>
    <row r="1922">
      <c r="A1922" s="207" t="s">
        <v>3832</v>
      </c>
      <c r="B1922" s="207" t="s">
        <v>149</v>
      </c>
      <c r="C1922" s="207" t="s">
        <v>3833</v>
      </c>
      <c r="D1922" s="207" t="s">
        <v>1317</v>
      </c>
      <c r="E1922" s="207">
        <f t="shared" si="1"/>
        <v>0</v>
      </c>
    </row>
    <row r="1923">
      <c r="A1923" s="207" t="s">
        <v>3834</v>
      </c>
      <c r="B1923" s="207" t="s">
        <v>149</v>
      </c>
      <c r="C1923" s="207" t="s">
        <v>3835</v>
      </c>
      <c r="D1923" s="207" t="s">
        <v>3836</v>
      </c>
      <c r="E1923" s="207">
        <f t="shared" si="1"/>
        <v>0</v>
      </c>
    </row>
    <row r="1924">
      <c r="A1924" s="207" t="s">
        <v>3837</v>
      </c>
      <c r="B1924" s="207" t="s">
        <v>149</v>
      </c>
      <c r="C1924" s="207" t="s">
        <v>3838</v>
      </c>
      <c r="D1924" s="207" t="s">
        <v>740</v>
      </c>
      <c r="E1924" s="207">
        <f t="shared" si="1"/>
        <v>0</v>
      </c>
    </row>
    <row r="1925">
      <c r="A1925" s="207" t="s">
        <v>3839</v>
      </c>
      <c r="B1925" s="207" t="s">
        <v>149</v>
      </c>
      <c r="C1925" s="207" t="s">
        <v>1315</v>
      </c>
      <c r="D1925" s="207" t="s">
        <v>3840</v>
      </c>
      <c r="E1925" s="207">
        <f t="shared" si="1"/>
        <v>0</v>
      </c>
    </row>
    <row r="1926">
      <c r="A1926" s="207" t="s">
        <v>3841</v>
      </c>
      <c r="B1926" s="207" t="s">
        <v>149</v>
      </c>
      <c r="C1926" s="207" t="s">
        <v>377</v>
      </c>
      <c r="D1926" s="207" t="s">
        <v>309</v>
      </c>
      <c r="E1926" s="207">
        <f t="shared" si="1"/>
        <v>1</v>
      </c>
    </row>
    <row r="1927">
      <c r="A1927" s="207" t="s">
        <v>3842</v>
      </c>
      <c r="B1927" s="207" t="s">
        <v>149</v>
      </c>
      <c r="C1927" s="207" t="s">
        <v>3843</v>
      </c>
      <c r="D1927" s="207" t="s">
        <v>1044</v>
      </c>
      <c r="E1927" s="207">
        <f t="shared" si="1"/>
        <v>0</v>
      </c>
    </row>
    <row r="1928">
      <c r="A1928" s="207" t="s">
        <v>3844</v>
      </c>
      <c r="B1928" s="207" t="s">
        <v>149</v>
      </c>
      <c r="C1928" s="207" t="s">
        <v>3845</v>
      </c>
      <c r="D1928" s="207" t="s">
        <v>309</v>
      </c>
      <c r="E1928" s="207">
        <f t="shared" si="1"/>
        <v>1</v>
      </c>
    </row>
    <row r="1929">
      <c r="A1929" s="207" t="s">
        <v>3846</v>
      </c>
      <c r="B1929" s="207" t="s">
        <v>149</v>
      </c>
      <c r="C1929" s="207" t="s">
        <v>548</v>
      </c>
      <c r="D1929" s="207" t="s">
        <v>309</v>
      </c>
      <c r="E1929" s="207">
        <f t="shared" si="1"/>
        <v>1</v>
      </c>
    </row>
    <row r="1930">
      <c r="A1930" s="207" t="s">
        <v>3847</v>
      </c>
      <c r="B1930" s="207" t="s">
        <v>149</v>
      </c>
      <c r="C1930" s="207" t="s">
        <v>3848</v>
      </c>
      <c r="D1930" s="207" t="s">
        <v>1837</v>
      </c>
      <c r="E1930" s="207">
        <f t="shared" si="1"/>
        <v>0</v>
      </c>
    </row>
    <row r="1931">
      <c r="A1931" s="207" t="s">
        <v>3849</v>
      </c>
      <c r="B1931" s="207" t="s">
        <v>149</v>
      </c>
      <c r="C1931" s="207" t="s">
        <v>381</v>
      </c>
      <c r="D1931" s="207" t="s">
        <v>309</v>
      </c>
      <c r="E1931" s="207">
        <f t="shared" si="1"/>
        <v>1</v>
      </c>
    </row>
    <row r="1932">
      <c r="A1932" s="207" t="s">
        <v>3850</v>
      </c>
      <c r="B1932" s="207" t="s">
        <v>149</v>
      </c>
      <c r="C1932" s="207" t="s">
        <v>3851</v>
      </c>
      <c r="D1932" s="207" t="s">
        <v>624</v>
      </c>
      <c r="E1932" s="207">
        <f t="shared" si="1"/>
        <v>0</v>
      </c>
    </row>
    <row r="1933">
      <c r="A1933" s="207" t="s">
        <v>3852</v>
      </c>
      <c r="B1933" s="207" t="s">
        <v>149</v>
      </c>
      <c r="C1933" s="207" t="s">
        <v>3853</v>
      </c>
      <c r="D1933" s="207" t="s">
        <v>630</v>
      </c>
      <c r="E1933" s="207">
        <f t="shared" si="1"/>
        <v>0</v>
      </c>
    </row>
    <row r="1934">
      <c r="A1934" s="207" t="s">
        <v>3854</v>
      </c>
      <c r="B1934" s="207" t="s">
        <v>149</v>
      </c>
      <c r="C1934" s="207" t="s">
        <v>3855</v>
      </c>
      <c r="D1934" s="207" t="s">
        <v>774</v>
      </c>
      <c r="E1934" s="207">
        <f t="shared" si="1"/>
        <v>0</v>
      </c>
    </row>
    <row r="1935">
      <c r="A1935" s="207" t="s">
        <v>3856</v>
      </c>
      <c r="B1935" s="207" t="s">
        <v>149</v>
      </c>
      <c r="C1935" s="207" t="s">
        <v>3857</v>
      </c>
      <c r="D1935" s="207" t="s">
        <v>3699</v>
      </c>
      <c r="E1935" s="207">
        <f t="shared" si="1"/>
        <v>0</v>
      </c>
    </row>
    <row r="1936">
      <c r="A1936" s="207" t="s">
        <v>3858</v>
      </c>
      <c r="B1936" s="207" t="s">
        <v>149</v>
      </c>
      <c r="C1936" s="207" t="s">
        <v>1668</v>
      </c>
      <c r="D1936" s="207" t="s">
        <v>824</v>
      </c>
      <c r="E1936" s="207">
        <f t="shared" si="1"/>
        <v>0</v>
      </c>
    </row>
    <row r="1937">
      <c r="A1937" s="207" t="s">
        <v>3859</v>
      </c>
      <c r="B1937" s="207" t="s">
        <v>149</v>
      </c>
      <c r="C1937" s="207" t="s">
        <v>3860</v>
      </c>
      <c r="D1937" s="207" t="s">
        <v>1313</v>
      </c>
      <c r="E1937" s="207">
        <f t="shared" si="1"/>
        <v>0</v>
      </c>
    </row>
    <row r="1938">
      <c r="A1938" s="207" t="s">
        <v>3861</v>
      </c>
      <c r="B1938" s="207" t="s">
        <v>149</v>
      </c>
      <c r="C1938" s="207" t="s">
        <v>3862</v>
      </c>
      <c r="D1938" s="207" t="s">
        <v>309</v>
      </c>
      <c r="E1938" s="207">
        <f t="shared" si="1"/>
        <v>1</v>
      </c>
    </row>
    <row r="1939">
      <c r="A1939" s="207" t="s">
        <v>3863</v>
      </c>
      <c r="B1939" s="207" t="s">
        <v>149</v>
      </c>
      <c r="C1939" s="207" t="s">
        <v>3864</v>
      </c>
      <c r="D1939" s="207" t="s">
        <v>309</v>
      </c>
      <c r="E1939" s="207">
        <f t="shared" si="1"/>
        <v>1</v>
      </c>
    </row>
    <row r="1940">
      <c r="A1940" s="207" t="s">
        <v>3865</v>
      </c>
      <c r="B1940" s="207" t="s">
        <v>149</v>
      </c>
      <c r="C1940" s="207" t="s">
        <v>3866</v>
      </c>
      <c r="D1940" s="207" t="s">
        <v>429</v>
      </c>
      <c r="E1940" s="207">
        <f t="shared" si="1"/>
        <v>0</v>
      </c>
    </row>
    <row r="1941">
      <c r="A1941" s="207" t="s">
        <v>3867</v>
      </c>
      <c r="B1941" s="207" t="s">
        <v>149</v>
      </c>
      <c r="C1941" s="207" t="s">
        <v>390</v>
      </c>
      <c r="D1941" s="207" t="s">
        <v>1766</v>
      </c>
      <c r="E1941" s="207">
        <f t="shared" si="1"/>
        <v>0</v>
      </c>
    </row>
    <row r="1942">
      <c r="A1942" s="207" t="s">
        <v>3868</v>
      </c>
      <c r="B1942" s="207" t="s">
        <v>149</v>
      </c>
      <c r="C1942" s="207" t="s">
        <v>3869</v>
      </c>
      <c r="D1942" s="207" t="s">
        <v>1193</v>
      </c>
      <c r="E1942" s="207">
        <f t="shared" si="1"/>
        <v>0</v>
      </c>
    </row>
    <row r="1943">
      <c r="A1943" s="207" t="s">
        <v>3870</v>
      </c>
      <c r="B1943" s="207" t="s">
        <v>149</v>
      </c>
      <c r="C1943" s="207" t="s">
        <v>1366</v>
      </c>
      <c r="D1943" s="207" t="s">
        <v>309</v>
      </c>
      <c r="E1943" s="207">
        <f t="shared" si="1"/>
        <v>1</v>
      </c>
    </row>
    <row r="1944">
      <c r="A1944" s="207" t="s">
        <v>3871</v>
      </c>
      <c r="B1944" s="207" t="s">
        <v>149</v>
      </c>
      <c r="C1944" s="207" t="s">
        <v>403</v>
      </c>
      <c r="D1944" s="207" t="s">
        <v>1065</v>
      </c>
      <c r="E1944" s="207">
        <f t="shared" si="1"/>
        <v>0</v>
      </c>
    </row>
    <row r="1945">
      <c r="A1945" s="207" t="s">
        <v>3872</v>
      </c>
      <c r="B1945" s="207" t="s">
        <v>149</v>
      </c>
      <c r="C1945" s="207" t="s">
        <v>3873</v>
      </c>
      <c r="D1945" s="207" t="s">
        <v>2643</v>
      </c>
      <c r="E1945" s="207">
        <f t="shared" si="1"/>
        <v>0</v>
      </c>
    </row>
    <row r="1946">
      <c r="A1946" s="207" t="s">
        <v>3874</v>
      </c>
      <c r="B1946" s="207" t="s">
        <v>149</v>
      </c>
      <c r="C1946" s="207" t="s">
        <v>659</v>
      </c>
      <c r="D1946" s="207" t="s">
        <v>977</v>
      </c>
      <c r="E1946" s="207">
        <f t="shared" si="1"/>
        <v>0</v>
      </c>
    </row>
    <row r="1947">
      <c r="A1947" s="207" t="s">
        <v>3875</v>
      </c>
      <c r="B1947" s="207" t="s">
        <v>149</v>
      </c>
      <c r="C1947" s="207" t="s">
        <v>3876</v>
      </c>
      <c r="D1947" s="207" t="s">
        <v>755</v>
      </c>
      <c r="E1947" s="207">
        <f t="shared" si="1"/>
        <v>0</v>
      </c>
    </row>
    <row r="1948">
      <c r="A1948" s="207" t="s">
        <v>3877</v>
      </c>
      <c r="B1948" s="207" t="s">
        <v>149</v>
      </c>
      <c r="C1948" s="207" t="s">
        <v>411</v>
      </c>
      <c r="D1948" s="207" t="s">
        <v>1797</v>
      </c>
      <c r="E1948" s="207">
        <f t="shared" si="1"/>
        <v>0</v>
      </c>
    </row>
    <row r="1949">
      <c r="A1949" s="207" t="s">
        <v>3878</v>
      </c>
      <c r="B1949" s="207" t="s">
        <v>149</v>
      </c>
      <c r="C1949" s="207" t="s">
        <v>414</v>
      </c>
      <c r="D1949" s="207" t="s">
        <v>309</v>
      </c>
      <c r="E1949" s="207">
        <f t="shared" si="1"/>
        <v>1</v>
      </c>
    </row>
    <row r="1950">
      <c r="A1950" s="207" t="s">
        <v>3879</v>
      </c>
      <c r="B1950" s="207" t="s">
        <v>149</v>
      </c>
      <c r="C1950" s="207" t="s">
        <v>1143</v>
      </c>
      <c r="D1950" s="207" t="s">
        <v>1915</v>
      </c>
      <c r="E1950" s="207">
        <f t="shared" si="1"/>
        <v>0</v>
      </c>
    </row>
    <row r="1951">
      <c r="A1951" s="207" t="s">
        <v>3880</v>
      </c>
      <c r="B1951" s="207" t="s">
        <v>149</v>
      </c>
      <c r="C1951" s="207" t="s">
        <v>3881</v>
      </c>
      <c r="D1951" s="207" t="s">
        <v>424</v>
      </c>
      <c r="E1951" s="207">
        <f t="shared" si="1"/>
        <v>0</v>
      </c>
    </row>
    <row r="1952">
      <c r="A1952" s="207" t="s">
        <v>3882</v>
      </c>
      <c r="B1952" s="207" t="s">
        <v>149</v>
      </c>
      <c r="C1952" s="207" t="s">
        <v>1397</v>
      </c>
      <c r="D1952" s="207" t="s">
        <v>309</v>
      </c>
      <c r="E1952" s="207">
        <f t="shared" si="1"/>
        <v>1</v>
      </c>
    </row>
    <row r="1953">
      <c r="A1953" s="207" t="s">
        <v>3883</v>
      </c>
      <c r="B1953" s="207" t="s">
        <v>149</v>
      </c>
      <c r="C1953" s="207" t="s">
        <v>428</v>
      </c>
      <c r="D1953" s="207" t="s">
        <v>309</v>
      </c>
      <c r="E1953" s="207">
        <f t="shared" si="1"/>
        <v>1</v>
      </c>
    </row>
    <row r="1954">
      <c r="A1954" s="207" t="s">
        <v>3884</v>
      </c>
      <c r="B1954" s="207" t="s">
        <v>149</v>
      </c>
      <c r="C1954" s="207" t="s">
        <v>3885</v>
      </c>
      <c r="D1954" s="207" t="s">
        <v>3886</v>
      </c>
      <c r="E1954" s="207">
        <f t="shared" si="1"/>
        <v>0</v>
      </c>
    </row>
    <row r="1955">
      <c r="A1955" s="207" t="s">
        <v>3887</v>
      </c>
      <c r="B1955" s="207" t="s">
        <v>149</v>
      </c>
      <c r="C1955" s="207" t="s">
        <v>3888</v>
      </c>
      <c r="D1955" s="207" t="s">
        <v>497</v>
      </c>
      <c r="E1955" s="207">
        <f t="shared" si="1"/>
        <v>0</v>
      </c>
    </row>
    <row r="1956">
      <c r="A1956" s="207" t="s">
        <v>3889</v>
      </c>
      <c r="B1956" s="207" t="s">
        <v>149</v>
      </c>
      <c r="C1956" s="207" t="s">
        <v>3890</v>
      </c>
      <c r="D1956" s="207" t="s">
        <v>1793</v>
      </c>
      <c r="E1956" s="207">
        <f t="shared" si="1"/>
        <v>0</v>
      </c>
    </row>
    <row r="1957">
      <c r="A1957" s="207" t="s">
        <v>3891</v>
      </c>
      <c r="B1957" s="207" t="s">
        <v>149</v>
      </c>
      <c r="C1957" s="207" t="s">
        <v>3892</v>
      </c>
      <c r="D1957" s="207" t="s">
        <v>309</v>
      </c>
      <c r="E1957" s="207">
        <f t="shared" si="1"/>
        <v>1</v>
      </c>
    </row>
    <row r="1958">
      <c r="A1958" s="207" t="s">
        <v>3893</v>
      </c>
      <c r="B1958" s="207" t="s">
        <v>149</v>
      </c>
      <c r="C1958" s="207" t="s">
        <v>3894</v>
      </c>
      <c r="D1958" s="207" t="s">
        <v>1618</v>
      </c>
      <c r="E1958" s="207">
        <f t="shared" si="1"/>
        <v>0</v>
      </c>
    </row>
    <row r="1959">
      <c r="A1959" s="207" t="s">
        <v>3895</v>
      </c>
      <c r="B1959" s="207" t="s">
        <v>149</v>
      </c>
      <c r="C1959" s="207" t="s">
        <v>808</v>
      </c>
      <c r="D1959" s="207" t="s">
        <v>3896</v>
      </c>
      <c r="E1959" s="207">
        <f t="shared" si="1"/>
        <v>0</v>
      </c>
    </row>
    <row r="1960">
      <c r="A1960" s="207" t="s">
        <v>3897</v>
      </c>
      <c r="B1960" s="207" t="s">
        <v>149</v>
      </c>
      <c r="C1960" s="207" t="s">
        <v>3898</v>
      </c>
      <c r="D1960" s="207" t="s">
        <v>309</v>
      </c>
      <c r="E1960" s="207">
        <f t="shared" si="1"/>
        <v>1</v>
      </c>
    </row>
    <row r="1961">
      <c r="A1961" s="207" t="s">
        <v>3899</v>
      </c>
      <c r="B1961" s="207" t="s">
        <v>149</v>
      </c>
      <c r="C1961" s="207" t="s">
        <v>3900</v>
      </c>
      <c r="D1961" s="207" t="s">
        <v>963</v>
      </c>
      <c r="E1961" s="207">
        <f t="shared" si="1"/>
        <v>0</v>
      </c>
    </row>
    <row r="1962">
      <c r="A1962" s="207" t="s">
        <v>3901</v>
      </c>
      <c r="B1962" s="207" t="s">
        <v>149</v>
      </c>
      <c r="C1962" s="207" t="s">
        <v>3902</v>
      </c>
      <c r="D1962" s="207" t="s">
        <v>777</v>
      </c>
      <c r="E1962" s="207">
        <f t="shared" si="1"/>
        <v>0</v>
      </c>
    </row>
    <row r="1963">
      <c r="A1963" s="207" t="s">
        <v>3903</v>
      </c>
      <c r="B1963" s="207" t="s">
        <v>149</v>
      </c>
      <c r="C1963" s="207" t="s">
        <v>3904</v>
      </c>
      <c r="D1963" s="207" t="s">
        <v>309</v>
      </c>
      <c r="E1963" s="207">
        <f t="shared" si="1"/>
        <v>1</v>
      </c>
    </row>
    <row r="1964">
      <c r="A1964" s="207" t="s">
        <v>3905</v>
      </c>
      <c r="B1964" s="207" t="s">
        <v>149</v>
      </c>
      <c r="C1964" s="207" t="s">
        <v>3906</v>
      </c>
      <c r="D1964" s="207" t="s">
        <v>3907</v>
      </c>
      <c r="E1964" s="207">
        <f t="shared" si="1"/>
        <v>0</v>
      </c>
    </row>
    <row r="1965">
      <c r="A1965" s="207" t="s">
        <v>3908</v>
      </c>
      <c r="B1965" s="207" t="s">
        <v>149</v>
      </c>
      <c r="C1965" s="207" t="s">
        <v>3909</v>
      </c>
      <c r="D1965" s="207" t="s">
        <v>2321</v>
      </c>
      <c r="E1965" s="207">
        <f t="shared" si="1"/>
        <v>0</v>
      </c>
    </row>
    <row r="1966">
      <c r="A1966" s="207" t="s">
        <v>3910</v>
      </c>
      <c r="B1966" s="207" t="s">
        <v>149</v>
      </c>
      <c r="C1966" s="207" t="s">
        <v>691</v>
      </c>
      <c r="D1966" s="207" t="s">
        <v>637</v>
      </c>
      <c r="E1966" s="207">
        <f t="shared" si="1"/>
        <v>0</v>
      </c>
    </row>
    <row r="1967">
      <c r="A1967" s="207" t="s">
        <v>3911</v>
      </c>
      <c r="B1967" s="207" t="s">
        <v>149</v>
      </c>
      <c r="C1967" s="207" t="s">
        <v>440</v>
      </c>
      <c r="D1967" s="207" t="s">
        <v>2872</v>
      </c>
      <c r="E1967" s="207">
        <f t="shared" si="1"/>
        <v>0</v>
      </c>
    </row>
    <row r="1968">
      <c r="A1968" s="207" t="s">
        <v>3912</v>
      </c>
      <c r="B1968" s="207" t="s">
        <v>149</v>
      </c>
      <c r="C1968" s="207" t="s">
        <v>1432</v>
      </c>
      <c r="D1968" s="207" t="s">
        <v>1303</v>
      </c>
      <c r="E1968" s="207">
        <f t="shared" si="1"/>
        <v>0</v>
      </c>
    </row>
    <row r="1969">
      <c r="A1969" s="207" t="s">
        <v>3913</v>
      </c>
      <c r="B1969" s="207" t="s">
        <v>149</v>
      </c>
      <c r="C1969" s="207" t="s">
        <v>3914</v>
      </c>
      <c r="D1969" s="207" t="s">
        <v>339</v>
      </c>
      <c r="E1969" s="207">
        <f t="shared" si="1"/>
        <v>0</v>
      </c>
    </row>
    <row r="1970">
      <c r="A1970" s="207" t="s">
        <v>3915</v>
      </c>
      <c r="B1970" s="207" t="s">
        <v>149</v>
      </c>
      <c r="C1970" s="207" t="s">
        <v>3578</v>
      </c>
      <c r="D1970" s="207" t="s">
        <v>1171</v>
      </c>
      <c r="E1970" s="207">
        <f t="shared" si="1"/>
        <v>0</v>
      </c>
    </row>
    <row r="1971">
      <c r="A1971" s="207" t="s">
        <v>3916</v>
      </c>
      <c r="B1971" s="207" t="s">
        <v>149</v>
      </c>
      <c r="C1971" s="207" t="s">
        <v>2431</v>
      </c>
      <c r="D1971" s="207" t="s">
        <v>1257</v>
      </c>
      <c r="E1971" s="207">
        <f t="shared" si="1"/>
        <v>0</v>
      </c>
    </row>
    <row r="1972">
      <c r="A1972" s="207" t="s">
        <v>3917</v>
      </c>
      <c r="B1972" s="207" t="s">
        <v>149</v>
      </c>
      <c r="C1972" s="207" t="s">
        <v>3918</v>
      </c>
      <c r="D1972" s="207" t="s">
        <v>774</v>
      </c>
      <c r="E1972" s="207">
        <f t="shared" si="1"/>
        <v>0</v>
      </c>
    </row>
    <row r="1973">
      <c r="A1973" s="207" t="s">
        <v>3919</v>
      </c>
      <c r="B1973" s="207" t="s">
        <v>149</v>
      </c>
      <c r="C1973" s="207" t="s">
        <v>3920</v>
      </c>
      <c r="D1973" s="207" t="s">
        <v>1691</v>
      </c>
      <c r="E1973" s="207">
        <f t="shared" si="1"/>
        <v>0</v>
      </c>
    </row>
    <row r="1974">
      <c r="A1974" s="207" t="s">
        <v>3921</v>
      </c>
      <c r="B1974" s="207" t="s">
        <v>149</v>
      </c>
      <c r="C1974" s="207" t="s">
        <v>3276</v>
      </c>
      <c r="D1974" s="207" t="s">
        <v>1275</v>
      </c>
      <c r="E1974" s="207">
        <f t="shared" si="1"/>
        <v>0</v>
      </c>
    </row>
    <row r="1975">
      <c r="A1975" s="207" t="s">
        <v>3922</v>
      </c>
      <c r="B1975" s="207" t="s">
        <v>149</v>
      </c>
      <c r="C1975" s="207" t="s">
        <v>3923</v>
      </c>
      <c r="D1975" s="207" t="s">
        <v>1047</v>
      </c>
      <c r="E1975" s="207">
        <f t="shared" si="1"/>
        <v>0</v>
      </c>
    </row>
    <row r="1976">
      <c r="A1976" s="207" t="s">
        <v>3924</v>
      </c>
      <c r="B1976" s="207" t="s">
        <v>149</v>
      </c>
      <c r="C1976" s="207" t="s">
        <v>3925</v>
      </c>
      <c r="D1976" s="207" t="s">
        <v>309</v>
      </c>
      <c r="E1976" s="207">
        <f t="shared" si="1"/>
        <v>1</v>
      </c>
    </row>
    <row r="1977">
      <c r="A1977" s="207" t="s">
        <v>3926</v>
      </c>
      <c r="B1977" s="207" t="s">
        <v>149</v>
      </c>
      <c r="C1977" s="207" t="s">
        <v>3927</v>
      </c>
      <c r="D1977" s="207" t="s">
        <v>995</v>
      </c>
      <c r="E1977" s="207">
        <f t="shared" si="1"/>
        <v>0</v>
      </c>
    </row>
    <row r="1978">
      <c r="A1978" s="207" t="s">
        <v>3928</v>
      </c>
      <c r="B1978" s="207" t="s">
        <v>149</v>
      </c>
      <c r="C1978" s="207" t="s">
        <v>3929</v>
      </c>
      <c r="D1978" s="207" t="s">
        <v>309</v>
      </c>
      <c r="E1978" s="207">
        <f t="shared" si="1"/>
        <v>1</v>
      </c>
    </row>
    <row r="1979">
      <c r="A1979" s="207" t="s">
        <v>3930</v>
      </c>
      <c r="B1979" s="207" t="s">
        <v>149</v>
      </c>
      <c r="C1979" s="207" t="s">
        <v>3931</v>
      </c>
      <c r="D1979" s="207" t="s">
        <v>2049</v>
      </c>
      <c r="E1979" s="207">
        <f t="shared" si="1"/>
        <v>0</v>
      </c>
    </row>
    <row r="1980">
      <c r="A1980" s="207" t="s">
        <v>3932</v>
      </c>
      <c r="B1980" s="207" t="s">
        <v>149</v>
      </c>
      <c r="C1980" s="207" t="s">
        <v>3933</v>
      </c>
      <c r="D1980" s="207" t="s">
        <v>309</v>
      </c>
      <c r="E1980" s="207">
        <f t="shared" si="1"/>
        <v>1</v>
      </c>
    </row>
    <row r="1981">
      <c r="A1981" s="207" t="s">
        <v>3934</v>
      </c>
      <c r="B1981" s="207" t="s">
        <v>149</v>
      </c>
      <c r="C1981" s="207" t="s">
        <v>722</v>
      </c>
      <c r="D1981" s="207" t="s">
        <v>1128</v>
      </c>
      <c r="E1981" s="207">
        <f t="shared" si="1"/>
        <v>0</v>
      </c>
    </row>
    <row r="1982">
      <c r="A1982" s="207" t="s">
        <v>3935</v>
      </c>
      <c r="B1982" s="207" t="s">
        <v>149</v>
      </c>
      <c r="C1982" s="207" t="s">
        <v>3936</v>
      </c>
      <c r="D1982" s="207" t="s">
        <v>309</v>
      </c>
      <c r="E1982" s="207">
        <f t="shared" si="1"/>
        <v>1</v>
      </c>
    </row>
    <row r="1983">
      <c r="A1983" s="207" t="s">
        <v>3937</v>
      </c>
      <c r="B1983" s="207" t="s">
        <v>149</v>
      </c>
      <c r="C1983" s="207" t="s">
        <v>3938</v>
      </c>
      <c r="D1983" s="207" t="s">
        <v>809</v>
      </c>
      <c r="E1983" s="207">
        <f t="shared" si="1"/>
        <v>0</v>
      </c>
    </row>
    <row r="1984">
      <c r="A1984" s="207" t="s">
        <v>3939</v>
      </c>
      <c r="B1984" s="207" t="s">
        <v>149</v>
      </c>
      <c r="C1984" s="207" t="s">
        <v>1490</v>
      </c>
      <c r="D1984" s="207" t="s">
        <v>309</v>
      </c>
      <c r="E1984" s="207">
        <f t="shared" si="1"/>
        <v>1</v>
      </c>
    </row>
    <row r="1985">
      <c r="A1985" s="207" t="s">
        <v>3940</v>
      </c>
      <c r="B1985" s="207" t="s">
        <v>149</v>
      </c>
      <c r="C1985" s="207" t="s">
        <v>464</v>
      </c>
      <c r="D1985" s="207" t="s">
        <v>309</v>
      </c>
      <c r="E1985" s="207">
        <f t="shared" si="1"/>
        <v>1</v>
      </c>
    </row>
    <row r="1986">
      <c r="A1986" s="207" t="s">
        <v>3941</v>
      </c>
      <c r="B1986" s="207" t="s">
        <v>149</v>
      </c>
      <c r="C1986" s="207" t="s">
        <v>3942</v>
      </c>
      <c r="D1986" s="207" t="s">
        <v>3715</v>
      </c>
      <c r="E1986" s="207">
        <f t="shared" si="1"/>
        <v>0</v>
      </c>
    </row>
    <row r="1987">
      <c r="A1987" s="207" t="s">
        <v>3943</v>
      </c>
      <c r="B1987" s="207" t="s">
        <v>149</v>
      </c>
      <c r="C1987" s="207" t="s">
        <v>1493</v>
      </c>
      <c r="D1987" s="207" t="s">
        <v>3944</v>
      </c>
      <c r="E1987" s="207">
        <f t="shared" si="1"/>
        <v>0</v>
      </c>
    </row>
    <row r="1988">
      <c r="A1988" s="207" t="s">
        <v>3945</v>
      </c>
      <c r="B1988" s="207" t="s">
        <v>149</v>
      </c>
      <c r="C1988" s="207" t="s">
        <v>1504</v>
      </c>
      <c r="D1988" s="207" t="s">
        <v>3946</v>
      </c>
      <c r="E1988" s="207">
        <f t="shared" si="1"/>
        <v>0</v>
      </c>
    </row>
    <row r="1989">
      <c r="A1989" s="207" t="s">
        <v>3947</v>
      </c>
      <c r="B1989" s="207" t="s">
        <v>149</v>
      </c>
      <c r="C1989" s="207" t="s">
        <v>2259</v>
      </c>
      <c r="D1989" s="207" t="s">
        <v>1575</v>
      </c>
      <c r="E1989" s="207">
        <f t="shared" si="1"/>
        <v>0</v>
      </c>
    </row>
    <row r="1990">
      <c r="A1990" s="207" t="s">
        <v>3948</v>
      </c>
      <c r="B1990" s="207" t="s">
        <v>149</v>
      </c>
      <c r="C1990" s="207" t="s">
        <v>3949</v>
      </c>
      <c r="D1990" s="207" t="s">
        <v>3950</v>
      </c>
      <c r="E1990" s="207">
        <f t="shared" si="1"/>
        <v>0</v>
      </c>
    </row>
    <row r="1991">
      <c r="A1991" s="207" t="s">
        <v>3951</v>
      </c>
      <c r="B1991" s="207" t="s">
        <v>149</v>
      </c>
      <c r="C1991" s="207" t="s">
        <v>3952</v>
      </c>
      <c r="D1991" s="207" t="s">
        <v>1168</v>
      </c>
      <c r="E1991" s="207">
        <f t="shared" si="1"/>
        <v>0</v>
      </c>
    </row>
    <row r="1992">
      <c r="A1992" s="207" t="s">
        <v>3953</v>
      </c>
      <c r="B1992" s="207" t="s">
        <v>152</v>
      </c>
      <c r="C1992" s="207" t="s">
        <v>883</v>
      </c>
      <c r="D1992" s="207" t="s">
        <v>309</v>
      </c>
      <c r="E1992" s="207">
        <f t="shared" si="1"/>
        <v>1</v>
      </c>
    </row>
    <row r="1993">
      <c r="A1993" s="207" t="s">
        <v>3954</v>
      </c>
      <c r="B1993" s="207" t="s">
        <v>152</v>
      </c>
      <c r="C1993" s="207" t="s">
        <v>3955</v>
      </c>
      <c r="D1993" s="207" t="s">
        <v>309</v>
      </c>
      <c r="E1993" s="207">
        <f t="shared" si="1"/>
        <v>1</v>
      </c>
    </row>
    <row r="1994">
      <c r="A1994" s="207" t="s">
        <v>3956</v>
      </c>
      <c r="B1994" s="207" t="s">
        <v>152</v>
      </c>
      <c r="C1994" s="207" t="s">
        <v>3957</v>
      </c>
      <c r="D1994" s="207" t="s">
        <v>309</v>
      </c>
      <c r="E1994" s="207">
        <f t="shared" si="1"/>
        <v>1</v>
      </c>
    </row>
    <row r="1995">
      <c r="A1995" s="207" t="s">
        <v>3958</v>
      </c>
      <c r="B1995" s="207" t="s">
        <v>152</v>
      </c>
      <c r="C1995" s="207" t="s">
        <v>3959</v>
      </c>
      <c r="D1995" s="207" t="s">
        <v>309</v>
      </c>
      <c r="E1995" s="207">
        <f t="shared" si="1"/>
        <v>1</v>
      </c>
    </row>
    <row r="1996">
      <c r="A1996" s="207" t="s">
        <v>3960</v>
      </c>
      <c r="B1996" s="207" t="s">
        <v>152</v>
      </c>
      <c r="C1996" s="207" t="s">
        <v>3961</v>
      </c>
      <c r="D1996" s="207" t="s">
        <v>309</v>
      </c>
      <c r="E1996" s="207">
        <f t="shared" si="1"/>
        <v>1</v>
      </c>
    </row>
    <row r="1997">
      <c r="A1997" s="207" t="s">
        <v>3962</v>
      </c>
      <c r="B1997" s="207" t="s">
        <v>152</v>
      </c>
      <c r="C1997" s="207" t="s">
        <v>3963</v>
      </c>
      <c r="D1997" s="207" t="s">
        <v>309</v>
      </c>
      <c r="E1997" s="207">
        <f t="shared" si="1"/>
        <v>1</v>
      </c>
    </row>
    <row r="1998">
      <c r="A1998" s="207" t="s">
        <v>3964</v>
      </c>
      <c r="B1998" s="207" t="s">
        <v>152</v>
      </c>
      <c r="C1998" s="207" t="s">
        <v>1231</v>
      </c>
      <c r="D1998" s="207" t="s">
        <v>309</v>
      </c>
      <c r="E1998" s="207">
        <f t="shared" si="1"/>
        <v>1</v>
      </c>
    </row>
    <row r="1999">
      <c r="A1999" s="207" t="s">
        <v>3965</v>
      </c>
      <c r="B1999" s="207" t="s">
        <v>152</v>
      </c>
      <c r="C1999" s="207" t="s">
        <v>3966</v>
      </c>
      <c r="D1999" s="207" t="s">
        <v>3316</v>
      </c>
      <c r="E1999" s="207">
        <f t="shared" si="1"/>
        <v>0</v>
      </c>
    </row>
    <row r="2000">
      <c r="A2000" s="207" t="s">
        <v>3967</v>
      </c>
      <c r="B2000" s="207" t="s">
        <v>152</v>
      </c>
      <c r="C2000" s="207" t="s">
        <v>1622</v>
      </c>
      <c r="D2000" s="207" t="s">
        <v>819</v>
      </c>
      <c r="E2000" s="207">
        <f t="shared" si="1"/>
        <v>0</v>
      </c>
    </row>
    <row r="2001">
      <c r="A2001" s="207" t="s">
        <v>3968</v>
      </c>
      <c r="B2001" s="207" t="s">
        <v>152</v>
      </c>
      <c r="C2001" s="207" t="s">
        <v>3969</v>
      </c>
      <c r="D2001" s="207" t="s">
        <v>309</v>
      </c>
      <c r="E2001" s="207">
        <f t="shared" si="1"/>
        <v>1</v>
      </c>
    </row>
    <row r="2002">
      <c r="A2002" s="207" t="s">
        <v>3970</v>
      </c>
      <c r="B2002" s="207" t="s">
        <v>152</v>
      </c>
      <c r="C2002" s="207" t="s">
        <v>3971</v>
      </c>
      <c r="D2002" s="207" t="s">
        <v>309</v>
      </c>
      <c r="E2002" s="207">
        <f t="shared" si="1"/>
        <v>1</v>
      </c>
    </row>
    <row r="2003">
      <c r="A2003" s="207" t="s">
        <v>3972</v>
      </c>
      <c r="B2003" s="207" t="s">
        <v>152</v>
      </c>
      <c r="C2003" s="207" t="s">
        <v>3973</v>
      </c>
      <c r="D2003" s="207" t="s">
        <v>309</v>
      </c>
      <c r="E2003" s="207">
        <f t="shared" si="1"/>
        <v>1</v>
      </c>
    </row>
    <row r="2004">
      <c r="A2004" s="207" t="s">
        <v>3974</v>
      </c>
      <c r="B2004" s="207" t="s">
        <v>152</v>
      </c>
      <c r="C2004" s="207" t="s">
        <v>3975</v>
      </c>
      <c r="D2004" s="207" t="s">
        <v>309</v>
      </c>
      <c r="E2004" s="207">
        <f t="shared" si="1"/>
        <v>1</v>
      </c>
    </row>
    <row r="2005">
      <c r="A2005" s="207" t="s">
        <v>3976</v>
      </c>
      <c r="B2005" s="207" t="s">
        <v>152</v>
      </c>
      <c r="C2005" s="207" t="s">
        <v>3634</v>
      </c>
      <c r="D2005" s="207" t="s">
        <v>309</v>
      </c>
      <c r="E2005" s="207">
        <f t="shared" si="1"/>
        <v>1</v>
      </c>
    </row>
    <row r="2006">
      <c r="A2006" s="207" t="s">
        <v>3977</v>
      </c>
      <c r="B2006" s="207" t="s">
        <v>152</v>
      </c>
      <c r="C2006" s="207" t="s">
        <v>3978</v>
      </c>
      <c r="D2006" s="207" t="s">
        <v>309</v>
      </c>
      <c r="E2006" s="207">
        <f t="shared" si="1"/>
        <v>1</v>
      </c>
    </row>
    <row r="2007">
      <c r="A2007" s="207" t="s">
        <v>3979</v>
      </c>
      <c r="B2007" s="207" t="s">
        <v>152</v>
      </c>
      <c r="C2007" s="207" t="s">
        <v>3980</v>
      </c>
      <c r="D2007" s="207" t="s">
        <v>309</v>
      </c>
      <c r="E2007" s="207">
        <f t="shared" si="1"/>
        <v>1</v>
      </c>
    </row>
    <row r="2008">
      <c r="A2008" s="207" t="s">
        <v>3981</v>
      </c>
      <c r="B2008" s="207" t="s">
        <v>152</v>
      </c>
      <c r="C2008" s="207" t="s">
        <v>3335</v>
      </c>
      <c r="D2008" s="207" t="s">
        <v>309</v>
      </c>
      <c r="E2008" s="207">
        <f t="shared" si="1"/>
        <v>1</v>
      </c>
    </row>
    <row r="2009">
      <c r="A2009" s="207" t="s">
        <v>3982</v>
      </c>
      <c r="B2009" s="207" t="s">
        <v>152</v>
      </c>
      <c r="C2009" s="207" t="s">
        <v>3983</v>
      </c>
      <c r="D2009" s="207" t="s">
        <v>424</v>
      </c>
      <c r="E2009" s="207">
        <f t="shared" si="1"/>
        <v>0</v>
      </c>
    </row>
    <row r="2010">
      <c r="A2010" s="207" t="s">
        <v>3984</v>
      </c>
      <c r="B2010" s="207" t="s">
        <v>152</v>
      </c>
      <c r="C2010" s="207" t="s">
        <v>632</v>
      </c>
      <c r="D2010" s="207" t="s">
        <v>309</v>
      </c>
      <c r="E2010" s="207">
        <f t="shared" si="1"/>
        <v>1</v>
      </c>
    </row>
    <row r="2011">
      <c r="A2011" s="207" t="s">
        <v>3985</v>
      </c>
      <c r="B2011" s="207" t="s">
        <v>152</v>
      </c>
      <c r="C2011" s="207" t="s">
        <v>3986</v>
      </c>
      <c r="D2011" s="207" t="s">
        <v>309</v>
      </c>
      <c r="E2011" s="207">
        <f t="shared" si="1"/>
        <v>1</v>
      </c>
    </row>
    <row r="2012">
      <c r="A2012" s="207" t="s">
        <v>3987</v>
      </c>
      <c r="B2012" s="207" t="s">
        <v>152</v>
      </c>
      <c r="C2012" s="207" t="s">
        <v>3988</v>
      </c>
      <c r="D2012" s="207" t="s">
        <v>309</v>
      </c>
      <c r="E2012" s="207">
        <f t="shared" si="1"/>
        <v>1</v>
      </c>
    </row>
    <row r="2013">
      <c r="A2013" s="207" t="s">
        <v>3989</v>
      </c>
      <c r="B2013" s="207" t="s">
        <v>152</v>
      </c>
      <c r="C2013" s="207" t="s">
        <v>3990</v>
      </c>
      <c r="D2013" s="207" t="s">
        <v>309</v>
      </c>
      <c r="E2013" s="207">
        <f t="shared" si="1"/>
        <v>1</v>
      </c>
    </row>
    <row r="2014">
      <c r="A2014" s="207" t="s">
        <v>3991</v>
      </c>
      <c r="B2014" s="207" t="s">
        <v>152</v>
      </c>
      <c r="C2014" s="207" t="s">
        <v>3992</v>
      </c>
      <c r="D2014" s="207" t="s">
        <v>309</v>
      </c>
      <c r="E2014" s="207">
        <f t="shared" si="1"/>
        <v>1</v>
      </c>
    </row>
    <row r="2015">
      <c r="A2015" s="207" t="s">
        <v>3993</v>
      </c>
      <c r="B2015" s="207" t="s">
        <v>152</v>
      </c>
      <c r="C2015" s="207" t="s">
        <v>663</v>
      </c>
      <c r="D2015" s="207" t="s">
        <v>309</v>
      </c>
      <c r="E2015" s="207">
        <f t="shared" si="1"/>
        <v>1</v>
      </c>
    </row>
    <row r="2016">
      <c r="A2016" s="207" t="s">
        <v>3994</v>
      </c>
      <c r="B2016" s="207" t="s">
        <v>152</v>
      </c>
      <c r="C2016" s="207" t="s">
        <v>1704</v>
      </c>
      <c r="D2016" s="207" t="s">
        <v>309</v>
      </c>
      <c r="E2016" s="207">
        <f t="shared" si="1"/>
        <v>1</v>
      </c>
    </row>
    <row r="2017">
      <c r="A2017" s="207" t="s">
        <v>3995</v>
      </c>
      <c r="B2017" s="207" t="s">
        <v>152</v>
      </c>
      <c r="C2017" s="207" t="s">
        <v>1388</v>
      </c>
      <c r="D2017" s="207" t="s">
        <v>309</v>
      </c>
      <c r="E2017" s="207">
        <f t="shared" si="1"/>
        <v>1</v>
      </c>
    </row>
    <row r="2018">
      <c r="A2018" s="207" t="s">
        <v>3996</v>
      </c>
      <c r="B2018" s="207" t="s">
        <v>152</v>
      </c>
      <c r="C2018" s="207" t="s">
        <v>3997</v>
      </c>
      <c r="D2018" s="207" t="s">
        <v>309</v>
      </c>
      <c r="E2018" s="207">
        <f t="shared" si="1"/>
        <v>1</v>
      </c>
    </row>
    <row r="2019">
      <c r="A2019" s="207" t="s">
        <v>3998</v>
      </c>
      <c r="B2019" s="207" t="s">
        <v>152</v>
      </c>
      <c r="C2019" s="207" t="s">
        <v>1706</v>
      </c>
      <c r="D2019" s="207" t="s">
        <v>309</v>
      </c>
      <c r="E2019" s="207">
        <f t="shared" si="1"/>
        <v>1</v>
      </c>
    </row>
    <row r="2020">
      <c r="A2020" s="207" t="s">
        <v>3999</v>
      </c>
      <c r="B2020" s="207" t="s">
        <v>152</v>
      </c>
      <c r="C2020" s="207" t="s">
        <v>1722</v>
      </c>
      <c r="D2020" s="207" t="s">
        <v>309</v>
      </c>
      <c r="E2020" s="207">
        <f t="shared" si="1"/>
        <v>1</v>
      </c>
    </row>
    <row r="2021">
      <c r="A2021" s="207" t="s">
        <v>4000</v>
      </c>
      <c r="B2021" s="207" t="s">
        <v>152</v>
      </c>
      <c r="C2021" s="207" t="s">
        <v>2188</v>
      </c>
      <c r="D2021" s="207" t="s">
        <v>494</v>
      </c>
      <c r="E2021" s="207">
        <f t="shared" si="1"/>
        <v>0</v>
      </c>
    </row>
    <row r="2022">
      <c r="A2022" s="207" t="s">
        <v>4001</v>
      </c>
      <c r="B2022" s="207" t="s">
        <v>152</v>
      </c>
      <c r="C2022" s="207" t="s">
        <v>4002</v>
      </c>
      <c r="D2022" s="207" t="s">
        <v>309</v>
      </c>
      <c r="E2022" s="207">
        <f t="shared" si="1"/>
        <v>1</v>
      </c>
    </row>
    <row r="2023">
      <c r="A2023" s="207" t="s">
        <v>4003</v>
      </c>
      <c r="B2023" s="207" t="s">
        <v>152</v>
      </c>
      <c r="C2023" s="207" t="s">
        <v>2408</v>
      </c>
      <c r="D2023" s="207" t="s">
        <v>309</v>
      </c>
      <c r="E2023" s="207">
        <f t="shared" si="1"/>
        <v>1</v>
      </c>
    </row>
    <row r="2024">
      <c r="A2024" s="207" t="s">
        <v>4004</v>
      </c>
      <c r="B2024" s="207" t="s">
        <v>152</v>
      </c>
      <c r="C2024" s="207" t="s">
        <v>4005</v>
      </c>
      <c r="D2024" s="207" t="s">
        <v>309</v>
      </c>
      <c r="E2024" s="207">
        <f t="shared" si="1"/>
        <v>1</v>
      </c>
    </row>
    <row r="2025">
      <c r="A2025" s="207" t="s">
        <v>4006</v>
      </c>
      <c r="B2025" s="207" t="s">
        <v>152</v>
      </c>
      <c r="C2025" s="207" t="s">
        <v>4007</v>
      </c>
      <c r="D2025" s="207" t="s">
        <v>309</v>
      </c>
      <c r="E2025" s="207">
        <f t="shared" si="1"/>
        <v>1</v>
      </c>
    </row>
    <row r="2026">
      <c r="A2026" s="207" t="s">
        <v>4008</v>
      </c>
      <c r="B2026" s="207" t="s">
        <v>152</v>
      </c>
      <c r="C2026" s="207" t="s">
        <v>1419</v>
      </c>
      <c r="D2026" s="207" t="s">
        <v>309</v>
      </c>
      <c r="E2026" s="207">
        <f t="shared" si="1"/>
        <v>1</v>
      </c>
    </row>
    <row r="2027">
      <c r="A2027" s="207" t="s">
        <v>4009</v>
      </c>
      <c r="B2027" s="207" t="s">
        <v>152</v>
      </c>
      <c r="C2027" s="207" t="s">
        <v>2962</v>
      </c>
      <c r="D2027" s="207" t="s">
        <v>309</v>
      </c>
      <c r="E2027" s="207">
        <f t="shared" si="1"/>
        <v>1</v>
      </c>
    </row>
    <row r="2028">
      <c r="A2028" s="207" t="s">
        <v>4010</v>
      </c>
      <c r="B2028" s="207" t="s">
        <v>152</v>
      </c>
      <c r="C2028" s="207" t="s">
        <v>4011</v>
      </c>
      <c r="D2028" s="207" t="s">
        <v>309</v>
      </c>
      <c r="E2028" s="207">
        <f t="shared" si="1"/>
        <v>1</v>
      </c>
    </row>
    <row r="2029">
      <c r="A2029" s="207" t="s">
        <v>4012</v>
      </c>
      <c r="B2029" s="207" t="s">
        <v>152</v>
      </c>
      <c r="C2029" s="207" t="s">
        <v>2968</v>
      </c>
      <c r="D2029" s="207" t="s">
        <v>309</v>
      </c>
      <c r="E2029" s="207">
        <f t="shared" si="1"/>
        <v>1</v>
      </c>
    </row>
    <row r="2030">
      <c r="A2030" s="207" t="s">
        <v>4013</v>
      </c>
      <c r="B2030" s="207" t="s">
        <v>152</v>
      </c>
      <c r="C2030" s="207" t="s">
        <v>1742</v>
      </c>
      <c r="D2030" s="207" t="s">
        <v>309</v>
      </c>
      <c r="E2030" s="207">
        <f t="shared" si="1"/>
        <v>1</v>
      </c>
    </row>
    <row r="2031">
      <c r="A2031" s="207" t="s">
        <v>4014</v>
      </c>
      <c r="B2031" s="207" t="s">
        <v>152</v>
      </c>
      <c r="C2031" s="207" t="s">
        <v>4015</v>
      </c>
      <c r="D2031" s="207" t="s">
        <v>497</v>
      </c>
      <c r="E2031" s="207">
        <f t="shared" si="1"/>
        <v>0</v>
      </c>
    </row>
    <row r="2032">
      <c r="A2032" s="207" t="s">
        <v>4016</v>
      </c>
      <c r="B2032" s="207" t="s">
        <v>152</v>
      </c>
      <c r="C2032" s="207" t="s">
        <v>4017</v>
      </c>
      <c r="D2032" s="207" t="s">
        <v>309</v>
      </c>
      <c r="E2032" s="207">
        <f t="shared" si="1"/>
        <v>1</v>
      </c>
    </row>
    <row r="2033">
      <c r="A2033" s="207" t="s">
        <v>4018</v>
      </c>
      <c r="B2033" s="207" t="s">
        <v>152</v>
      </c>
      <c r="C2033" s="207" t="s">
        <v>2235</v>
      </c>
      <c r="D2033" s="207" t="s">
        <v>309</v>
      </c>
      <c r="E2033" s="207">
        <f t="shared" si="1"/>
        <v>1</v>
      </c>
    </row>
    <row r="2034">
      <c r="A2034" s="207" t="s">
        <v>4019</v>
      </c>
      <c r="B2034" s="207" t="s">
        <v>152</v>
      </c>
      <c r="C2034" s="207" t="s">
        <v>2061</v>
      </c>
      <c r="D2034" s="207" t="s">
        <v>309</v>
      </c>
      <c r="E2034" s="207">
        <f t="shared" si="1"/>
        <v>1</v>
      </c>
    </row>
    <row r="2035">
      <c r="A2035" s="207" t="s">
        <v>4020</v>
      </c>
      <c r="B2035" s="207" t="s">
        <v>152</v>
      </c>
      <c r="C2035" s="207" t="s">
        <v>4021</v>
      </c>
      <c r="D2035" s="207" t="s">
        <v>309</v>
      </c>
      <c r="E2035" s="207">
        <f t="shared" si="1"/>
        <v>1</v>
      </c>
    </row>
    <row r="2036">
      <c r="A2036" s="207" t="s">
        <v>4022</v>
      </c>
      <c r="B2036" s="207" t="s">
        <v>152</v>
      </c>
      <c r="C2036" s="207" t="s">
        <v>1756</v>
      </c>
      <c r="D2036" s="207" t="s">
        <v>306</v>
      </c>
      <c r="E2036" s="207">
        <f t="shared" si="1"/>
        <v>0</v>
      </c>
    </row>
    <row r="2037">
      <c r="A2037" s="207" t="s">
        <v>4023</v>
      </c>
      <c r="B2037" s="207" t="s">
        <v>152</v>
      </c>
      <c r="C2037" s="207" t="s">
        <v>2986</v>
      </c>
      <c r="D2037" s="207" t="s">
        <v>309</v>
      </c>
      <c r="E2037" s="207">
        <f t="shared" si="1"/>
        <v>1</v>
      </c>
    </row>
    <row r="2038">
      <c r="A2038" s="207" t="s">
        <v>4024</v>
      </c>
      <c r="B2038" s="207" t="s">
        <v>152</v>
      </c>
      <c r="C2038" s="207" t="s">
        <v>4025</v>
      </c>
      <c r="D2038" s="207" t="s">
        <v>309</v>
      </c>
      <c r="E2038" s="207">
        <f t="shared" si="1"/>
        <v>1</v>
      </c>
    </row>
    <row r="2039">
      <c r="A2039" s="207" t="s">
        <v>4026</v>
      </c>
      <c r="B2039" s="207" t="s">
        <v>152</v>
      </c>
      <c r="C2039" s="207" t="s">
        <v>4027</v>
      </c>
      <c r="D2039" s="207" t="s">
        <v>309</v>
      </c>
      <c r="E2039" s="207">
        <f t="shared" si="1"/>
        <v>1</v>
      </c>
    </row>
    <row r="2040">
      <c r="A2040" s="207" t="s">
        <v>4028</v>
      </c>
      <c r="B2040" s="207" t="s">
        <v>152</v>
      </c>
      <c r="C2040" s="207" t="s">
        <v>4029</v>
      </c>
      <c r="D2040" s="207" t="s">
        <v>1313</v>
      </c>
      <c r="E2040" s="207">
        <f t="shared" si="1"/>
        <v>0</v>
      </c>
    </row>
    <row r="2041">
      <c r="A2041" s="207" t="s">
        <v>4030</v>
      </c>
      <c r="B2041" s="207" t="s">
        <v>152</v>
      </c>
      <c r="C2041" s="207" t="s">
        <v>4031</v>
      </c>
      <c r="D2041" s="207" t="s">
        <v>1382</v>
      </c>
      <c r="E2041" s="207">
        <f t="shared" si="1"/>
        <v>0</v>
      </c>
    </row>
    <row r="2042">
      <c r="A2042" s="207" t="s">
        <v>4032</v>
      </c>
      <c r="B2042" s="207" t="s">
        <v>152</v>
      </c>
      <c r="C2042" s="207" t="s">
        <v>4033</v>
      </c>
      <c r="D2042" s="207" t="s">
        <v>809</v>
      </c>
      <c r="E2042" s="207">
        <f t="shared" si="1"/>
        <v>0</v>
      </c>
    </row>
    <row r="2043">
      <c r="A2043" s="207" t="s">
        <v>4034</v>
      </c>
      <c r="B2043" s="207" t="s">
        <v>152</v>
      </c>
      <c r="C2043" s="207" t="s">
        <v>1928</v>
      </c>
      <c r="D2043" s="207" t="s">
        <v>309</v>
      </c>
      <c r="E2043" s="207">
        <f t="shared" si="1"/>
        <v>1</v>
      </c>
    </row>
    <row r="2044">
      <c r="A2044" s="207" t="s">
        <v>4035</v>
      </c>
      <c r="B2044" s="207" t="s">
        <v>152</v>
      </c>
      <c r="C2044" s="207" t="s">
        <v>4036</v>
      </c>
      <c r="D2044" s="207" t="s">
        <v>4037</v>
      </c>
      <c r="E2044" s="207">
        <f t="shared" si="1"/>
        <v>0</v>
      </c>
    </row>
    <row r="2045">
      <c r="A2045" s="207" t="s">
        <v>4038</v>
      </c>
      <c r="B2045" s="207" t="s">
        <v>154</v>
      </c>
      <c r="C2045" s="207" t="s">
        <v>883</v>
      </c>
      <c r="D2045" s="207" t="s">
        <v>309</v>
      </c>
      <c r="E2045" s="207">
        <f t="shared" si="1"/>
        <v>1</v>
      </c>
    </row>
    <row r="2046">
      <c r="A2046" s="207" t="s">
        <v>4039</v>
      </c>
      <c r="B2046" s="207" t="s">
        <v>154</v>
      </c>
      <c r="C2046" s="207" t="s">
        <v>1786</v>
      </c>
      <c r="D2046" s="207" t="s">
        <v>707</v>
      </c>
      <c r="E2046" s="207">
        <f t="shared" si="1"/>
        <v>0</v>
      </c>
    </row>
    <row r="2047">
      <c r="A2047" s="207" t="s">
        <v>4040</v>
      </c>
      <c r="B2047" s="207" t="s">
        <v>154</v>
      </c>
      <c r="C2047" s="207" t="s">
        <v>4041</v>
      </c>
      <c r="D2047" s="207" t="s">
        <v>538</v>
      </c>
      <c r="E2047" s="207">
        <f t="shared" si="1"/>
        <v>0</v>
      </c>
    </row>
    <row r="2048">
      <c r="A2048" s="207" t="s">
        <v>4042</v>
      </c>
      <c r="B2048" s="207" t="s">
        <v>154</v>
      </c>
      <c r="C2048" s="207" t="s">
        <v>4043</v>
      </c>
      <c r="D2048" s="207" t="s">
        <v>1534</v>
      </c>
      <c r="E2048" s="207">
        <f t="shared" si="1"/>
        <v>0</v>
      </c>
    </row>
    <row r="2049">
      <c r="A2049" s="207" t="s">
        <v>4044</v>
      </c>
      <c r="B2049" s="207" t="s">
        <v>154</v>
      </c>
      <c r="C2049" s="207" t="s">
        <v>4045</v>
      </c>
      <c r="D2049" s="207" t="s">
        <v>309</v>
      </c>
      <c r="E2049" s="207">
        <f t="shared" si="1"/>
        <v>1</v>
      </c>
    </row>
    <row r="2050">
      <c r="A2050" s="207" t="s">
        <v>4046</v>
      </c>
      <c r="B2050" s="207" t="s">
        <v>154</v>
      </c>
      <c r="C2050" s="207" t="s">
        <v>4047</v>
      </c>
      <c r="D2050" s="207" t="s">
        <v>2133</v>
      </c>
      <c r="E2050" s="207">
        <f t="shared" si="1"/>
        <v>0</v>
      </c>
    </row>
    <row r="2051">
      <c r="A2051" s="207" t="s">
        <v>4048</v>
      </c>
      <c r="B2051" s="207" t="s">
        <v>154</v>
      </c>
      <c r="C2051" s="207" t="s">
        <v>4049</v>
      </c>
      <c r="D2051" s="207" t="s">
        <v>309</v>
      </c>
      <c r="E2051" s="207">
        <f t="shared" si="1"/>
        <v>1</v>
      </c>
    </row>
    <row r="2052">
      <c r="A2052" s="207" t="s">
        <v>4050</v>
      </c>
      <c r="B2052" s="207" t="s">
        <v>154</v>
      </c>
      <c r="C2052" s="207" t="s">
        <v>1615</v>
      </c>
      <c r="D2052" s="207" t="s">
        <v>1210</v>
      </c>
      <c r="E2052" s="207">
        <f t="shared" si="1"/>
        <v>0</v>
      </c>
    </row>
    <row r="2053">
      <c r="A2053" s="207" t="s">
        <v>4051</v>
      </c>
      <c r="B2053" s="207" t="s">
        <v>154</v>
      </c>
      <c r="C2053" s="207" t="s">
        <v>318</v>
      </c>
      <c r="D2053" s="207" t="s">
        <v>986</v>
      </c>
      <c r="E2053" s="207">
        <f t="shared" si="1"/>
        <v>0</v>
      </c>
    </row>
    <row r="2054">
      <c r="A2054" s="207" t="s">
        <v>4052</v>
      </c>
      <c r="B2054" s="207" t="s">
        <v>154</v>
      </c>
      <c r="C2054" s="207" t="s">
        <v>594</v>
      </c>
      <c r="D2054" s="207" t="s">
        <v>309</v>
      </c>
      <c r="E2054" s="207">
        <f t="shared" si="1"/>
        <v>1</v>
      </c>
    </row>
    <row r="2055">
      <c r="A2055" s="207" t="s">
        <v>4053</v>
      </c>
      <c r="B2055" s="207" t="s">
        <v>154</v>
      </c>
      <c r="C2055" s="207" t="s">
        <v>1624</v>
      </c>
      <c r="D2055" s="207" t="s">
        <v>309</v>
      </c>
      <c r="E2055" s="207">
        <f t="shared" si="1"/>
        <v>1</v>
      </c>
    </row>
    <row r="2056">
      <c r="A2056" s="207" t="s">
        <v>4054</v>
      </c>
      <c r="B2056" s="207" t="s">
        <v>154</v>
      </c>
      <c r="C2056" s="207" t="s">
        <v>598</v>
      </c>
      <c r="D2056" s="207" t="s">
        <v>412</v>
      </c>
      <c r="E2056" s="207">
        <f t="shared" si="1"/>
        <v>0</v>
      </c>
    </row>
    <row r="2057">
      <c r="A2057" s="207" t="s">
        <v>4055</v>
      </c>
      <c r="B2057" s="207" t="s">
        <v>154</v>
      </c>
      <c r="C2057" s="207" t="s">
        <v>4056</v>
      </c>
      <c r="D2057" s="207" t="s">
        <v>573</v>
      </c>
      <c r="E2057" s="207">
        <f t="shared" si="1"/>
        <v>0</v>
      </c>
    </row>
    <row r="2058">
      <c r="A2058" s="207" t="s">
        <v>4057</v>
      </c>
      <c r="B2058" s="207" t="s">
        <v>154</v>
      </c>
      <c r="C2058" s="207" t="s">
        <v>1630</v>
      </c>
      <c r="D2058" s="207" t="s">
        <v>355</v>
      </c>
      <c r="E2058" s="207">
        <f t="shared" si="1"/>
        <v>0</v>
      </c>
    </row>
    <row r="2059">
      <c r="A2059" s="207" t="s">
        <v>4058</v>
      </c>
      <c r="B2059" s="207" t="s">
        <v>154</v>
      </c>
      <c r="C2059" s="207" t="s">
        <v>4059</v>
      </c>
      <c r="D2059" s="207" t="s">
        <v>1486</v>
      </c>
      <c r="E2059" s="207">
        <f t="shared" si="1"/>
        <v>0</v>
      </c>
    </row>
    <row r="2060">
      <c r="A2060" s="207" t="s">
        <v>4060</v>
      </c>
      <c r="B2060" s="207" t="s">
        <v>154</v>
      </c>
      <c r="C2060" s="207" t="s">
        <v>4061</v>
      </c>
      <c r="D2060" s="207" t="s">
        <v>3688</v>
      </c>
      <c r="E2060" s="207">
        <f t="shared" si="1"/>
        <v>0</v>
      </c>
    </row>
    <row r="2061">
      <c r="A2061" s="207" t="s">
        <v>4062</v>
      </c>
      <c r="B2061" s="207" t="s">
        <v>154</v>
      </c>
      <c r="C2061" s="207" t="s">
        <v>612</v>
      </c>
      <c r="D2061" s="207" t="s">
        <v>1264</v>
      </c>
      <c r="E2061" s="207">
        <f t="shared" si="1"/>
        <v>0</v>
      </c>
    </row>
    <row r="2062">
      <c r="A2062" s="207" t="s">
        <v>4063</v>
      </c>
      <c r="B2062" s="207" t="s">
        <v>154</v>
      </c>
      <c r="C2062" s="207" t="s">
        <v>4064</v>
      </c>
      <c r="D2062" s="207" t="s">
        <v>4065</v>
      </c>
      <c r="E2062" s="207">
        <f t="shared" si="1"/>
        <v>0</v>
      </c>
    </row>
    <row r="2063">
      <c r="A2063" s="207" t="s">
        <v>4066</v>
      </c>
      <c r="B2063" s="207" t="s">
        <v>154</v>
      </c>
      <c r="C2063" s="207" t="s">
        <v>4067</v>
      </c>
      <c r="D2063" s="207" t="s">
        <v>1662</v>
      </c>
      <c r="E2063" s="207">
        <f t="shared" si="1"/>
        <v>0</v>
      </c>
    </row>
    <row r="2064">
      <c r="A2064" s="207" t="s">
        <v>4068</v>
      </c>
      <c r="B2064" s="207" t="s">
        <v>154</v>
      </c>
      <c r="C2064" s="207" t="s">
        <v>4069</v>
      </c>
      <c r="D2064" s="207" t="s">
        <v>350</v>
      </c>
      <c r="E2064" s="207">
        <f t="shared" si="1"/>
        <v>0</v>
      </c>
    </row>
    <row r="2065">
      <c r="A2065" s="207" t="s">
        <v>4070</v>
      </c>
      <c r="B2065" s="207" t="s">
        <v>154</v>
      </c>
      <c r="C2065" s="207" t="s">
        <v>1810</v>
      </c>
      <c r="D2065" s="207" t="s">
        <v>1382</v>
      </c>
      <c r="E2065" s="207">
        <f t="shared" si="1"/>
        <v>0</v>
      </c>
    </row>
    <row r="2066">
      <c r="A2066" s="207" t="s">
        <v>4071</v>
      </c>
      <c r="B2066" s="207" t="s">
        <v>154</v>
      </c>
      <c r="C2066" s="207" t="s">
        <v>3703</v>
      </c>
      <c r="D2066" s="207" t="s">
        <v>762</v>
      </c>
      <c r="E2066" s="207">
        <f t="shared" si="1"/>
        <v>0</v>
      </c>
    </row>
    <row r="2067">
      <c r="A2067" s="207" t="s">
        <v>4072</v>
      </c>
      <c r="B2067" s="207" t="s">
        <v>154</v>
      </c>
      <c r="C2067" s="207" t="s">
        <v>1023</v>
      </c>
      <c r="D2067" s="207" t="s">
        <v>774</v>
      </c>
      <c r="E2067" s="207">
        <f t="shared" si="1"/>
        <v>0</v>
      </c>
    </row>
    <row r="2068">
      <c r="A2068" s="207" t="s">
        <v>4073</v>
      </c>
      <c r="B2068" s="207" t="s">
        <v>154</v>
      </c>
      <c r="C2068" s="207" t="s">
        <v>374</v>
      </c>
      <c r="D2068" s="207" t="s">
        <v>309</v>
      </c>
      <c r="E2068" s="207">
        <f t="shared" si="1"/>
        <v>1</v>
      </c>
    </row>
    <row r="2069">
      <c r="A2069" s="207" t="s">
        <v>4074</v>
      </c>
      <c r="B2069" s="207" t="s">
        <v>154</v>
      </c>
      <c r="C2069" s="207" t="s">
        <v>377</v>
      </c>
      <c r="D2069" s="207" t="s">
        <v>4075</v>
      </c>
      <c r="E2069" s="207">
        <f t="shared" si="1"/>
        <v>0</v>
      </c>
    </row>
    <row r="2070">
      <c r="A2070" s="207" t="s">
        <v>4076</v>
      </c>
      <c r="B2070" s="207" t="s">
        <v>154</v>
      </c>
      <c r="C2070" s="207" t="s">
        <v>627</v>
      </c>
      <c r="D2070" s="207" t="s">
        <v>309</v>
      </c>
      <c r="E2070" s="207">
        <f t="shared" si="1"/>
        <v>1</v>
      </c>
    </row>
    <row r="2071">
      <c r="A2071" s="207" t="s">
        <v>4077</v>
      </c>
      <c r="B2071" s="207" t="s">
        <v>154</v>
      </c>
      <c r="C2071" s="207" t="s">
        <v>4078</v>
      </c>
      <c r="D2071" s="207" t="s">
        <v>2227</v>
      </c>
      <c r="E2071" s="207">
        <f t="shared" si="1"/>
        <v>0</v>
      </c>
    </row>
    <row r="2072">
      <c r="A2072" s="207" t="s">
        <v>4079</v>
      </c>
      <c r="B2072" s="207" t="s">
        <v>154</v>
      </c>
      <c r="C2072" s="207" t="s">
        <v>4080</v>
      </c>
      <c r="D2072" s="207" t="s">
        <v>1313</v>
      </c>
      <c r="E2072" s="207">
        <f t="shared" si="1"/>
        <v>0</v>
      </c>
    </row>
    <row r="2073">
      <c r="A2073" s="207" t="s">
        <v>4081</v>
      </c>
      <c r="B2073" s="207" t="s">
        <v>154</v>
      </c>
      <c r="C2073" s="207" t="s">
        <v>381</v>
      </c>
      <c r="D2073" s="207" t="s">
        <v>456</v>
      </c>
      <c r="E2073" s="207">
        <f t="shared" si="1"/>
        <v>0</v>
      </c>
    </row>
    <row r="2074">
      <c r="A2074" s="207" t="s">
        <v>4082</v>
      </c>
      <c r="B2074" s="207" t="s">
        <v>154</v>
      </c>
      <c r="C2074" s="207" t="s">
        <v>4083</v>
      </c>
      <c r="D2074" s="207" t="s">
        <v>695</v>
      </c>
      <c r="E2074" s="207">
        <f t="shared" si="1"/>
        <v>0</v>
      </c>
    </row>
    <row r="2075">
      <c r="A2075" s="207" t="s">
        <v>4084</v>
      </c>
      <c r="B2075" s="207" t="s">
        <v>154</v>
      </c>
      <c r="C2075" s="207" t="s">
        <v>1105</v>
      </c>
      <c r="D2075" s="207" t="s">
        <v>4085</v>
      </c>
      <c r="E2075" s="207">
        <f t="shared" si="1"/>
        <v>0</v>
      </c>
    </row>
    <row r="2076">
      <c r="A2076" s="207" t="s">
        <v>4086</v>
      </c>
      <c r="B2076" s="207" t="s">
        <v>154</v>
      </c>
      <c r="C2076" s="207" t="s">
        <v>1341</v>
      </c>
      <c r="D2076" s="207" t="s">
        <v>762</v>
      </c>
      <c r="E2076" s="207">
        <f t="shared" si="1"/>
        <v>0</v>
      </c>
    </row>
    <row r="2077">
      <c r="A2077" s="207" t="s">
        <v>4087</v>
      </c>
      <c r="B2077" s="207" t="s">
        <v>154</v>
      </c>
      <c r="C2077" s="207" t="s">
        <v>1666</v>
      </c>
      <c r="D2077" s="207" t="s">
        <v>309</v>
      </c>
      <c r="E2077" s="207">
        <f t="shared" si="1"/>
        <v>1</v>
      </c>
    </row>
    <row r="2078">
      <c r="A2078" s="207" t="s">
        <v>4088</v>
      </c>
      <c r="B2078" s="207" t="s">
        <v>154</v>
      </c>
      <c r="C2078" s="207" t="s">
        <v>1832</v>
      </c>
      <c r="D2078" s="207" t="s">
        <v>309</v>
      </c>
      <c r="E2078" s="207">
        <f t="shared" si="1"/>
        <v>1</v>
      </c>
    </row>
    <row r="2079">
      <c r="A2079" s="207" t="s">
        <v>4089</v>
      </c>
      <c r="B2079" s="207" t="s">
        <v>154</v>
      </c>
      <c r="C2079" s="207" t="s">
        <v>385</v>
      </c>
      <c r="D2079" s="207" t="s">
        <v>1280</v>
      </c>
      <c r="E2079" s="207">
        <f t="shared" si="1"/>
        <v>0</v>
      </c>
    </row>
    <row r="2080">
      <c r="A2080" s="207" t="s">
        <v>4090</v>
      </c>
      <c r="B2080" s="207" t="s">
        <v>154</v>
      </c>
      <c r="C2080" s="207" t="s">
        <v>4091</v>
      </c>
      <c r="D2080" s="207" t="s">
        <v>637</v>
      </c>
      <c r="E2080" s="207">
        <f t="shared" si="1"/>
        <v>0</v>
      </c>
    </row>
    <row r="2081">
      <c r="A2081" s="207" t="s">
        <v>4092</v>
      </c>
      <c r="B2081" s="207" t="s">
        <v>154</v>
      </c>
      <c r="C2081" s="207" t="s">
        <v>4093</v>
      </c>
      <c r="D2081" s="207" t="s">
        <v>309</v>
      </c>
      <c r="E2081" s="207">
        <f t="shared" si="1"/>
        <v>1</v>
      </c>
    </row>
    <row r="2082">
      <c r="A2082" s="207" t="s">
        <v>4094</v>
      </c>
      <c r="B2082" s="207" t="s">
        <v>154</v>
      </c>
      <c r="C2082" s="207" t="s">
        <v>1120</v>
      </c>
      <c r="D2082" s="207" t="s">
        <v>977</v>
      </c>
      <c r="E2082" s="207">
        <f t="shared" si="1"/>
        <v>0</v>
      </c>
    </row>
    <row r="2083">
      <c r="A2083" s="207" t="s">
        <v>4095</v>
      </c>
      <c r="B2083" s="207" t="s">
        <v>154</v>
      </c>
      <c r="C2083" s="207" t="s">
        <v>2756</v>
      </c>
      <c r="D2083" s="207" t="s">
        <v>2643</v>
      </c>
      <c r="E2083" s="207">
        <f t="shared" si="1"/>
        <v>0</v>
      </c>
    </row>
    <row r="2084">
      <c r="A2084" s="207" t="s">
        <v>4096</v>
      </c>
      <c r="B2084" s="207" t="s">
        <v>154</v>
      </c>
      <c r="C2084" s="207" t="s">
        <v>390</v>
      </c>
      <c r="D2084" s="207" t="s">
        <v>309</v>
      </c>
      <c r="E2084" s="207">
        <f t="shared" si="1"/>
        <v>1</v>
      </c>
    </row>
    <row r="2085">
      <c r="A2085" s="207" t="s">
        <v>4097</v>
      </c>
      <c r="B2085" s="207" t="s">
        <v>154</v>
      </c>
      <c r="C2085" s="207" t="s">
        <v>393</v>
      </c>
      <c r="D2085" s="207" t="s">
        <v>1486</v>
      </c>
      <c r="E2085" s="207">
        <f t="shared" si="1"/>
        <v>0</v>
      </c>
    </row>
    <row r="2086">
      <c r="A2086" s="207" t="s">
        <v>4098</v>
      </c>
      <c r="B2086" s="207" t="s">
        <v>154</v>
      </c>
      <c r="C2086" s="207" t="s">
        <v>1690</v>
      </c>
      <c r="D2086" s="207" t="s">
        <v>1047</v>
      </c>
      <c r="E2086" s="207">
        <f t="shared" si="1"/>
        <v>0</v>
      </c>
    </row>
    <row r="2087">
      <c r="A2087" s="207" t="s">
        <v>4099</v>
      </c>
      <c r="B2087" s="207" t="s">
        <v>154</v>
      </c>
      <c r="C2087" s="207" t="s">
        <v>776</v>
      </c>
      <c r="D2087" s="207" t="s">
        <v>1377</v>
      </c>
      <c r="E2087" s="207">
        <f t="shared" si="1"/>
        <v>0</v>
      </c>
    </row>
    <row r="2088">
      <c r="A2088" s="207" t="s">
        <v>4100</v>
      </c>
      <c r="B2088" s="207" t="s">
        <v>154</v>
      </c>
      <c r="C2088" s="207" t="s">
        <v>401</v>
      </c>
      <c r="D2088" s="207" t="s">
        <v>443</v>
      </c>
      <c r="E2088" s="207">
        <f t="shared" si="1"/>
        <v>0</v>
      </c>
    </row>
    <row r="2089">
      <c r="A2089" s="207" t="s">
        <v>4101</v>
      </c>
      <c r="B2089" s="207" t="s">
        <v>154</v>
      </c>
      <c r="C2089" s="207" t="s">
        <v>4102</v>
      </c>
      <c r="D2089" s="207" t="s">
        <v>4103</v>
      </c>
      <c r="E2089" s="207">
        <f t="shared" si="1"/>
        <v>0</v>
      </c>
    </row>
    <row r="2090">
      <c r="A2090" s="207" t="s">
        <v>4104</v>
      </c>
      <c r="B2090" s="207" t="s">
        <v>154</v>
      </c>
      <c r="C2090" s="207" t="s">
        <v>663</v>
      </c>
      <c r="D2090" s="207" t="s">
        <v>459</v>
      </c>
      <c r="E2090" s="207">
        <f t="shared" si="1"/>
        <v>0</v>
      </c>
    </row>
    <row r="2091">
      <c r="A2091" s="207" t="s">
        <v>4105</v>
      </c>
      <c r="B2091" s="207" t="s">
        <v>154</v>
      </c>
      <c r="C2091" s="207" t="s">
        <v>4106</v>
      </c>
      <c r="D2091" s="207" t="s">
        <v>3944</v>
      </c>
      <c r="E2091" s="207">
        <f t="shared" si="1"/>
        <v>0</v>
      </c>
    </row>
    <row r="2092">
      <c r="A2092" s="207" t="s">
        <v>4107</v>
      </c>
      <c r="B2092" s="207" t="s">
        <v>154</v>
      </c>
      <c r="C2092" s="207" t="s">
        <v>2018</v>
      </c>
      <c r="D2092" s="207" t="s">
        <v>1676</v>
      </c>
      <c r="E2092" s="207">
        <f t="shared" si="1"/>
        <v>0</v>
      </c>
    </row>
    <row r="2093">
      <c r="A2093" s="207" t="s">
        <v>4108</v>
      </c>
      <c r="B2093" s="207" t="s">
        <v>154</v>
      </c>
      <c r="C2093" s="207" t="s">
        <v>414</v>
      </c>
      <c r="D2093" s="207" t="s">
        <v>673</v>
      </c>
      <c r="E2093" s="207">
        <f t="shared" si="1"/>
        <v>0</v>
      </c>
    </row>
    <row r="2094">
      <c r="A2094" s="207" t="s">
        <v>4109</v>
      </c>
      <c r="B2094" s="207" t="s">
        <v>154</v>
      </c>
      <c r="C2094" s="207" t="s">
        <v>4110</v>
      </c>
      <c r="D2094" s="207" t="s">
        <v>714</v>
      </c>
      <c r="E2094" s="207">
        <f t="shared" si="1"/>
        <v>0</v>
      </c>
    </row>
    <row r="2095">
      <c r="A2095" s="207" t="s">
        <v>4111</v>
      </c>
      <c r="B2095" s="207" t="s">
        <v>154</v>
      </c>
      <c r="C2095" s="207" t="s">
        <v>419</v>
      </c>
      <c r="D2095" s="207" t="s">
        <v>2133</v>
      </c>
      <c r="E2095" s="207">
        <f t="shared" si="1"/>
        <v>0</v>
      </c>
    </row>
    <row r="2096">
      <c r="A2096" s="207" t="s">
        <v>4112</v>
      </c>
      <c r="B2096" s="207" t="s">
        <v>154</v>
      </c>
      <c r="C2096" s="207" t="s">
        <v>4113</v>
      </c>
      <c r="D2096" s="207" t="s">
        <v>863</v>
      </c>
      <c r="E2096" s="207">
        <f t="shared" si="1"/>
        <v>0</v>
      </c>
    </row>
    <row r="2097">
      <c r="A2097" s="207" t="s">
        <v>4114</v>
      </c>
      <c r="B2097" s="207" t="s">
        <v>154</v>
      </c>
      <c r="C2097" s="207" t="s">
        <v>4115</v>
      </c>
      <c r="D2097" s="207" t="s">
        <v>309</v>
      </c>
      <c r="E2097" s="207">
        <f t="shared" si="1"/>
        <v>1</v>
      </c>
    </row>
    <row r="2098">
      <c r="A2098" s="207" t="s">
        <v>4116</v>
      </c>
      <c r="B2098" s="207" t="s">
        <v>154</v>
      </c>
      <c r="C2098" s="207" t="s">
        <v>1722</v>
      </c>
      <c r="D2098" s="207" t="s">
        <v>2807</v>
      </c>
      <c r="E2098" s="207">
        <f t="shared" si="1"/>
        <v>0</v>
      </c>
    </row>
    <row r="2099">
      <c r="A2099" s="207" t="s">
        <v>4117</v>
      </c>
      <c r="B2099" s="207" t="s">
        <v>154</v>
      </c>
      <c r="C2099" s="207" t="s">
        <v>1865</v>
      </c>
      <c r="D2099" s="207" t="s">
        <v>538</v>
      </c>
      <c r="E2099" s="207">
        <f t="shared" si="1"/>
        <v>0</v>
      </c>
    </row>
    <row r="2100">
      <c r="A2100" s="207" t="s">
        <v>4118</v>
      </c>
      <c r="B2100" s="207" t="s">
        <v>154</v>
      </c>
      <c r="C2100" s="207" t="s">
        <v>426</v>
      </c>
      <c r="D2100" s="207" t="s">
        <v>309</v>
      </c>
      <c r="E2100" s="207">
        <f t="shared" si="1"/>
        <v>1</v>
      </c>
    </row>
    <row r="2101">
      <c r="A2101" s="207" t="s">
        <v>4119</v>
      </c>
      <c r="B2101" s="207" t="s">
        <v>154</v>
      </c>
      <c r="C2101" s="207" t="s">
        <v>428</v>
      </c>
      <c r="D2101" s="207" t="s">
        <v>3715</v>
      </c>
      <c r="E2101" s="207">
        <f t="shared" si="1"/>
        <v>0</v>
      </c>
    </row>
    <row r="2102">
      <c r="A2102" s="207" t="s">
        <v>4120</v>
      </c>
      <c r="B2102" s="207" t="s">
        <v>154</v>
      </c>
      <c r="C2102" s="207" t="s">
        <v>431</v>
      </c>
      <c r="D2102" s="207" t="s">
        <v>309</v>
      </c>
      <c r="E2102" s="207">
        <f t="shared" si="1"/>
        <v>1</v>
      </c>
    </row>
    <row r="2103">
      <c r="A2103" s="207" t="s">
        <v>4121</v>
      </c>
      <c r="B2103" s="207" t="s">
        <v>154</v>
      </c>
      <c r="C2103" s="207" t="s">
        <v>4122</v>
      </c>
      <c r="D2103" s="207" t="s">
        <v>309</v>
      </c>
      <c r="E2103" s="207">
        <f t="shared" si="1"/>
        <v>1</v>
      </c>
    </row>
    <row r="2104">
      <c r="A2104" s="207" t="s">
        <v>4123</v>
      </c>
      <c r="B2104" s="207" t="s">
        <v>154</v>
      </c>
      <c r="C2104" s="207" t="s">
        <v>4124</v>
      </c>
      <c r="D2104" s="207" t="s">
        <v>1707</v>
      </c>
      <c r="E2104" s="207">
        <f t="shared" si="1"/>
        <v>0</v>
      </c>
    </row>
    <row r="2105">
      <c r="A2105" s="207" t="s">
        <v>4125</v>
      </c>
      <c r="B2105" s="207" t="s">
        <v>154</v>
      </c>
      <c r="C2105" s="207" t="s">
        <v>1872</v>
      </c>
      <c r="D2105" s="207" t="s">
        <v>309</v>
      </c>
      <c r="E2105" s="207">
        <f t="shared" si="1"/>
        <v>1</v>
      </c>
    </row>
    <row r="2106">
      <c r="A2106" s="207" t="s">
        <v>4126</v>
      </c>
      <c r="B2106" s="207" t="s">
        <v>154</v>
      </c>
      <c r="C2106" s="207" t="s">
        <v>2202</v>
      </c>
      <c r="D2106" s="207" t="s">
        <v>309</v>
      </c>
      <c r="E2106" s="207">
        <f t="shared" si="1"/>
        <v>1</v>
      </c>
    </row>
    <row r="2107">
      <c r="A2107" s="207" t="s">
        <v>4127</v>
      </c>
      <c r="B2107" s="207" t="s">
        <v>154</v>
      </c>
      <c r="C2107" s="207" t="s">
        <v>1413</v>
      </c>
      <c r="D2107" s="207" t="s">
        <v>309</v>
      </c>
      <c r="E2107" s="207">
        <f t="shared" si="1"/>
        <v>1</v>
      </c>
    </row>
    <row r="2108">
      <c r="A2108" s="207" t="s">
        <v>4128</v>
      </c>
      <c r="B2108" s="207" t="s">
        <v>154</v>
      </c>
      <c r="C2108" s="207" t="s">
        <v>434</v>
      </c>
      <c r="D2108" s="207" t="s">
        <v>309</v>
      </c>
      <c r="E2108" s="207">
        <f t="shared" si="1"/>
        <v>1</v>
      </c>
    </row>
    <row r="2109">
      <c r="A2109" s="207" t="s">
        <v>4129</v>
      </c>
      <c r="B2109" s="207" t="s">
        <v>154</v>
      </c>
      <c r="C2109" s="207" t="s">
        <v>4130</v>
      </c>
      <c r="D2109" s="207" t="s">
        <v>2359</v>
      </c>
      <c r="E2109" s="207">
        <f t="shared" si="1"/>
        <v>0</v>
      </c>
    </row>
    <row r="2110">
      <c r="A2110" s="207" t="s">
        <v>4131</v>
      </c>
      <c r="B2110" s="207" t="s">
        <v>154</v>
      </c>
      <c r="C2110" s="207" t="s">
        <v>438</v>
      </c>
      <c r="D2110" s="207" t="s">
        <v>309</v>
      </c>
      <c r="E2110" s="207">
        <f t="shared" si="1"/>
        <v>1</v>
      </c>
    </row>
    <row r="2111">
      <c r="A2111" s="207" t="s">
        <v>4132</v>
      </c>
      <c r="B2111" s="207" t="s">
        <v>154</v>
      </c>
      <c r="C2111" s="207" t="s">
        <v>4133</v>
      </c>
      <c r="D2111" s="207" t="s">
        <v>1815</v>
      </c>
      <c r="E2111" s="207">
        <f t="shared" si="1"/>
        <v>0</v>
      </c>
    </row>
    <row r="2112">
      <c r="A2112" s="207" t="s">
        <v>4134</v>
      </c>
      <c r="B2112" s="207" t="s">
        <v>154</v>
      </c>
      <c r="C2112" s="207" t="s">
        <v>4135</v>
      </c>
      <c r="D2112" s="207" t="s">
        <v>673</v>
      </c>
      <c r="E2112" s="207">
        <f t="shared" si="1"/>
        <v>0</v>
      </c>
    </row>
    <row r="2113">
      <c r="A2113" s="207" t="s">
        <v>4136</v>
      </c>
      <c r="B2113" s="207" t="s">
        <v>154</v>
      </c>
      <c r="C2113" s="207" t="s">
        <v>1170</v>
      </c>
      <c r="D2113" s="207" t="s">
        <v>309</v>
      </c>
      <c r="E2113" s="207">
        <f t="shared" si="1"/>
        <v>1</v>
      </c>
    </row>
    <row r="2114">
      <c r="A2114" s="207" t="s">
        <v>4137</v>
      </c>
      <c r="B2114" s="207" t="s">
        <v>154</v>
      </c>
      <c r="C2114" s="207" t="s">
        <v>1742</v>
      </c>
      <c r="D2114" s="207" t="s">
        <v>3144</v>
      </c>
      <c r="E2114" s="207">
        <f t="shared" si="1"/>
        <v>0</v>
      </c>
    </row>
    <row r="2115">
      <c r="A2115" s="207" t="s">
        <v>4138</v>
      </c>
      <c r="B2115" s="207" t="s">
        <v>154</v>
      </c>
      <c r="C2115" s="207" t="s">
        <v>4139</v>
      </c>
      <c r="D2115" s="207" t="s">
        <v>876</v>
      </c>
      <c r="E2115" s="207">
        <f t="shared" si="1"/>
        <v>0</v>
      </c>
    </row>
    <row r="2116">
      <c r="A2116" s="207" t="s">
        <v>4140</v>
      </c>
      <c r="B2116" s="207" t="s">
        <v>154</v>
      </c>
      <c r="C2116" s="207" t="s">
        <v>4141</v>
      </c>
      <c r="D2116" s="207" t="s">
        <v>314</v>
      </c>
      <c r="E2116" s="207">
        <f t="shared" si="1"/>
        <v>0</v>
      </c>
    </row>
    <row r="2117">
      <c r="A2117" s="207" t="s">
        <v>4142</v>
      </c>
      <c r="B2117" s="207" t="s">
        <v>154</v>
      </c>
      <c r="C2117" s="207" t="s">
        <v>4143</v>
      </c>
      <c r="D2117" s="207" t="s">
        <v>3950</v>
      </c>
      <c r="E2117" s="207">
        <f t="shared" si="1"/>
        <v>0</v>
      </c>
    </row>
    <row r="2118">
      <c r="A2118" s="207" t="s">
        <v>4144</v>
      </c>
      <c r="B2118" s="207" t="s">
        <v>154</v>
      </c>
      <c r="C2118" s="207" t="s">
        <v>3759</v>
      </c>
      <c r="D2118" s="207" t="s">
        <v>740</v>
      </c>
      <c r="E2118" s="207">
        <f t="shared" si="1"/>
        <v>0</v>
      </c>
    </row>
    <row r="2119">
      <c r="A2119" s="207" t="s">
        <v>4145</v>
      </c>
      <c r="B2119" s="207" t="s">
        <v>154</v>
      </c>
      <c r="C2119" s="207" t="s">
        <v>447</v>
      </c>
      <c r="D2119" s="207" t="s">
        <v>309</v>
      </c>
      <c r="E2119" s="207">
        <f t="shared" si="1"/>
        <v>1</v>
      </c>
    </row>
    <row r="2120">
      <c r="A2120" s="207" t="s">
        <v>4146</v>
      </c>
      <c r="B2120" s="207" t="s">
        <v>154</v>
      </c>
      <c r="C2120" s="207" t="s">
        <v>1756</v>
      </c>
      <c r="D2120" s="207" t="s">
        <v>1866</v>
      </c>
      <c r="E2120" s="207">
        <f t="shared" si="1"/>
        <v>0</v>
      </c>
    </row>
    <row r="2121">
      <c r="A2121" s="207" t="s">
        <v>4147</v>
      </c>
      <c r="B2121" s="207" t="s">
        <v>154</v>
      </c>
      <c r="C2121" s="207" t="s">
        <v>1013</v>
      </c>
      <c r="D2121" s="207" t="s">
        <v>514</v>
      </c>
      <c r="E2121" s="207">
        <f t="shared" si="1"/>
        <v>0</v>
      </c>
    </row>
    <row r="2122">
      <c r="A2122" s="207" t="s">
        <v>4148</v>
      </c>
      <c r="B2122" s="207" t="s">
        <v>154</v>
      </c>
      <c r="C2122" s="207" t="s">
        <v>4149</v>
      </c>
      <c r="D2122" s="207" t="s">
        <v>740</v>
      </c>
      <c r="E2122" s="207">
        <f t="shared" si="1"/>
        <v>0</v>
      </c>
    </row>
    <row r="2123">
      <c r="A2123" s="207" t="s">
        <v>4150</v>
      </c>
      <c r="B2123" s="207" t="s">
        <v>154</v>
      </c>
      <c r="C2123" s="207" t="s">
        <v>4151</v>
      </c>
      <c r="D2123" s="207" t="s">
        <v>1128</v>
      </c>
      <c r="E2123" s="207">
        <f t="shared" si="1"/>
        <v>0</v>
      </c>
    </row>
    <row r="2124">
      <c r="A2124" s="207" t="s">
        <v>4152</v>
      </c>
      <c r="B2124" s="207" t="s">
        <v>154</v>
      </c>
      <c r="C2124" s="207" t="s">
        <v>722</v>
      </c>
      <c r="D2124" s="207" t="s">
        <v>2442</v>
      </c>
      <c r="E2124" s="207">
        <f t="shared" si="1"/>
        <v>0</v>
      </c>
    </row>
    <row r="2125">
      <c r="A2125" s="207" t="s">
        <v>4153</v>
      </c>
      <c r="B2125" s="207" t="s">
        <v>154</v>
      </c>
      <c r="C2125" s="207" t="s">
        <v>4154</v>
      </c>
      <c r="D2125" s="207" t="s">
        <v>2706</v>
      </c>
      <c r="E2125" s="207">
        <f t="shared" si="1"/>
        <v>0</v>
      </c>
    </row>
    <row r="2126">
      <c r="A2126" s="207" t="s">
        <v>4155</v>
      </c>
      <c r="B2126" s="207" t="s">
        <v>154</v>
      </c>
      <c r="C2126" s="207" t="s">
        <v>4156</v>
      </c>
      <c r="D2126" s="207" t="s">
        <v>309</v>
      </c>
      <c r="E2126" s="207">
        <f t="shared" si="1"/>
        <v>1</v>
      </c>
    </row>
    <row r="2127">
      <c r="A2127" s="207" t="s">
        <v>4157</v>
      </c>
      <c r="B2127" s="207" t="s">
        <v>154</v>
      </c>
      <c r="C2127" s="207" t="s">
        <v>1490</v>
      </c>
      <c r="D2127" s="207" t="s">
        <v>650</v>
      </c>
      <c r="E2127" s="207">
        <f t="shared" si="1"/>
        <v>0</v>
      </c>
    </row>
    <row r="2128">
      <c r="A2128" s="207" t="s">
        <v>4158</v>
      </c>
      <c r="B2128" s="207" t="s">
        <v>154</v>
      </c>
      <c r="C2128" s="207" t="s">
        <v>464</v>
      </c>
      <c r="D2128" s="207" t="s">
        <v>692</v>
      </c>
      <c r="E2128" s="207">
        <f t="shared" si="1"/>
        <v>0</v>
      </c>
    </row>
    <row r="2129">
      <c r="A2129" s="207" t="s">
        <v>4159</v>
      </c>
      <c r="B2129" s="207" t="s">
        <v>154</v>
      </c>
      <c r="C2129" s="207" t="s">
        <v>1493</v>
      </c>
      <c r="D2129" s="207" t="s">
        <v>570</v>
      </c>
      <c r="E2129" s="207">
        <f t="shared" si="1"/>
        <v>0</v>
      </c>
    </row>
    <row r="2130">
      <c r="A2130" s="207" t="s">
        <v>4160</v>
      </c>
      <c r="B2130" s="207" t="s">
        <v>154</v>
      </c>
      <c r="C2130" s="207" t="s">
        <v>4036</v>
      </c>
      <c r="D2130" s="207" t="s">
        <v>3688</v>
      </c>
      <c r="E2130" s="207">
        <f t="shared" si="1"/>
        <v>0</v>
      </c>
    </row>
    <row r="2131">
      <c r="A2131" s="207" t="s">
        <v>4161</v>
      </c>
      <c r="B2131" s="207" t="s">
        <v>154</v>
      </c>
      <c r="C2131" s="207" t="s">
        <v>4162</v>
      </c>
      <c r="D2131" s="207" t="s">
        <v>1038</v>
      </c>
      <c r="E2131" s="207">
        <f t="shared" si="1"/>
        <v>0</v>
      </c>
    </row>
    <row r="2132">
      <c r="A2132" s="207" t="s">
        <v>4163</v>
      </c>
      <c r="B2132" s="207" t="s">
        <v>154</v>
      </c>
      <c r="C2132" s="207" t="s">
        <v>4164</v>
      </c>
      <c r="D2132" s="207" t="s">
        <v>309</v>
      </c>
      <c r="E2132" s="207">
        <f t="shared" si="1"/>
        <v>1</v>
      </c>
    </row>
    <row r="2133">
      <c r="A2133" s="207" t="s">
        <v>4165</v>
      </c>
      <c r="B2133" s="207" t="s">
        <v>156</v>
      </c>
      <c r="C2133" s="207" t="s">
        <v>1933</v>
      </c>
      <c r="D2133" s="207" t="s">
        <v>637</v>
      </c>
      <c r="E2133" s="207">
        <f t="shared" si="1"/>
        <v>0</v>
      </c>
    </row>
    <row r="2134">
      <c r="A2134" s="207" t="s">
        <v>4166</v>
      </c>
      <c r="B2134" s="207" t="s">
        <v>156</v>
      </c>
      <c r="C2134" s="207" t="s">
        <v>4167</v>
      </c>
      <c r="D2134" s="207" t="s">
        <v>309</v>
      </c>
      <c r="E2134" s="207">
        <f t="shared" si="1"/>
        <v>1</v>
      </c>
    </row>
    <row r="2135">
      <c r="A2135" s="207" t="s">
        <v>4168</v>
      </c>
      <c r="B2135" s="207" t="s">
        <v>156</v>
      </c>
      <c r="C2135" s="207" t="s">
        <v>4169</v>
      </c>
      <c r="D2135" s="207" t="s">
        <v>309</v>
      </c>
      <c r="E2135" s="207">
        <f t="shared" si="1"/>
        <v>1</v>
      </c>
    </row>
    <row r="2136">
      <c r="A2136" s="207" t="s">
        <v>4170</v>
      </c>
      <c r="B2136" s="207" t="s">
        <v>156</v>
      </c>
      <c r="C2136" s="207" t="s">
        <v>4171</v>
      </c>
      <c r="D2136" s="207" t="s">
        <v>309</v>
      </c>
      <c r="E2136" s="207">
        <f t="shared" si="1"/>
        <v>1</v>
      </c>
    </row>
    <row r="2137">
      <c r="A2137" s="207" t="s">
        <v>4172</v>
      </c>
      <c r="B2137" s="207" t="s">
        <v>156</v>
      </c>
      <c r="C2137" s="207" t="s">
        <v>4173</v>
      </c>
      <c r="D2137" s="207" t="s">
        <v>3348</v>
      </c>
      <c r="E2137" s="207">
        <f t="shared" si="1"/>
        <v>0</v>
      </c>
    </row>
    <row r="2138">
      <c r="A2138" s="207" t="s">
        <v>4174</v>
      </c>
      <c r="B2138" s="207" t="s">
        <v>156</v>
      </c>
      <c r="C2138" s="207" t="s">
        <v>1536</v>
      </c>
      <c r="D2138" s="207" t="s">
        <v>309</v>
      </c>
      <c r="E2138" s="207">
        <f t="shared" si="1"/>
        <v>1</v>
      </c>
    </row>
    <row r="2139">
      <c r="A2139" s="207" t="s">
        <v>4175</v>
      </c>
      <c r="B2139" s="207" t="s">
        <v>156</v>
      </c>
      <c r="C2139" s="207" t="s">
        <v>1226</v>
      </c>
      <c r="D2139" s="207" t="s">
        <v>1375</v>
      </c>
      <c r="E2139" s="207">
        <f t="shared" si="1"/>
        <v>0</v>
      </c>
    </row>
    <row r="2140">
      <c r="A2140" s="207" t="s">
        <v>4176</v>
      </c>
      <c r="B2140" s="207" t="s">
        <v>156</v>
      </c>
      <c r="C2140" s="207" t="s">
        <v>4177</v>
      </c>
      <c r="D2140" s="207" t="s">
        <v>309</v>
      </c>
      <c r="E2140" s="207">
        <f t="shared" si="1"/>
        <v>1</v>
      </c>
    </row>
    <row r="2141">
      <c r="A2141" s="207" t="s">
        <v>4178</v>
      </c>
      <c r="B2141" s="207" t="s">
        <v>156</v>
      </c>
      <c r="C2141" s="207" t="s">
        <v>4179</v>
      </c>
      <c r="D2141" s="207" t="s">
        <v>567</v>
      </c>
      <c r="E2141" s="207">
        <f t="shared" si="1"/>
        <v>0</v>
      </c>
    </row>
    <row r="2142">
      <c r="A2142" s="207" t="s">
        <v>4180</v>
      </c>
      <c r="B2142" s="207" t="s">
        <v>156</v>
      </c>
      <c r="C2142" s="207" t="s">
        <v>2303</v>
      </c>
      <c r="D2142" s="207" t="s">
        <v>2442</v>
      </c>
      <c r="E2142" s="207">
        <f t="shared" si="1"/>
        <v>0</v>
      </c>
    </row>
    <row r="2143">
      <c r="A2143" s="207" t="s">
        <v>4181</v>
      </c>
      <c r="B2143" s="207" t="s">
        <v>156</v>
      </c>
      <c r="C2143" s="207" t="s">
        <v>326</v>
      </c>
      <c r="D2143" s="207" t="s">
        <v>1044</v>
      </c>
      <c r="E2143" s="207">
        <f t="shared" si="1"/>
        <v>0</v>
      </c>
    </row>
    <row r="2144">
      <c r="A2144" s="207" t="s">
        <v>4182</v>
      </c>
      <c r="B2144" s="207" t="s">
        <v>156</v>
      </c>
      <c r="C2144" s="207" t="s">
        <v>330</v>
      </c>
      <c r="D2144" s="207" t="s">
        <v>309</v>
      </c>
      <c r="E2144" s="207">
        <f t="shared" si="1"/>
        <v>1</v>
      </c>
    </row>
    <row r="2145">
      <c r="A2145" s="207" t="s">
        <v>4183</v>
      </c>
      <c r="B2145" s="207" t="s">
        <v>156</v>
      </c>
      <c r="C2145" s="207" t="s">
        <v>4184</v>
      </c>
      <c r="D2145" s="207" t="s">
        <v>309</v>
      </c>
      <c r="E2145" s="207">
        <f t="shared" si="1"/>
        <v>1</v>
      </c>
    </row>
    <row r="2146">
      <c r="A2146" s="207" t="s">
        <v>4185</v>
      </c>
      <c r="B2146" s="207" t="s">
        <v>156</v>
      </c>
      <c r="C2146" s="207" t="s">
        <v>603</v>
      </c>
      <c r="D2146" s="207" t="s">
        <v>2174</v>
      </c>
      <c r="E2146" s="207">
        <f t="shared" si="1"/>
        <v>0</v>
      </c>
    </row>
    <row r="2147">
      <c r="A2147" s="207" t="s">
        <v>4186</v>
      </c>
      <c r="B2147" s="207" t="s">
        <v>156</v>
      </c>
      <c r="C2147" s="207" t="s">
        <v>4187</v>
      </c>
      <c r="D2147" s="207" t="s">
        <v>309</v>
      </c>
      <c r="E2147" s="207">
        <f t="shared" si="1"/>
        <v>1</v>
      </c>
    </row>
    <row r="2148">
      <c r="A2148" s="207" t="s">
        <v>4188</v>
      </c>
      <c r="B2148" s="207" t="s">
        <v>156</v>
      </c>
      <c r="C2148" s="207" t="s">
        <v>2109</v>
      </c>
      <c r="D2148" s="207" t="s">
        <v>904</v>
      </c>
      <c r="E2148" s="207">
        <f t="shared" si="1"/>
        <v>0</v>
      </c>
    </row>
    <row r="2149">
      <c r="A2149" s="207" t="s">
        <v>4189</v>
      </c>
      <c r="B2149" s="207" t="s">
        <v>156</v>
      </c>
      <c r="C2149" s="207" t="s">
        <v>4190</v>
      </c>
      <c r="D2149" s="207" t="s">
        <v>309</v>
      </c>
      <c r="E2149" s="207">
        <f t="shared" si="1"/>
        <v>1</v>
      </c>
    </row>
    <row r="2150">
      <c r="A2150" s="207" t="s">
        <v>4191</v>
      </c>
      <c r="B2150" s="207" t="s">
        <v>156</v>
      </c>
      <c r="C2150" s="207" t="s">
        <v>4192</v>
      </c>
      <c r="D2150" s="207" t="s">
        <v>309</v>
      </c>
      <c r="E2150" s="207">
        <f t="shared" si="1"/>
        <v>1</v>
      </c>
    </row>
    <row r="2151">
      <c r="A2151" s="207" t="s">
        <v>4193</v>
      </c>
      <c r="B2151" s="207" t="s">
        <v>156</v>
      </c>
      <c r="C2151" s="207" t="s">
        <v>4194</v>
      </c>
      <c r="D2151" s="207" t="s">
        <v>309</v>
      </c>
      <c r="E2151" s="207">
        <f t="shared" si="1"/>
        <v>1</v>
      </c>
    </row>
    <row r="2152">
      <c r="A2152" s="207" t="s">
        <v>4195</v>
      </c>
      <c r="B2152" s="207" t="s">
        <v>156</v>
      </c>
      <c r="C2152" s="207" t="s">
        <v>916</v>
      </c>
      <c r="D2152" s="207" t="s">
        <v>364</v>
      </c>
      <c r="E2152" s="207">
        <f t="shared" si="1"/>
        <v>0</v>
      </c>
    </row>
    <row r="2153">
      <c r="A2153" s="207" t="s">
        <v>4196</v>
      </c>
      <c r="B2153" s="207" t="s">
        <v>156</v>
      </c>
      <c r="C2153" s="207" t="s">
        <v>1810</v>
      </c>
      <c r="D2153" s="207" t="s">
        <v>1210</v>
      </c>
      <c r="E2153" s="207">
        <f t="shared" si="1"/>
        <v>0</v>
      </c>
    </row>
    <row r="2154">
      <c r="A2154" s="207" t="s">
        <v>4197</v>
      </c>
      <c r="B2154" s="207" t="s">
        <v>156</v>
      </c>
      <c r="C2154" s="207" t="s">
        <v>4198</v>
      </c>
      <c r="D2154" s="207" t="s">
        <v>309</v>
      </c>
      <c r="E2154" s="207">
        <f t="shared" si="1"/>
        <v>1</v>
      </c>
    </row>
    <row r="2155">
      <c r="A2155" s="207" t="s">
        <v>4199</v>
      </c>
      <c r="B2155" s="207" t="s">
        <v>156</v>
      </c>
      <c r="C2155" s="207" t="s">
        <v>2123</v>
      </c>
      <c r="D2155" s="207" t="s">
        <v>309</v>
      </c>
      <c r="E2155" s="207">
        <f t="shared" si="1"/>
        <v>1</v>
      </c>
    </row>
    <row r="2156">
      <c r="A2156" s="207" t="s">
        <v>4200</v>
      </c>
      <c r="B2156" s="207" t="s">
        <v>156</v>
      </c>
      <c r="C2156" s="207" t="s">
        <v>937</v>
      </c>
      <c r="D2156" s="207" t="s">
        <v>762</v>
      </c>
      <c r="E2156" s="207">
        <f t="shared" si="1"/>
        <v>0</v>
      </c>
    </row>
    <row r="2157">
      <c r="A2157" s="207" t="s">
        <v>4201</v>
      </c>
      <c r="B2157" s="207" t="s">
        <v>156</v>
      </c>
      <c r="C2157" s="207" t="s">
        <v>4202</v>
      </c>
      <c r="D2157" s="207" t="s">
        <v>309</v>
      </c>
      <c r="E2157" s="207">
        <f t="shared" si="1"/>
        <v>1</v>
      </c>
    </row>
    <row r="2158">
      <c r="A2158" s="207" t="s">
        <v>4203</v>
      </c>
      <c r="B2158" s="207" t="s">
        <v>156</v>
      </c>
      <c r="C2158" s="207" t="s">
        <v>1330</v>
      </c>
      <c r="D2158" s="207" t="s">
        <v>309</v>
      </c>
      <c r="E2158" s="207">
        <f t="shared" si="1"/>
        <v>1</v>
      </c>
    </row>
    <row r="2159">
      <c r="A2159" s="207" t="s">
        <v>4204</v>
      </c>
      <c r="B2159" s="207" t="s">
        <v>156</v>
      </c>
      <c r="C2159" s="207" t="s">
        <v>632</v>
      </c>
      <c r="D2159" s="207" t="s">
        <v>309</v>
      </c>
      <c r="E2159" s="207">
        <f t="shared" si="1"/>
        <v>1</v>
      </c>
    </row>
    <row r="2160">
      <c r="A2160" s="207" t="s">
        <v>4205</v>
      </c>
      <c r="B2160" s="207" t="s">
        <v>156</v>
      </c>
      <c r="C2160" s="207" t="s">
        <v>4206</v>
      </c>
      <c r="D2160" s="207" t="s">
        <v>309</v>
      </c>
      <c r="E2160" s="207">
        <f t="shared" si="1"/>
        <v>1</v>
      </c>
    </row>
    <row r="2161">
      <c r="A2161" s="207" t="s">
        <v>4207</v>
      </c>
      <c r="B2161" s="207" t="s">
        <v>156</v>
      </c>
      <c r="C2161" s="207" t="s">
        <v>4208</v>
      </c>
      <c r="D2161" s="207" t="s">
        <v>309</v>
      </c>
      <c r="E2161" s="207">
        <f t="shared" si="1"/>
        <v>1</v>
      </c>
    </row>
    <row r="2162">
      <c r="A2162" s="207" t="s">
        <v>4209</v>
      </c>
      <c r="B2162" s="207" t="s">
        <v>156</v>
      </c>
      <c r="C2162" s="207" t="s">
        <v>2146</v>
      </c>
      <c r="D2162" s="207" t="s">
        <v>309</v>
      </c>
      <c r="E2162" s="207">
        <f t="shared" si="1"/>
        <v>1</v>
      </c>
    </row>
    <row r="2163">
      <c r="A2163" s="207" t="s">
        <v>4210</v>
      </c>
      <c r="B2163" s="207" t="s">
        <v>156</v>
      </c>
      <c r="C2163" s="207" t="s">
        <v>2150</v>
      </c>
      <c r="D2163" s="207" t="s">
        <v>309</v>
      </c>
      <c r="E2163" s="207">
        <f t="shared" si="1"/>
        <v>1</v>
      </c>
    </row>
    <row r="2164">
      <c r="A2164" s="207" t="s">
        <v>4211</v>
      </c>
      <c r="B2164" s="207" t="s">
        <v>156</v>
      </c>
      <c r="C2164" s="207" t="s">
        <v>4212</v>
      </c>
      <c r="D2164" s="207" t="s">
        <v>309</v>
      </c>
      <c r="E2164" s="207">
        <f t="shared" si="1"/>
        <v>1</v>
      </c>
    </row>
    <row r="2165">
      <c r="A2165" s="207" t="s">
        <v>4213</v>
      </c>
      <c r="B2165" s="207" t="s">
        <v>156</v>
      </c>
      <c r="C2165" s="207" t="s">
        <v>390</v>
      </c>
      <c r="D2165" s="207" t="s">
        <v>1115</v>
      </c>
      <c r="E2165" s="207">
        <f t="shared" si="1"/>
        <v>0</v>
      </c>
    </row>
    <row r="2166">
      <c r="A2166" s="207" t="s">
        <v>4214</v>
      </c>
      <c r="B2166" s="207" t="s">
        <v>156</v>
      </c>
      <c r="C2166" s="207" t="s">
        <v>393</v>
      </c>
      <c r="D2166" s="207" t="s">
        <v>309</v>
      </c>
      <c r="E2166" s="207">
        <f t="shared" si="1"/>
        <v>1</v>
      </c>
    </row>
    <row r="2167">
      <c r="A2167" s="207" t="s">
        <v>4215</v>
      </c>
      <c r="B2167" s="207" t="s">
        <v>156</v>
      </c>
      <c r="C2167" s="207" t="s">
        <v>3869</v>
      </c>
      <c r="D2167" s="207" t="s">
        <v>309</v>
      </c>
      <c r="E2167" s="207">
        <f t="shared" si="1"/>
        <v>1</v>
      </c>
    </row>
    <row r="2168">
      <c r="A2168" s="207" t="s">
        <v>4216</v>
      </c>
      <c r="B2168" s="207" t="s">
        <v>156</v>
      </c>
      <c r="C2168" s="207" t="s">
        <v>4217</v>
      </c>
      <c r="D2168" s="207" t="s">
        <v>584</v>
      </c>
      <c r="E2168" s="207">
        <f t="shared" si="1"/>
        <v>0</v>
      </c>
    </row>
    <row r="2169">
      <c r="A2169" s="207" t="s">
        <v>4218</v>
      </c>
      <c r="B2169" s="207" t="s">
        <v>156</v>
      </c>
      <c r="C2169" s="207" t="s">
        <v>4219</v>
      </c>
      <c r="D2169" s="207" t="s">
        <v>309</v>
      </c>
      <c r="E2169" s="207">
        <f t="shared" si="1"/>
        <v>1</v>
      </c>
    </row>
    <row r="2170">
      <c r="A2170" s="207" t="s">
        <v>4220</v>
      </c>
      <c r="B2170" s="207" t="s">
        <v>156</v>
      </c>
      <c r="C2170" s="207" t="s">
        <v>952</v>
      </c>
      <c r="D2170" s="207" t="s">
        <v>309</v>
      </c>
      <c r="E2170" s="207">
        <f t="shared" si="1"/>
        <v>1</v>
      </c>
    </row>
    <row r="2171">
      <c r="A2171" s="207" t="s">
        <v>4221</v>
      </c>
      <c r="B2171" s="207" t="s">
        <v>156</v>
      </c>
      <c r="C2171" s="207" t="s">
        <v>4222</v>
      </c>
      <c r="D2171" s="207" t="s">
        <v>309</v>
      </c>
      <c r="E2171" s="207">
        <f t="shared" si="1"/>
        <v>1</v>
      </c>
    </row>
    <row r="2172">
      <c r="A2172" s="207" t="s">
        <v>4223</v>
      </c>
      <c r="B2172" s="207" t="s">
        <v>156</v>
      </c>
      <c r="C2172" s="207" t="s">
        <v>4224</v>
      </c>
      <c r="D2172" s="207" t="s">
        <v>765</v>
      </c>
      <c r="E2172" s="207">
        <f t="shared" si="1"/>
        <v>0</v>
      </c>
    </row>
    <row r="2173">
      <c r="A2173" s="207" t="s">
        <v>4225</v>
      </c>
      <c r="B2173" s="207" t="s">
        <v>156</v>
      </c>
      <c r="C2173" s="207" t="s">
        <v>659</v>
      </c>
      <c r="D2173" s="207" t="s">
        <v>309</v>
      </c>
      <c r="E2173" s="207">
        <f t="shared" si="1"/>
        <v>1</v>
      </c>
    </row>
    <row r="2174">
      <c r="A2174" s="207" t="s">
        <v>4226</v>
      </c>
      <c r="B2174" s="207" t="s">
        <v>156</v>
      </c>
      <c r="C2174" s="207" t="s">
        <v>663</v>
      </c>
      <c r="D2174" s="207" t="s">
        <v>309</v>
      </c>
      <c r="E2174" s="207">
        <f t="shared" si="1"/>
        <v>1</v>
      </c>
    </row>
    <row r="2175">
      <c r="A2175" s="207" t="s">
        <v>4227</v>
      </c>
      <c r="B2175" s="207" t="s">
        <v>156</v>
      </c>
      <c r="C2175" s="207" t="s">
        <v>4228</v>
      </c>
      <c r="D2175" s="207" t="s">
        <v>309</v>
      </c>
      <c r="E2175" s="207">
        <f t="shared" si="1"/>
        <v>1</v>
      </c>
    </row>
    <row r="2176">
      <c r="A2176" s="207" t="s">
        <v>4229</v>
      </c>
      <c r="B2176" s="207" t="s">
        <v>156</v>
      </c>
      <c r="C2176" s="207" t="s">
        <v>4230</v>
      </c>
      <c r="D2176" s="207" t="s">
        <v>309</v>
      </c>
      <c r="E2176" s="207">
        <f t="shared" si="1"/>
        <v>1</v>
      </c>
    </row>
    <row r="2177">
      <c r="A2177" s="207" t="s">
        <v>4231</v>
      </c>
      <c r="B2177" s="207" t="s">
        <v>156</v>
      </c>
      <c r="C2177" s="207" t="s">
        <v>4232</v>
      </c>
      <c r="D2177" s="207" t="s">
        <v>1041</v>
      </c>
      <c r="E2177" s="207">
        <f t="shared" si="1"/>
        <v>0</v>
      </c>
    </row>
    <row r="2178">
      <c r="A2178" s="207" t="s">
        <v>4233</v>
      </c>
      <c r="B2178" s="207" t="s">
        <v>156</v>
      </c>
      <c r="C2178" s="207" t="s">
        <v>1388</v>
      </c>
      <c r="D2178" s="207" t="s">
        <v>1684</v>
      </c>
      <c r="E2178" s="207">
        <f t="shared" si="1"/>
        <v>0</v>
      </c>
    </row>
    <row r="2179">
      <c r="A2179" s="207" t="s">
        <v>4234</v>
      </c>
      <c r="B2179" s="207" t="s">
        <v>156</v>
      </c>
      <c r="C2179" s="207" t="s">
        <v>4235</v>
      </c>
      <c r="D2179" s="207" t="s">
        <v>309</v>
      </c>
      <c r="E2179" s="207">
        <f t="shared" si="1"/>
        <v>1</v>
      </c>
    </row>
    <row r="2180">
      <c r="A2180" s="207" t="s">
        <v>4236</v>
      </c>
      <c r="B2180" s="207" t="s">
        <v>156</v>
      </c>
      <c r="C2180" s="207" t="s">
        <v>421</v>
      </c>
      <c r="D2180" s="207" t="s">
        <v>309</v>
      </c>
      <c r="E2180" s="207">
        <f t="shared" si="1"/>
        <v>1</v>
      </c>
    </row>
    <row r="2181">
      <c r="A2181" s="207" t="s">
        <v>4237</v>
      </c>
      <c r="B2181" s="207" t="s">
        <v>156</v>
      </c>
      <c r="C2181" s="207" t="s">
        <v>4238</v>
      </c>
      <c r="D2181" s="207" t="s">
        <v>309</v>
      </c>
      <c r="E2181" s="207">
        <f t="shared" si="1"/>
        <v>1</v>
      </c>
    </row>
    <row r="2182">
      <c r="A2182" s="207" t="s">
        <v>4239</v>
      </c>
      <c r="B2182" s="207" t="s">
        <v>156</v>
      </c>
      <c r="C2182" s="207" t="s">
        <v>1402</v>
      </c>
      <c r="D2182" s="207" t="s">
        <v>309</v>
      </c>
      <c r="E2182" s="207">
        <f t="shared" si="1"/>
        <v>1</v>
      </c>
    </row>
    <row r="2183">
      <c r="A2183" s="207" t="s">
        <v>4240</v>
      </c>
      <c r="B2183" s="207" t="s">
        <v>156</v>
      </c>
      <c r="C2183" s="207" t="s">
        <v>4241</v>
      </c>
      <c r="D2183" s="207" t="s">
        <v>3644</v>
      </c>
      <c r="E2183" s="207">
        <f t="shared" si="1"/>
        <v>0</v>
      </c>
    </row>
    <row r="2184">
      <c r="A2184" s="207" t="s">
        <v>4242</v>
      </c>
      <c r="B2184" s="207" t="s">
        <v>156</v>
      </c>
      <c r="C2184" s="207" t="s">
        <v>1872</v>
      </c>
      <c r="D2184" s="207" t="s">
        <v>309</v>
      </c>
      <c r="E2184" s="207">
        <f t="shared" si="1"/>
        <v>1</v>
      </c>
    </row>
    <row r="2185">
      <c r="A2185" s="207" t="s">
        <v>4243</v>
      </c>
      <c r="B2185" s="207" t="s">
        <v>156</v>
      </c>
      <c r="C2185" s="207" t="s">
        <v>4244</v>
      </c>
      <c r="D2185" s="207" t="s">
        <v>309</v>
      </c>
      <c r="E2185" s="207">
        <f t="shared" si="1"/>
        <v>1</v>
      </c>
    </row>
    <row r="2186">
      <c r="A2186" s="207" t="s">
        <v>4245</v>
      </c>
      <c r="B2186" s="207" t="s">
        <v>156</v>
      </c>
      <c r="C2186" s="207" t="s">
        <v>4246</v>
      </c>
      <c r="D2186" s="207" t="s">
        <v>309</v>
      </c>
      <c r="E2186" s="207">
        <f t="shared" si="1"/>
        <v>1</v>
      </c>
    </row>
    <row r="2187">
      <c r="A2187" s="207" t="s">
        <v>4247</v>
      </c>
      <c r="B2187" s="207" t="s">
        <v>156</v>
      </c>
      <c r="C2187" s="207" t="s">
        <v>4248</v>
      </c>
      <c r="D2187" s="207" t="s">
        <v>819</v>
      </c>
      <c r="E2187" s="207">
        <f t="shared" si="1"/>
        <v>0</v>
      </c>
    </row>
    <row r="2188">
      <c r="A2188" s="207" t="s">
        <v>4249</v>
      </c>
      <c r="B2188" s="207" t="s">
        <v>156</v>
      </c>
      <c r="C2188" s="207" t="s">
        <v>4250</v>
      </c>
      <c r="D2188" s="207" t="s">
        <v>309</v>
      </c>
      <c r="E2188" s="207">
        <f t="shared" si="1"/>
        <v>1</v>
      </c>
    </row>
    <row r="2189">
      <c r="A2189" s="207" t="s">
        <v>4251</v>
      </c>
      <c r="B2189" s="207" t="s">
        <v>156</v>
      </c>
      <c r="C2189" s="207" t="s">
        <v>2198</v>
      </c>
      <c r="D2189" s="207" t="s">
        <v>309</v>
      </c>
      <c r="E2189" s="207">
        <f t="shared" si="1"/>
        <v>1</v>
      </c>
    </row>
    <row r="2190">
      <c r="A2190" s="207" t="s">
        <v>4252</v>
      </c>
      <c r="B2190" s="207" t="s">
        <v>156</v>
      </c>
      <c r="C2190" s="207" t="s">
        <v>2202</v>
      </c>
      <c r="D2190" s="207" t="s">
        <v>1077</v>
      </c>
      <c r="E2190" s="207">
        <f t="shared" si="1"/>
        <v>0</v>
      </c>
    </row>
    <row r="2191">
      <c r="A2191" s="207" t="s">
        <v>4253</v>
      </c>
      <c r="B2191" s="207" t="s">
        <v>156</v>
      </c>
      <c r="C2191" s="207" t="s">
        <v>2204</v>
      </c>
      <c r="D2191" s="207" t="s">
        <v>309</v>
      </c>
      <c r="E2191" s="207">
        <f t="shared" si="1"/>
        <v>1</v>
      </c>
    </row>
    <row r="2192">
      <c r="A2192" s="207" t="s">
        <v>4254</v>
      </c>
      <c r="B2192" s="207" t="s">
        <v>156</v>
      </c>
      <c r="C2192" s="207" t="s">
        <v>4255</v>
      </c>
      <c r="D2192" s="207" t="s">
        <v>1781</v>
      </c>
      <c r="E2192" s="207">
        <f t="shared" si="1"/>
        <v>0</v>
      </c>
    </row>
    <row r="2193">
      <c r="A2193" s="207" t="s">
        <v>4256</v>
      </c>
      <c r="B2193" s="207" t="s">
        <v>156</v>
      </c>
      <c r="C2193" s="207" t="s">
        <v>4257</v>
      </c>
      <c r="D2193" s="207" t="s">
        <v>2575</v>
      </c>
      <c r="E2193" s="207">
        <f t="shared" si="1"/>
        <v>0</v>
      </c>
    </row>
    <row r="2194">
      <c r="A2194" s="207" t="s">
        <v>4258</v>
      </c>
      <c r="B2194" s="207" t="s">
        <v>156</v>
      </c>
      <c r="C2194" s="207" t="s">
        <v>3101</v>
      </c>
      <c r="D2194" s="207" t="s">
        <v>4259</v>
      </c>
      <c r="E2194" s="207">
        <f t="shared" si="1"/>
        <v>0</v>
      </c>
    </row>
    <row r="2195">
      <c r="A2195" s="207" t="s">
        <v>4260</v>
      </c>
      <c r="B2195" s="207" t="s">
        <v>156</v>
      </c>
      <c r="C2195" s="207" t="s">
        <v>2207</v>
      </c>
      <c r="D2195" s="207" t="s">
        <v>350</v>
      </c>
      <c r="E2195" s="207">
        <f t="shared" si="1"/>
        <v>0</v>
      </c>
    </row>
    <row r="2196">
      <c r="A2196" s="207" t="s">
        <v>4261</v>
      </c>
      <c r="B2196" s="207" t="s">
        <v>156</v>
      </c>
      <c r="C2196" s="207" t="s">
        <v>4262</v>
      </c>
      <c r="D2196" s="207" t="s">
        <v>309</v>
      </c>
      <c r="E2196" s="207">
        <f t="shared" si="1"/>
        <v>1</v>
      </c>
    </row>
    <row r="2197">
      <c r="A2197" s="207" t="s">
        <v>4263</v>
      </c>
      <c r="B2197" s="207" t="s">
        <v>156</v>
      </c>
      <c r="C2197" s="207" t="s">
        <v>4264</v>
      </c>
      <c r="D2197" s="207" t="s">
        <v>309</v>
      </c>
      <c r="E2197" s="207">
        <f t="shared" si="1"/>
        <v>1</v>
      </c>
    </row>
    <row r="2198">
      <c r="A2198" s="207" t="s">
        <v>4265</v>
      </c>
      <c r="B2198" s="207" t="s">
        <v>156</v>
      </c>
      <c r="C2198" s="207" t="s">
        <v>4266</v>
      </c>
      <c r="D2198" s="207" t="s">
        <v>1377</v>
      </c>
      <c r="E2198" s="207">
        <f t="shared" si="1"/>
        <v>0</v>
      </c>
    </row>
    <row r="2199">
      <c r="A2199" s="207" t="s">
        <v>4267</v>
      </c>
      <c r="B2199" s="207" t="s">
        <v>156</v>
      </c>
      <c r="C2199" s="207" t="s">
        <v>1182</v>
      </c>
      <c r="D2199" s="207" t="s">
        <v>309</v>
      </c>
      <c r="E2199" s="207">
        <f t="shared" si="1"/>
        <v>1</v>
      </c>
    </row>
    <row r="2200">
      <c r="A2200" s="207" t="s">
        <v>4268</v>
      </c>
      <c r="B2200" s="207" t="s">
        <v>156</v>
      </c>
      <c r="C2200" s="207" t="s">
        <v>4269</v>
      </c>
      <c r="D2200" s="207" t="s">
        <v>309</v>
      </c>
      <c r="E2200" s="207">
        <f t="shared" si="1"/>
        <v>1</v>
      </c>
    </row>
    <row r="2201">
      <c r="A2201" s="207" t="s">
        <v>4270</v>
      </c>
      <c r="B2201" s="207" t="s">
        <v>156</v>
      </c>
      <c r="C2201" s="207" t="s">
        <v>1444</v>
      </c>
      <c r="D2201" s="207" t="s">
        <v>1848</v>
      </c>
      <c r="E2201" s="207">
        <f t="shared" si="1"/>
        <v>0</v>
      </c>
    </row>
    <row r="2202">
      <c r="A2202" s="207" t="s">
        <v>4271</v>
      </c>
      <c r="B2202" s="207" t="s">
        <v>156</v>
      </c>
      <c r="C2202" s="207" t="s">
        <v>3289</v>
      </c>
      <c r="D2202" s="207" t="s">
        <v>309</v>
      </c>
      <c r="E2202" s="207">
        <f t="shared" si="1"/>
        <v>1</v>
      </c>
    </row>
    <row r="2203">
      <c r="A2203" s="207" t="s">
        <v>4272</v>
      </c>
      <c r="B2203" s="207" t="s">
        <v>156</v>
      </c>
      <c r="C2203" s="207" t="s">
        <v>4273</v>
      </c>
      <c r="D2203" s="207" t="s">
        <v>309</v>
      </c>
      <c r="E2203" s="207">
        <f t="shared" si="1"/>
        <v>1</v>
      </c>
    </row>
    <row r="2204">
      <c r="A2204" s="207" t="s">
        <v>4274</v>
      </c>
      <c r="B2204" s="207" t="s">
        <v>156</v>
      </c>
      <c r="C2204" s="207" t="s">
        <v>4275</v>
      </c>
      <c r="D2204" s="207" t="s">
        <v>2857</v>
      </c>
      <c r="E2204" s="207">
        <f t="shared" si="1"/>
        <v>0</v>
      </c>
    </row>
    <row r="2205">
      <c r="A2205" s="207" t="s">
        <v>4276</v>
      </c>
      <c r="B2205" s="207" t="s">
        <v>156</v>
      </c>
      <c r="C2205" s="207" t="s">
        <v>4277</v>
      </c>
      <c r="D2205" s="207" t="s">
        <v>1815</v>
      </c>
      <c r="E2205" s="207">
        <f t="shared" si="1"/>
        <v>0</v>
      </c>
    </row>
    <row r="2206">
      <c r="A2206" s="207" t="s">
        <v>4278</v>
      </c>
      <c r="B2206" s="207" t="s">
        <v>156</v>
      </c>
      <c r="C2206" s="207" t="s">
        <v>464</v>
      </c>
      <c r="D2206" s="207" t="s">
        <v>509</v>
      </c>
      <c r="E2206" s="207">
        <f t="shared" si="1"/>
        <v>0</v>
      </c>
    </row>
    <row r="2207">
      <c r="A2207" s="207" t="s">
        <v>4279</v>
      </c>
      <c r="B2207" s="207" t="s">
        <v>156</v>
      </c>
      <c r="C2207" s="207" t="s">
        <v>4280</v>
      </c>
      <c r="D2207" s="207" t="s">
        <v>309</v>
      </c>
      <c r="E2207" s="207">
        <f t="shared" si="1"/>
        <v>1</v>
      </c>
    </row>
    <row r="2208">
      <c r="A2208" s="207" t="s">
        <v>4281</v>
      </c>
      <c r="B2208" s="207" t="s">
        <v>156</v>
      </c>
      <c r="C2208" s="207" t="s">
        <v>4282</v>
      </c>
      <c r="D2208" s="207" t="s">
        <v>309</v>
      </c>
      <c r="E2208" s="207">
        <f t="shared" si="1"/>
        <v>1</v>
      </c>
    </row>
    <row r="2209">
      <c r="A2209" s="207" t="s">
        <v>4283</v>
      </c>
      <c r="B2209" s="207" t="s">
        <v>156</v>
      </c>
      <c r="C2209" s="207" t="s">
        <v>4284</v>
      </c>
      <c r="D2209" s="207" t="s">
        <v>309</v>
      </c>
      <c r="E2209" s="207">
        <f t="shared" si="1"/>
        <v>1</v>
      </c>
    </row>
    <row r="2210">
      <c r="A2210" s="207" t="s">
        <v>4285</v>
      </c>
      <c r="B2210" s="207" t="s">
        <v>158</v>
      </c>
      <c r="C2210" s="207" t="s">
        <v>1059</v>
      </c>
      <c r="D2210" s="207" t="s">
        <v>309</v>
      </c>
      <c r="E2210" s="207">
        <f t="shared" si="1"/>
        <v>1</v>
      </c>
    </row>
    <row r="2211">
      <c r="A2211" s="207" t="s">
        <v>4286</v>
      </c>
      <c r="B2211" s="207" t="s">
        <v>158</v>
      </c>
      <c r="C2211" s="207" t="s">
        <v>586</v>
      </c>
      <c r="D2211" s="207" t="s">
        <v>1291</v>
      </c>
      <c r="E2211" s="207">
        <f t="shared" si="1"/>
        <v>0</v>
      </c>
    </row>
    <row r="2212">
      <c r="A2212" s="207" t="s">
        <v>4287</v>
      </c>
      <c r="B2212" s="207" t="s">
        <v>158</v>
      </c>
      <c r="C2212" s="207" t="s">
        <v>4288</v>
      </c>
      <c r="D2212" s="207" t="s">
        <v>321</v>
      </c>
      <c r="E2212" s="207">
        <f t="shared" si="1"/>
        <v>0</v>
      </c>
    </row>
    <row r="2213">
      <c r="A2213" s="207" t="s">
        <v>4289</v>
      </c>
      <c r="B2213" s="207" t="s">
        <v>158</v>
      </c>
      <c r="C2213" s="207" t="s">
        <v>4290</v>
      </c>
      <c r="D2213" s="207" t="s">
        <v>388</v>
      </c>
      <c r="E2213" s="207">
        <f t="shared" si="1"/>
        <v>0</v>
      </c>
    </row>
    <row r="2214">
      <c r="A2214" s="207" t="s">
        <v>4291</v>
      </c>
      <c r="B2214" s="207" t="s">
        <v>158</v>
      </c>
      <c r="C2214" s="207" t="s">
        <v>605</v>
      </c>
      <c r="D2214" s="207" t="s">
        <v>309</v>
      </c>
      <c r="E2214" s="207">
        <f t="shared" si="1"/>
        <v>1</v>
      </c>
    </row>
    <row r="2215">
      <c r="A2215" s="207" t="s">
        <v>4292</v>
      </c>
      <c r="B2215" s="207" t="s">
        <v>158</v>
      </c>
      <c r="C2215" s="207" t="s">
        <v>3569</v>
      </c>
      <c r="D2215" s="207" t="s">
        <v>1618</v>
      </c>
      <c r="E2215" s="207">
        <f t="shared" si="1"/>
        <v>0</v>
      </c>
    </row>
    <row r="2216">
      <c r="A2216" s="207" t="s">
        <v>4293</v>
      </c>
      <c r="B2216" s="207" t="s">
        <v>158</v>
      </c>
      <c r="C2216" s="207" t="s">
        <v>4294</v>
      </c>
      <c r="D2216" s="207" t="s">
        <v>707</v>
      </c>
      <c r="E2216" s="207">
        <f t="shared" si="1"/>
        <v>0</v>
      </c>
    </row>
    <row r="2217">
      <c r="A2217" s="207" t="s">
        <v>4295</v>
      </c>
      <c r="B2217" s="207" t="s">
        <v>158</v>
      </c>
      <c r="C2217" s="207" t="s">
        <v>3628</v>
      </c>
      <c r="D2217" s="207" t="s">
        <v>309</v>
      </c>
      <c r="E2217" s="207">
        <f t="shared" si="1"/>
        <v>1</v>
      </c>
    </row>
    <row r="2218">
      <c r="A2218" s="207" t="s">
        <v>4296</v>
      </c>
      <c r="B2218" s="207" t="s">
        <v>158</v>
      </c>
      <c r="C2218" s="207" t="s">
        <v>4297</v>
      </c>
      <c r="D2218" s="207" t="s">
        <v>624</v>
      </c>
      <c r="E2218" s="207">
        <f t="shared" si="1"/>
        <v>0</v>
      </c>
    </row>
    <row r="2219">
      <c r="A2219" s="207" t="s">
        <v>4298</v>
      </c>
      <c r="B2219" s="207" t="s">
        <v>158</v>
      </c>
      <c r="C2219" s="207" t="s">
        <v>925</v>
      </c>
      <c r="D2219" s="207" t="s">
        <v>1060</v>
      </c>
      <c r="E2219" s="207">
        <f t="shared" si="1"/>
        <v>0</v>
      </c>
    </row>
    <row r="2220">
      <c r="A2220" s="207" t="s">
        <v>4299</v>
      </c>
      <c r="B2220" s="207" t="s">
        <v>158</v>
      </c>
      <c r="C2220" s="207" t="s">
        <v>4300</v>
      </c>
      <c r="D2220" s="207" t="s">
        <v>309</v>
      </c>
      <c r="E2220" s="207">
        <f t="shared" si="1"/>
        <v>1</v>
      </c>
    </row>
    <row r="2221">
      <c r="A2221" s="207" t="s">
        <v>4301</v>
      </c>
      <c r="B2221" s="207" t="s">
        <v>158</v>
      </c>
      <c r="C2221" s="207" t="s">
        <v>632</v>
      </c>
      <c r="D2221" s="207" t="s">
        <v>309</v>
      </c>
      <c r="E2221" s="207">
        <f t="shared" si="1"/>
        <v>1</v>
      </c>
    </row>
    <row r="2222">
      <c r="A2222" s="207" t="s">
        <v>4302</v>
      </c>
      <c r="B2222" s="207" t="s">
        <v>158</v>
      </c>
      <c r="C2222" s="207" t="s">
        <v>4303</v>
      </c>
      <c r="D2222" s="207" t="s">
        <v>4304</v>
      </c>
      <c r="E2222" s="207">
        <f t="shared" si="1"/>
        <v>0</v>
      </c>
    </row>
    <row r="2223">
      <c r="A2223" s="207" t="s">
        <v>4305</v>
      </c>
      <c r="B2223" s="207" t="s">
        <v>158</v>
      </c>
      <c r="C2223" s="207" t="s">
        <v>4306</v>
      </c>
      <c r="D2223" s="207" t="s">
        <v>1750</v>
      </c>
      <c r="E2223" s="207">
        <f t="shared" si="1"/>
        <v>0</v>
      </c>
    </row>
    <row r="2224">
      <c r="A2224" s="207" t="s">
        <v>4307</v>
      </c>
      <c r="B2224" s="207" t="s">
        <v>158</v>
      </c>
      <c r="C2224" s="207" t="s">
        <v>390</v>
      </c>
      <c r="D2224" s="207" t="s">
        <v>1000</v>
      </c>
      <c r="E2224" s="207">
        <f t="shared" si="1"/>
        <v>0</v>
      </c>
    </row>
    <row r="2225">
      <c r="A2225" s="207" t="s">
        <v>4308</v>
      </c>
      <c r="B2225" s="207" t="s">
        <v>158</v>
      </c>
      <c r="C2225" s="207" t="s">
        <v>393</v>
      </c>
      <c r="D2225" s="207" t="s">
        <v>1197</v>
      </c>
      <c r="E2225" s="207">
        <f t="shared" si="1"/>
        <v>0</v>
      </c>
    </row>
    <row r="2226">
      <c r="A2226" s="207" t="s">
        <v>4309</v>
      </c>
      <c r="B2226" s="207" t="s">
        <v>158</v>
      </c>
      <c r="C2226" s="207" t="s">
        <v>4310</v>
      </c>
      <c r="D2226" s="207" t="s">
        <v>369</v>
      </c>
      <c r="E2226" s="207">
        <f t="shared" si="1"/>
        <v>0</v>
      </c>
    </row>
    <row r="2227">
      <c r="A2227" s="207" t="s">
        <v>4311</v>
      </c>
      <c r="B2227" s="207" t="s">
        <v>158</v>
      </c>
      <c r="C2227" s="207" t="s">
        <v>4312</v>
      </c>
      <c r="D2227" s="207" t="s">
        <v>2561</v>
      </c>
      <c r="E2227" s="207">
        <f t="shared" si="1"/>
        <v>0</v>
      </c>
    </row>
    <row r="2228">
      <c r="A2228" s="207" t="s">
        <v>4313</v>
      </c>
      <c r="B2228" s="207" t="s">
        <v>158</v>
      </c>
      <c r="C2228" s="207" t="s">
        <v>776</v>
      </c>
      <c r="D2228" s="207" t="s">
        <v>2469</v>
      </c>
      <c r="E2228" s="207">
        <f t="shared" si="1"/>
        <v>0</v>
      </c>
    </row>
    <row r="2229">
      <c r="A2229" s="207" t="s">
        <v>4314</v>
      </c>
      <c r="B2229" s="207" t="s">
        <v>158</v>
      </c>
      <c r="C2229" s="207" t="s">
        <v>2167</v>
      </c>
      <c r="D2229" s="207" t="s">
        <v>4315</v>
      </c>
      <c r="E2229" s="207">
        <f t="shared" si="1"/>
        <v>0</v>
      </c>
    </row>
    <row r="2230">
      <c r="A2230" s="207" t="s">
        <v>4316</v>
      </c>
      <c r="B2230" s="207" t="s">
        <v>158</v>
      </c>
      <c r="C2230" s="207" t="s">
        <v>659</v>
      </c>
      <c r="D2230" s="207" t="s">
        <v>1480</v>
      </c>
      <c r="E2230" s="207">
        <f t="shared" si="1"/>
        <v>0</v>
      </c>
    </row>
    <row r="2231">
      <c r="A2231" s="207" t="s">
        <v>4317</v>
      </c>
      <c r="B2231" s="207" t="s">
        <v>158</v>
      </c>
      <c r="C2231" s="207" t="s">
        <v>2014</v>
      </c>
      <c r="D2231" s="207" t="s">
        <v>1967</v>
      </c>
      <c r="E2231" s="207">
        <f t="shared" si="1"/>
        <v>0</v>
      </c>
    </row>
    <row r="2232">
      <c r="A2232" s="207" t="s">
        <v>4318</v>
      </c>
      <c r="B2232" s="207" t="s">
        <v>158</v>
      </c>
      <c r="C2232" s="207" t="s">
        <v>4319</v>
      </c>
      <c r="D2232" s="207" t="s">
        <v>309</v>
      </c>
      <c r="E2232" s="207">
        <f t="shared" si="1"/>
        <v>1</v>
      </c>
    </row>
    <row r="2233">
      <c r="A2233" s="207" t="s">
        <v>4320</v>
      </c>
      <c r="B2233" s="207" t="s">
        <v>158</v>
      </c>
      <c r="C2233" s="207" t="s">
        <v>419</v>
      </c>
      <c r="D2233" s="207" t="s">
        <v>1346</v>
      </c>
      <c r="E2233" s="207">
        <f t="shared" si="1"/>
        <v>0</v>
      </c>
    </row>
    <row r="2234">
      <c r="A2234" s="207" t="s">
        <v>4321</v>
      </c>
      <c r="B2234" s="207" t="s">
        <v>158</v>
      </c>
      <c r="C2234" s="207" t="s">
        <v>4122</v>
      </c>
      <c r="D2234" s="207" t="s">
        <v>309</v>
      </c>
      <c r="E2234" s="207">
        <f t="shared" si="1"/>
        <v>1</v>
      </c>
    </row>
    <row r="2235">
      <c r="A2235" s="207" t="s">
        <v>4322</v>
      </c>
      <c r="B2235" s="207" t="s">
        <v>158</v>
      </c>
      <c r="C2235" s="207" t="s">
        <v>4323</v>
      </c>
      <c r="D2235" s="207" t="s">
        <v>4324</v>
      </c>
      <c r="E2235" s="207">
        <f t="shared" si="1"/>
        <v>0</v>
      </c>
    </row>
    <row r="2236">
      <c r="A2236" s="207" t="s">
        <v>4325</v>
      </c>
      <c r="B2236" s="207" t="s">
        <v>158</v>
      </c>
      <c r="C2236" s="207" t="s">
        <v>691</v>
      </c>
      <c r="D2236" s="207" t="s">
        <v>986</v>
      </c>
      <c r="E2236" s="207">
        <f t="shared" si="1"/>
        <v>0</v>
      </c>
    </row>
    <row r="2237">
      <c r="A2237" s="207" t="s">
        <v>4326</v>
      </c>
      <c r="B2237" s="207" t="s">
        <v>158</v>
      </c>
      <c r="C2237" s="207" t="s">
        <v>2237</v>
      </c>
      <c r="D2237" s="207" t="s">
        <v>309</v>
      </c>
      <c r="E2237" s="207">
        <f t="shared" si="1"/>
        <v>1</v>
      </c>
    </row>
    <row r="2238">
      <c r="A2238" s="207" t="s">
        <v>4327</v>
      </c>
      <c r="B2238" s="207" t="s">
        <v>158</v>
      </c>
      <c r="C2238" s="207" t="s">
        <v>4328</v>
      </c>
      <c r="D2238" s="207" t="s">
        <v>556</v>
      </c>
      <c r="E2238" s="207">
        <f t="shared" si="1"/>
        <v>0</v>
      </c>
    </row>
    <row r="2239">
      <c r="A2239" s="207" t="s">
        <v>4329</v>
      </c>
      <c r="B2239" s="207" t="s">
        <v>158</v>
      </c>
      <c r="C2239" s="207" t="s">
        <v>4330</v>
      </c>
      <c r="D2239" s="207" t="s">
        <v>840</v>
      </c>
      <c r="E2239" s="207">
        <f t="shared" si="1"/>
        <v>0</v>
      </c>
    </row>
    <row r="2240">
      <c r="A2240" s="207" t="s">
        <v>4331</v>
      </c>
      <c r="B2240" s="207" t="s">
        <v>158</v>
      </c>
      <c r="C2240" s="207" t="s">
        <v>722</v>
      </c>
      <c r="D2240" s="207" t="s">
        <v>1511</v>
      </c>
      <c r="E2240" s="207">
        <f t="shared" si="1"/>
        <v>0</v>
      </c>
    </row>
    <row r="2241">
      <c r="A2241" s="207" t="s">
        <v>4332</v>
      </c>
      <c r="B2241" s="207" t="s">
        <v>158</v>
      </c>
      <c r="C2241" s="207" t="s">
        <v>4333</v>
      </c>
      <c r="D2241" s="207" t="s">
        <v>309</v>
      </c>
      <c r="E2241" s="207">
        <f t="shared" si="1"/>
        <v>1</v>
      </c>
    </row>
    <row r="2242">
      <c r="A2242" s="207" t="s">
        <v>4334</v>
      </c>
      <c r="B2242" s="207" t="s">
        <v>158</v>
      </c>
      <c r="C2242" s="207" t="s">
        <v>4335</v>
      </c>
      <c r="D2242" s="207" t="s">
        <v>4336</v>
      </c>
      <c r="E2242" s="207">
        <f t="shared" si="1"/>
        <v>0</v>
      </c>
    </row>
    <row r="2243">
      <c r="A2243" s="207" t="s">
        <v>4337</v>
      </c>
      <c r="B2243" s="207" t="s">
        <v>158</v>
      </c>
      <c r="C2243" s="207" t="s">
        <v>464</v>
      </c>
      <c r="D2243" s="207" t="s">
        <v>750</v>
      </c>
      <c r="E2243" s="207">
        <f t="shared" si="1"/>
        <v>0</v>
      </c>
    </row>
    <row r="2244">
      <c r="A2244" s="207" t="s">
        <v>4338</v>
      </c>
      <c r="B2244" s="207" t="s">
        <v>158</v>
      </c>
      <c r="C2244" s="207" t="s">
        <v>1498</v>
      </c>
      <c r="D2244" s="207" t="s">
        <v>309</v>
      </c>
      <c r="E2244" s="207">
        <f t="shared" si="1"/>
        <v>1</v>
      </c>
    </row>
    <row r="2245">
      <c r="A2245" s="207" t="s">
        <v>4339</v>
      </c>
      <c r="B2245" s="207" t="s">
        <v>158</v>
      </c>
      <c r="C2245" s="207" t="s">
        <v>4340</v>
      </c>
      <c r="D2245" s="207" t="s">
        <v>863</v>
      </c>
      <c r="E2245" s="207">
        <f t="shared" si="1"/>
        <v>0</v>
      </c>
    </row>
    <row r="2246">
      <c r="A2246" s="207" t="s">
        <v>4341</v>
      </c>
      <c r="B2246" s="207" t="s">
        <v>160</v>
      </c>
      <c r="C2246" s="207" t="s">
        <v>883</v>
      </c>
      <c r="D2246" s="207" t="s">
        <v>324</v>
      </c>
      <c r="E2246" s="207">
        <f t="shared" si="1"/>
        <v>0</v>
      </c>
    </row>
    <row r="2247">
      <c r="A2247" s="207" t="s">
        <v>4342</v>
      </c>
      <c r="B2247" s="207" t="s">
        <v>160</v>
      </c>
      <c r="C2247" s="207" t="s">
        <v>4343</v>
      </c>
      <c r="D2247" s="207" t="s">
        <v>3330</v>
      </c>
      <c r="E2247" s="207">
        <f t="shared" si="1"/>
        <v>0</v>
      </c>
    </row>
    <row r="2248">
      <c r="A2248" s="207" t="s">
        <v>4344</v>
      </c>
      <c r="B2248" s="207" t="s">
        <v>160</v>
      </c>
      <c r="C2248" s="207" t="s">
        <v>4345</v>
      </c>
      <c r="D2248" s="207" t="s">
        <v>866</v>
      </c>
      <c r="E2248" s="207">
        <f t="shared" si="1"/>
        <v>0</v>
      </c>
    </row>
    <row r="2249">
      <c r="A2249" s="207" t="s">
        <v>4346</v>
      </c>
      <c r="B2249" s="207" t="s">
        <v>160</v>
      </c>
      <c r="C2249" s="207" t="s">
        <v>4171</v>
      </c>
      <c r="D2249" s="207" t="s">
        <v>762</v>
      </c>
      <c r="E2249" s="207">
        <f t="shared" si="1"/>
        <v>0</v>
      </c>
    </row>
    <row r="2250">
      <c r="A2250" s="207" t="s">
        <v>4347</v>
      </c>
      <c r="B2250" s="207" t="s">
        <v>160</v>
      </c>
      <c r="C2250" s="207" t="s">
        <v>4348</v>
      </c>
      <c r="D2250" s="207" t="s">
        <v>1534</v>
      </c>
      <c r="E2250" s="207">
        <f t="shared" si="1"/>
        <v>0</v>
      </c>
    </row>
    <row r="2251">
      <c r="A2251" s="207" t="s">
        <v>4349</v>
      </c>
      <c r="B2251" s="207" t="s">
        <v>160</v>
      </c>
      <c r="C2251" s="207" t="s">
        <v>4350</v>
      </c>
      <c r="D2251" s="207" t="s">
        <v>462</v>
      </c>
      <c r="E2251" s="207">
        <f t="shared" si="1"/>
        <v>0</v>
      </c>
    </row>
    <row r="2252">
      <c r="A2252" s="207" t="s">
        <v>4351</v>
      </c>
      <c r="B2252" s="207" t="s">
        <v>160</v>
      </c>
      <c r="C2252" s="207" t="s">
        <v>4352</v>
      </c>
      <c r="D2252" s="207" t="s">
        <v>806</v>
      </c>
      <c r="E2252" s="207">
        <f t="shared" si="1"/>
        <v>0</v>
      </c>
    </row>
    <row r="2253">
      <c r="A2253" s="207" t="s">
        <v>4353</v>
      </c>
      <c r="B2253" s="207" t="s">
        <v>160</v>
      </c>
      <c r="C2253" s="207" t="s">
        <v>1064</v>
      </c>
      <c r="D2253" s="207" t="s">
        <v>762</v>
      </c>
      <c r="E2253" s="207">
        <f t="shared" si="1"/>
        <v>0</v>
      </c>
    </row>
    <row r="2254">
      <c r="A2254" s="207" t="s">
        <v>4354</v>
      </c>
      <c r="B2254" s="207" t="s">
        <v>160</v>
      </c>
      <c r="C2254" s="207" t="s">
        <v>4355</v>
      </c>
      <c r="D2254" s="207" t="s">
        <v>3465</v>
      </c>
      <c r="E2254" s="207">
        <f t="shared" si="1"/>
        <v>0</v>
      </c>
    </row>
    <row r="2255">
      <c r="A2255" s="207" t="s">
        <v>4356</v>
      </c>
      <c r="B2255" s="207" t="s">
        <v>160</v>
      </c>
      <c r="C2255" s="207" t="s">
        <v>318</v>
      </c>
      <c r="D2255" s="207" t="s">
        <v>630</v>
      </c>
      <c r="E2255" s="207">
        <f t="shared" si="1"/>
        <v>0</v>
      </c>
    </row>
    <row r="2256">
      <c r="A2256" s="207" t="s">
        <v>4357</v>
      </c>
      <c r="B2256" s="207" t="s">
        <v>160</v>
      </c>
      <c r="C2256" s="207" t="s">
        <v>4358</v>
      </c>
      <c r="D2256" s="207" t="s">
        <v>3699</v>
      </c>
      <c r="E2256" s="207">
        <f t="shared" si="1"/>
        <v>0</v>
      </c>
    </row>
    <row r="2257">
      <c r="A2257" s="207" t="s">
        <v>4359</v>
      </c>
      <c r="B2257" s="207" t="s">
        <v>160</v>
      </c>
      <c r="C2257" s="207" t="s">
        <v>4360</v>
      </c>
      <c r="D2257" s="207" t="s">
        <v>309</v>
      </c>
      <c r="E2257" s="207">
        <f t="shared" si="1"/>
        <v>1</v>
      </c>
    </row>
    <row r="2258">
      <c r="A2258" s="207" t="s">
        <v>4361</v>
      </c>
      <c r="B2258" s="207" t="s">
        <v>160</v>
      </c>
      <c r="C2258" s="207" t="s">
        <v>3309</v>
      </c>
      <c r="D2258" s="207" t="s">
        <v>1454</v>
      </c>
      <c r="E2258" s="207">
        <f t="shared" si="1"/>
        <v>0</v>
      </c>
    </row>
    <row r="2259">
      <c r="A2259" s="207" t="s">
        <v>4362</v>
      </c>
      <c r="B2259" s="207" t="s">
        <v>160</v>
      </c>
      <c r="C2259" s="207" t="s">
        <v>4363</v>
      </c>
      <c r="D2259" s="207" t="s">
        <v>1631</v>
      </c>
      <c r="E2259" s="207">
        <f t="shared" si="1"/>
        <v>0</v>
      </c>
    </row>
    <row r="2260">
      <c r="A2260" s="207" t="s">
        <v>4364</v>
      </c>
      <c r="B2260" s="207" t="s">
        <v>160</v>
      </c>
      <c r="C2260" s="207" t="s">
        <v>4365</v>
      </c>
      <c r="D2260" s="207" t="s">
        <v>2363</v>
      </c>
      <c r="E2260" s="207">
        <f t="shared" si="1"/>
        <v>0</v>
      </c>
    </row>
    <row r="2261">
      <c r="A2261" s="207" t="s">
        <v>4366</v>
      </c>
      <c r="B2261" s="207" t="s">
        <v>160</v>
      </c>
      <c r="C2261" s="207" t="s">
        <v>4367</v>
      </c>
      <c r="D2261" s="207" t="s">
        <v>1154</v>
      </c>
      <c r="E2261" s="207">
        <f t="shared" si="1"/>
        <v>0</v>
      </c>
    </row>
    <row r="2262">
      <c r="A2262" s="207" t="s">
        <v>4368</v>
      </c>
      <c r="B2262" s="207" t="s">
        <v>160</v>
      </c>
      <c r="C2262" s="207" t="s">
        <v>4369</v>
      </c>
      <c r="D2262" s="207" t="s">
        <v>1168</v>
      </c>
      <c r="E2262" s="207">
        <f t="shared" si="1"/>
        <v>0</v>
      </c>
    </row>
    <row r="2263">
      <c r="A2263" s="207" t="s">
        <v>4370</v>
      </c>
      <c r="B2263" s="207" t="s">
        <v>160</v>
      </c>
      <c r="C2263" s="207" t="s">
        <v>1630</v>
      </c>
      <c r="D2263" s="207" t="s">
        <v>3767</v>
      </c>
      <c r="E2263" s="207">
        <f t="shared" si="1"/>
        <v>0</v>
      </c>
    </row>
    <row r="2264">
      <c r="A2264" s="207" t="s">
        <v>4371</v>
      </c>
      <c r="B2264" s="207" t="s">
        <v>160</v>
      </c>
      <c r="C2264" s="207" t="s">
        <v>605</v>
      </c>
      <c r="D2264" s="207" t="s">
        <v>2118</v>
      </c>
      <c r="E2264" s="207">
        <f t="shared" si="1"/>
        <v>0</v>
      </c>
    </row>
    <row r="2265">
      <c r="A2265" s="207" t="s">
        <v>4372</v>
      </c>
      <c r="B2265" s="207" t="s">
        <v>160</v>
      </c>
      <c r="C2265" s="207" t="s">
        <v>612</v>
      </c>
      <c r="D2265" s="207" t="s">
        <v>497</v>
      </c>
      <c r="E2265" s="207">
        <f t="shared" si="1"/>
        <v>0</v>
      </c>
    </row>
    <row r="2266">
      <c r="A2266" s="207" t="s">
        <v>4373</v>
      </c>
      <c r="B2266" s="207" t="s">
        <v>160</v>
      </c>
      <c r="C2266" s="207" t="s">
        <v>1638</v>
      </c>
      <c r="D2266" s="207" t="s">
        <v>2348</v>
      </c>
      <c r="E2266" s="207">
        <f t="shared" si="1"/>
        <v>0</v>
      </c>
    </row>
    <row r="2267">
      <c r="A2267" s="207" t="s">
        <v>4374</v>
      </c>
      <c r="B2267" s="207" t="s">
        <v>160</v>
      </c>
      <c r="C2267" s="207" t="s">
        <v>4375</v>
      </c>
      <c r="D2267" s="207" t="s">
        <v>4376</v>
      </c>
      <c r="E2267" s="207">
        <f t="shared" si="1"/>
        <v>0</v>
      </c>
    </row>
    <row r="2268">
      <c r="A2268" s="207" t="s">
        <v>4377</v>
      </c>
      <c r="B2268" s="207" t="s">
        <v>160</v>
      </c>
      <c r="C2268" s="207" t="s">
        <v>1810</v>
      </c>
      <c r="D2268" s="207" t="s">
        <v>680</v>
      </c>
      <c r="E2268" s="207">
        <f t="shared" si="1"/>
        <v>0</v>
      </c>
    </row>
    <row r="2269">
      <c r="A2269" s="207" t="s">
        <v>4378</v>
      </c>
      <c r="B2269" s="207" t="s">
        <v>160</v>
      </c>
      <c r="C2269" s="207" t="s">
        <v>2121</v>
      </c>
      <c r="D2269" s="207" t="s">
        <v>2872</v>
      </c>
      <c r="E2269" s="207">
        <f t="shared" si="1"/>
        <v>0</v>
      </c>
    </row>
    <row r="2270">
      <c r="A2270" s="207" t="s">
        <v>4379</v>
      </c>
      <c r="B2270" s="207" t="s">
        <v>160</v>
      </c>
      <c r="C2270" s="207" t="s">
        <v>3703</v>
      </c>
      <c r="D2270" s="207" t="s">
        <v>369</v>
      </c>
      <c r="E2270" s="207">
        <f t="shared" si="1"/>
        <v>0</v>
      </c>
    </row>
    <row r="2271">
      <c r="A2271" s="207" t="s">
        <v>4380</v>
      </c>
      <c r="B2271" s="207" t="s">
        <v>160</v>
      </c>
      <c r="C2271" s="207" t="s">
        <v>374</v>
      </c>
      <c r="D2271" s="207" t="s">
        <v>2435</v>
      </c>
      <c r="E2271" s="207">
        <f t="shared" si="1"/>
        <v>0</v>
      </c>
    </row>
    <row r="2272">
      <c r="A2272" s="207" t="s">
        <v>4381</v>
      </c>
      <c r="B2272" s="207" t="s">
        <v>160</v>
      </c>
      <c r="C2272" s="207" t="s">
        <v>4382</v>
      </c>
      <c r="D2272" s="207" t="s">
        <v>309</v>
      </c>
      <c r="E2272" s="207">
        <f t="shared" si="1"/>
        <v>1</v>
      </c>
    </row>
    <row r="2273">
      <c r="A2273" s="207" t="s">
        <v>4383</v>
      </c>
      <c r="B2273" s="207" t="s">
        <v>160</v>
      </c>
      <c r="C2273" s="207" t="s">
        <v>377</v>
      </c>
      <c r="D2273" s="207" t="s">
        <v>771</v>
      </c>
      <c r="E2273" s="207">
        <f t="shared" si="1"/>
        <v>0</v>
      </c>
    </row>
    <row r="2274">
      <c r="A2274" s="207" t="s">
        <v>4384</v>
      </c>
      <c r="B2274" s="207" t="s">
        <v>160</v>
      </c>
      <c r="C2274" s="207" t="s">
        <v>627</v>
      </c>
      <c r="D2274" s="207" t="s">
        <v>309</v>
      </c>
      <c r="E2274" s="207">
        <f t="shared" si="1"/>
        <v>1</v>
      </c>
    </row>
    <row r="2275">
      <c r="A2275" s="207" t="s">
        <v>4385</v>
      </c>
      <c r="B2275" s="207" t="s">
        <v>160</v>
      </c>
      <c r="C2275" s="207" t="s">
        <v>381</v>
      </c>
      <c r="D2275" s="207" t="s">
        <v>309</v>
      </c>
      <c r="E2275" s="207">
        <f t="shared" si="1"/>
        <v>1</v>
      </c>
    </row>
    <row r="2276">
      <c r="A2276" s="207" t="s">
        <v>4386</v>
      </c>
      <c r="B2276" s="207" t="s">
        <v>160</v>
      </c>
      <c r="C2276" s="207" t="s">
        <v>4387</v>
      </c>
      <c r="D2276" s="207" t="s">
        <v>1815</v>
      </c>
      <c r="E2276" s="207">
        <f t="shared" si="1"/>
        <v>0</v>
      </c>
    </row>
    <row r="2277">
      <c r="A2277" s="207" t="s">
        <v>4388</v>
      </c>
      <c r="B2277" s="207" t="s">
        <v>160</v>
      </c>
      <c r="C2277" s="207" t="s">
        <v>4389</v>
      </c>
      <c r="D2277" s="207" t="s">
        <v>1815</v>
      </c>
      <c r="E2277" s="207">
        <f t="shared" si="1"/>
        <v>0</v>
      </c>
    </row>
    <row r="2278">
      <c r="A2278" s="207" t="s">
        <v>4390</v>
      </c>
      <c r="B2278" s="207" t="s">
        <v>160</v>
      </c>
      <c r="C2278" s="207" t="s">
        <v>393</v>
      </c>
      <c r="D2278" s="207" t="s">
        <v>309</v>
      </c>
      <c r="E2278" s="207">
        <f t="shared" si="1"/>
        <v>1</v>
      </c>
    </row>
    <row r="2279">
      <c r="A2279" s="207" t="s">
        <v>4391</v>
      </c>
      <c r="B2279" s="207" t="s">
        <v>160</v>
      </c>
      <c r="C2279" s="207" t="s">
        <v>4392</v>
      </c>
      <c r="D2279" s="207" t="s">
        <v>309</v>
      </c>
      <c r="E2279" s="207">
        <f t="shared" si="1"/>
        <v>1</v>
      </c>
    </row>
    <row r="2280">
      <c r="A2280" s="207" t="s">
        <v>4393</v>
      </c>
      <c r="B2280" s="207" t="s">
        <v>160</v>
      </c>
      <c r="C2280" s="207" t="s">
        <v>4394</v>
      </c>
      <c r="D2280" s="207" t="s">
        <v>771</v>
      </c>
      <c r="E2280" s="207">
        <f t="shared" si="1"/>
        <v>0</v>
      </c>
    </row>
    <row r="2281">
      <c r="A2281" s="207" t="s">
        <v>4395</v>
      </c>
      <c r="B2281" s="207" t="s">
        <v>160</v>
      </c>
      <c r="C2281" s="207" t="s">
        <v>3481</v>
      </c>
      <c r="D2281" s="207" t="s">
        <v>399</v>
      </c>
      <c r="E2281" s="207">
        <f t="shared" si="1"/>
        <v>0</v>
      </c>
    </row>
    <row r="2282">
      <c r="A2282" s="207" t="s">
        <v>4396</v>
      </c>
      <c r="B2282" s="207" t="s">
        <v>160</v>
      </c>
      <c r="C2282" s="207" t="s">
        <v>401</v>
      </c>
      <c r="D2282" s="207" t="s">
        <v>573</v>
      </c>
      <c r="E2282" s="207">
        <f t="shared" si="1"/>
        <v>0</v>
      </c>
    </row>
    <row r="2283">
      <c r="A2283" s="207" t="s">
        <v>4397</v>
      </c>
      <c r="B2283" s="207" t="s">
        <v>160</v>
      </c>
      <c r="C2283" s="207" t="s">
        <v>4398</v>
      </c>
      <c r="D2283" s="207" t="s">
        <v>1337</v>
      </c>
      <c r="E2283" s="207">
        <f t="shared" si="1"/>
        <v>0</v>
      </c>
    </row>
    <row r="2284">
      <c r="A2284" s="207" t="s">
        <v>4399</v>
      </c>
      <c r="B2284" s="207" t="s">
        <v>160</v>
      </c>
      <c r="C2284" s="207" t="s">
        <v>4400</v>
      </c>
      <c r="D2284" s="207" t="s">
        <v>4401</v>
      </c>
      <c r="E2284" s="207">
        <f t="shared" si="1"/>
        <v>0</v>
      </c>
    </row>
    <row r="2285">
      <c r="A2285" s="207" t="s">
        <v>4402</v>
      </c>
      <c r="B2285" s="207" t="s">
        <v>160</v>
      </c>
      <c r="C2285" s="207" t="s">
        <v>4403</v>
      </c>
      <c r="D2285" s="207" t="s">
        <v>1044</v>
      </c>
      <c r="E2285" s="207">
        <f t="shared" si="1"/>
        <v>0</v>
      </c>
    </row>
    <row r="2286">
      <c r="A2286" s="207" t="s">
        <v>4404</v>
      </c>
      <c r="B2286" s="207" t="s">
        <v>160</v>
      </c>
      <c r="C2286" s="207" t="s">
        <v>4405</v>
      </c>
      <c r="D2286" s="207" t="s">
        <v>1967</v>
      </c>
      <c r="E2286" s="207">
        <f t="shared" si="1"/>
        <v>0</v>
      </c>
    </row>
    <row r="2287">
      <c r="A2287" s="207" t="s">
        <v>4406</v>
      </c>
      <c r="B2287" s="207" t="s">
        <v>160</v>
      </c>
      <c r="C2287" s="207" t="s">
        <v>4407</v>
      </c>
      <c r="D2287" s="207" t="s">
        <v>412</v>
      </c>
      <c r="E2287" s="207">
        <f t="shared" si="1"/>
        <v>0</v>
      </c>
    </row>
    <row r="2288">
      <c r="A2288" s="207" t="s">
        <v>4408</v>
      </c>
      <c r="B2288" s="207" t="s">
        <v>160</v>
      </c>
      <c r="C2288" s="207" t="s">
        <v>1722</v>
      </c>
      <c r="D2288" s="207" t="s">
        <v>549</v>
      </c>
      <c r="E2288" s="207">
        <f t="shared" si="1"/>
        <v>0</v>
      </c>
    </row>
    <row r="2289">
      <c r="A2289" s="207" t="s">
        <v>4409</v>
      </c>
      <c r="B2289" s="207" t="s">
        <v>160</v>
      </c>
      <c r="C2289" s="207" t="s">
        <v>4410</v>
      </c>
      <c r="D2289" s="207" t="s">
        <v>1915</v>
      </c>
      <c r="E2289" s="207">
        <f t="shared" si="1"/>
        <v>0</v>
      </c>
    </row>
    <row r="2290">
      <c r="A2290" s="207" t="s">
        <v>4411</v>
      </c>
      <c r="B2290" s="207" t="s">
        <v>160</v>
      </c>
      <c r="C2290" s="207" t="s">
        <v>426</v>
      </c>
      <c r="D2290" s="207" t="s">
        <v>1414</v>
      </c>
      <c r="E2290" s="207">
        <f t="shared" si="1"/>
        <v>0</v>
      </c>
    </row>
    <row r="2291">
      <c r="A2291" s="207" t="s">
        <v>4412</v>
      </c>
      <c r="B2291" s="207" t="s">
        <v>160</v>
      </c>
      <c r="C2291" s="207" t="s">
        <v>428</v>
      </c>
      <c r="D2291" s="207" t="s">
        <v>3840</v>
      </c>
      <c r="E2291" s="207">
        <f t="shared" si="1"/>
        <v>0</v>
      </c>
    </row>
    <row r="2292">
      <c r="A2292" s="207" t="s">
        <v>4413</v>
      </c>
      <c r="B2292" s="207" t="s">
        <v>160</v>
      </c>
      <c r="C2292" s="207" t="s">
        <v>4414</v>
      </c>
      <c r="D2292" s="207" t="s">
        <v>4415</v>
      </c>
      <c r="E2292" s="207">
        <f t="shared" si="1"/>
        <v>0</v>
      </c>
    </row>
    <row r="2293">
      <c r="A2293" s="207" t="s">
        <v>4416</v>
      </c>
      <c r="B2293" s="207" t="s">
        <v>160</v>
      </c>
      <c r="C2293" s="207" t="s">
        <v>3892</v>
      </c>
      <c r="D2293" s="207" t="s">
        <v>4417</v>
      </c>
      <c r="E2293" s="207">
        <f t="shared" si="1"/>
        <v>0</v>
      </c>
    </row>
    <row r="2294">
      <c r="A2294" s="207" t="s">
        <v>4418</v>
      </c>
      <c r="B2294" s="207" t="s">
        <v>160</v>
      </c>
      <c r="C2294" s="207" t="s">
        <v>4419</v>
      </c>
      <c r="D2294" s="207" t="s">
        <v>1367</v>
      </c>
      <c r="E2294" s="207">
        <f t="shared" si="1"/>
        <v>0</v>
      </c>
    </row>
    <row r="2295">
      <c r="A2295" s="207" t="s">
        <v>4420</v>
      </c>
      <c r="B2295" s="207" t="s">
        <v>160</v>
      </c>
      <c r="C2295" s="207" t="s">
        <v>434</v>
      </c>
      <c r="D2295" s="207" t="s">
        <v>309</v>
      </c>
      <c r="E2295" s="207">
        <f t="shared" si="1"/>
        <v>1</v>
      </c>
    </row>
    <row r="2296">
      <c r="A2296" s="207" t="s">
        <v>4421</v>
      </c>
      <c r="B2296" s="207" t="s">
        <v>160</v>
      </c>
      <c r="C2296" s="207" t="s">
        <v>4422</v>
      </c>
      <c r="D2296" s="207" t="s">
        <v>4423</v>
      </c>
      <c r="E2296" s="207">
        <f t="shared" si="1"/>
        <v>0</v>
      </c>
    </row>
    <row r="2297">
      <c r="A2297" s="207" t="s">
        <v>4424</v>
      </c>
      <c r="B2297" s="207" t="s">
        <v>160</v>
      </c>
      <c r="C2297" s="207" t="s">
        <v>438</v>
      </c>
      <c r="D2297" s="207" t="s">
        <v>2359</v>
      </c>
      <c r="E2297" s="207">
        <f t="shared" si="1"/>
        <v>0</v>
      </c>
    </row>
    <row r="2298">
      <c r="A2298" s="207" t="s">
        <v>4425</v>
      </c>
      <c r="B2298" s="207" t="s">
        <v>160</v>
      </c>
      <c r="C2298" s="207" t="s">
        <v>4426</v>
      </c>
      <c r="D2298" s="207" t="s">
        <v>834</v>
      </c>
      <c r="E2298" s="207">
        <f t="shared" si="1"/>
        <v>0</v>
      </c>
    </row>
    <row r="2299">
      <c r="A2299" s="207" t="s">
        <v>4427</v>
      </c>
      <c r="B2299" s="207" t="s">
        <v>160</v>
      </c>
      <c r="C2299" s="207" t="s">
        <v>4428</v>
      </c>
      <c r="D2299" s="207" t="s">
        <v>324</v>
      </c>
      <c r="E2299" s="207">
        <f t="shared" si="1"/>
        <v>0</v>
      </c>
    </row>
    <row r="2300">
      <c r="A2300" s="207" t="s">
        <v>4429</v>
      </c>
      <c r="B2300" s="207" t="s">
        <v>160</v>
      </c>
      <c r="C2300" s="207" t="s">
        <v>4430</v>
      </c>
      <c r="D2300" s="207" t="s">
        <v>309</v>
      </c>
      <c r="E2300" s="207">
        <f t="shared" si="1"/>
        <v>1</v>
      </c>
    </row>
    <row r="2301">
      <c r="A2301" s="207" t="s">
        <v>4431</v>
      </c>
      <c r="B2301" s="207" t="s">
        <v>160</v>
      </c>
      <c r="C2301" s="207" t="s">
        <v>2615</v>
      </c>
      <c r="D2301" s="207" t="s">
        <v>634</v>
      </c>
      <c r="E2301" s="207">
        <f t="shared" si="1"/>
        <v>0</v>
      </c>
    </row>
    <row r="2302">
      <c r="A2302" s="207" t="s">
        <v>4432</v>
      </c>
      <c r="B2302" s="207" t="s">
        <v>160</v>
      </c>
      <c r="C2302" s="207" t="s">
        <v>1904</v>
      </c>
      <c r="D2302" s="207" t="s">
        <v>309</v>
      </c>
      <c r="E2302" s="207">
        <f t="shared" si="1"/>
        <v>1</v>
      </c>
    </row>
    <row r="2303">
      <c r="A2303" s="207" t="s">
        <v>4433</v>
      </c>
      <c r="B2303" s="207" t="s">
        <v>160</v>
      </c>
      <c r="C2303" s="207" t="s">
        <v>4434</v>
      </c>
      <c r="D2303" s="207" t="s">
        <v>1578</v>
      </c>
      <c r="E2303" s="207">
        <f t="shared" si="1"/>
        <v>0</v>
      </c>
    </row>
    <row r="2304">
      <c r="A2304" s="207" t="s">
        <v>4435</v>
      </c>
      <c r="B2304" s="207" t="s">
        <v>160</v>
      </c>
      <c r="C2304" s="207" t="s">
        <v>3764</v>
      </c>
      <c r="D2304" s="207" t="s">
        <v>309</v>
      </c>
      <c r="E2304" s="207">
        <f t="shared" si="1"/>
        <v>1</v>
      </c>
    </row>
    <row r="2305">
      <c r="A2305" s="207" t="s">
        <v>4436</v>
      </c>
      <c r="B2305" s="207" t="s">
        <v>160</v>
      </c>
      <c r="C2305" s="207" t="s">
        <v>722</v>
      </c>
      <c r="D2305" s="207" t="s">
        <v>3603</v>
      </c>
      <c r="E2305" s="207">
        <f t="shared" si="1"/>
        <v>0</v>
      </c>
    </row>
    <row r="2306">
      <c r="A2306" s="207" t="s">
        <v>4437</v>
      </c>
      <c r="B2306" s="207" t="s">
        <v>160</v>
      </c>
      <c r="C2306" s="207" t="s">
        <v>4438</v>
      </c>
      <c r="D2306" s="207" t="s">
        <v>1017</v>
      </c>
      <c r="E2306" s="207">
        <f t="shared" si="1"/>
        <v>0</v>
      </c>
    </row>
    <row r="2307">
      <c r="A2307" s="207" t="s">
        <v>4439</v>
      </c>
      <c r="B2307" s="207" t="s">
        <v>160</v>
      </c>
      <c r="C2307" s="207" t="s">
        <v>1490</v>
      </c>
      <c r="D2307" s="207" t="s">
        <v>904</v>
      </c>
      <c r="E2307" s="207">
        <f t="shared" si="1"/>
        <v>0</v>
      </c>
    </row>
    <row r="2308">
      <c r="A2308" s="207" t="s">
        <v>4440</v>
      </c>
      <c r="B2308" s="207" t="s">
        <v>160</v>
      </c>
      <c r="C2308" s="207" t="s">
        <v>464</v>
      </c>
      <c r="D2308" s="207" t="s">
        <v>1691</v>
      </c>
      <c r="E2308" s="207">
        <f t="shared" si="1"/>
        <v>0</v>
      </c>
    </row>
    <row r="2309">
      <c r="A2309" s="207" t="s">
        <v>4441</v>
      </c>
      <c r="B2309" s="207" t="s">
        <v>160</v>
      </c>
      <c r="C2309" s="207" t="s">
        <v>1493</v>
      </c>
      <c r="D2309" s="207" t="s">
        <v>1337</v>
      </c>
      <c r="E2309" s="207">
        <f t="shared" si="1"/>
        <v>0</v>
      </c>
    </row>
    <row r="2310">
      <c r="A2310" s="207" t="s">
        <v>4442</v>
      </c>
      <c r="B2310" s="207" t="s">
        <v>160</v>
      </c>
      <c r="C2310" s="207" t="s">
        <v>4443</v>
      </c>
      <c r="D2310" s="207" t="s">
        <v>1815</v>
      </c>
      <c r="E2310" s="207">
        <f t="shared" si="1"/>
        <v>0</v>
      </c>
    </row>
    <row r="2311">
      <c r="A2311" s="207" t="s">
        <v>4444</v>
      </c>
      <c r="B2311" s="207" t="s">
        <v>160</v>
      </c>
      <c r="C2311" s="207" t="s">
        <v>3776</v>
      </c>
      <c r="D2311" s="207" t="s">
        <v>309</v>
      </c>
      <c r="E2311" s="207">
        <f t="shared" si="1"/>
        <v>1</v>
      </c>
    </row>
    <row r="2312">
      <c r="A2312" s="207" t="s">
        <v>4445</v>
      </c>
      <c r="B2312" s="207" t="s">
        <v>160</v>
      </c>
      <c r="C2312" s="207" t="s">
        <v>2620</v>
      </c>
      <c r="D2312" s="207" t="s">
        <v>2174</v>
      </c>
      <c r="E2312" s="207">
        <f t="shared" si="1"/>
        <v>0</v>
      </c>
    </row>
    <row r="2313">
      <c r="A2313" s="207" t="s">
        <v>4446</v>
      </c>
      <c r="B2313" s="207" t="s">
        <v>162</v>
      </c>
      <c r="C2313" s="207" t="s">
        <v>2673</v>
      </c>
      <c r="D2313" s="207" t="s">
        <v>4447</v>
      </c>
      <c r="E2313" s="207">
        <f t="shared" si="1"/>
        <v>0</v>
      </c>
    </row>
    <row r="2314">
      <c r="A2314" s="207" t="s">
        <v>4448</v>
      </c>
      <c r="B2314" s="207" t="s">
        <v>162</v>
      </c>
      <c r="C2314" s="207" t="s">
        <v>1046</v>
      </c>
      <c r="D2314" s="207" t="s">
        <v>1511</v>
      </c>
      <c r="E2314" s="207">
        <f t="shared" si="1"/>
        <v>0</v>
      </c>
    </row>
    <row r="2315">
      <c r="A2315" s="207" t="s">
        <v>4449</v>
      </c>
      <c r="B2315" s="207" t="s">
        <v>162</v>
      </c>
      <c r="C2315" s="207" t="s">
        <v>4450</v>
      </c>
      <c r="D2315" s="207" t="s">
        <v>1032</v>
      </c>
      <c r="E2315" s="207">
        <f t="shared" si="1"/>
        <v>0</v>
      </c>
    </row>
    <row r="2316">
      <c r="A2316" s="207" t="s">
        <v>4451</v>
      </c>
      <c r="B2316" s="207" t="s">
        <v>162</v>
      </c>
      <c r="C2316" s="207" t="s">
        <v>4452</v>
      </c>
      <c r="D2316" s="207" t="s">
        <v>1793</v>
      </c>
      <c r="E2316" s="207">
        <f t="shared" si="1"/>
        <v>0</v>
      </c>
    </row>
    <row r="2317">
      <c r="A2317" s="207" t="s">
        <v>4453</v>
      </c>
      <c r="B2317" s="207" t="s">
        <v>162</v>
      </c>
      <c r="C2317" s="207" t="s">
        <v>464</v>
      </c>
      <c r="D2317" s="207" t="s">
        <v>3045</v>
      </c>
      <c r="E2317" s="207">
        <f t="shared" si="1"/>
        <v>0</v>
      </c>
    </row>
    <row r="2318">
      <c r="A2318" s="207" t="s">
        <v>4454</v>
      </c>
      <c r="B2318" s="207" t="s">
        <v>164</v>
      </c>
      <c r="C2318" s="207" t="s">
        <v>4455</v>
      </c>
      <c r="D2318" s="207" t="s">
        <v>309</v>
      </c>
      <c r="E2318" s="207">
        <f t="shared" si="1"/>
        <v>1</v>
      </c>
    </row>
    <row r="2319">
      <c r="A2319" s="207" t="s">
        <v>4456</v>
      </c>
      <c r="B2319" s="207" t="s">
        <v>164</v>
      </c>
      <c r="C2319" s="207" t="s">
        <v>4457</v>
      </c>
      <c r="D2319" s="207" t="s">
        <v>1317</v>
      </c>
      <c r="E2319" s="207">
        <f t="shared" si="1"/>
        <v>0</v>
      </c>
    </row>
    <row r="2320">
      <c r="A2320" s="207" t="s">
        <v>4458</v>
      </c>
      <c r="B2320" s="207" t="s">
        <v>164</v>
      </c>
      <c r="C2320" s="207" t="s">
        <v>4459</v>
      </c>
      <c r="D2320" s="207" t="s">
        <v>309</v>
      </c>
      <c r="E2320" s="207">
        <f t="shared" si="1"/>
        <v>1</v>
      </c>
    </row>
    <row r="2321">
      <c r="A2321" s="207" t="s">
        <v>4460</v>
      </c>
      <c r="B2321" s="207" t="s">
        <v>164</v>
      </c>
      <c r="C2321" s="207" t="s">
        <v>2085</v>
      </c>
      <c r="D2321" s="207" t="s">
        <v>2388</v>
      </c>
      <c r="E2321" s="207">
        <f t="shared" si="1"/>
        <v>0</v>
      </c>
    </row>
    <row r="2322">
      <c r="A2322" s="207" t="s">
        <v>4461</v>
      </c>
      <c r="B2322" s="207" t="s">
        <v>164</v>
      </c>
      <c r="C2322" s="207" t="s">
        <v>4462</v>
      </c>
      <c r="D2322" s="207" t="s">
        <v>309</v>
      </c>
      <c r="E2322" s="207">
        <f t="shared" si="1"/>
        <v>1</v>
      </c>
    </row>
    <row r="2323">
      <c r="A2323" s="207" t="s">
        <v>4463</v>
      </c>
      <c r="B2323" s="207" t="s">
        <v>164</v>
      </c>
      <c r="C2323" s="207" t="s">
        <v>4464</v>
      </c>
      <c r="D2323" s="207" t="s">
        <v>309</v>
      </c>
      <c r="E2323" s="207">
        <f t="shared" si="1"/>
        <v>1</v>
      </c>
    </row>
    <row r="2324">
      <c r="A2324" s="207" t="s">
        <v>4465</v>
      </c>
      <c r="B2324" s="207" t="s">
        <v>164</v>
      </c>
      <c r="C2324" s="207" t="s">
        <v>3791</v>
      </c>
      <c r="D2324" s="207" t="s">
        <v>4466</v>
      </c>
      <c r="E2324" s="207">
        <f t="shared" si="1"/>
        <v>0</v>
      </c>
    </row>
    <row r="2325">
      <c r="A2325" s="207" t="s">
        <v>4467</v>
      </c>
      <c r="B2325" s="207" t="s">
        <v>164</v>
      </c>
      <c r="C2325" s="207" t="s">
        <v>4468</v>
      </c>
      <c r="D2325" s="207" t="s">
        <v>1047</v>
      </c>
      <c r="E2325" s="207">
        <f t="shared" si="1"/>
        <v>0</v>
      </c>
    </row>
    <row r="2326">
      <c r="A2326" s="207" t="s">
        <v>4469</v>
      </c>
      <c r="B2326" s="207" t="s">
        <v>164</v>
      </c>
      <c r="C2326" s="207" t="s">
        <v>320</v>
      </c>
      <c r="D2326" s="207" t="s">
        <v>309</v>
      </c>
      <c r="E2326" s="207">
        <f t="shared" si="1"/>
        <v>1</v>
      </c>
    </row>
    <row r="2327">
      <c r="A2327" s="207" t="s">
        <v>4470</v>
      </c>
      <c r="B2327" s="207" t="s">
        <v>164</v>
      </c>
      <c r="C2327" s="207" t="s">
        <v>4471</v>
      </c>
      <c r="D2327" s="207" t="s">
        <v>4472</v>
      </c>
      <c r="E2327" s="207">
        <f t="shared" si="1"/>
        <v>0</v>
      </c>
    </row>
    <row r="2328">
      <c r="A2328" s="207" t="s">
        <v>4473</v>
      </c>
      <c r="B2328" s="207" t="s">
        <v>164</v>
      </c>
      <c r="C2328" s="207" t="s">
        <v>326</v>
      </c>
      <c r="D2328" s="207" t="s">
        <v>314</v>
      </c>
      <c r="E2328" s="207">
        <f t="shared" si="1"/>
        <v>0</v>
      </c>
    </row>
    <row r="2329">
      <c r="A2329" s="207" t="s">
        <v>4474</v>
      </c>
      <c r="B2329" s="207" t="s">
        <v>164</v>
      </c>
      <c r="C2329" s="207" t="s">
        <v>4365</v>
      </c>
      <c r="D2329" s="207" t="s">
        <v>309</v>
      </c>
      <c r="E2329" s="207">
        <f t="shared" si="1"/>
        <v>1</v>
      </c>
    </row>
    <row r="2330">
      <c r="A2330" s="207" t="s">
        <v>4475</v>
      </c>
      <c r="B2330" s="207" t="s">
        <v>164</v>
      </c>
      <c r="C2330" s="207" t="s">
        <v>4476</v>
      </c>
      <c r="D2330" s="207" t="s">
        <v>1862</v>
      </c>
      <c r="E2330" s="207">
        <f t="shared" si="1"/>
        <v>0</v>
      </c>
    </row>
    <row r="2331">
      <c r="A2331" s="207" t="s">
        <v>4477</v>
      </c>
      <c r="B2331" s="207" t="s">
        <v>164</v>
      </c>
      <c r="C2331" s="207" t="s">
        <v>4478</v>
      </c>
      <c r="D2331" s="207" t="s">
        <v>1662</v>
      </c>
      <c r="E2331" s="207">
        <f t="shared" si="1"/>
        <v>0</v>
      </c>
    </row>
    <row r="2332">
      <c r="A2332" s="207" t="s">
        <v>4479</v>
      </c>
      <c r="B2332" s="207" t="s">
        <v>164</v>
      </c>
      <c r="C2332" s="207" t="s">
        <v>4480</v>
      </c>
      <c r="D2332" s="207" t="s">
        <v>309</v>
      </c>
      <c r="E2332" s="207">
        <f t="shared" si="1"/>
        <v>1</v>
      </c>
    </row>
    <row r="2333">
      <c r="A2333" s="207" t="s">
        <v>4481</v>
      </c>
      <c r="B2333" s="207" t="s">
        <v>164</v>
      </c>
      <c r="C2333" s="207" t="s">
        <v>4482</v>
      </c>
      <c r="D2333" s="207" t="s">
        <v>573</v>
      </c>
      <c r="E2333" s="207">
        <f t="shared" si="1"/>
        <v>0</v>
      </c>
    </row>
    <row r="2334">
      <c r="A2334" s="207" t="s">
        <v>4483</v>
      </c>
      <c r="B2334" s="207" t="s">
        <v>164</v>
      </c>
      <c r="C2334" s="207" t="s">
        <v>4484</v>
      </c>
      <c r="D2334" s="207" t="s">
        <v>1691</v>
      </c>
      <c r="E2334" s="207">
        <f t="shared" si="1"/>
        <v>0</v>
      </c>
    </row>
    <row r="2335">
      <c r="A2335" s="207" t="s">
        <v>4485</v>
      </c>
      <c r="B2335" s="207" t="s">
        <v>164</v>
      </c>
      <c r="C2335" s="207" t="s">
        <v>2638</v>
      </c>
      <c r="D2335" s="207" t="s">
        <v>2174</v>
      </c>
      <c r="E2335" s="207">
        <f t="shared" si="1"/>
        <v>0</v>
      </c>
    </row>
    <row r="2336">
      <c r="A2336" s="207" t="s">
        <v>4486</v>
      </c>
      <c r="B2336" s="207" t="s">
        <v>164</v>
      </c>
      <c r="C2336" s="207" t="s">
        <v>4487</v>
      </c>
      <c r="D2336" s="207" t="s">
        <v>2435</v>
      </c>
      <c r="E2336" s="207">
        <f t="shared" si="1"/>
        <v>0</v>
      </c>
    </row>
    <row r="2337">
      <c r="A2337" s="207" t="s">
        <v>4488</v>
      </c>
      <c r="B2337" s="207" t="s">
        <v>164</v>
      </c>
      <c r="C2337" s="207" t="s">
        <v>1023</v>
      </c>
      <c r="D2337" s="207" t="s">
        <v>774</v>
      </c>
      <c r="E2337" s="207">
        <f t="shared" si="1"/>
        <v>0</v>
      </c>
    </row>
    <row r="2338">
      <c r="A2338" s="207" t="s">
        <v>4489</v>
      </c>
      <c r="B2338" s="207" t="s">
        <v>164</v>
      </c>
      <c r="C2338" s="207" t="s">
        <v>4490</v>
      </c>
      <c r="D2338" s="207" t="s">
        <v>1253</v>
      </c>
      <c r="E2338" s="207">
        <f t="shared" si="1"/>
        <v>0</v>
      </c>
    </row>
    <row r="2339">
      <c r="A2339" s="207" t="s">
        <v>4491</v>
      </c>
      <c r="B2339" s="207" t="s">
        <v>164</v>
      </c>
      <c r="C2339" s="207" t="s">
        <v>4492</v>
      </c>
      <c r="D2339" s="207" t="s">
        <v>4466</v>
      </c>
      <c r="E2339" s="207">
        <f t="shared" si="1"/>
        <v>0</v>
      </c>
    </row>
    <row r="2340">
      <c r="A2340" s="207" t="s">
        <v>4493</v>
      </c>
      <c r="B2340" s="207" t="s">
        <v>164</v>
      </c>
      <c r="C2340" s="207" t="s">
        <v>4494</v>
      </c>
      <c r="D2340" s="207" t="s">
        <v>735</v>
      </c>
      <c r="E2340" s="207">
        <f t="shared" si="1"/>
        <v>0</v>
      </c>
    </row>
    <row r="2341">
      <c r="A2341" s="207" t="s">
        <v>4495</v>
      </c>
      <c r="B2341" s="207" t="s">
        <v>164</v>
      </c>
      <c r="C2341" s="207" t="s">
        <v>2143</v>
      </c>
      <c r="D2341" s="207" t="s">
        <v>1262</v>
      </c>
      <c r="E2341" s="207">
        <f t="shared" si="1"/>
        <v>0</v>
      </c>
    </row>
    <row r="2342">
      <c r="A2342" s="207" t="s">
        <v>4496</v>
      </c>
      <c r="B2342" s="207" t="s">
        <v>164</v>
      </c>
      <c r="C2342" s="207" t="s">
        <v>4497</v>
      </c>
      <c r="D2342" s="207" t="s">
        <v>309</v>
      </c>
      <c r="E2342" s="207">
        <f t="shared" si="1"/>
        <v>1</v>
      </c>
    </row>
    <row r="2343">
      <c r="A2343" s="207" t="s">
        <v>4498</v>
      </c>
      <c r="B2343" s="207" t="s">
        <v>164</v>
      </c>
      <c r="C2343" s="207" t="s">
        <v>4499</v>
      </c>
      <c r="D2343" s="207" t="s">
        <v>404</v>
      </c>
      <c r="E2343" s="207">
        <f t="shared" si="1"/>
        <v>0</v>
      </c>
    </row>
    <row r="2344">
      <c r="A2344" s="207" t="s">
        <v>4500</v>
      </c>
      <c r="B2344" s="207" t="s">
        <v>164</v>
      </c>
      <c r="C2344" s="207" t="s">
        <v>1358</v>
      </c>
      <c r="D2344" s="207" t="s">
        <v>309</v>
      </c>
      <c r="E2344" s="207">
        <f t="shared" si="1"/>
        <v>1</v>
      </c>
    </row>
    <row r="2345">
      <c r="A2345" s="207" t="s">
        <v>4501</v>
      </c>
      <c r="B2345" s="207" t="s">
        <v>164</v>
      </c>
      <c r="C2345" s="207" t="s">
        <v>4502</v>
      </c>
      <c r="D2345" s="207" t="s">
        <v>573</v>
      </c>
      <c r="E2345" s="207">
        <f t="shared" si="1"/>
        <v>0</v>
      </c>
    </row>
    <row r="2346">
      <c r="A2346" s="207" t="s">
        <v>4503</v>
      </c>
      <c r="B2346" s="207" t="s">
        <v>164</v>
      </c>
      <c r="C2346" s="207" t="s">
        <v>3481</v>
      </c>
      <c r="D2346" s="207" t="s">
        <v>2723</v>
      </c>
      <c r="E2346" s="207">
        <f t="shared" si="1"/>
        <v>0</v>
      </c>
    </row>
    <row r="2347">
      <c r="A2347" s="207" t="s">
        <v>4504</v>
      </c>
      <c r="B2347" s="207" t="s">
        <v>164</v>
      </c>
      <c r="C2347" s="207" t="s">
        <v>1372</v>
      </c>
      <c r="D2347" s="207" t="s">
        <v>1124</v>
      </c>
      <c r="E2347" s="207">
        <f t="shared" si="1"/>
        <v>0</v>
      </c>
    </row>
    <row r="2348">
      <c r="A2348" s="207" t="s">
        <v>4505</v>
      </c>
      <c r="B2348" s="207" t="s">
        <v>164</v>
      </c>
      <c r="C2348" s="207" t="s">
        <v>403</v>
      </c>
      <c r="D2348" s="207" t="s">
        <v>309</v>
      </c>
      <c r="E2348" s="207">
        <f t="shared" si="1"/>
        <v>1</v>
      </c>
    </row>
    <row r="2349">
      <c r="A2349" s="207" t="s">
        <v>4506</v>
      </c>
      <c r="B2349" s="207" t="s">
        <v>164</v>
      </c>
      <c r="C2349" s="207" t="s">
        <v>4507</v>
      </c>
      <c r="D2349" s="207" t="s">
        <v>650</v>
      </c>
      <c r="E2349" s="207">
        <f t="shared" si="1"/>
        <v>0</v>
      </c>
    </row>
    <row r="2350">
      <c r="A2350" s="207" t="s">
        <v>4508</v>
      </c>
      <c r="B2350" s="207" t="s">
        <v>164</v>
      </c>
      <c r="C2350" s="207" t="s">
        <v>4509</v>
      </c>
      <c r="D2350" s="207" t="s">
        <v>309</v>
      </c>
      <c r="E2350" s="207">
        <f t="shared" si="1"/>
        <v>1</v>
      </c>
    </row>
    <row r="2351">
      <c r="A2351" s="207" t="s">
        <v>4510</v>
      </c>
      <c r="B2351" s="207" t="s">
        <v>164</v>
      </c>
      <c r="C2351" s="207" t="s">
        <v>419</v>
      </c>
      <c r="D2351" s="207" t="s">
        <v>1866</v>
      </c>
      <c r="E2351" s="207">
        <f t="shared" si="1"/>
        <v>0</v>
      </c>
    </row>
    <row r="2352">
      <c r="A2352" s="207" t="s">
        <v>4511</v>
      </c>
      <c r="B2352" s="207" t="s">
        <v>164</v>
      </c>
      <c r="C2352" s="207" t="s">
        <v>4512</v>
      </c>
      <c r="D2352" s="207" t="s">
        <v>1575</v>
      </c>
      <c r="E2352" s="207">
        <f t="shared" si="1"/>
        <v>0</v>
      </c>
    </row>
    <row r="2353">
      <c r="A2353" s="207" t="s">
        <v>4513</v>
      </c>
      <c r="B2353" s="207" t="s">
        <v>164</v>
      </c>
      <c r="C2353" s="207" t="s">
        <v>4514</v>
      </c>
      <c r="D2353" s="207" t="s">
        <v>309</v>
      </c>
      <c r="E2353" s="207">
        <f t="shared" si="1"/>
        <v>1</v>
      </c>
    </row>
    <row r="2354">
      <c r="A2354" s="207" t="s">
        <v>4515</v>
      </c>
      <c r="B2354" s="207" t="s">
        <v>164</v>
      </c>
      <c r="C2354" s="207" t="s">
        <v>1408</v>
      </c>
      <c r="D2354" s="207" t="s">
        <v>1275</v>
      </c>
      <c r="E2354" s="207">
        <f t="shared" si="1"/>
        <v>0</v>
      </c>
    </row>
    <row r="2355">
      <c r="A2355" s="207" t="s">
        <v>4516</v>
      </c>
      <c r="B2355" s="207" t="s">
        <v>164</v>
      </c>
      <c r="C2355" s="207" t="s">
        <v>4517</v>
      </c>
      <c r="D2355" s="207" t="s">
        <v>4518</v>
      </c>
      <c r="E2355" s="207">
        <f t="shared" si="1"/>
        <v>0</v>
      </c>
    </row>
    <row r="2356">
      <c r="A2356" s="207" t="s">
        <v>4519</v>
      </c>
      <c r="B2356" s="207" t="s">
        <v>164</v>
      </c>
      <c r="C2356" s="207" t="s">
        <v>436</v>
      </c>
      <c r="D2356" s="207" t="s">
        <v>3946</v>
      </c>
      <c r="E2356" s="207">
        <f t="shared" si="1"/>
        <v>0</v>
      </c>
    </row>
    <row r="2357">
      <c r="A2357" s="207" t="s">
        <v>4520</v>
      </c>
      <c r="B2357" s="207" t="s">
        <v>164</v>
      </c>
      <c r="C2357" s="207" t="s">
        <v>1742</v>
      </c>
      <c r="D2357" s="207" t="s">
        <v>1091</v>
      </c>
      <c r="E2357" s="207">
        <f t="shared" si="1"/>
        <v>0</v>
      </c>
    </row>
    <row r="2358">
      <c r="A2358" s="207" t="s">
        <v>4521</v>
      </c>
      <c r="B2358" s="207" t="s">
        <v>164</v>
      </c>
      <c r="C2358" s="207" t="s">
        <v>4522</v>
      </c>
      <c r="D2358" s="207" t="s">
        <v>309</v>
      </c>
      <c r="E2358" s="207">
        <f t="shared" si="1"/>
        <v>1</v>
      </c>
    </row>
    <row r="2359">
      <c r="A2359" s="207" t="s">
        <v>4523</v>
      </c>
      <c r="B2359" s="207" t="s">
        <v>164</v>
      </c>
      <c r="C2359" s="207" t="s">
        <v>4524</v>
      </c>
      <c r="D2359" s="207" t="s">
        <v>1542</v>
      </c>
      <c r="E2359" s="207">
        <f t="shared" si="1"/>
        <v>0</v>
      </c>
    </row>
    <row r="2360">
      <c r="A2360" s="207" t="s">
        <v>4525</v>
      </c>
      <c r="B2360" s="207" t="s">
        <v>164</v>
      </c>
      <c r="C2360" s="207" t="s">
        <v>450</v>
      </c>
      <c r="D2360" s="207" t="s">
        <v>2348</v>
      </c>
      <c r="E2360" s="207">
        <f t="shared" si="1"/>
        <v>0</v>
      </c>
    </row>
    <row r="2361">
      <c r="A2361" s="207" t="s">
        <v>4526</v>
      </c>
      <c r="B2361" s="207" t="s">
        <v>164</v>
      </c>
      <c r="C2361" s="207" t="s">
        <v>722</v>
      </c>
      <c r="D2361" s="207" t="s">
        <v>3207</v>
      </c>
      <c r="E2361" s="207">
        <f t="shared" si="1"/>
        <v>0</v>
      </c>
    </row>
    <row r="2362">
      <c r="A2362" s="207" t="s">
        <v>4527</v>
      </c>
      <c r="B2362" s="207" t="s">
        <v>164</v>
      </c>
      <c r="C2362" s="207" t="s">
        <v>4528</v>
      </c>
      <c r="D2362" s="207" t="s">
        <v>309</v>
      </c>
      <c r="E2362" s="207">
        <f t="shared" si="1"/>
        <v>1</v>
      </c>
    </row>
    <row r="2363">
      <c r="A2363" s="207" t="s">
        <v>4529</v>
      </c>
      <c r="B2363" s="207" t="s">
        <v>164</v>
      </c>
      <c r="C2363" s="207" t="s">
        <v>2620</v>
      </c>
      <c r="D2363" s="207" t="s">
        <v>1041</v>
      </c>
      <c r="E2363" s="207">
        <f t="shared" si="1"/>
        <v>0</v>
      </c>
    </row>
    <row r="2364">
      <c r="A2364" s="207" t="s">
        <v>4530</v>
      </c>
      <c r="B2364" s="207" t="s">
        <v>166</v>
      </c>
      <c r="C2364" s="207" t="s">
        <v>4531</v>
      </c>
      <c r="D2364" s="207" t="s">
        <v>309</v>
      </c>
      <c r="E2364" s="207">
        <f t="shared" si="1"/>
        <v>1</v>
      </c>
    </row>
    <row r="2365">
      <c r="A2365" s="207" t="s">
        <v>4532</v>
      </c>
      <c r="B2365" s="207" t="s">
        <v>166</v>
      </c>
      <c r="C2365" s="207" t="s">
        <v>4533</v>
      </c>
      <c r="D2365" s="207" t="s">
        <v>309</v>
      </c>
      <c r="E2365" s="207">
        <f t="shared" si="1"/>
        <v>1</v>
      </c>
    </row>
    <row r="2366">
      <c r="A2366" s="207" t="s">
        <v>4534</v>
      </c>
      <c r="B2366" s="207" t="s">
        <v>166</v>
      </c>
      <c r="C2366" s="207" t="s">
        <v>4535</v>
      </c>
      <c r="D2366" s="207" t="s">
        <v>309</v>
      </c>
      <c r="E2366" s="207">
        <f t="shared" si="1"/>
        <v>1</v>
      </c>
    </row>
    <row r="2367">
      <c r="A2367" s="207" t="s">
        <v>4536</v>
      </c>
      <c r="B2367" s="207" t="s">
        <v>166</v>
      </c>
      <c r="C2367" s="207" t="s">
        <v>4537</v>
      </c>
      <c r="D2367" s="207" t="s">
        <v>2598</v>
      </c>
      <c r="E2367" s="207">
        <f t="shared" si="1"/>
        <v>0</v>
      </c>
    </row>
    <row r="2368">
      <c r="A2368" s="207" t="s">
        <v>4538</v>
      </c>
      <c r="B2368" s="207" t="s">
        <v>166</v>
      </c>
      <c r="C2368" s="207" t="s">
        <v>4539</v>
      </c>
      <c r="D2368" s="207" t="s">
        <v>630</v>
      </c>
      <c r="E2368" s="207">
        <f t="shared" si="1"/>
        <v>0</v>
      </c>
    </row>
    <row r="2369">
      <c r="A2369" s="207" t="s">
        <v>4540</v>
      </c>
      <c r="B2369" s="207" t="s">
        <v>166</v>
      </c>
      <c r="C2369" s="207" t="s">
        <v>1615</v>
      </c>
      <c r="D2369" s="207" t="s">
        <v>424</v>
      </c>
      <c r="E2369" s="207">
        <f t="shared" si="1"/>
        <v>0</v>
      </c>
    </row>
    <row r="2370">
      <c r="A2370" s="207" t="s">
        <v>4541</v>
      </c>
      <c r="B2370" s="207" t="s">
        <v>166</v>
      </c>
      <c r="C2370" s="207" t="s">
        <v>4542</v>
      </c>
      <c r="D2370" s="207" t="s">
        <v>4543</v>
      </c>
      <c r="E2370" s="207">
        <f t="shared" si="1"/>
        <v>0</v>
      </c>
    </row>
    <row r="2371">
      <c r="A2371" s="207" t="s">
        <v>4544</v>
      </c>
      <c r="B2371" s="207" t="s">
        <v>166</v>
      </c>
      <c r="C2371" s="207" t="s">
        <v>3413</v>
      </c>
      <c r="D2371" s="207" t="s">
        <v>309</v>
      </c>
      <c r="E2371" s="207">
        <f t="shared" si="1"/>
        <v>1</v>
      </c>
    </row>
    <row r="2372">
      <c r="A2372" s="207" t="s">
        <v>4545</v>
      </c>
      <c r="B2372" s="207" t="s">
        <v>166</v>
      </c>
      <c r="C2372" s="207" t="s">
        <v>742</v>
      </c>
      <c r="D2372" s="207" t="s">
        <v>309</v>
      </c>
      <c r="E2372" s="207">
        <f t="shared" si="1"/>
        <v>1</v>
      </c>
    </row>
    <row r="2373">
      <c r="A2373" s="207" t="s">
        <v>4546</v>
      </c>
      <c r="B2373" s="207" t="s">
        <v>166</v>
      </c>
      <c r="C2373" s="207" t="s">
        <v>2298</v>
      </c>
      <c r="D2373" s="207" t="s">
        <v>309</v>
      </c>
      <c r="E2373" s="207">
        <f t="shared" si="1"/>
        <v>1</v>
      </c>
    </row>
    <row r="2374">
      <c r="A2374" s="207" t="s">
        <v>4547</v>
      </c>
      <c r="B2374" s="207" t="s">
        <v>166</v>
      </c>
      <c r="C2374" s="207" t="s">
        <v>4548</v>
      </c>
      <c r="D2374" s="207" t="s">
        <v>309</v>
      </c>
      <c r="E2374" s="207">
        <f t="shared" si="1"/>
        <v>1</v>
      </c>
    </row>
    <row r="2375">
      <c r="A2375" s="207" t="s">
        <v>4549</v>
      </c>
      <c r="B2375" s="207" t="s">
        <v>166</v>
      </c>
      <c r="C2375" s="207" t="s">
        <v>598</v>
      </c>
      <c r="D2375" s="207" t="s">
        <v>309</v>
      </c>
      <c r="E2375" s="207">
        <f t="shared" si="1"/>
        <v>1</v>
      </c>
    </row>
    <row r="2376">
      <c r="A2376" s="207" t="s">
        <v>4550</v>
      </c>
      <c r="B2376" s="207" t="s">
        <v>166</v>
      </c>
      <c r="C2376" s="207" t="s">
        <v>334</v>
      </c>
      <c r="D2376" s="207" t="s">
        <v>309</v>
      </c>
      <c r="E2376" s="207">
        <f t="shared" si="1"/>
        <v>1</v>
      </c>
    </row>
    <row r="2377">
      <c r="A2377" s="207" t="s">
        <v>4551</v>
      </c>
      <c r="B2377" s="207" t="s">
        <v>166</v>
      </c>
      <c r="C2377" s="207" t="s">
        <v>4552</v>
      </c>
      <c r="D2377" s="207" t="s">
        <v>1542</v>
      </c>
      <c r="E2377" s="207">
        <f t="shared" si="1"/>
        <v>0</v>
      </c>
    </row>
    <row r="2378">
      <c r="A2378" s="207" t="s">
        <v>4553</v>
      </c>
      <c r="B2378" s="207" t="s">
        <v>166</v>
      </c>
      <c r="C2378" s="207" t="s">
        <v>4554</v>
      </c>
      <c r="D2378" s="207" t="s">
        <v>309</v>
      </c>
      <c r="E2378" s="207">
        <f t="shared" si="1"/>
        <v>1</v>
      </c>
    </row>
    <row r="2379">
      <c r="A2379" s="207" t="s">
        <v>4555</v>
      </c>
      <c r="B2379" s="207" t="s">
        <v>166</v>
      </c>
      <c r="C2379" s="207" t="s">
        <v>916</v>
      </c>
      <c r="D2379" s="207" t="s">
        <v>309</v>
      </c>
      <c r="E2379" s="207">
        <f t="shared" si="1"/>
        <v>1</v>
      </c>
    </row>
    <row r="2380">
      <c r="A2380" s="207" t="s">
        <v>4556</v>
      </c>
      <c r="B2380" s="207" t="s">
        <v>166</v>
      </c>
      <c r="C2380" s="207" t="s">
        <v>4557</v>
      </c>
      <c r="D2380" s="207" t="s">
        <v>4558</v>
      </c>
      <c r="E2380" s="207">
        <f t="shared" si="1"/>
        <v>0</v>
      </c>
    </row>
    <row r="2381">
      <c r="A2381" s="207" t="s">
        <v>4559</v>
      </c>
      <c r="B2381" s="207" t="s">
        <v>166</v>
      </c>
      <c r="C2381" s="207" t="s">
        <v>4560</v>
      </c>
      <c r="D2381" s="207" t="s">
        <v>309</v>
      </c>
      <c r="E2381" s="207">
        <f t="shared" si="1"/>
        <v>1</v>
      </c>
    </row>
    <row r="2382">
      <c r="A2382" s="207" t="s">
        <v>4561</v>
      </c>
      <c r="B2382" s="207" t="s">
        <v>166</v>
      </c>
      <c r="C2382" s="207" t="s">
        <v>3434</v>
      </c>
      <c r="D2382" s="207" t="s">
        <v>309</v>
      </c>
      <c r="E2382" s="207">
        <f t="shared" si="1"/>
        <v>1</v>
      </c>
    </row>
    <row r="2383">
      <c r="A2383" s="207" t="s">
        <v>4562</v>
      </c>
      <c r="B2383" s="207" t="s">
        <v>166</v>
      </c>
      <c r="C2383" s="207" t="s">
        <v>4198</v>
      </c>
      <c r="D2383" s="207" t="s">
        <v>309</v>
      </c>
      <c r="E2383" s="207">
        <f t="shared" si="1"/>
        <v>1</v>
      </c>
    </row>
    <row r="2384">
      <c r="A2384" s="207" t="s">
        <v>4563</v>
      </c>
      <c r="B2384" s="207" t="s">
        <v>166</v>
      </c>
      <c r="C2384" s="207" t="s">
        <v>925</v>
      </c>
      <c r="D2384" s="207" t="s">
        <v>309</v>
      </c>
      <c r="E2384" s="207">
        <f t="shared" si="1"/>
        <v>1</v>
      </c>
    </row>
    <row r="2385">
      <c r="A2385" s="207" t="s">
        <v>4564</v>
      </c>
      <c r="B2385" s="207" t="s">
        <v>166</v>
      </c>
      <c r="C2385" s="207" t="s">
        <v>4565</v>
      </c>
      <c r="D2385" s="207" t="s">
        <v>309</v>
      </c>
      <c r="E2385" s="207">
        <f t="shared" si="1"/>
        <v>1</v>
      </c>
    </row>
    <row r="2386">
      <c r="A2386" s="207" t="s">
        <v>4566</v>
      </c>
      <c r="B2386" s="207" t="s">
        <v>166</v>
      </c>
      <c r="C2386" s="207" t="s">
        <v>4567</v>
      </c>
      <c r="D2386" s="207" t="s">
        <v>309</v>
      </c>
      <c r="E2386" s="207">
        <f t="shared" si="1"/>
        <v>1</v>
      </c>
    </row>
    <row r="2387">
      <c r="A2387" s="207" t="s">
        <v>4568</v>
      </c>
      <c r="B2387" s="207" t="s">
        <v>166</v>
      </c>
      <c r="C2387" s="207" t="s">
        <v>4569</v>
      </c>
      <c r="D2387" s="207" t="s">
        <v>309</v>
      </c>
      <c r="E2387" s="207">
        <f t="shared" si="1"/>
        <v>1</v>
      </c>
    </row>
    <row r="2388">
      <c r="A2388" s="207" t="s">
        <v>4570</v>
      </c>
      <c r="B2388" s="207" t="s">
        <v>166</v>
      </c>
      <c r="C2388" s="207" t="s">
        <v>632</v>
      </c>
      <c r="D2388" s="207" t="s">
        <v>309</v>
      </c>
      <c r="E2388" s="207">
        <f t="shared" si="1"/>
        <v>1</v>
      </c>
    </row>
    <row r="2389">
      <c r="A2389" s="207" t="s">
        <v>4571</v>
      </c>
      <c r="B2389" s="207" t="s">
        <v>166</v>
      </c>
      <c r="C2389" s="207" t="s">
        <v>4572</v>
      </c>
      <c r="D2389" s="207" t="s">
        <v>309</v>
      </c>
      <c r="E2389" s="207">
        <f t="shared" si="1"/>
        <v>1</v>
      </c>
    </row>
    <row r="2390">
      <c r="A2390" s="207" t="s">
        <v>4573</v>
      </c>
      <c r="B2390" s="207" t="s">
        <v>166</v>
      </c>
      <c r="C2390" s="207" t="s">
        <v>4574</v>
      </c>
      <c r="D2390" s="207" t="s">
        <v>309</v>
      </c>
      <c r="E2390" s="207">
        <f t="shared" si="1"/>
        <v>1</v>
      </c>
    </row>
    <row r="2391">
      <c r="A2391" s="207" t="s">
        <v>4575</v>
      </c>
      <c r="B2391" s="207" t="s">
        <v>166</v>
      </c>
      <c r="C2391" s="207" t="s">
        <v>4576</v>
      </c>
      <c r="D2391" s="207" t="s">
        <v>309</v>
      </c>
      <c r="E2391" s="207">
        <f t="shared" si="1"/>
        <v>1</v>
      </c>
    </row>
    <row r="2392">
      <c r="A2392" s="207" t="s">
        <v>4577</v>
      </c>
      <c r="B2392" s="207" t="s">
        <v>166</v>
      </c>
      <c r="C2392" s="207" t="s">
        <v>4578</v>
      </c>
      <c r="D2392" s="207" t="s">
        <v>309</v>
      </c>
      <c r="E2392" s="207">
        <f t="shared" si="1"/>
        <v>1</v>
      </c>
    </row>
    <row r="2393">
      <c r="A2393" s="207" t="s">
        <v>4579</v>
      </c>
      <c r="B2393" s="207" t="s">
        <v>166</v>
      </c>
      <c r="C2393" s="207" t="s">
        <v>4580</v>
      </c>
      <c r="D2393" s="207" t="s">
        <v>309</v>
      </c>
      <c r="E2393" s="207">
        <f t="shared" si="1"/>
        <v>1</v>
      </c>
    </row>
    <row r="2394">
      <c r="A2394" s="207" t="s">
        <v>4581</v>
      </c>
      <c r="B2394" s="207" t="s">
        <v>166</v>
      </c>
      <c r="C2394" s="207" t="s">
        <v>3639</v>
      </c>
      <c r="D2394" s="207" t="s">
        <v>309</v>
      </c>
      <c r="E2394" s="207">
        <f t="shared" si="1"/>
        <v>1</v>
      </c>
    </row>
    <row r="2395">
      <c r="A2395" s="207" t="s">
        <v>4582</v>
      </c>
      <c r="B2395" s="207" t="s">
        <v>166</v>
      </c>
      <c r="C2395" s="207" t="s">
        <v>4212</v>
      </c>
      <c r="D2395" s="207" t="s">
        <v>3038</v>
      </c>
      <c r="E2395" s="207">
        <f t="shared" si="1"/>
        <v>0</v>
      </c>
    </row>
    <row r="2396">
      <c r="A2396" s="207" t="s">
        <v>4583</v>
      </c>
      <c r="B2396" s="207" t="s">
        <v>166</v>
      </c>
      <c r="C2396" s="207" t="s">
        <v>4584</v>
      </c>
      <c r="D2396" s="207" t="s">
        <v>309</v>
      </c>
      <c r="E2396" s="207">
        <f t="shared" si="1"/>
        <v>1</v>
      </c>
    </row>
    <row r="2397">
      <c r="A2397" s="207" t="s">
        <v>4585</v>
      </c>
      <c r="B2397" s="207" t="s">
        <v>166</v>
      </c>
      <c r="C2397" s="207" t="s">
        <v>3864</v>
      </c>
      <c r="D2397" s="207" t="s">
        <v>309</v>
      </c>
      <c r="E2397" s="207">
        <f t="shared" si="1"/>
        <v>1</v>
      </c>
    </row>
    <row r="2398">
      <c r="A2398" s="207" t="s">
        <v>4586</v>
      </c>
      <c r="B2398" s="207" t="s">
        <v>166</v>
      </c>
      <c r="C2398" s="207" t="s">
        <v>390</v>
      </c>
      <c r="D2398" s="207" t="s">
        <v>309</v>
      </c>
      <c r="E2398" s="207">
        <f t="shared" si="1"/>
        <v>1</v>
      </c>
    </row>
    <row r="2399">
      <c r="A2399" s="207" t="s">
        <v>4587</v>
      </c>
      <c r="B2399" s="207" t="s">
        <v>166</v>
      </c>
      <c r="C2399" s="207" t="s">
        <v>4588</v>
      </c>
      <c r="D2399" s="207" t="s">
        <v>309</v>
      </c>
      <c r="E2399" s="207">
        <f t="shared" si="1"/>
        <v>1</v>
      </c>
    </row>
    <row r="2400">
      <c r="A2400" s="207" t="s">
        <v>4589</v>
      </c>
      <c r="B2400" s="207" t="s">
        <v>166</v>
      </c>
      <c r="C2400" s="207" t="s">
        <v>1366</v>
      </c>
      <c r="D2400" s="207" t="s">
        <v>309</v>
      </c>
      <c r="E2400" s="207">
        <f t="shared" si="1"/>
        <v>1</v>
      </c>
    </row>
    <row r="2401">
      <c r="A2401" s="207" t="s">
        <v>4590</v>
      </c>
      <c r="B2401" s="207" t="s">
        <v>166</v>
      </c>
      <c r="C2401" s="207" t="s">
        <v>4591</v>
      </c>
      <c r="D2401" s="207" t="s">
        <v>309</v>
      </c>
      <c r="E2401" s="207">
        <f t="shared" si="1"/>
        <v>1</v>
      </c>
    </row>
    <row r="2402">
      <c r="A2402" s="207" t="s">
        <v>4592</v>
      </c>
      <c r="B2402" s="207" t="s">
        <v>166</v>
      </c>
      <c r="C2402" s="207" t="s">
        <v>776</v>
      </c>
      <c r="D2402" s="207" t="s">
        <v>309</v>
      </c>
      <c r="E2402" s="207">
        <f t="shared" si="1"/>
        <v>1</v>
      </c>
    </row>
    <row r="2403">
      <c r="A2403" s="207" t="s">
        <v>4593</v>
      </c>
      <c r="B2403" s="207" t="s">
        <v>166</v>
      </c>
      <c r="C2403" s="207" t="s">
        <v>401</v>
      </c>
      <c r="D2403" s="207" t="s">
        <v>404</v>
      </c>
      <c r="E2403" s="207">
        <f t="shared" si="1"/>
        <v>0</v>
      </c>
    </row>
    <row r="2404">
      <c r="A2404" s="207" t="s">
        <v>4594</v>
      </c>
      <c r="B2404" s="207" t="s">
        <v>166</v>
      </c>
      <c r="C2404" s="207" t="s">
        <v>659</v>
      </c>
      <c r="D2404" s="207" t="s">
        <v>4595</v>
      </c>
      <c r="E2404" s="207">
        <f t="shared" si="1"/>
        <v>0</v>
      </c>
    </row>
    <row r="2405">
      <c r="A2405" s="207" t="s">
        <v>4596</v>
      </c>
      <c r="B2405" s="207" t="s">
        <v>166</v>
      </c>
      <c r="C2405" s="207" t="s">
        <v>4597</v>
      </c>
      <c r="D2405" s="207" t="s">
        <v>309</v>
      </c>
      <c r="E2405" s="207">
        <f t="shared" si="1"/>
        <v>1</v>
      </c>
    </row>
    <row r="2406">
      <c r="A2406" s="207" t="s">
        <v>4598</v>
      </c>
      <c r="B2406" s="207" t="s">
        <v>166</v>
      </c>
      <c r="C2406" s="207" t="s">
        <v>4599</v>
      </c>
      <c r="D2406" s="207" t="s">
        <v>309</v>
      </c>
      <c r="E2406" s="207">
        <f t="shared" si="1"/>
        <v>1</v>
      </c>
    </row>
    <row r="2407">
      <c r="A2407" s="207" t="s">
        <v>4600</v>
      </c>
      <c r="B2407" s="207" t="s">
        <v>166</v>
      </c>
      <c r="C2407" s="207" t="s">
        <v>2176</v>
      </c>
      <c r="D2407" s="207" t="s">
        <v>309</v>
      </c>
      <c r="E2407" s="207">
        <f t="shared" si="1"/>
        <v>1</v>
      </c>
    </row>
    <row r="2408">
      <c r="A2408" s="207" t="s">
        <v>4601</v>
      </c>
      <c r="B2408" s="207" t="s">
        <v>166</v>
      </c>
      <c r="C2408" s="207" t="s">
        <v>421</v>
      </c>
      <c r="D2408" s="207" t="s">
        <v>309</v>
      </c>
      <c r="E2408" s="207">
        <f t="shared" si="1"/>
        <v>1</v>
      </c>
    </row>
    <row r="2409">
      <c r="A2409" s="207" t="s">
        <v>4602</v>
      </c>
      <c r="B2409" s="207" t="s">
        <v>166</v>
      </c>
      <c r="C2409" s="207" t="s">
        <v>2181</v>
      </c>
      <c r="D2409" s="207" t="s">
        <v>309</v>
      </c>
      <c r="E2409" s="207">
        <f t="shared" si="1"/>
        <v>1</v>
      </c>
    </row>
    <row r="2410">
      <c r="A2410" s="207" t="s">
        <v>4603</v>
      </c>
      <c r="B2410" s="207" t="s">
        <v>166</v>
      </c>
      <c r="C2410" s="207" t="s">
        <v>4604</v>
      </c>
      <c r="D2410" s="207" t="s">
        <v>309</v>
      </c>
      <c r="E2410" s="207">
        <f t="shared" si="1"/>
        <v>1</v>
      </c>
    </row>
    <row r="2411">
      <c r="A2411" s="207" t="s">
        <v>4605</v>
      </c>
      <c r="B2411" s="207" t="s">
        <v>166</v>
      </c>
      <c r="C2411" s="207" t="s">
        <v>4606</v>
      </c>
      <c r="D2411" s="207" t="s">
        <v>309</v>
      </c>
      <c r="E2411" s="207">
        <f t="shared" si="1"/>
        <v>1</v>
      </c>
    </row>
    <row r="2412">
      <c r="A2412" s="207" t="s">
        <v>4607</v>
      </c>
      <c r="B2412" s="207" t="s">
        <v>166</v>
      </c>
      <c r="C2412" s="207" t="s">
        <v>4608</v>
      </c>
      <c r="D2412" s="207" t="s">
        <v>3715</v>
      </c>
      <c r="E2412" s="207">
        <f t="shared" si="1"/>
        <v>0</v>
      </c>
    </row>
    <row r="2413">
      <c r="A2413" s="207" t="s">
        <v>4609</v>
      </c>
      <c r="B2413" s="207" t="s">
        <v>166</v>
      </c>
      <c r="C2413" s="207" t="s">
        <v>4610</v>
      </c>
      <c r="D2413" s="207" t="s">
        <v>309</v>
      </c>
      <c r="E2413" s="207">
        <f t="shared" si="1"/>
        <v>1</v>
      </c>
    </row>
    <row r="2414">
      <c r="A2414" s="207" t="s">
        <v>4611</v>
      </c>
      <c r="B2414" s="207" t="s">
        <v>166</v>
      </c>
      <c r="C2414" s="207" t="s">
        <v>4612</v>
      </c>
      <c r="D2414" s="207" t="s">
        <v>364</v>
      </c>
      <c r="E2414" s="207">
        <f t="shared" si="1"/>
        <v>0</v>
      </c>
    </row>
    <row r="2415">
      <c r="A2415" s="207" t="s">
        <v>4613</v>
      </c>
      <c r="B2415" s="207" t="s">
        <v>166</v>
      </c>
      <c r="C2415" s="207" t="s">
        <v>2954</v>
      </c>
      <c r="D2415" s="207" t="s">
        <v>1166</v>
      </c>
      <c r="E2415" s="207">
        <f t="shared" si="1"/>
        <v>0</v>
      </c>
    </row>
    <row r="2416">
      <c r="A2416" s="207" t="s">
        <v>4614</v>
      </c>
      <c r="B2416" s="207" t="s">
        <v>166</v>
      </c>
      <c r="C2416" s="207" t="s">
        <v>3501</v>
      </c>
      <c r="D2416" s="207" t="s">
        <v>309</v>
      </c>
      <c r="E2416" s="207">
        <f t="shared" si="1"/>
        <v>1</v>
      </c>
    </row>
    <row r="2417">
      <c r="A2417" s="207" t="s">
        <v>4615</v>
      </c>
      <c r="B2417" s="207" t="s">
        <v>166</v>
      </c>
      <c r="C2417" s="207" t="s">
        <v>4426</v>
      </c>
      <c r="D2417" s="207" t="s">
        <v>309</v>
      </c>
      <c r="E2417" s="207">
        <f t="shared" si="1"/>
        <v>1</v>
      </c>
    </row>
    <row r="2418">
      <c r="A2418" s="207" t="s">
        <v>4616</v>
      </c>
      <c r="B2418" s="207" t="s">
        <v>166</v>
      </c>
      <c r="C2418" s="207" t="s">
        <v>4617</v>
      </c>
      <c r="D2418" s="207" t="s">
        <v>432</v>
      </c>
      <c r="E2418" s="207">
        <f t="shared" si="1"/>
        <v>0</v>
      </c>
    </row>
    <row r="2419">
      <c r="A2419" s="207" t="s">
        <v>4618</v>
      </c>
      <c r="B2419" s="207" t="s">
        <v>166</v>
      </c>
      <c r="C2419" s="207" t="s">
        <v>4619</v>
      </c>
      <c r="D2419" s="207" t="s">
        <v>309</v>
      </c>
      <c r="E2419" s="207">
        <f t="shared" si="1"/>
        <v>1</v>
      </c>
    </row>
    <row r="2420">
      <c r="A2420" s="207" t="s">
        <v>4620</v>
      </c>
      <c r="B2420" s="207" t="s">
        <v>166</v>
      </c>
      <c r="C2420" s="207" t="s">
        <v>4621</v>
      </c>
      <c r="D2420" s="207" t="s">
        <v>309</v>
      </c>
      <c r="E2420" s="207">
        <f t="shared" si="1"/>
        <v>1</v>
      </c>
    </row>
    <row r="2421">
      <c r="A2421" s="207" t="s">
        <v>4622</v>
      </c>
      <c r="B2421" s="207" t="s">
        <v>166</v>
      </c>
      <c r="C2421" s="207" t="s">
        <v>4623</v>
      </c>
      <c r="D2421" s="207" t="s">
        <v>4624</v>
      </c>
      <c r="E2421" s="207">
        <f t="shared" si="1"/>
        <v>0</v>
      </c>
    </row>
    <row r="2422">
      <c r="A2422" s="207" t="s">
        <v>4625</v>
      </c>
      <c r="B2422" s="207" t="s">
        <v>166</v>
      </c>
      <c r="C2422" s="207" t="s">
        <v>4626</v>
      </c>
      <c r="D2422" s="207" t="s">
        <v>309</v>
      </c>
      <c r="E2422" s="207">
        <f t="shared" si="1"/>
        <v>1</v>
      </c>
    </row>
    <row r="2423">
      <c r="A2423" s="207" t="s">
        <v>4627</v>
      </c>
      <c r="B2423" s="207" t="s">
        <v>166</v>
      </c>
      <c r="C2423" s="207" t="s">
        <v>2441</v>
      </c>
      <c r="D2423" s="207" t="s">
        <v>347</v>
      </c>
      <c r="E2423" s="207">
        <f t="shared" si="1"/>
        <v>0</v>
      </c>
    </row>
    <row r="2424">
      <c r="A2424" s="207" t="s">
        <v>4628</v>
      </c>
      <c r="B2424" s="207" t="s">
        <v>166</v>
      </c>
      <c r="C2424" s="207" t="s">
        <v>4629</v>
      </c>
      <c r="D2424" s="207" t="s">
        <v>309</v>
      </c>
      <c r="E2424" s="207">
        <f t="shared" si="1"/>
        <v>1</v>
      </c>
    </row>
    <row r="2425">
      <c r="A2425" s="207" t="s">
        <v>4630</v>
      </c>
      <c r="B2425" s="207" t="s">
        <v>166</v>
      </c>
      <c r="C2425" s="207" t="s">
        <v>1476</v>
      </c>
      <c r="D2425" s="207" t="s">
        <v>309</v>
      </c>
      <c r="E2425" s="207">
        <f t="shared" si="1"/>
        <v>1</v>
      </c>
    </row>
    <row r="2426">
      <c r="A2426" s="207" t="s">
        <v>4631</v>
      </c>
      <c r="B2426" s="207" t="s">
        <v>166</v>
      </c>
      <c r="C2426" s="207" t="s">
        <v>722</v>
      </c>
      <c r="D2426" s="207" t="s">
        <v>487</v>
      </c>
      <c r="E2426" s="207">
        <f t="shared" si="1"/>
        <v>0</v>
      </c>
    </row>
    <row r="2427">
      <c r="A2427" s="207" t="s">
        <v>4632</v>
      </c>
      <c r="B2427" s="207" t="s">
        <v>166</v>
      </c>
      <c r="C2427" s="207" t="s">
        <v>4633</v>
      </c>
      <c r="D2427" s="207" t="s">
        <v>309</v>
      </c>
      <c r="E2427" s="207">
        <f t="shared" si="1"/>
        <v>1</v>
      </c>
    </row>
    <row r="2428">
      <c r="A2428" s="207" t="s">
        <v>4634</v>
      </c>
      <c r="B2428" s="207" t="s">
        <v>166</v>
      </c>
      <c r="C2428" s="207" t="s">
        <v>4635</v>
      </c>
      <c r="D2428" s="207" t="s">
        <v>3012</v>
      </c>
      <c r="E2428" s="207">
        <f t="shared" si="1"/>
        <v>0</v>
      </c>
    </row>
    <row r="2429">
      <c r="A2429" s="207" t="s">
        <v>4636</v>
      </c>
      <c r="B2429" s="207" t="s">
        <v>166</v>
      </c>
      <c r="C2429" s="207" t="s">
        <v>4637</v>
      </c>
      <c r="D2429" s="207" t="s">
        <v>309</v>
      </c>
      <c r="E2429" s="207">
        <f t="shared" si="1"/>
        <v>1</v>
      </c>
    </row>
    <row r="2430">
      <c r="A2430" s="207" t="s">
        <v>4638</v>
      </c>
      <c r="B2430" s="207" t="s">
        <v>168</v>
      </c>
      <c r="C2430" s="207" t="s">
        <v>2085</v>
      </c>
      <c r="D2430" s="207" t="s">
        <v>1047</v>
      </c>
      <c r="E2430" s="207">
        <f t="shared" si="1"/>
        <v>0</v>
      </c>
    </row>
    <row r="2431">
      <c r="A2431" s="207" t="s">
        <v>4639</v>
      </c>
      <c r="B2431" s="207" t="s">
        <v>168</v>
      </c>
      <c r="C2431" s="207" t="s">
        <v>4348</v>
      </c>
      <c r="D2431" s="207" t="s">
        <v>309</v>
      </c>
      <c r="E2431" s="207">
        <f t="shared" si="1"/>
        <v>1</v>
      </c>
    </row>
    <row r="2432">
      <c r="A2432" s="207" t="s">
        <v>4640</v>
      </c>
      <c r="B2432" s="207" t="s">
        <v>168</v>
      </c>
      <c r="C2432" s="207" t="s">
        <v>586</v>
      </c>
      <c r="D2432" s="207" t="s">
        <v>309</v>
      </c>
      <c r="E2432" s="207">
        <f t="shared" si="1"/>
        <v>1</v>
      </c>
    </row>
    <row r="2433">
      <c r="A2433" s="207" t="s">
        <v>4641</v>
      </c>
      <c r="B2433" s="207" t="s">
        <v>168</v>
      </c>
      <c r="C2433" s="207" t="s">
        <v>4642</v>
      </c>
      <c r="D2433" s="207" t="s">
        <v>309</v>
      </c>
      <c r="E2433" s="207">
        <f t="shared" si="1"/>
        <v>1</v>
      </c>
    </row>
    <row r="2434">
      <c r="A2434" s="207" t="s">
        <v>4643</v>
      </c>
      <c r="B2434" s="207" t="s">
        <v>168</v>
      </c>
      <c r="C2434" s="207" t="s">
        <v>313</v>
      </c>
      <c r="D2434" s="207" t="s">
        <v>1052</v>
      </c>
      <c r="E2434" s="207">
        <f t="shared" si="1"/>
        <v>0</v>
      </c>
    </row>
    <row r="2435">
      <c r="A2435" s="207" t="s">
        <v>4644</v>
      </c>
      <c r="B2435" s="207" t="s">
        <v>168</v>
      </c>
      <c r="C2435" s="207" t="s">
        <v>591</v>
      </c>
      <c r="D2435" s="207" t="s">
        <v>1337</v>
      </c>
      <c r="E2435" s="207">
        <f t="shared" si="1"/>
        <v>0</v>
      </c>
    </row>
    <row r="2436">
      <c r="A2436" s="207" t="s">
        <v>4645</v>
      </c>
      <c r="B2436" s="207" t="s">
        <v>168</v>
      </c>
      <c r="C2436" s="207" t="s">
        <v>2298</v>
      </c>
      <c r="D2436" s="207" t="s">
        <v>673</v>
      </c>
      <c r="E2436" s="207">
        <f t="shared" si="1"/>
        <v>0</v>
      </c>
    </row>
    <row r="2437">
      <c r="A2437" s="207" t="s">
        <v>4646</v>
      </c>
      <c r="B2437" s="207" t="s">
        <v>168</v>
      </c>
      <c r="C2437" s="207" t="s">
        <v>4647</v>
      </c>
      <c r="D2437" s="207" t="s">
        <v>309</v>
      </c>
      <c r="E2437" s="207">
        <f t="shared" si="1"/>
        <v>1</v>
      </c>
    </row>
    <row r="2438">
      <c r="A2438" s="207" t="s">
        <v>4648</v>
      </c>
      <c r="B2438" s="207" t="s">
        <v>168</v>
      </c>
      <c r="C2438" s="207" t="s">
        <v>594</v>
      </c>
      <c r="D2438" s="207" t="s">
        <v>979</v>
      </c>
      <c r="E2438" s="207">
        <f t="shared" si="1"/>
        <v>0</v>
      </c>
    </row>
    <row r="2439">
      <c r="A2439" s="207" t="s">
        <v>4649</v>
      </c>
      <c r="B2439" s="207" t="s">
        <v>168</v>
      </c>
      <c r="C2439" s="207" t="s">
        <v>2303</v>
      </c>
      <c r="D2439" s="207" t="s">
        <v>342</v>
      </c>
      <c r="E2439" s="207">
        <f t="shared" si="1"/>
        <v>0</v>
      </c>
    </row>
    <row r="2440">
      <c r="A2440" s="207" t="s">
        <v>4650</v>
      </c>
      <c r="B2440" s="207" t="s">
        <v>168</v>
      </c>
      <c r="C2440" s="207" t="s">
        <v>4651</v>
      </c>
      <c r="D2440" s="207" t="s">
        <v>3907</v>
      </c>
      <c r="E2440" s="207">
        <f t="shared" si="1"/>
        <v>0</v>
      </c>
    </row>
    <row r="2441">
      <c r="A2441" s="207" t="s">
        <v>4652</v>
      </c>
      <c r="B2441" s="207" t="s">
        <v>168</v>
      </c>
      <c r="C2441" s="207" t="s">
        <v>4365</v>
      </c>
      <c r="D2441" s="207" t="s">
        <v>309</v>
      </c>
      <c r="E2441" s="207">
        <f t="shared" si="1"/>
        <v>1</v>
      </c>
    </row>
    <row r="2442">
      <c r="A2442" s="207" t="s">
        <v>4653</v>
      </c>
      <c r="B2442" s="207" t="s">
        <v>168</v>
      </c>
      <c r="C2442" s="207" t="s">
        <v>3025</v>
      </c>
      <c r="D2442" s="207" t="s">
        <v>2938</v>
      </c>
      <c r="E2442" s="207">
        <f t="shared" si="1"/>
        <v>0</v>
      </c>
    </row>
    <row r="2443">
      <c r="A2443" s="207" t="s">
        <v>4654</v>
      </c>
      <c r="B2443" s="207" t="s">
        <v>168</v>
      </c>
      <c r="C2443" s="207" t="s">
        <v>334</v>
      </c>
      <c r="D2443" s="207" t="s">
        <v>309</v>
      </c>
      <c r="E2443" s="207">
        <f t="shared" si="1"/>
        <v>1</v>
      </c>
    </row>
    <row r="2444">
      <c r="A2444" s="207" t="s">
        <v>4655</v>
      </c>
      <c r="B2444" s="207" t="s">
        <v>168</v>
      </c>
      <c r="C2444" s="207" t="s">
        <v>4656</v>
      </c>
      <c r="D2444" s="207" t="s">
        <v>3688</v>
      </c>
      <c r="E2444" s="207">
        <f t="shared" si="1"/>
        <v>0</v>
      </c>
    </row>
    <row r="2445">
      <c r="A2445" s="207" t="s">
        <v>4657</v>
      </c>
      <c r="B2445" s="207" t="s">
        <v>168</v>
      </c>
      <c r="C2445" s="207" t="s">
        <v>338</v>
      </c>
      <c r="D2445" s="207" t="s">
        <v>1915</v>
      </c>
      <c r="E2445" s="207">
        <f t="shared" si="1"/>
        <v>0</v>
      </c>
    </row>
    <row r="2446">
      <c r="A2446" s="207" t="s">
        <v>4658</v>
      </c>
      <c r="B2446" s="207" t="s">
        <v>168</v>
      </c>
      <c r="C2446" s="207" t="s">
        <v>4659</v>
      </c>
      <c r="D2446" s="207" t="s">
        <v>309</v>
      </c>
      <c r="E2446" s="207">
        <f t="shared" si="1"/>
        <v>1</v>
      </c>
    </row>
    <row r="2447">
      <c r="A2447" s="207" t="s">
        <v>4660</v>
      </c>
      <c r="B2447" s="207" t="s">
        <v>168</v>
      </c>
      <c r="C2447" s="207" t="s">
        <v>1638</v>
      </c>
      <c r="D2447" s="207" t="s">
        <v>707</v>
      </c>
      <c r="E2447" s="207">
        <f t="shared" si="1"/>
        <v>0</v>
      </c>
    </row>
    <row r="2448">
      <c r="A2448" s="207" t="s">
        <v>4661</v>
      </c>
      <c r="B2448" s="207" t="s">
        <v>168</v>
      </c>
      <c r="C2448" s="207" t="s">
        <v>3829</v>
      </c>
      <c r="D2448" s="207" t="s">
        <v>700</v>
      </c>
      <c r="E2448" s="207">
        <f t="shared" si="1"/>
        <v>0</v>
      </c>
    </row>
    <row r="2449">
      <c r="A2449" s="207" t="s">
        <v>4662</v>
      </c>
      <c r="B2449" s="207" t="s">
        <v>168</v>
      </c>
      <c r="C2449" s="207" t="s">
        <v>1282</v>
      </c>
      <c r="D2449" s="207" t="s">
        <v>309</v>
      </c>
      <c r="E2449" s="207">
        <f t="shared" si="1"/>
        <v>1</v>
      </c>
    </row>
    <row r="2450">
      <c r="A2450" s="207" t="s">
        <v>4663</v>
      </c>
      <c r="B2450" s="207" t="s">
        <v>168</v>
      </c>
      <c r="C2450" s="207" t="s">
        <v>363</v>
      </c>
      <c r="D2450" s="207" t="s">
        <v>309</v>
      </c>
      <c r="E2450" s="207">
        <f t="shared" si="1"/>
        <v>1</v>
      </c>
    </row>
    <row r="2451">
      <c r="A2451" s="207" t="s">
        <v>4664</v>
      </c>
      <c r="B2451" s="207" t="s">
        <v>168</v>
      </c>
      <c r="C2451" s="207" t="s">
        <v>4665</v>
      </c>
      <c r="D2451" s="207" t="s">
        <v>1168</v>
      </c>
      <c r="E2451" s="207">
        <f t="shared" si="1"/>
        <v>0</v>
      </c>
    </row>
    <row r="2452">
      <c r="A2452" s="207" t="s">
        <v>4666</v>
      </c>
      <c r="B2452" s="207" t="s">
        <v>168</v>
      </c>
      <c r="C2452" s="207" t="s">
        <v>4667</v>
      </c>
      <c r="D2452" s="207" t="s">
        <v>1171</v>
      </c>
      <c r="E2452" s="207">
        <f t="shared" si="1"/>
        <v>0</v>
      </c>
    </row>
    <row r="2453">
      <c r="A2453" s="207" t="s">
        <v>4668</v>
      </c>
      <c r="B2453" s="207" t="s">
        <v>168</v>
      </c>
      <c r="C2453" s="207" t="s">
        <v>374</v>
      </c>
      <c r="D2453" s="207" t="s">
        <v>1124</v>
      </c>
      <c r="E2453" s="207">
        <f t="shared" si="1"/>
        <v>0</v>
      </c>
    </row>
    <row r="2454">
      <c r="A2454" s="207" t="s">
        <v>4669</v>
      </c>
      <c r="B2454" s="207" t="s">
        <v>168</v>
      </c>
      <c r="C2454" s="207" t="s">
        <v>4670</v>
      </c>
      <c r="D2454" s="207" t="s">
        <v>350</v>
      </c>
      <c r="E2454" s="207">
        <f t="shared" si="1"/>
        <v>0</v>
      </c>
    </row>
    <row r="2455">
      <c r="A2455" s="207" t="s">
        <v>4671</v>
      </c>
      <c r="B2455" s="207" t="s">
        <v>168</v>
      </c>
      <c r="C2455" s="207" t="s">
        <v>377</v>
      </c>
      <c r="D2455" s="207" t="s">
        <v>1210</v>
      </c>
      <c r="E2455" s="207">
        <f t="shared" si="1"/>
        <v>0</v>
      </c>
    </row>
    <row r="2456">
      <c r="A2456" s="207" t="s">
        <v>4672</v>
      </c>
      <c r="B2456" s="207" t="s">
        <v>168</v>
      </c>
      <c r="C2456" s="207" t="s">
        <v>1824</v>
      </c>
      <c r="D2456" s="207" t="s">
        <v>2174</v>
      </c>
      <c r="E2456" s="207">
        <f t="shared" si="1"/>
        <v>0</v>
      </c>
    </row>
    <row r="2457">
      <c r="A2457" s="207" t="s">
        <v>4673</v>
      </c>
      <c r="B2457" s="207" t="s">
        <v>168</v>
      </c>
      <c r="C2457" s="207" t="s">
        <v>4674</v>
      </c>
      <c r="D2457" s="207" t="s">
        <v>4518</v>
      </c>
      <c r="E2457" s="207">
        <f t="shared" si="1"/>
        <v>0</v>
      </c>
    </row>
    <row r="2458">
      <c r="A2458" s="207" t="s">
        <v>4675</v>
      </c>
      <c r="B2458" s="207" t="s">
        <v>168</v>
      </c>
      <c r="C2458" s="207" t="s">
        <v>4676</v>
      </c>
      <c r="D2458" s="207" t="s">
        <v>309</v>
      </c>
      <c r="E2458" s="207">
        <f t="shared" si="1"/>
        <v>1</v>
      </c>
    </row>
    <row r="2459">
      <c r="A2459" s="207" t="s">
        <v>4677</v>
      </c>
      <c r="B2459" s="207" t="s">
        <v>168</v>
      </c>
      <c r="C2459" s="207" t="s">
        <v>381</v>
      </c>
      <c r="D2459" s="207" t="s">
        <v>692</v>
      </c>
      <c r="E2459" s="207">
        <f t="shared" si="1"/>
        <v>0</v>
      </c>
    </row>
    <row r="2460">
      <c r="A2460" s="207" t="s">
        <v>4678</v>
      </c>
      <c r="B2460" s="207" t="s">
        <v>168</v>
      </c>
      <c r="C2460" s="207" t="s">
        <v>1661</v>
      </c>
      <c r="D2460" s="207" t="s">
        <v>309</v>
      </c>
      <c r="E2460" s="207">
        <f t="shared" si="1"/>
        <v>1</v>
      </c>
    </row>
    <row r="2461">
      <c r="A2461" s="207" t="s">
        <v>4679</v>
      </c>
      <c r="B2461" s="207" t="s">
        <v>168</v>
      </c>
      <c r="C2461" s="207" t="s">
        <v>4680</v>
      </c>
      <c r="D2461" s="207" t="s">
        <v>375</v>
      </c>
      <c r="E2461" s="207">
        <f t="shared" si="1"/>
        <v>0</v>
      </c>
    </row>
    <row r="2462">
      <c r="A2462" s="207" t="s">
        <v>4681</v>
      </c>
      <c r="B2462" s="207" t="s">
        <v>168</v>
      </c>
      <c r="C2462" s="207" t="s">
        <v>1105</v>
      </c>
      <c r="D2462" s="207" t="s">
        <v>2896</v>
      </c>
      <c r="E2462" s="207">
        <f t="shared" si="1"/>
        <v>0</v>
      </c>
    </row>
    <row r="2463">
      <c r="A2463" s="207" t="s">
        <v>4682</v>
      </c>
      <c r="B2463" s="207" t="s">
        <v>168</v>
      </c>
      <c r="C2463" s="207" t="s">
        <v>1341</v>
      </c>
      <c r="D2463" s="207" t="s">
        <v>309</v>
      </c>
      <c r="E2463" s="207">
        <f t="shared" si="1"/>
        <v>1</v>
      </c>
    </row>
    <row r="2464">
      <c r="A2464" s="207" t="s">
        <v>4683</v>
      </c>
      <c r="B2464" s="207" t="s">
        <v>168</v>
      </c>
      <c r="C2464" s="207" t="s">
        <v>4684</v>
      </c>
      <c r="D2464" s="207" t="s">
        <v>309</v>
      </c>
      <c r="E2464" s="207">
        <f t="shared" si="1"/>
        <v>1</v>
      </c>
    </row>
    <row r="2465">
      <c r="A2465" s="207" t="s">
        <v>4685</v>
      </c>
      <c r="B2465" s="207" t="s">
        <v>168</v>
      </c>
      <c r="C2465" s="207" t="s">
        <v>1666</v>
      </c>
      <c r="D2465" s="207" t="s">
        <v>372</v>
      </c>
      <c r="E2465" s="207">
        <f t="shared" si="1"/>
        <v>0</v>
      </c>
    </row>
    <row r="2466">
      <c r="A2466" s="207" t="s">
        <v>4686</v>
      </c>
      <c r="B2466" s="207" t="s">
        <v>168</v>
      </c>
      <c r="C2466" s="207" t="s">
        <v>4687</v>
      </c>
      <c r="D2466" s="207" t="s">
        <v>309</v>
      </c>
      <c r="E2466" s="207">
        <f t="shared" si="1"/>
        <v>1</v>
      </c>
    </row>
    <row r="2467">
      <c r="A2467" s="207" t="s">
        <v>4688</v>
      </c>
      <c r="B2467" s="207" t="s">
        <v>168</v>
      </c>
      <c r="C2467" s="207" t="s">
        <v>3857</v>
      </c>
      <c r="D2467" s="207" t="s">
        <v>538</v>
      </c>
      <c r="E2467" s="207">
        <f t="shared" si="1"/>
        <v>0</v>
      </c>
    </row>
    <row r="2468">
      <c r="A2468" s="207" t="s">
        <v>4689</v>
      </c>
      <c r="B2468" s="207" t="s">
        <v>168</v>
      </c>
      <c r="C2468" s="207" t="s">
        <v>1668</v>
      </c>
      <c r="D2468" s="207" t="s">
        <v>309</v>
      </c>
      <c r="E2468" s="207">
        <f t="shared" si="1"/>
        <v>1</v>
      </c>
    </row>
    <row r="2469">
      <c r="A2469" s="207" t="s">
        <v>4690</v>
      </c>
      <c r="B2469" s="207" t="s">
        <v>168</v>
      </c>
      <c r="C2469" s="207" t="s">
        <v>385</v>
      </c>
      <c r="D2469" s="207" t="s">
        <v>704</v>
      </c>
      <c r="E2469" s="207">
        <f t="shared" si="1"/>
        <v>0</v>
      </c>
    </row>
    <row r="2470">
      <c r="A2470" s="207" t="s">
        <v>4691</v>
      </c>
      <c r="B2470" s="207" t="s">
        <v>168</v>
      </c>
      <c r="C2470" s="207" t="s">
        <v>2351</v>
      </c>
      <c r="D2470" s="207" t="s">
        <v>309</v>
      </c>
      <c r="E2470" s="207">
        <f t="shared" si="1"/>
        <v>1</v>
      </c>
    </row>
    <row r="2471">
      <c r="A2471" s="207" t="s">
        <v>4692</v>
      </c>
      <c r="B2471" s="207" t="s">
        <v>168</v>
      </c>
      <c r="C2471" s="207" t="s">
        <v>387</v>
      </c>
      <c r="D2471" s="207" t="s">
        <v>309</v>
      </c>
      <c r="E2471" s="207">
        <f t="shared" si="1"/>
        <v>1</v>
      </c>
    </row>
    <row r="2472">
      <c r="A2472" s="207" t="s">
        <v>4693</v>
      </c>
      <c r="B2472" s="207" t="s">
        <v>168</v>
      </c>
      <c r="C2472" s="207" t="s">
        <v>3053</v>
      </c>
      <c r="D2472" s="207" t="s">
        <v>309</v>
      </c>
      <c r="E2472" s="207">
        <f t="shared" si="1"/>
        <v>1</v>
      </c>
    </row>
    <row r="2473">
      <c r="A2473" s="207" t="s">
        <v>4694</v>
      </c>
      <c r="B2473" s="207" t="s">
        <v>168</v>
      </c>
      <c r="C2473" s="207" t="s">
        <v>390</v>
      </c>
      <c r="D2473" s="207" t="s">
        <v>309</v>
      </c>
      <c r="E2473" s="207">
        <f t="shared" si="1"/>
        <v>1</v>
      </c>
    </row>
    <row r="2474">
      <c r="A2474" s="207" t="s">
        <v>4695</v>
      </c>
      <c r="B2474" s="207" t="s">
        <v>168</v>
      </c>
      <c r="C2474" s="207" t="s">
        <v>393</v>
      </c>
      <c r="D2474" s="207" t="s">
        <v>1060</v>
      </c>
      <c r="E2474" s="207">
        <f t="shared" si="1"/>
        <v>0</v>
      </c>
    </row>
    <row r="2475">
      <c r="A2475" s="207" t="s">
        <v>4696</v>
      </c>
      <c r="B2475" s="207" t="s">
        <v>168</v>
      </c>
      <c r="C2475" s="207" t="s">
        <v>652</v>
      </c>
      <c r="D2475" s="207" t="s">
        <v>309</v>
      </c>
      <c r="E2475" s="207">
        <f t="shared" si="1"/>
        <v>1</v>
      </c>
    </row>
    <row r="2476">
      <c r="A2476" s="207" t="s">
        <v>4697</v>
      </c>
      <c r="B2476" s="207" t="s">
        <v>168</v>
      </c>
      <c r="C2476" s="207" t="s">
        <v>1690</v>
      </c>
      <c r="D2476" s="207" t="s">
        <v>2598</v>
      </c>
      <c r="E2476" s="207">
        <f t="shared" si="1"/>
        <v>0</v>
      </c>
    </row>
    <row r="2477">
      <c r="A2477" s="207" t="s">
        <v>4698</v>
      </c>
      <c r="B2477" s="207" t="s">
        <v>168</v>
      </c>
      <c r="C2477" s="207" t="s">
        <v>776</v>
      </c>
      <c r="D2477" s="207" t="s">
        <v>309</v>
      </c>
      <c r="E2477" s="207">
        <f t="shared" si="1"/>
        <v>1</v>
      </c>
    </row>
    <row r="2478">
      <c r="A2478" s="207" t="s">
        <v>4699</v>
      </c>
      <c r="B2478" s="207" t="s">
        <v>168</v>
      </c>
      <c r="C2478" s="207" t="s">
        <v>398</v>
      </c>
      <c r="D2478" s="207" t="s">
        <v>309</v>
      </c>
      <c r="E2478" s="207">
        <f t="shared" si="1"/>
        <v>1</v>
      </c>
    </row>
    <row r="2479">
      <c r="A2479" s="207" t="s">
        <v>4700</v>
      </c>
      <c r="B2479" s="207" t="s">
        <v>168</v>
      </c>
      <c r="C2479" s="207" t="s">
        <v>401</v>
      </c>
      <c r="D2479" s="207" t="s">
        <v>1603</v>
      </c>
      <c r="E2479" s="207">
        <f t="shared" si="1"/>
        <v>0</v>
      </c>
    </row>
    <row r="2480">
      <c r="A2480" s="207" t="s">
        <v>4701</v>
      </c>
      <c r="B2480" s="207" t="s">
        <v>168</v>
      </c>
      <c r="C2480" s="207" t="s">
        <v>1582</v>
      </c>
      <c r="D2480" s="207" t="s">
        <v>309</v>
      </c>
      <c r="E2480" s="207">
        <f t="shared" si="1"/>
        <v>1</v>
      </c>
    </row>
    <row r="2481">
      <c r="A2481" s="207" t="s">
        <v>4702</v>
      </c>
      <c r="B2481" s="207" t="s">
        <v>168</v>
      </c>
      <c r="C2481" s="207" t="s">
        <v>659</v>
      </c>
      <c r="D2481" s="207" t="s">
        <v>1082</v>
      </c>
      <c r="E2481" s="207">
        <f t="shared" si="1"/>
        <v>0</v>
      </c>
    </row>
    <row r="2482">
      <c r="A2482" s="207" t="s">
        <v>4703</v>
      </c>
      <c r="B2482" s="207" t="s">
        <v>168</v>
      </c>
      <c r="C2482" s="207" t="s">
        <v>4704</v>
      </c>
      <c r="D2482" s="207" t="s">
        <v>561</v>
      </c>
      <c r="E2482" s="207">
        <f t="shared" si="1"/>
        <v>0</v>
      </c>
    </row>
    <row r="2483">
      <c r="A2483" s="207" t="s">
        <v>4705</v>
      </c>
      <c r="B2483" s="207" t="s">
        <v>168</v>
      </c>
      <c r="C2483" s="207" t="s">
        <v>4706</v>
      </c>
      <c r="D2483" s="207" t="s">
        <v>1052</v>
      </c>
      <c r="E2483" s="207">
        <f t="shared" si="1"/>
        <v>0</v>
      </c>
    </row>
    <row r="2484">
      <c r="A2484" s="207" t="s">
        <v>4707</v>
      </c>
      <c r="B2484" s="207" t="s">
        <v>168</v>
      </c>
      <c r="C2484" s="207" t="s">
        <v>4708</v>
      </c>
      <c r="D2484" s="207" t="s">
        <v>372</v>
      </c>
      <c r="E2484" s="207">
        <f t="shared" si="1"/>
        <v>0</v>
      </c>
    </row>
    <row r="2485">
      <c r="A2485" s="207" t="s">
        <v>4709</v>
      </c>
      <c r="B2485" s="207" t="s">
        <v>168</v>
      </c>
      <c r="C2485" s="207" t="s">
        <v>411</v>
      </c>
      <c r="D2485" s="207" t="s">
        <v>309</v>
      </c>
      <c r="E2485" s="207">
        <f t="shared" si="1"/>
        <v>1</v>
      </c>
    </row>
    <row r="2486">
      <c r="A2486" s="207" t="s">
        <v>4710</v>
      </c>
      <c r="B2486" s="207" t="s">
        <v>168</v>
      </c>
      <c r="C2486" s="207" t="s">
        <v>414</v>
      </c>
      <c r="D2486" s="207" t="s">
        <v>4711</v>
      </c>
      <c r="E2486" s="207">
        <f t="shared" si="1"/>
        <v>0</v>
      </c>
    </row>
    <row r="2487">
      <c r="A2487" s="207" t="s">
        <v>4712</v>
      </c>
      <c r="B2487" s="207" t="s">
        <v>168</v>
      </c>
      <c r="C2487" s="207" t="s">
        <v>419</v>
      </c>
      <c r="D2487" s="207" t="s">
        <v>2872</v>
      </c>
      <c r="E2487" s="207">
        <f t="shared" si="1"/>
        <v>0</v>
      </c>
    </row>
    <row r="2488">
      <c r="A2488" s="207" t="s">
        <v>4713</v>
      </c>
      <c r="B2488" s="207" t="s">
        <v>168</v>
      </c>
      <c r="C2488" s="207" t="s">
        <v>421</v>
      </c>
      <c r="D2488" s="207" t="s">
        <v>309</v>
      </c>
      <c r="E2488" s="207">
        <f t="shared" si="1"/>
        <v>1</v>
      </c>
    </row>
    <row r="2489">
      <c r="A2489" s="207" t="s">
        <v>4714</v>
      </c>
      <c r="B2489" s="207" t="s">
        <v>168</v>
      </c>
      <c r="C2489" s="207" t="s">
        <v>4715</v>
      </c>
      <c r="D2489" s="207" t="s">
        <v>1542</v>
      </c>
      <c r="E2489" s="207">
        <f t="shared" si="1"/>
        <v>0</v>
      </c>
    </row>
    <row r="2490">
      <c r="A2490" s="207" t="s">
        <v>4716</v>
      </c>
      <c r="B2490" s="207" t="s">
        <v>168</v>
      </c>
      <c r="C2490" s="207" t="s">
        <v>4115</v>
      </c>
      <c r="D2490" s="207" t="s">
        <v>309</v>
      </c>
      <c r="E2490" s="207">
        <f t="shared" si="1"/>
        <v>1</v>
      </c>
    </row>
    <row r="2491">
      <c r="A2491" s="207" t="s">
        <v>4717</v>
      </c>
      <c r="B2491" s="207" t="s">
        <v>168</v>
      </c>
      <c r="C2491" s="207" t="s">
        <v>426</v>
      </c>
      <c r="D2491" s="207" t="s">
        <v>966</v>
      </c>
      <c r="E2491" s="207">
        <f t="shared" si="1"/>
        <v>0</v>
      </c>
    </row>
    <row r="2492">
      <c r="A2492" s="207" t="s">
        <v>4718</v>
      </c>
      <c r="B2492" s="207" t="s">
        <v>168</v>
      </c>
      <c r="C2492" s="207" t="s">
        <v>428</v>
      </c>
      <c r="D2492" s="207" t="s">
        <v>1967</v>
      </c>
      <c r="E2492" s="207">
        <f t="shared" si="1"/>
        <v>0</v>
      </c>
    </row>
    <row r="2493">
      <c r="A2493" s="207" t="s">
        <v>4719</v>
      </c>
      <c r="B2493" s="207" t="s">
        <v>168</v>
      </c>
      <c r="C2493" s="207" t="s">
        <v>3885</v>
      </c>
      <c r="D2493" s="207" t="s">
        <v>309</v>
      </c>
      <c r="E2493" s="207">
        <f t="shared" si="1"/>
        <v>1</v>
      </c>
    </row>
    <row r="2494">
      <c r="A2494" s="207" t="s">
        <v>4720</v>
      </c>
      <c r="B2494" s="207" t="s">
        <v>168</v>
      </c>
      <c r="C2494" s="207" t="s">
        <v>431</v>
      </c>
      <c r="D2494" s="207" t="s">
        <v>309</v>
      </c>
      <c r="E2494" s="207">
        <f t="shared" si="1"/>
        <v>1</v>
      </c>
    </row>
    <row r="2495">
      <c r="A2495" s="207" t="s">
        <v>4721</v>
      </c>
      <c r="B2495" s="207" t="s">
        <v>168</v>
      </c>
      <c r="C2495" s="207" t="s">
        <v>4722</v>
      </c>
      <c r="D2495" s="207" t="s">
        <v>309</v>
      </c>
      <c r="E2495" s="207">
        <f t="shared" si="1"/>
        <v>1</v>
      </c>
    </row>
    <row r="2496">
      <c r="A2496" s="207" t="s">
        <v>4723</v>
      </c>
      <c r="B2496" s="207" t="s">
        <v>168</v>
      </c>
      <c r="C2496" s="207" t="s">
        <v>4724</v>
      </c>
      <c r="D2496" s="207" t="s">
        <v>1303</v>
      </c>
      <c r="E2496" s="207">
        <f t="shared" si="1"/>
        <v>0</v>
      </c>
    </row>
    <row r="2497">
      <c r="A2497" s="207" t="s">
        <v>4725</v>
      </c>
      <c r="B2497" s="207" t="s">
        <v>168</v>
      </c>
      <c r="C2497" s="207" t="s">
        <v>434</v>
      </c>
      <c r="D2497" s="207" t="s">
        <v>309</v>
      </c>
      <c r="E2497" s="207">
        <f t="shared" si="1"/>
        <v>1</v>
      </c>
    </row>
    <row r="2498">
      <c r="A2498" s="207" t="s">
        <v>4726</v>
      </c>
      <c r="B2498" s="207" t="s">
        <v>168</v>
      </c>
      <c r="C2498" s="207" t="s">
        <v>4727</v>
      </c>
      <c r="D2498" s="207" t="s">
        <v>309</v>
      </c>
      <c r="E2498" s="207">
        <f t="shared" si="1"/>
        <v>1</v>
      </c>
    </row>
    <row r="2499">
      <c r="A2499" s="207" t="s">
        <v>4728</v>
      </c>
      <c r="B2499" s="207" t="s">
        <v>168</v>
      </c>
      <c r="C2499" s="207" t="s">
        <v>691</v>
      </c>
      <c r="D2499" s="207" t="s">
        <v>1662</v>
      </c>
      <c r="E2499" s="207">
        <f t="shared" si="1"/>
        <v>0</v>
      </c>
    </row>
    <row r="2500">
      <c r="A2500" s="207" t="s">
        <v>4729</v>
      </c>
      <c r="B2500" s="207" t="s">
        <v>168</v>
      </c>
      <c r="C2500" s="207" t="s">
        <v>1170</v>
      </c>
      <c r="D2500" s="207" t="s">
        <v>785</v>
      </c>
      <c r="E2500" s="207">
        <f t="shared" si="1"/>
        <v>0</v>
      </c>
    </row>
    <row r="2501">
      <c r="A2501" s="207" t="s">
        <v>4730</v>
      </c>
      <c r="B2501" s="207" t="s">
        <v>168</v>
      </c>
      <c r="C2501" s="207" t="s">
        <v>4731</v>
      </c>
      <c r="D2501" s="207" t="s">
        <v>309</v>
      </c>
      <c r="E2501" s="207">
        <f t="shared" si="1"/>
        <v>1</v>
      </c>
    </row>
    <row r="2502">
      <c r="A2502" s="207" t="s">
        <v>4732</v>
      </c>
      <c r="B2502" s="207" t="s">
        <v>168</v>
      </c>
      <c r="C2502" s="207" t="s">
        <v>4733</v>
      </c>
      <c r="D2502" s="207" t="s">
        <v>309</v>
      </c>
      <c r="E2502" s="207">
        <f t="shared" si="1"/>
        <v>1</v>
      </c>
    </row>
    <row r="2503">
      <c r="A2503" s="207" t="s">
        <v>4734</v>
      </c>
      <c r="B2503" s="207" t="s">
        <v>168</v>
      </c>
      <c r="C2503" s="207" t="s">
        <v>2427</v>
      </c>
      <c r="D2503" s="207" t="s">
        <v>666</v>
      </c>
      <c r="E2503" s="207">
        <f t="shared" si="1"/>
        <v>0</v>
      </c>
    </row>
    <row r="2504">
      <c r="A2504" s="207" t="s">
        <v>4735</v>
      </c>
      <c r="B2504" s="207" t="s">
        <v>168</v>
      </c>
      <c r="C2504" s="207" t="s">
        <v>3918</v>
      </c>
      <c r="D2504" s="207" t="s">
        <v>2049</v>
      </c>
      <c r="E2504" s="207">
        <f t="shared" si="1"/>
        <v>0</v>
      </c>
    </row>
    <row r="2505">
      <c r="A2505" s="207" t="s">
        <v>4736</v>
      </c>
      <c r="B2505" s="207" t="s">
        <v>168</v>
      </c>
      <c r="C2505" s="207" t="s">
        <v>709</v>
      </c>
      <c r="D2505" s="207" t="s">
        <v>309</v>
      </c>
      <c r="E2505" s="207">
        <f t="shared" si="1"/>
        <v>1</v>
      </c>
    </row>
    <row r="2506">
      <c r="A2506" s="207" t="s">
        <v>4737</v>
      </c>
      <c r="B2506" s="207" t="s">
        <v>168</v>
      </c>
      <c r="C2506" s="207" t="s">
        <v>4738</v>
      </c>
      <c r="D2506" s="207" t="s">
        <v>309</v>
      </c>
      <c r="E2506" s="207">
        <f t="shared" si="1"/>
        <v>1</v>
      </c>
    </row>
    <row r="2507">
      <c r="A2507" s="207" t="s">
        <v>4739</v>
      </c>
      <c r="B2507" s="207" t="s">
        <v>168</v>
      </c>
      <c r="C2507" s="207" t="s">
        <v>716</v>
      </c>
      <c r="D2507" s="207" t="s">
        <v>3348</v>
      </c>
      <c r="E2507" s="207">
        <f t="shared" si="1"/>
        <v>0</v>
      </c>
    </row>
    <row r="2508">
      <c r="A2508" s="207" t="s">
        <v>4740</v>
      </c>
      <c r="B2508" s="207" t="s">
        <v>168</v>
      </c>
      <c r="C2508" s="207" t="s">
        <v>447</v>
      </c>
      <c r="D2508" s="207" t="s">
        <v>4741</v>
      </c>
      <c r="E2508" s="207">
        <f t="shared" si="1"/>
        <v>0</v>
      </c>
    </row>
    <row r="2509">
      <c r="A2509" s="207" t="s">
        <v>4742</v>
      </c>
      <c r="B2509" s="207" t="s">
        <v>168</v>
      </c>
      <c r="C2509" s="207" t="s">
        <v>2239</v>
      </c>
      <c r="D2509" s="207" t="s">
        <v>309</v>
      </c>
      <c r="E2509" s="207">
        <f t="shared" si="1"/>
        <v>1</v>
      </c>
    </row>
    <row r="2510">
      <c r="A2510" s="207" t="s">
        <v>4743</v>
      </c>
      <c r="B2510" s="207" t="s">
        <v>168</v>
      </c>
      <c r="C2510" s="207" t="s">
        <v>1446</v>
      </c>
      <c r="D2510" s="207" t="s">
        <v>309</v>
      </c>
      <c r="E2510" s="207">
        <f t="shared" si="1"/>
        <v>1</v>
      </c>
    </row>
    <row r="2511">
      <c r="A2511" s="207" t="s">
        <v>4744</v>
      </c>
      <c r="B2511" s="207" t="s">
        <v>168</v>
      </c>
      <c r="C2511" s="207" t="s">
        <v>1904</v>
      </c>
      <c r="D2511" s="207" t="s">
        <v>2977</v>
      </c>
      <c r="E2511" s="207">
        <f t="shared" si="1"/>
        <v>0</v>
      </c>
    </row>
    <row r="2512">
      <c r="A2512" s="207" t="s">
        <v>4745</v>
      </c>
      <c r="B2512" s="207" t="s">
        <v>168</v>
      </c>
      <c r="C2512" s="207" t="s">
        <v>2247</v>
      </c>
      <c r="D2512" s="207" t="s">
        <v>2706</v>
      </c>
      <c r="E2512" s="207">
        <f t="shared" si="1"/>
        <v>0</v>
      </c>
    </row>
    <row r="2513">
      <c r="A2513" s="207" t="s">
        <v>4746</v>
      </c>
      <c r="B2513" s="207" t="s">
        <v>168</v>
      </c>
      <c r="C2513" s="207" t="s">
        <v>1910</v>
      </c>
      <c r="D2513" s="207" t="s">
        <v>541</v>
      </c>
      <c r="E2513" s="207">
        <f t="shared" si="1"/>
        <v>0</v>
      </c>
    </row>
    <row r="2514">
      <c r="A2514" s="207" t="s">
        <v>4747</v>
      </c>
      <c r="B2514" s="207" t="s">
        <v>168</v>
      </c>
      <c r="C2514" s="207" t="s">
        <v>4748</v>
      </c>
      <c r="D2514" s="207" t="s">
        <v>309</v>
      </c>
      <c r="E2514" s="207">
        <f t="shared" si="1"/>
        <v>1</v>
      </c>
    </row>
    <row r="2515">
      <c r="A2515" s="207" t="s">
        <v>4749</v>
      </c>
      <c r="B2515" s="207" t="s">
        <v>168</v>
      </c>
      <c r="C2515" s="207" t="s">
        <v>4750</v>
      </c>
      <c r="D2515" s="207" t="s">
        <v>309</v>
      </c>
      <c r="E2515" s="207">
        <f t="shared" si="1"/>
        <v>1</v>
      </c>
    </row>
    <row r="2516">
      <c r="A2516" s="207" t="s">
        <v>4751</v>
      </c>
      <c r="B2516" s="207" t="s">
        <v>168</v>
      </c>
      <c r="C2516" s="207" t="s">
        <v>722</v>
      </c>
      <c r="D2516" s="207" t="s">
        <v>309</v>
      </c>
      <c r="E2516" s="207">
        <f t="shared" si="1"/>
        <v>1</v>
      </c>
    </row>
    <row r="2517">
      <c r="A2517" s="207" t="s">
        <v>4752</v>
      </c>
      <c r="B2517" s="207" t="s">
        <v>168</v>
      </c>
      <c r="C2517" s="207" t="s">
        <v>724</v>
      </c>
      <c r="D2517" s="207" t="s">
        <v>309</v>
      </c>
      <c r="E2517" s="207">
        <f t="shared" si="1"/>
        <v>1</v>
      </c>
    </row>
    <row r="2518">
      <c r="A2518" s="207" t="s">
        <v>4753</v>
      </c>
      <c r="B2518" s="207" t="s">
        <v>168</v>
      </c>
      <c r="C2518" s="207" t="s">
        <v>1490</v>
      </c>
      <c r="D2518" s="207" t="s">
        <v>309</v>
      </c>
      <c r="E2518" s="207">
        <f t="shared" si="1"/>
        <v>1</v>
      </c>
    </row>
    <row r="2519">
      <c r="A2519" s="207" t="s">
        <v>4754</v>
      </c>
      <c r="B2519" s="207" t="s">
        <v>168</v>
      </c>
      <c r="C2519" s="207" t="s">
        <v>464</v>
      </c>
      <c r="D2519" s="207" t="s">
        <v>1054</v>
      </c>
      <c r="E2519" s="207">
        <f t="shared" si="1"/>
        <v>0</v>
      </c>
    </row>
    <row r="2520">
      <c r="A2520" s="207" t="s">
        <v>4755</v>
      </c>
      <c r="B2520" s="207" t="s">
        <v>168</v>
      </c>
      <c r="C2520" s="207" t="s">
        <v>1493</v>
      </c>
      <c r="D2520" s="207" t="s">
        <v>309</v>
      </c>
      <c r="E2520" s="207">
        <f t="shared" si="1"/>
        <v>1</v>
      </c>
    </row>
    <row r="2521">
      <c r="A2521" s="207" t="s">
        <v>4756</v>
      </c>
      <c r="B2521" s="207" t="s">
        <v>168</v>
      </c>
      <c r="C2521" s="207" t="s">
        <v>4757</v>
      </c>
      <c r="D2521" s="207" t="s">
        <v>1662</v>
      </c>
      <c r="E2521" s="207">
        <f t="shared" si="1"/>
        <v>0</v>
      </c>
    </row>
    <row r="2522">
      <c r="A2522" s="207" t="s">
        <v>4758</v>
      </c>
      <c r="B2522" s="207" t="s">
        <v>168</v>
      </c>
      <c r="C2522" s="207" t="s">
        <v>728</v>
      </c>
      <c r="D2522" s="207" t="s">
        <v>1060</v>
      </c>
      <c r="E2522" s="207">
        <f t="shared" si="1"/>
        <v>0</v>
      </c>
    </row>
    <row r="2523">
      <c r="A2523" s="207" t="s">
        <v>4759</v>
      </c>
      <c r="B2523" s="207" t="s">
        <v>168</v>
      </c>
      <c r="C2523" s="207" t="s">
        <v>1778</v>
      </c>
      <c r="D2523" s="207" t="s">
        <v>3548</v>
      </c>
      <c r="E2523" s="207">
        <f t="shared" si="1"/>
        <v>0</v>
      </c>
    </row>
    <row r="2524">
      <c r="A2524" s="207" t="s">
        <v>4760</v>
      </c>
      <c r="B2524" s="207" t="s">
        <v>168</v>
      </c>
      <c r="C2524" s="207" t="s">
        <v>2259</v>
      </c>
      <c r="D2524" s="207" t="s">
        <v>1044</v>
      </c>
      <c r="E2524" s="207">
        <f t="shared" si="1"/>
        <v>0</v>
      </c>
    </row>
    <row r="2525">
      <c r="A2525" s="207" t="s">
        <v>4761</v>
      </c>
      <c r="B2525" s="207" t="s">
        <v>170</v>
      </c>
      <c r="C2525" s="207" t="s">
        <v>2085</v>
      </c>
      <c r="D2525" s="207" t="s">
        <v>2118</v>
      </c>
      <c r="E2525" s="207">
        <f t="shared" si="1"/>
        <v>0</v>
      </c>
    </row>
    <row r="2526">
      <c r="A2526" s="207" t="s">
        <v>4762</v>
      </c>
      <c r="B2526" s="207" t="s">
        <v>170</v>
      </c>
      <c r="C2526" s="207" t="s">
        <v>4763</v>
      </c>
      <c r="D2526" s="207" t="s">
        <v>462</v>
      </c>
      <c r="E2526" s="207">
        <f t="shared" si="1"/>
        <v>0</v>
      </c>
    </row>
    <row r="2527">
      <c r="A2527" s="207" t="s">
        <v>4764</v>
      </c>
      <c r="B2527" s="207" t="s">
        <v>170</v>
      </c>
      <c r="C2527" s="207" t="s">
        <v>4765</v>
      </c>
      <c r="D2527" s="207" t="s">
        <v>1848</v>
      </c>
      <c r="E2527" s="207">
        <f t="shared" si="1"/>
        <v>0</v>
      </c>
    </row>
    <row r="2528">
      <c r="A2528" s="207" t="s">
        <v>4766</v>
      </c>
      <c r="B2528" s="207" t="s">
        <v>170</v>
      </c>
      <c r="C2528" s="207" t="s">
        <v>4767</v>
      </c>
      <c r="D2528" s="207" t="s">
        <v>309</v>
      </c>
      <c r="E2528" s="207">
        <f t="shared" si="1"/>
        <v>1</v>
      </c>
    </row>
    <row r="2529">
      <c r="A2529" s="207" t="s">
        <v>4768</v>
      </c>
      <c r="B2529" s="207" t="s">
        <v>170</v>
      </c>
      <c r="C2529" s="207" t="s">
        <v>4769</v>
      </c>
      <c r="D2529" s="207" t="s">
        <v>309</v>
      </c>
      <c r="E2529" s="207">
        <f t="shared" si="1"/>
        <v>1</v>
      </c>
    </row>
    <row r="2530">
      <c r="A2530" s="207" t="s">
        <v>4770</v>
      </c>
      <c r="B2530" s="207" t="s">
        <v>170</v>
      </c>
      <c r="C2530" s="207" t="s">
        <v>4345</v>
      </c>
      <c r="D2530" s="207" t="s">
        <v>309</v>
      </c>
      <c r="E2530" s="207">
        <f t="shared" si="1"/>
        <v>1</v>
      </c>
    </row>
    <row r="2531">
      <c r="A2531" s="207" t="s">
        <v>4771</v>
      </c>
      <c r="B2531" s="207" t="s">
        <v>170</v>
      </c>
      <c r="C2531" s="207" t="s">
        <v>4772</v>
      </c>
      <c r="D2531" s="207" t="s">
        <v>2723</v>
      </c>
      <c r="E2531" s="207">
        <f t="shared" si="1"/>
        <v>0</v>
      </c>
    </row>
    <row r="2532">
      <c r="A2532" s="207" t="s">
        <v>4773</v>
      </c>
      <c r="B2532" s="207" t="s">
        <v>170</v>
      </c>
      <c r="C2532" s="207" t="s">
        <v>4774</v>
      </c>
      <c r="D2532" s="207" t="s">
        <v>309</v>
      </c>
      <c r="E2532" s="207">
        <f t="shared" si="1"/>
        <v>1</v>
      </c>
    </row>
    <row r="2533">
      <c r="A2533" s="207" t="s">
        <v>4775</v>
      </c>
      <c r="B2533" s="207" t="s">
        <v>170</v>
      </c>
      <c r="C2533" s="207" t="s">
        <v>4776</v>
      </c>
      <c r="D2533" s="207" t="s">
        <v>309</v>
      </c>
      <c r="E2533" s="207">
        <f t="shared" si="1"/>
        <v>1</v>
      </c>
    </row>
    <row r="2534">
      <c r="A2534" s="207" t="s">
        <v>4777</v>
      </c>
      <c r="B2534" s="207" t="s">
        <v>170</v>
      </c>
      <c r="C2534" s="207" t="s">
        <v>4778</v>
      </c>
      <c r="D2534" s="207" t="s">
        <v>1257</v>
      </c>
      <c r="E2534" s="207">
        <f t="shared" si="1"/>
        <v>0</v>
      </c>
    </row>
    <row r="2535">
      <c r="A2535" s="207" t="s">
        <v>4779</v>
      </c>
      <c r="B2535" s="207" t="s">
        <v>170</v>
      </c>
      <c r="C2535" s="207" t="s">
        <v>4780</v>
      </c>
      <c r="D2535" s="207" t="s">
        <v>4103</v>
      </c>
      <c r="E2535" s="207">
        <f t="shared" si="1"/>
        <v>0</v>
      </c>
    </row>
    <row r="2536">
      <c r="A2536" s="207" t="s">
        <v>4781</v>
      </c>
      <c r="B2536" s="207" t="s">
        <v>170</v>
      </c>
      <c r="C2536" s="207" t="s">
        <v>4782</v>
      </c>
      <c r="D2536" s="207" t="s">
        <v>309</v>
      </c>
      <c r="E2536" s="207">
        <f t="shared" si="1"/>
        <v>1</v>
      </c>
    </row>
    <row r="2537">
      <c r="A2537" s="207" t="s">
        <v>4783</v>
      </c>
      <c r="B2537" s="207" t="s">
        <v>170</v>
      </c>
      <c r="C2537" s="207" t="s">
        <v>4784</v>
      </c>
      <c r="D2537" s="207" t="s">
        <v>2435</v>
      </c>
      <c r="E2537" s="207">
        <f t="shared" si="1"/>
        <v>0</v>
      </c>
    </row>
    <row r="2538">
      <c r="A2538" s="207" t="s">
        <v>4785</v>
      </c>
      <c r="B2538" s="207" t="s">
        <v>170</v>
      </c>
      <c r="C2538" s="207" t="s">
        <v>2275</v>
      </c>
      <c r="D2538" s="207" t="s">
        <v>2469</v>
      </c>
      <c r="E2538" s="207">
        <f t="shared" si="1"/>
        <v>0</v>
      </c>
    </row>
    <row r="2539">
      <c r="A2539" s="207" t="s">
        <v>4786</v>
      </c>
      <c r="B2539" s="207" t="s">
        <v>170</v>
      </c>
      <c r="C2539" s="207" t="s">
        <v>4787</v>
      </c>
      <c r="D2539" s="207" t="s">
        <v>889</v>
      </c>
      <c r="E2539" s="207">
        <f t="shared" si="1"/>
        <v>0</v>
      </c>
    </row>
    <row r="2540">
      <c r="A2540" s="207" t="s">
        <v>4788</v>
      </c>
      <c r="B2540" s="207" t="s">
        <v>170</v>
      </c>
      <c r="C2540" s="207" t="s">
        <v>4789</v>
      </c>
      <c r="D2540" s="207" t="s">
        <v>309</v>
      </c>
      <c r="E2540" s="207">
        <f t="shared" si="1"/>
        <v>1</v>
      </c>
    </row>
    <row r="2541">
      <c r="A2541" s="207" t="s">
        <v>4790</v>
      </c>
      <c r="B2541" s="207" t="s">
        <v>170</v>
      </c>
      <c r="C2541" s="207" t="s">
        <v>4791</v>
      </c>
      <c r="D2541" s="207" t="s">
        <v>309</v>
      </c>
      <c r="E2541" s="207">
        <f t="shared" si="1"/>
        <v>1</v>
      </c>
    </row>
    <row r="2542">
      <c r="A2542" s="207" t="s">
        <v>4792</v>
      </c>
      <c r="B2542" s="207" t="s">
        <v>170</v>
      </c>
      <c r="C2542" s="207" t="s">
        <v>4793</v>
      </c>
      <c r="D2542" s="207" t="s">
        <v>1171</v>
      </c>
      <c r="E2542" s="207">
        <f t="shared" si="1"/>
        <v>0</v>
      </c>
    </row>
    <row r="2543">
      <c r="A2543" s="207" t="s">
        <v>4794</v>
      </c>
      <c r="B2543" s="207" t="s">
        <v>170</v>
      </c>
      <c r="C2543" s="207" t="s">
        <v>4795</v>
      </c>
      <c r="D2543" s="207" t="s">
        <v>2735</v>
      </c>
      <c r="E2543" s="207">
        <f t="shared" si="1"/>
        <v>0</v>
      </c>
    </row>
    <row r="2544">
      <c r="A2544" s="207" t="s">
        <v>4796</v>
      </c>
      <c r="B2544" s="207" t="s">
        <v>170</v>
      </c>
      <c r="C2544" s="207" t="s">
        <v>4797</v>
      </c>
      <c r="D2544" s="207" t="s">
        <v>755</v>
      </c>
      <c r="E2544" s="207">
        <f t="shared" si="1"/>
        <v>0</v>
      </c>
    </row>
    <row r="2545">
      <c r="A2545" s="207" t="s">
        <v>4798</v>
      </c>
      <c r="B2545" s="207" t="s">
        <v>170</v>
      </c>
      <c r="C2545" s="207" t="s">
        <v>4799</v>
      </c>
      <c r="D2545" s="207" t="s">
        <v>782</v>
      </c>
      <c r="E2545" s="207">
        <f t="shared" si="1"/>
        <v>0</v>
      </c>
    </row>
    <row r="2546">
      <c r="A2546" s="207" t="s">
        <v>4800</v>
      </c>
      <c r="B2546" s="207" t="s">
        <v>170</v>
      </c>
      <c r="C2546" s="207" t="s">
        <v>4801</v>
      </c>
      <c r="D2546" s="207" t="s">
        <v>556</v>
      </c>
      <c r="E2546" s="207">
        <f t="shared" si="1"/>
        <v>0</v>
      </c>
    </row>
    <row r="2547">
      <c r="A2547" s="207" t="s">
        <v>4802</v>
      </c>
      <c r="B2547" s="207" t="s">
        <v>170</v>
      </c>
      <c r="C2547" s="207" t="s">
        <v>4803</v>
      </c>
      <c r="D2547" s="207" t="s">
        <v>309</v>
      </c>
      <c r="E2547" s="207">
        <f t="shared" si="1"/>
        <v>1</v>
      </c>
    </row>
    <row r="2548">
      <c r="A2548" s="207" t="s">
        <v>4804</v>
      </c>
      <c r="B2548" s="207" t="s">
        <v>170</v>
      </c>
      <c r="C2548" s="207" t="s">
        <v>1224</v>
      </c>
      <c r="D2548" s="207" t="s">
        <v>309</v>
      </c>
      <c r="E2548" s="207">
        <f t="shared" si="1"/>
        <v>1</v>
      </c>
    </row>
    <row r="2549">
      <c r="A2549" s="207" t="s">
        <v>4805</v>
      </c>
      <c r="B2549" s="207" t="s">
        <v>170</v>
      </c>
      <c r="C2549" s="207" t="s">
        <v>1615</v>
      </c>
      <c r="D2549" s="207" t="s">
        <v>650</v>
      </c>
      <c r="E2549" s="207">
        <f t="shared" si="1"/>
        <v>0</v>
      </c>
    </row>
    <row r="2550">
      <c r="A2550" s="207" t="s">
        <v>4806</v>
      </c>
      <c r="B2550" s="207" t="s">
        <v>170</v>
      </c>
      <c r="C2550" s="207" t="s">
        <v>4807</v>
      </c>
      <c r="D2550" s="207" t="s">
        <v>309</v>
      </c>
      <c r="E2550" s="207">
        <f t="shared" si="1"/>
        <v>1</v>
      </c>
    </row>
    <row r="2551">
      <c r="A2551" s="207" t="s">
        <v>4808</v>
      </c>
      <c r="B2551" s="207" t="s">
        <v>170</v>
      </c>
      <c r="C2551" s="207" t="s">
        <v>4809</v>
      </c>
      <c r="D2551" s="207" t="s">
        <v>2174</v>
      </c>
      <c r="E2551" s="207">
        <f t="shared" si="1"/>
        <v>0</v>
      </c>
    </row>
    <row r="2552">
      <c r="A2552" s="207" t="s">
        <v>4810</v>
      </c>
      <c r="B2552" s="207" t="s">
        <v>170</v>
      </c>
      <c r="C2552" s="207" t="s">
        <v>2293</v>
      </c>
      <c r="D2552" s="207" t="s">
        <v>309</v>
      </c>
      <c r="E2552" s="207">
        <f t="shared" si="1"/>
        <v>1</v>
      </c>
    </row>
    <row r="2553">
      <c r="A2553" s="207" t="s">
        <v>4811</v>
      </c>
      <c r="B2553" s="207" t="s">
        <v>170</v>
      </c>
      <c r="C2553" s="207" t="s">
        <v>320</v>
      </c>
      <c r="D2553" s="207" t="s">
        <v>2807</v>
      </c>
      <c r="E2553" s="207">
        <f t="shared" si="1"/>
        <v>0</v>
      </c>
    </row>
    <row r="2554">
      <c r="A2554" s="207" t="s">
        <v>4812</v>
      </c>
      <c r="B2554" s="207" t="s">
        <v>170</v>
      </c>
      <c r="C2554" s="207" t="s">
        <v>4813</v>
      </c>
      <c r="D2554" s="207" t="s">
        <v>309</v>
      </c>
      <c r="E2554" s="207">
        <f t="shared" si="1"/>
        <v>1</v>
      </c>
    </row>
    <row r="2555">
      <c r="A2555" s="207" t="s">
        <v>4814</v>
      </c>
      <c r="B2555" s="207" t="s">
        <v>170</v>
      </c>
      <c r="C2555" s="207" t="s">
        <v>4360</v>
      </c>
      <c r="D2555" s="207" t="s">
        <v>1425</v>
      </c>
      <c r="E2555" s="207">
        <f t="shared" si="1"/>
        <v>0</v>
      </c>
    </row>
    <row r="2556">
      <c r="A2556" s="207" t="s">
        <v>4815</v>
      </c>
      <c r="B2556" s="207" t="s">
        <v>170</v>
      </c>
      <c r="C2556" s="207" t="s">
        <v>4816</v>
      </c>
      <c r="D2556" s="207" t="s">
        <v>309</v>
      </c>
      <c r="E2556" s="207">
        <f t="shared" si="1"/>
        <v>1</v>
      </c>
    </row>
    <row r="2557">
      <c r="A2557" s="207" t="s">
        <v>4817</v>
      </c>
      <c r="B2557" s="207" t="s">
        <v>170</v>
      </c>
      <c r="C2557" s="207" t="s">
        <v>4818</v>
      </c>
      <c r="D2557" s="207" t="s">
        <v>309</v>
      </c>
      <c r="E2557" s="207">
        <f t="shared" si="1"/>
        <v>1</v>
      </c>
    </row>
    <row r="2558">
      <c r="A2558" s="207" t="s">
        <v>4819</v>
      </c>
      <c r="B2558" s="207" t="s">
        <v>170</v>
      </c>
      <c r="C2558" s="207" t="s">
        <v>1622</v>
      </c>
      <c r="D2558" s="207" t="s">
        <v>309</v>
      </c>
      <c r="E2558" s="207">
        <f t="shared" si="1"/>
        <v>1</v>
      </c>
    </row>
    <row r="2559">
      <c r="A2559" s="207" t="s">
        <v>4820</v>
      </c>
      <c r="B2559" s="207" t="s">
        <v>170</v>
      </c>
      <c r="C2559" s="207" t="s">
        <v>4821</v>
      </c>
      <c r="D2559" s="207" t="s">
        <v>309</v>
      </c>
      <c r="E2559" s="207">
        <f t="shared" si="1"/>
        <v>1</v>
      </c>
    </row>
    <row r="2560">
      <c r="A2560" s="207" t="s">
        <v>4822</v>
      </c>
      <c r="B2560" s="207" t="s">
        <v>170</v>
      </c>
      <c r="C2560" s="207" t="s">
        <v>323</v>
      </c>
      <c r="D2560" s="207" t="s">
        <v>309</v>
      </c>
      <c r="E2560" s="207">
        <f t="shared" si="1"/>
        <v>1</v>
      </c>
    </row>
    <row r="2561">
      <c r="A2561" s="207" t="s">
        <v>4823</v>
      </c>
      <c r="B2561" s="207" t="s">
        <v>170</v>
      </c>
      <c r="C2561" s="207" t="s">
        <v>326</v>
      </c>
      <c r="D2561" s="207" t="s">
        <v>2421</v>
      </c>
      <c r="E2561" s="207">
        <f t="shared" si="1"/>
        <v>0</v>
      </c>
    </row>
    <row r="2562">
      <c r="A2562" s="207" t="s">
        <v>4824</v>
      </c>
      <c r="B2562" s="207" t="s">
        <v>170</v>
      </c>
      <c r="C2562" s="207" t="s">
        <v>4825</v>
      </c>
      <c r="D2562" s="207" t="s">
        <v>309</v>
      </c>
      <c r="E2562" s="207">
        <f t="shared" si="1"/>
        <v>1</v>
      </c>
    </row>
    <row r="2563">
      <c r="A2563" s="207" t="s">
        <v>4826</v>
      </c>
      <c r="B2563" s="207" t="s">
        <v>170</v>
      </c>
      <c r="C2563" s="207" t="s">
        <v>334</v>
      </c>
      <c r="D2563" s="207" t="s">
        <v>309</v>
      </c>
      <c r="E2563" s="207">
        <f t="shared" si="1"/>
        <v>1</v>
      </c>
    </row>
    <row r="2564">
      <c r="A2564" s="207" t="s">
        <v>4827</v>
      </c>
      <c r="B2564" s="207" t="s">
        <v>170</v>
      </c>
      <c r="C2564" s="207" t="s">
        <v>4828</v>
      </c>
      <c r="D2564" s="207" t="s">
        <v>309</v>
      </c>
      <c r="E2564" s="207">
        <f t="shared" si="1"/>
        <v>1</v>
      </c>
    </row>
    <row r="2565">
      <c r="A2565" s="207" t="s">
        <v>4829</v>
      </c>
      <c r="B2565" s="207" t="s">
        <v>170</v>
      </c>
      <c r="C2565" s="207" t="s">
        <v>4830</v>
      </c>
      <c r="D2565" s="207" t="s">
        <v>309</v>
      </c>
      <c r="E2565" s="207">
        <f t="shared" si="1"/>
        <v>1</v>
      </c>
    </row>
    <row r="2566">
      <c r="A2566" s="207" t="s">
        <v>4831</v>
      </c>
      <c r="B2566" s="207" t="s">
        <v>170</v>
      </c>
      <c r="C2566" s="207" t="s">
        <v>4832</v>
      </c>
      <c r="D2566" s="207" t="s">
        <v>309</v>
      </c>
      <c r="E2566" s="207">
        <f t="shared" si="1"/>
        <v>1</v>
      </c>
    </row>
    <row r="2567">
      <c r="A2567" s="207" t="s">
        <v>4833</v>
      </c>
      <c r="B2567" s="207" t="s">
        <v>170</v>
      </c>
      <c r="C2567" s="207" t="s">
        <v>4834</v>
      </c>
      <c r="D2567" s="207" t="s">
        <v>819</v>
      </c>
      <c r="E2567" s="207">
        <f t="shared" si="1"/>
        <v>0</v>
      </c>
    </row>
    <row r="2568">
      <c r="A2568" s="207" t="s">
        <v>4835</v>
      </c>
      <c r="B2568" s="207" t="s">
        <v>170</v>
      </c>
      <c r="C2568" s="207" t="s">
        <v>4836</v>
      </c>
      <c r="D2568" s="207" t="s">
        <v>309</v>
      </c>
      <c r="E2568" s="207">
        <f t="shared" si="1"/>
        <v>1</v>
      </c>
    </row>
    <row r="2569">
      <c r="A2569" s="207" t="s">
        <v>4837</v>
      </c>
      <c r="B2569" s="207" t="s">
        <v>170</v>
      </c>
      <c r="C2569" s="207" t="s">
        <v>4838</v>
      </c>
      <c r="D2569" s="207" t="s">
        <v>3045</v>
      </c>
      <c r="E2569" s="207">
        <f t="shared" si="1"/>
        <v>0</v>
      </c>
    </row>
    <row r="2570">
      <c r="A2570" s="207" t="s">
        <v>4839</v>
      </c>
      <c r="B2570" s="207" t="s">
        <v>170</v>
      </c>
      <c r="C2570" s="207" t="s">
        <v>4840</v>
      </c>
      <c r="D2570" s="207" t="s">
        <v>762</v>
      </c>
      <c r="E2570" s="207">
        <f t="shared" si="1"/>
        <v>0</v>
      </c>
    </row>
    <row r="2571">
      <c r="A2571" s="207" t="s">
        <v>4841</v>
      </c>
      <c r="B2571" s="207" t="s">
        <v>170</v>
      </c>
      <c r="C2571" s="207" t="s">
        <v>2109</v>
      </c>
      <c r="D2571" s="207" t="s">
        <v>309</v>
      </c>
      <c r="E2571" s="207">
        <f t="shared" si="1"/>
        <v>1</v>
      </c>
    </row>
    <row r="2572">
      <c r="A2572" s="207" t="s">
        <v>4842</v>
      </c>
      <c r="B2572" s="207" t="s">
        <v>170</v>
      </c>
      <c r="C2572" s="207" t="s">
        <v>4843</v>
      </c>
      <c r="D2572" s="207" t="s">
        <v>309</v>
      </c>
      <c r="E2572" s="207">
        <f t="shared" si="1"/>
        <v>1</v>
      </c>
    </row>
    <row r="2573">
      <c r="A2573" s="207" t="s">
        <v>4844</v>
      </c>
      <c r="B2573" s="207" t="s">
        <v>170</v>
      </c>
      <c r="C2573" s="207" t="s">
        <v>4845</v>
      </c>
      <c r="D2573" s="207" t="s">
        <v>1815</v>
      </c>
      <c r="E2573" s="207">
        <f t="shared" si="1"/>
        <v>0</v>
      </c>
    </row>
    <row r="2574">
      <c r="A2574" s="207" t="s">
        <v>4846</v>
      </c>
      <c r="B2574" s="207" t="s">
        <v>170</v>
      </c>
      <c r="C2574" s="207" t="s">
        <v>4847</v>
      </c>
      <c r="D2574" s="207" t="s">
        <v>309</v>
      </c>
      <c r="E2574" s="207">
        <f t="shared" si="1"/>
        <v>1</v>
      </c>
    </row>
    <row r="2575">
      <c r="A2575" s="207" t="s">
        <v>4848</v>
      </c>
      <c r="B2575" s="207" t="s">
        <v>170</v>
      </c>
      <c r="C2575" s="207" t="s">
        <v>4849</v>
      </c>
      <c r="D2575" s="207" t="s">
        <v>309</v>
      </c>
      <c r="E2575" s="207">
        <f t="shared" si="1"/>
        <v>1</v>
      </c>
    </row>
    <row r="2576">
      <c r="A2576" s="207" t="s">
        <v>4850</v>
      </c>
      <c r="B2576" s="207" t="s">
        <v>170</v>
      </c>
      <c r="C2576" s="207" t="s">
        <v>4851</v>
      </c>
      <c r="D2576" s="207" t="s">
        <v>309</v>
      </c>
      <c r="E2576" s="207">
        <f t="shared" si="1"/>
        <v>1</v>
      </c>
    </row>
    <row r="2577">
      <c r="A2577" s="207" t="s">
        <v>4852</v>
      </c>
      <c r="B2577" s="207" t="s">
        <v>170</v>
      </c>
      <c r="C2577" s="207" t="s">
        <v>4659</v>
      </c>
      <c r="D2577" s="207" t="s">
        <v>309</v>
      </c>
      <c r="E2577" s="207">
        <f t="shared" si="1"/>
        <v>1</v>
      </c>
    </row>
    <row r="2578">
      <c r="A2578" s="207" t="s">
        <v>4853</v>
      </c>
      <c r="B2578" s="207" t="s">
        <v>170</v>
      </c>
      <c r="C2578" s="207" t="s">
        <v>4854</v>
      </c>
      <c r="D2578" s="207" t="s">
        <v>309</v>
      </c>
      <c r="E2578" s="207">
        <f t="shared" si="1"/>
        <v>1</v>
      </c>
    </row>
    <row r="2579">
      <c r="A2579" s="207" t="s">
        <v>4855</v>
      </c>
      <c r="B2579" s="207" t="s">
        <v>170</v>
      </c>
      <c r="C2579" s="207" t="s">
        <v>4856</v>
      </c>
      <c r="D2579" s="207" t="s">
        <v>309</v>
      </c>
      <c r="E2579" s="207">
        <f t="shared" si="1"/>
        <v>1</v>
      </c>
    </row>
    <row r="2580">
      <c r="A2580" s="207" t="s">
        <v>4857</v>
      </c>
      <c r="B2580" s="207" t="s">
        <v>170</v>
      </c>
      <c r="C2580" s="207" t="s">
        <v>4858</v>
      </c>
      <c r="D2580" s="207" t="s">
        <v>309</v>
      </c>
      <c r="E2580" s="207">
        <f t="shared" si="1"/>
        <v>1</v>
      </c>
    </row>
    <row r="2581">
      <c r="A2581" s="207" t="s">
        <v>4859</v>
      </c>
      <c r="B2581" s="207" t="s">
        <v>170</v>
      </c>
      <c r="C2581" s="207" t="s">
        <v>360</v>
      </c>
      <c r="D2581" s="207" t="s">
        <v>2568</v>
      </c>
      <c r="E2581" s="207">
        <f t="shared" si="1"/>
        <v>0</v>
      </c>
    </row>
    <row r="2582">
      <c r="A2582" s="207" t="s">
        <v>4860</v>
      </c>
      <c r="B2582" s="207" t="s">
        <v>170</v>
      </c>
      <c r="C2582" s="207" t="s">
        <v>1279</v>
      </c>
      <c r="D2582" s="207" t="s">
        <v>309</v>
      </c>
      <c r="E2582" s="207">
        <f t="shared" si="1"/>
        <v>1</v>
      </c>
    </row>
    <row r="2583">
      <c r="A2583" s="207" t="s">
        <v>4861</v>
      </c>
      <c r="B2583" s="207" t="s">
        <v>170</v>
      </c>
      <c r="C2583" s="207" t="s">
        <v>4862</v>
      </c>
      <c r="D2583" s="207" t="s">
        <v>740</v>
      </c>
      <c r="E2583" s="207">
        <f t="shared" si="1"/>
        <v>0</v>
      </c>
    </row>
    <row r="2584">
      <c r="A2584" s="207" t="s">
        <v>4863</v>
      </c>
      <c r="B2584" s="207" t="s">
        <v>170</v>
      </c>
      <c r="C2584" s="207" t="s">
        <v>918</v>
      </c>
      <c r="D2584" s="207" t="s">
        <v>309</v>
      </c>
      <c r="E2584" s="207">
        <f t="shared" si="1"/>
        <v>1</v>
      </c>
    </row>
    <row r="2585">
      <c r="A2585" s="207" t="s">
        <v>4864</v>
      </c>
      <c r="B2585" s="207" t="s">
        <v>170</v>
      </c>
      <c r="C2585" s="207" t="s">
        <v>4865</v>
      </c>
      <c r="D2585" s="207" t="s">
        <v>848</v>
      </c>
      <c r="E2585" s="207">
        <f t="shared" si="1"/>
        <v>0</v>
      </c>
    </row>
    <row r="2586">
      <c r="A2586" s="207" t="s">
        <v>4866</v>
      </c>
      <c r="B2586" s="207" t="s">
        <v>170</v>
      </c>
      <c r="C2586" s="207" t="s">
        <v>4867</v>
      </c>
      <c r="D2586" s="207" t="s">
        <v>309</v>
      </c>
      <c r="E2586" s="207">
        <f t="shared" si="1"/>
        <v>1</v>
      </c>
    </row>
    <row r="2587">
      <c r="A2587" s="207" t="s">
        <v>4868</v>
      </c>
      <c r="B2587" s="207" t="s">
        <v>170</v>
      </c>
      <c r="C2587" s="207" t="s">
        <v>4869</v>
      </c>
      <c r="D2587" s="207" t="s">
        <v>309</v>
      </c>
      <c r="E2587" s="207">
        <f t="shared" si="1"/>
        <v>1</v>
      </c>
    </row>
    <row r="2588">
      <c r="A2588" s="207" t="s">
        <v>4870</v>
      </c>
      <c r="B2588" s="207" t="s">
        <v>170</v>
      </c>
      <c r="C2588" s="207" t="s">
        <v>4871</v>
      </c>
      <c r="D2588" s="207" t="s">
        <v>1382</v>
      </c>
      <c r="E2588" s="207">
        <f t="shared" si="1"/>
        <v>0</v>
      </c>
    </row>
    <row r="2589">
      <c r="A2589" s="207" t="s">
        <v>4872</v>
      </c>
      <c r="B2589" s="207" t="s">
        <v>170</v>
      </c>
      <c r="C2589" s="207" t="s">
        <v>4873</v>
      </c>
      <c r="D2589" s="207" t="s">
        <v>309</v>
      </c>
      <c r="E2589" s="207">
        <f t="shared" si="1"/>
        <v>1</v>
      </c>
    </row>
    <row r="2590">
      <c r="A2590" s="207" t="s">
        <v>4874</v>
      </c>
      <c r="B2590" s="207" t="s">
        <v>170</v>
      </c>
      <c r="C2590" s="207" t="s">
        <v>1088</v>
      </c>
      <c r="D2590" s="207" t="s">
        <v>309</v>
      </c>
      <c r="E2590" s="207">
        <f t="shared" si="1"/>
        <v>1</v>
      </c>
    </row>
    <row r="2591">
      <c r="A2591" s="207" t="s">
        <v>4875</v>
      </c>
      <c r="B2591" s="207" t="s">
        <v>170</v>
      </c>
      <c r="C2591" s="207" t="s">
        <v>4876</v>
      </c>
      <c r="D2591" s="207" t="s">
        <v>309</v>
      </c>
      <c r="E2591" s="207">
        <f t="shared" si="1"/>
        <v>1</v>
      </c>
    </row>
    <row r="2592">
      <c r="A2592" s="207" t="s">
        <v>4877</v>
      </c>
      <c r="B2592" s="207" t="s">
        <v>170</v>
      </c>
      <c r="C2592" s="207" t="s">
        <v>4878</v>
      </c>
      <c r="D2592" s="207" t="s">
        <v>1313</v>
      </c>
      <c r="E2592" s="207">
        <f t="shared" si="1"/>
        <v>0</v>
      </c>
    </row>
    <row r="2593">
      <c r="A2593" s="207" t="s">
        <v>4879</v>
      </c>
      <c r="B2593" s="207" t="s">
        <v>170</v>
      </c>
      <c r="C2593" s="207" t="s">
        <v>1649</v>
      </c>
      <c r="D2593" s="207" t="s">
        <v>309</v>
      </c>
      <c r="E2593" s="207">
        <f t="shared" si="1"/>
        <v>1</v>
      </c>
    </row>
    <row r="2594">
      <c r="A2594" s="207" t="s">
        <v>4880</v>
      </c>
      <c r="B2594" s="207" t="s">
        <v>170</v>
      </c>
      <c r="C2594" s="207" t="s">
        <v>2123</v>
      </c>
      <c r="D2594" s="207" t="s">
        <v>904</v>
      </c>
      <c r="E2594" s="207">
        <f t="shared" si="1"/>
        <v>0</v>
      </c>
    </row>
    <row r="2595">
      <c r="A2595" s="207" t="s">
        <v>4881</v>
      </c>
      <c r="B2595" s="207" t="s">
        <v>170</v>
      </c>
      <c r="C2595" s="207" t="s">
        <v>933</v>
      </c>
      <c r="D2595" s="207" t="s">
        <v>834</v>
      </c>
      <c r="E2595" s="207">
        <f t="shared" si="1"/>
        <v>0</v>
      </c>
    </row>
    <row r="2596">
      <c r="A2596" s="207" t="s">
        <v>4882</v>
      </c>
      <c r="B2596" s="207" t="s">
        <v>170</v>
      </c>
      <c r="C2596" s="207" t="s">
        <v>4883</v>
      </c>
      <c r="D2596" s="207" t="s">
        <v>977</v>
      </c>
      <c r="E2596" s="207">
        <f t="shared" si="1"/>
        <v>0</v>
      </c>
    </row>
    <row r="2597">
      <c r="A2597" s="207" t="s">
        <v>4884</v>
      </c>
      <c r="B2597" s="207" t="s">
        <v>170</v>
      </c>
      <c r="C2597" s="207" t="s">
        <v>4885</v>
      </c>
      <c r="D2597" s="207" t="s">
        <v>309</v>
      </c>
      <c r="E2597" s="207">
        <f t="shared" si="1"/>
        <v>1</v>
      </c>
    </row>
    <row r="2598">
      <c r="A2598" s="207" t="s">
        <v>4886</v>
      </c>
      <c r="B2598" s="207" t="s">
        <v>170</v>
      </c>
      <c r="C2598" s="207" t="s">
        <v>1307</v>
      </c>
      <c r="D2598" s="207" t="s">
        <v>309</v>
      </c>
      <c r="E2598" s="207">
        <f t="shared" si="1"/>
        <v>1</v>
      </c>
    </row>
    <row r="2599">
      <c r="A2599" s="207" t="s">
        <v>4887</v>
      </c>
      <c r="B2599" s="207" t="s">
        <v>170</v>
      </c>
      <c r="C2599" s="207" t="s">
        <v>374</v>
      </c>
      <c r="D2599" s="207" t="s">
        <v>1141</v>
      </c>
      <c r="E2599" s="207">
        <f t="shared" si="1"/>
        <v>0</v>
      </c>
    </row>
    <row r="2600">
      <c r="A2600" s="207" t="s">
        <v>4888</v>
      </c>
      <c r="B2600" s="207" t="s">
        <v>170</v>
      </c>
      <c r="C2600" s="207" t="s">
        <v>4889</v>
      </c>
      <c r="D2600" s="207" t="s">
        <v>309</v>
      </c>
      <c r="E2600" s="207">
        <f t="shared" si="1"/>
        <v>1</v>
      </c>
    </row>
    <row r="2601">
      <c r="A2601" s="207" t="s">
        <v>4890</v>
      </c>
      <c r="B2601" s="207" t="s">
        <v>170</v>
      </c>
      <c r="C2601" s="207" t="s">
        <v>1312</v>
      </c>
      <c r="D2601" s="207" t="s">
        <v>309</v>
      </c>
      <c r="E2601" s="207">
        <f t="shared" si="1"/>
        <v>1</v>
      </c>
    </row>
    <row r="2602">
      <c r="A2602" s="207" t="s">
        <v>4891</v>
      </c>
      <c r="B2602" s="207" t="s">
        <v>170</v>
      </c>
      <c r="C2602" s="207" t="s">
        <v>4892</v>
      </c>
      <c r="D2602" s="207" t="s">
        <v>309</v>
      </c>
      <c r="E2602" s="207">
        <f t="shared" si="1"/>
        <v>1</v>
      </c>
    </row>
    <row r="2603">
      <c r="A2603" s="207" t="s">
        <v>4893</v>
      </c>
      <c r="B2603" s="207" t="s">
        <v>170</v>
      </c>
      <c r="C2603" s="207" t="s">
        <v>4894</v>
      </c>
      <c r="D2603" s="207" t="s">
        <v>4417</v>
      </c>
      <c r="E2603" s="207">
        <f t="shared" si="1"/>
        <v>0</v>
      </c>
    </row>
    <row r="2604">
      <c r="A2604" s="207" t="s">
        <v>4895</v>
      </c>
      <c r="B2604" s="207" t="s">
        <v>170</v>
      </c>
      <c r="C2604" s="207" t="s">
        <v>377</v>
      </c>
      <c r="D2604" s="207" t="s">
        <v>309</v>
      </c>
      <c r="E2604" s="207">
        <f t="shared" si="1"/>
        <v>1</v>
      </c>
    </row>
    <row r="2605">
      <c r="A2605" s="207" t="s">
        <v>4896</v>
      </c>
      <c r="B2605" s="207" t="s">
        <v>170</v>
      </c>
      <c r="C2605" s="207" t="s">
        <v>4897</v>
      </c>
      <c r="D2605" s="207" t="s">
        <v>309</v>
      </c>
      <c r="E2605" s="207">
        <f t="shared" si="1"/>
        <v>1</v>
      </c>
    </row>
    <row r="2606">
      <c r="A2606" s="207" t="s">
        <v>4898</v>
      </c>
      <c r="B2606" s="207" t="s">
        <v>170</v>
      </c>
      <c r="C2606" s="207" t="s">
        <v>4899</v>
      </c>
      <c r="D2606" s="207" t="s">
        <v>309</v>
      </c>
      <c r="E2606" s="207">
        <f t="shared" si="1"/>
        <v>1</v>
      </c>
    </row>
    <row r="2607">
      <c r="A2607" s="207" t="s">
        <v>4900</v>
      </c>
      <c r="B2607" s="207" t="s">
        <v>170</v>
      </c>
      <c r="C2607" s="207" t="s">
        <v>4901</v>
      </c>
      <c r="D2607" s="207" t="s">
        <v>1866</v>
      </c>
      <c r="E2607" s="207">
        <f t="shared" si="1"/>
        <v>0</v>
      </c>
    </row>
    <row r="2608">
      <c r="A2608" s="207" t="s">
        <v>4902</v>
      </c>
      <c r="B2608" s="207" t="s">
        <v>170</v>
      </c>
      <c r="C2608" s="207" t="s">
        <v>4903</v>
      </c>
      <c r="D2608" s="207" t="s">
        <v>1635</v>
      </c>
      <c r="E2608" s="207">
        <f t="shared" si="1"/>
        <v>0</v>
      </c>
    </row>
    <row r="2609">
      <c r="A2609" s="207" t="s">
        <v>4904</v>
      </c>
      <c r="B2609" s="207" t="s">
        <v>170</v>
      </c>
      <c r="C2609" s="207" t="s">
        <v>4905</v>
      </c>
      <c r="D2609" s="207" t="s">
        <v>309</v>
      </c>
      <c r="E2609" s="207">
        <f t="shared" si="1"/>
        <v>1</v>
      </c>
    </row>
    <row r="2610">
      <c r="A2610" s="207" t="s">
        <v>4906</v>
      </c>
      <c r="B2610" s="207" t="s">
        <v>170</v>
      </c>
      <c r="C2610" s="207" t="s">
        <v>4907</v>
      </c>
      <c r="D2610" s="207" t="s">
        <v>1052</v>
      </c>
      <c r="E2610" s="207">
        <f t="shared" si="1"/>
        <v>0</v>
      </c>
    </row>
    <row r="2611">
      <c r="A2611" s="207" t="s">
        <v>4908</v>
      </c>
      <c r="B2611" s="207" t="s">
        <v>170</v>
      </c>
      <c r="C2611" s="207" t="s">
        <v>4909</v>
      </c>
      <c r="D2611" s="207" t="s">
        <v>309</v>
      </c>
      <c r="E2611" s="207">
        <f t="shared" si="1"/>
        <v>1</v>
      </c>
    </row>
    <row r="2612">
      <c r="A2612" s="207" t="s">
        <v>4910</v>
      </c>
      <c r="B2612" s="207" t="s">
        <v>170</v>
      </c>
      <c r="C2612" s="207" t="s">
        <v>4911</v>
      </c>
      <c r="D2612" s="207" t="s">
        <v>309</v>
      </c>
      <c r="E2612" s="207">
        <f t="shared" si="1"/>
        <v>1</v>
      </c>
    </row>
    <row r="2613">
      <c r="A2613" s="207" t="s">
        <v>4912</v>
      </c>
      <c r="B2613" s="207" t="s">
        <v>170</v>
      </c>
      <c r="C2613" s="207" t="s">
        <v>4913</v>
      </c>
      <c r="D2613" s="207" t="s">
        <v>1815</v>
      </c>
      <c r="E2613" s="207">
        <f t="shared" si="1"/>
        <v>0</v>
      </c>
    </row>
    <row r="2614">
      <c r="A2614" s="207" t="s">
        <v>4914</v>
      </c>
      <c r="B2614" s="207" t="s">
        <v>170</v>
      </c>
      <c r="C2614" s="207" t="s">
        <v>2139</v>
      </c>
      <c r="D2614" s="207" t="s">
        <v>581</v>
      </c>
      <c r="E2614" s="207">
        <f t="shared" si="1"/>
        <v>0</v>
      </c>
    </row>
    <row r="2615">
      <c r="A2615" s="207" t="s">
        <v>4915</v>
      </c>
      <c r="B2615" s="207" t="s">
        <v>170</v>
      </c>
      <c r="C2615" s="207" t="s">
        <v>2335</v>
      </c>
      <c r="D2615" s="207" t="s">
        <v>1068</v>
      </c>
      <c r="E2615" s="207">
        <f t="shared" si="1"/>
        <v>0</v>
      </c>
    </row>
    <row r="2616">
      <c r="A2616" s="207" t="s">
        <v>4916</v>
      </c>
      <c r="B2616" s="207" t="s">
        <v>170</v>
      </c>
      <c r="C2616" s="207" t="s">
        <v>4917</v>
      </c>
      <c r="D2616" s="207" t="s">
        <v>898</v>
      </c>
      <c r="E2616" s="207">
        <f t="shared" si="1"/>
        <v>0</v>
      </c>
    </row>
    <row r="2617">
      <c r="A2617" s="207" t="s">
        <v>4918</v>
      </c>
      <c r="B2617" s="207" t="s">
        <v>170</v>
      </c>
      <c r="C2617" s="207" t="s">
        <v>4919</v>
      </c>
      <c r="D2617" s="207" t="s">
        <v>309</v>
      </c>
      <c r="E2617" s="207">
        <f t="shared" si="1"/>
        <v>1</v>
      </c>
    </row>
    <row r="2618">
      <c r="A2618" s="207" t="s">
        <v>4920</v>
      </c>
      <c r="B2618" s="207" t="s">
        <v>170</v>
      </c>
      <c r="C2618" s="207" t="s">
        <v>3637</v>
      </c>
      <c r="D2618" s="207" t="s">
        <v>995</v>
      </c>
      <c r="E2618" s="207">
        <f t="shared" si="1"/>
        <v>0</v>
      </c>
    </row>
    <row r="2619">
      <c r="A2619" s="207" t="s">
        <v>4921</v>
      </c>
      <c r="B2619" s="207" t="s">
        <v>170</v>
      </c>
      <c r="C2619" s="207" t="s">
        <v>383</v>
      </c>
      <c r="D2619" s="207" t="s">
        <v>494</v>
      </c>
      <c r="E2619" s="207">
        <f t="shared" si="1"/>
        <v>0</v>
      </c>
    </row>
    <row r="2620">
      <c r="A2620" s="207" t="s">
        <v>4922</v>
      </c>
      <c r="B2620" s="207" t="s">
        <v>170</v>
      </c>
      <c r="C2620" s="207" t="s">
        <v>1339</v>
      </c>
      <c r="D2620" s="207" t="s">
        <v>309</v>
      </c>
      <c r="E2620" s="207">
        <f t="shared" si="1"/>
        <v>1</v>
      </c>
    </row>
    <row r="2621">
      <c r="A2621" s="207" t="s">
        <v>4923</v>
      </c>
      <c r="B2621" s="207" t="s">
        <v>170</v>
      </c>
      <c r="C2621" s="207" t="s">
        <v>1105</v>
      </c>
      <c r="D2621" s="207" t="s">
        <v>309</v>
      </c>
      <c r="E2621" s="207">
        <f t="shared" si="1"/>
        <v>1</v>
      </c>
    </row>
    <row r="2622">
      <c r="A2622" s="207" t="s">
        <v>4924</v>
      </c>
      <c r="B2622" s="207" t="s">
        <v>170</v>
      </c>
      <c r="C2622" s="207" t="s">
        <v>4925</v>
      </c>
      <c r="D2622" s="207" t="s">
        <v>309</v>
      </c>
      <c r="E2622" s="207">
        <f t="shared" si="1"/>
        <v>1</v>
      </c>
    </row>
    <row r="2623">
      <c r="A2623" s="207" t="s">
        <v>4926</v>
      </c>
      <c r="B2623" s="207" t="s">
        <v>170</v>
      </c>
      <c r="C2623" s="207" t="s">
        <v>4684</v>
      </c>
      <c r="D2623" s="207" t="s">
        <v>309</v>
      </c>
      <c r="E2623" s="207">
        <f t="shared" si="1"/>
        <v>1</v>
      </c>
    </row>
    <row r="2624">
      <c r="A2624" s="207" t="s">
        <v>4927</v>
      </c>
      <c r="B2624" s="207" t="s">
        <v>170</v>
      </c>
      <c r="C2624" s="207" t="s">
        <v>1666</v>
      </c>
      <c r="D2624" s="207" t="s">
        <v>314</v>
      </c>
      <c r="E2624" s="207">
        <f t="shared" si="1"/>
        <v>0</v>
      </c>
    </row>
    <row r="2625">
      <c r="A2625" s="207" t="s">
        <v>4928</v>
      </c>
      <c r="B2625" s="207" t="s">
        <v>170</v>
      </c>
      <c r="C2625" s="207" t="s">
        <v>1345</v>
      </c>
      <c r="D2625" s="207" t="s">
        <v>4466</v>
      </c>
      <c r="E2625" s="207">
        <f t="shared" si="1"/>
        <v>0</v>
      </c>
    </row>
    <row r="2626">
      <c r="A2626" s="207" t="s">
        <v>4929</v>
      </c>
      <c r="B2626" s="207" t="s">
        <v>170</v>
      </c>
      <c r="C2626" s="207" t="s">
        <v>1832</v>
      </c>
      <c r="D2626" s="207" t="s">
        <v>1303</v>
      </c>
      <c r="E2626" s="207">
        <f t="shared" si="1"/>
        <v>0</v>
      </c>
    </row>
    <row r="2627">
      <c r="A2627" s="207" t="s">
        <v>4930</v>
      </c>
      <c r="B2627" s="207" t="s">
        <v>170</v>
      </c>
      <c r="C2627" s="207" t="s">
        <v>4931</v>
      </c>
      <c r="D2627" s="207" t="s">
        <v>309</v>
      </c>
      <c r="E2627" s="207">
        <f t="shared" si="1"/>
        <v>1</v>
      </c>
    </row>
    <row r="2628">
      <c r="A2628" s="207" t="s">
        <v>4932</v>
      </c>
      <c r="B2628" s="207" t="s">
        <v>170</v>
      </c>
      <c r="C2628" s="207" t="s">
        <v>2150</v>
      </c>
      <c r="D2628" s="207" t="s">
        <v>309</v>
      </c>
      <c r="E2628" s="207">
        <f t="shared" si="1"/>
        <v>1</v>
      </c>
    </row>
    <row r="2629">
      <c r="A2629" s="207" t="s">
        <v>4933</v>
      </c>
      <c r="B2629" s="207" t="s">
        <v>170</v>
      </c>
      <c r="C2629" s="207" t="s">
        <v>4934</v>
      </c>
      <c r="D2629" s="207" t="s">
        <v>339</v>
      </c>
      <c r="E2629" s="207">
        <f t="shared" si="1"/>
        <v>0</v>
      </c>
    </row>
    <row r="2630">
      <c r="A2630" s="207" t="s">
        <v>4935</v>
      </c>
      <c r="B2630" s="207" t="s">
        <v>170</v>
      </c>
      <c r="C2630" s="207" t="s">
        <v>4936</v>
      </c>
      <c r="D2630" s="207" t="s">
        <v>309</v>
      </c>
      <c r="E2630" s="207">
        <f t="shared" si="1"/>
        <v>1</v>
      </c>
    </row>
    <row r="2631">
      <c r="A2631" s="207" t="s">
        <v>4937</v>
      </c>
      <c r="B2631" s="207" t="s">
        <v>170</v>
      </c>
      <c r="C2631" s="207" t="s">
        <v>1668</v>
      </c>
      <c r="D2631" s="207" t="s">
        <v>355</v>
      </c>
      <c r="E2631" s="207">
        <f t="shared" si="1"/>
        <v>0</v>
      </c>
    </row>
    <row r="2632">
      <c r="A2632" s="207" t="s">
        <v>4938</v>
      </c>
      <c r="B2632" s="207" t="s">
        <v>170</v>
      </c>
      <c r="C2632" s="207" t="s">
        <v>3641</v>
      </c>
      <c r="D2632" s="207" t="s">
        <v>2442</v>
      </c>
      <c r="E2632" s="207">
        <f t="shared" si="1"/>
        <v>0</v>
      </c>
    </row>
    <row r="2633">
      <c r="A2633" s="207" t="s">
        <v>4939</v>
      </c>
      <c r="B2633" s="207" t="s">
        <v>170</v>
      </c>
      <c r="C2633" s="207" t="s">
        <v>3339</v>
      </c>
      <c r="D2633" s="207" t="s">
        <v>309</v>
      </c>
      <c r="E2633" s="207">
        <f t="shared" si="1"/>
        <v>1</v>
      </c>
    </row>
    <row r="2634">
      <c r="A2634" s="207" t="s">
        <v>4940</v>
      </c>
      <c r="B2634" s="207" t="s">
        <v>170</v>
      </c>
      <c r="C2634" s="207" t="s">
        <v>4941</v>
      </c>
      <c r="D2634" s="207" t="s">
        <v>309</v>
      </c>
      <c r="E2634" s="207">
        <f t="shared" si="1"/>
        <v>1</v>
      </c>
    </row>
    <row r="2635">
      <c r="A2635" s="207" t="s">
        <v>4942</v>
      </c>
      <c r="B2635" s="207" t="s">
        <v>170</v>
      </c>
      <c r="C2635" s="207" t="s">
        <v>4943</v>
      </c>
      <c r="D2635" s="207" t="s">
        <v>3699</v>
      </c>
      <c r="E2635" s="207">
        <f t="shared" si="1"/>
        <v>0</v>
      </c>
    </row>
    <row r="2636">
      <c r="A2636" s="207" t="s">
        <v>4944</v>
      </c>
      <c r="B2636" s="207" t="s">
        <v>170</v>
      </c>
      <c r="C2636" s="207" t="s">
        <v>2353</v>
      </c>
      <c r="D2636" s="207" t="s">
        <v>1159</v>
      </c>
      <c r="E2636" s="207">
        <f t="shared" si="1"/>
        <v>0</v>
      </c>
    </row>
    <row r="2637">
      <c r="A2637" s="207" t="s">
        <v>4945</v>
      </c>
      <c r="B2637" s="207" t="s">
        <v>170</v>
      </c>
      <c r="C2637" s="207" t="s">
        <v>387</v>
      </c>
      <c r="D2637" s="207" t="s">
        <v>309</v>
      </c>
      <c r="E2637" s="207">
        <f t="shared" si="1"/>
        <v>1</v>
      </c>
    </row>
    <row r="2638">
      <c r="A2638" s="207" t="s">
        <v>4946</v>
      </c>
      <c r="B2638" s="207" t="s">
        <v>170</v>
      </c>
      <c r="C2638" s="207" t="s">
        <v>641</v>
      </c>
      <c r="D2638" s="207" t="s">
        <v>1377</v>
      </c>
      <c r="E2638" s="207">
        <f t="shared" si="1"/>
        <v>0</v>
      </c>
    </row>
    <row r="2639">
      <c r="A2639" s="207" t="s">
        <v>4947</v>
      </c>
      <c r="B2639" s="207" t="s">
        <v>170</v>
      </c>
      <c r="C2639" s="207" t="s">
        <v>4948</v>
      </c>
      <c r="D2639" s="207" t="s">
        <v>309</v>
      </c>
      <c r="E2639" s="207">
        <f t="shared" si="1"/>
        <v>1</v>
      </c>
    </row>
    <row r="2640">
      <c r="A2640" s="207" t="s">
        <v>4949</v>
      </c>
      <c r="B2640" s="207" t="s">
        <v>170</v>
      </c>
      <c r="C2640" s="207" t="s">
        <v>4950</v>
      </c>
      <c r="D2640" s="207" t="s">
        <v>407</v>
      </c>
      <c r="E2640" s="207">
        <f t="shared" si="1"/>
        <v>0</v>
      </c>
    </row>
    <row r="2641">
      <c r="A2641" s="207" t="s">
        <v>4951</v>
      </c>
      <c r="B2641" s="207" t="s">
        <v>170</v>
      </c>
      <c r="C2641" s="207" t="s">
        <v>4584</v>
      </c>
      <c r="D2641" s="207" t="s">
        <v>2807</v>
      </c>
      <c r="E2641" s="207">
        <f t="shared" si="1"/>
        <v>0</v>
      </c>
    </row>
    <row r="2642">
      <c r="A2642" s="207" t="s">
        <v>4952</v>
      </c>
      <c r="B2642" s="207" t="s">
        <v>170</v>
      </c>
      <c r="C2642" s="207" t="s">
        <v>4953</v>
      </c>
      <c r="D2642" s="207" t="s">
        <v>309</v>
      </c>
      <c r="E2642" s="207">
        <f t="shared" si="1"/>
        <v>1</v>
      </c>
    </row>
    <row r="2643">
      <c r="A2643" s="207" t="s">
        <v>4954</v>
      </c>
      <c r="B2643" s="207" t="s">
        <v>170</v>
      </c>
      <c r="C2643" s="207" t="s">
        <v>4955</v>
      </c>
      <c r="D2643" s="207" t="s">
        <v>309</v>
      </c>
      <c r="E2643" s="207">
        <f t="shared" si="1"/>
        <v>1</v>
      </c>
    </row>
    <row r="2644">
      <c r="A2644" s="207" t="s">
        <v>4956</v>
      </c>
      <c r="B2644" s="207" t="s">
        <v>170</v>
      </c>
      <c r="C2644" s="207" t="s">
        <v>390</v>
      </c>
      <c r="D2644" s="207" t="s">
        <v>309</v>
      </c>
      <c r="E2644" s="207">
        <f t="shared" si="1"/>
        <v>1</v>
      </c>
    </row>
    <row r="2645">
      <c r="A2645" s="207" t="s">
        <v>4957</v>
      </c>
      <c r="B2645" s="207" t="s">
        <v>170</v>
      </c>
      <c r="C2645" s="207" t="s">
        <v>1358</v>
      </c>
      <c r="D2645" s="207" t="s">
        <v>2325</v>
      </c>
      <c r="E2645" s="207">
        <f t="shared" si="1"/>
        <v>0</v>
      </c>
    </row>
    <row r="2646">
      <c r="A2646" s="207" t="s">
        <v>4958</v>
      </c>
      <c r="B2646" s="207" t="s">
        <v>170</v>
      </c>
      <c r="C2646" s="207" t="s">
        <v>1360</v>
      </c>
      <c r="D2646" s="207" t="s">
        <v>309</v>
      </c>
      <c r="E2646" s="207">
        <f t="shared" si="1"/>
        <v>1</v>
      </c>
    </row>
    <row r="2647">
      <c r="A2647" s="207" t="s">
        <v>4959</v>
      </c>
      <c r="B2647" s="207" t="s">
        <v>170</v>
      </c>
      <c r="C2647" s="207" t="s">
        <v>393</v>
      </c>
      <c r="D2647" s="207" t="s">
        <v>840</v>
      </c>
      <c r="E2647" s="207">
        <f t="shared" si="1"/>
        <v>0</v>
      </c>
    </row>
    <row r="2648">
      <c r="A2648" s="207" t="s">
        <v>4960</v>
      </c>
      <c r="B2648" s="207" t="s">
        <v>170</v>
      </c>
      <c r="C2648" s="207" t="s">
        <v>4961</v>
      </c>
      <c r="D2648" s="207" t="s">
        <v>309</v>
      </c>
      <c r="E2648" s="207">
        <f t="shared" si="1"/>
        <v>1</v>
      </c>
    </row>
    <row r="2649">
      <c r="A2649" s="207" t="s">
        <v>4962</v>
      </c>
      <c r="B2649" s="207" t="s">
        <v>170</v>
      </c>
      <c r="C2649" s="207" t="s">
        <v>4963</v>
      </c>
      <c r="D2649" s="207" t="s">
        <v>673</v>
      </c>
      <c r="E2649" s="207">
        <f t="shared" si="1"/>
        <v>0</v>
      </c>
    </row>
    <row r="2650">
      <c r="A2650" s="207" t="s">
        <v>4964</v>
      </c>
      <c r="B2650" s="207" t="s">
        <v>170</v>
      </c>
      <c r="C2650" s="207" t="s">
        <v>652</v>
      </c>
      <c r="D2650" s="207" t="s">
        <v>369</v>
      </c>
      <c r="E2650" s="207">
        <f t="shared" si="1"/>
        <v>0</v>
      </c>
    </row>
    <row r="2651">
      <c r="A2651" s="207" t="s">
        <v>4965</v>
      </c>
      <c r="B2651" s="207" t="s">
        <v>170</v>
      </c>
      <c r="C2651" s="207" t="s">
        <v>1366</v>
      </c>
      <c r="D2651" s="207" t="s">
        <v>309</v>
      </c>
      <c r="E2651" s="207">
        <f t="shared" si="1"/>
        <v>1</v>
      </c>
    </row>
    <row r="2652">
      <c r="A2652" s="207" t="s">
        <v>4966</v>
      </c>
      <c r="B2652" s="207" t="s">
        <v>170</v>
      </c>
      <c r="C2652" s="207" t="s">
        <v>4967</v>
      </c>
      <c r="D2652" s="207" t="s">
        <v>309</v>
      </c>
      <c r="E2652" s="207">
        <f t="shared" si="1"/>
        <v>1</v>
      </c>
    </row>
    <row r="2653">
      <c r="A2653" s="207" t="s">
        <v>4968</v>
      </c>
      <c r="B2653" s="207" t="s">
        <v>170</v>
      </c>
      <c r="C2653" s="207" t="s">
        <v>4969</v>
      </c>
      <c r="D2653" s="207" t="s">
        <v>4970</v>
      </c>
      <c r="E2653" s="207">
        <f t="shared" si="1"/>
        <v>0</v>
      </c>
    </row>
    <row r="2654">
      <c r="A2654" s="207" t="s">
        <v>4971</v>
      </c>
      <c r="B2654" s="207" t="s">
        <v>170</v>
      </c>
      <c r="C2654" s="207" t="s">
        <v>1688</v>
      </c>
      <c r="D2654" s="207" t="s">
        <v>834</v>
      </c>
      <c r="E2654" s="207">
        <f t="shared" si="1"/>
        <v>0</v>
      </c>
    </row>
    <row r="2655">
      <c r="A2655" s="207" t="s">
        <v>4972</v>
      </c>
      <c r="B2655" s="207" t="s">
        <v>170</v>
      </c>
      <c r="C2655" s="207" t="s">
        <v>4973</v>
      </c>
      <c r="D2655" s="207" t="s">
        <v>309</v>
      </c>
      <c r="E2655" s="207">
        <f t="shared" si="1"/>
        <v>1</v>
      </c>
    </row>
    <row r="2656">
      <c r="A2656" s="207" t="s">
        <v>4974</v>
      </c>
      <c r="B2656" s="207" t="s">
        <v>170</v>
      </c>
      <c r="C2656" s="207" t="s">
        <v>1046</v>
      </c>
      <c r="D2656" s="207" t="s">
        <v>309</v>
      </c>
      <c r="E2656" s="207">
        <f t="shared" si="1"/>
        <v>1</v>
      </c>
    </row>
    <row r="2657">
      <c r="A2657" s="207" t="s">
        <v>4975</v>
      </c>
      <c r="B2657" s="207" t="s">
        <v>170</v>
      </c>
      <c r="C2657" s="207" t="s">
        <v>4976</v>
      </c>
      <c r="D2657" s="207" t="s">
        <v>824</v>
      </c>
      <c r="E2657" s="207">
        <f t="shared" si="1"/>
        <v>0</v>
      </c>
    </row>
    <row r="2658">
      <c r="A2658" s="207" t="s">
        <v>4977</v>
      </c>
      <c r="B2658" s="207" t="s">
        <v>170</v>
      </c>
      <c r="C2658" s="207" t="s">
        <v>4978</v>
      </c>
      <c r="D2658" s="207" t="s">
        <v>309</v>
      </c>
      <c r="E2658" s="207">
        <f t="shared" si="1"/>
        <v>1</v>
      </c>
    </row>
    <row r="2659">
      <c r="A2659" s="207" t="s">
        <v>4979</v>
      </c>
      <c r="B2659" s="207" t="s">
        <v>170</v>
      </c>
      <c r="C2659" s="207" t="s">
        <v>4980</v>
      </c>
      <c r="D2659" s="207" t="s">
        <v>309</v>
      </c>
      <c r="E2659" s="207">
        <f t="shared" si="1"/>
        <v>1</v>
      </c>
    </row>
    <row r="2660">
      <c r="A2660" s="207" t="s">
        <v>4981</v>
      </c>
      <c r="B2660" s="207" t="s">
        <v>170</v>
      </c>
      <c r="C2660" s="207" t="s">
        <v>4982</v>
      </c>
      <c r="D2660" s="207" t="s">
        <v>309</v>
      </c>
      <c r="E2660" s="207">
        <f t="shared" si="1"/>
        <v>1</v>
      </c>
    </row>
    <row r="2661">
      <c r="A2661" s="207" t="s">
        <v>4983</v>
      </c>
      <c r="B2661" s="207" t="s">
        <v>170</v>
      </c>
      <c r="C2661" s="207" t="s">
        <v>4984</v>
      </c>
      <c r="D2661" s="207" t="s">
        <v>1367</v>
      </c>
      <c r="E2661" s="207">
        <f t="shared" si="1"/>
        <v>0</v>
      </c>
    </row>
    <row r="2662">
      <c r="A2662" s="207" t="s">
        <v>4985</v>
      </c>
      <c r="B2662" s="207" t="s">
        <v>170</v>
      </c>
      <c r="C2662" s="207" t="s">
        <v>1690</v>
      </c>
      <c r="D2662" s="207" t="s">
        <v>309</v>
      </c>
      <c r="E2662" s="207">
        <f t="shared" si="1"/>
        <v>1</v>
      </c>
    </row>
    <row r="2663">
      <c r="A2663" s="207" t="s">
        <v>4986</v>
      </c>
      <c r="B2663" s="207" t="s">
        <v>170</v>
      </c>
      <c r="C2663" s="207" t="s">
        <v>396</v>
      </c>
      <c r="D2663" s="207" t="s">
        <v>4987</v>
      </c>
      <c r="E2663" s="207">
        <f t="shared" si="1"/>
        <v>0</v>
      </c>
    </row>
    <row r="2664">
      <c r="A2664" s="207" t="s">
        <v>4988</v>
      </c>
      <c r="B2664" s="207" t="s">
        <v>170</v>
      </c>
      <c r="C2664" s="207" t="s">
        <v>4989</v>
      </c>
      <c r="D2664" s="207" t="s">
        <v>309</v>
      </c>
      <c r="E2664" s="207">
        <f t="shared" si="1"/>
        <v>1</v>
      </c>
    </row>
    <row r="2665">
      <c r="A2665" s="207" t="s">
        <v>4990</v>
      </c>
      <c r="B2665" s="207" t="s">
        <v>170</v>
      </c>
      <c r="C2665" s="207" t="s">
        <v>4991</v>
      </c>
      <c r="D2665" s="207" t="s">
        <v>309</v>
      </c>
      <c r="E2665" s="207">
        <f t="shared" si="1"/>
        <v>1</v>
      </c>
    </row>
    <row r="2666">
      <c r="A2666" s="207" t="s">
        <v>4992</v>
      </c>
      <c r="B2666" s="207" t="s">
        <v>170</v>
      </c>
      <c r="C2666" s="207" t="s">
        <v>1694</v>
      </c>
      <c r="D2666" s="207" t="s">
        <v>309</v>
      </c>
      <c r="E2666" s="207">
        <f t="shared" si="1"/>
        <v>1</v>
      </c>
    </row>
    <row r="2667">
      <c r="A2667" s="207" t="s">
        <v>4993</v>
      </c>
      <c r="B2667" s="207" t="s">
        <v>170</v>
      </c>
      <c r="C2667" s="207" t="s">
        <v>4994</v>
      </c>
      <c r="D2667" s="207" t="s">
        <v>309</v>
      </c>
      <c r="E2667" s="207">
        <f t="shared" si="1"/>
        <v>1</v>
      </c>
    </row>
    <row r="2668">
      <c r="A2668" s="207" t="s">
        <v>4995</v>
      </c>
      <c r="B2668" s="207" t="s">
        <v>170</v>
      </c>
      <c r="C2668" s="207" t="s">
        <v>403</v>
      </c>
      <c r="D2668" s="207" t="s">
        <v>309</v>
      </c>
      <c r="E2668" s="207">
        <f t="shared" si="1"/>
        <v>1</v>
      </c>
    </row>
    <row r="2669">
      <c r="A2669" s="207" t="s">
        <v>4996</v>
      </c>
      <c r="B2669" s="207" t="s">
        <v>170</v>
      </c>
      <c r="C2669" s="207" t="s">
        <v>1131</v>
      </c>
      <c r="D2669" s="207" t="s">
        <v>309</v>
      </c>
      <c r="E2669" s="207">
        <f t="shared" si="1"/>
        <v>1</v>
      </c>
    </row>
    <row r="2670">
      <c r="A2670" s="207" t="s">
        <v>4997</v>
      </c>
      <c r="B2670" s="207" t="s">
        <v>170</v>
      </c>
      <c r="C2670" s="207" t="s">
        <v>1136</v>
      </c>
      <c r="D2670" s="207" t="s">
        <v>1862</v>
      </c>
      <c r="E2670" s="207">
        <f t="shared" si="1"/>
        <v>0</v>
      </c>
    </row>
    <row r="2671">
      <c r="A2671" s="207" t="s">
        <v>4998</v>
      </c>
      <c r="B2671" s="207" t="s">
        <v>170</v>
      </c>
      <c r="C2671" s="207" t="s">
        <v>406</v>
      </c>
      <c r="D2671" s="207" t="s">
        <v>309</v>
      </c>
      <c r="E2671" s="207">
        <f t="shared" si="1"/>
        <v>1</v>
      </c>
    </row>
    <row r="2672">
      <c r="A2672" s="207" t="s">
        <v>4999</v>
      </c>
      <c r="B2672" s="207" t="s">
        <v>170</v>
      </c>
      <c r="C2672" s="207" t="s">
        <v>5000</v>
      </c>
      <c r="D2672" s="207" t="s">
        <v>309</v>
      </c>
      <c r="E2672" s="207">
        <f t="shared" si="1"/>
        <v>1</v>
      </c>
    </row>
    <row r="2673">
      <c r="A2673" s="207" t="s">
        <v>5001</v>
      </c>
      <c r="B2673" s="207" t="s">
        <v>170</v>
      </c>
      <c r="C2673" s="207" t="s">
        <v>5002</v>
      </c>
      <c r="D2673" s="207" t="s">
        <v>309</v>
      </c>
      <c r="E2673" s="207">
        <f t="shared" si="1"/>
        <v>1</v>
      </c>
    </row>
    <row r="2674">
      <c r="A2674" s="207" t="s">
        <v>5003</v>
      </c>
      <c r="B2674" s="207" t="s">
        <v>170</v>
      </c>
      <c r="C2674" s="207" t="s">
        <v>5004</v>
      </c>
      <c r="D2674" s="207" t="s">
        <v>771</v>
      </c>
      <c r="E2674" s="207">
        <f t="shared" si="1"/>
        <v>0</v>
      </c>
    </row>
    <row r="2675">
      <c r="A2675" s="207" t="s">
        <v>5005</v>
      </c>
      <c r="B2675" s="207" t="s">
        <v>170</v>
      </c>
      <c r="C2675" s="207" t="s">
        <v>5006</v>
      </c>
      <c r="D2675" s="207" t="s">
        <v>309</v>
      </c>
      <c r="E2675" s="207">
        <f t="shared" si="1"/>
        <v>1</v>
      </c>
    </row>
    <row r="2676">
      <c r="A2676" s="207" t="s">
        <v>5007</v>
      </c>
      <c r="B2676" s="207" t="s">
        <v>170</v>
      </c>
      <c r="C2676" s="207" t="s">
        <v>5008</v>
      </c>
      <c r="D2676" s="207" t="s">
        <v>5009</v>
      </c>
      <c r="E2676" s="207">
        <f t="shared" si="1"/>
        <v>0</v>
      </c>
    </row>
    <row r="2677">
      <c r="A2677" s="207" t="s">
        <v>5010</v>
      </c>
      <c r="B2677" s="207" t="s">
        <v>170</v>
      </c>
      <c r="C2677" s="207" t="s">
        <v>5011</v>
      </c>
      <c r="D2677" s="207" t="s">
        <v>309</v>
      </c>
      <c r="E2677" s="207">
        <f t="shared" si="1"/>
        <v>1</v>
      </c>
    </row>
    <row r="2678">
      <c r="A2678" s="207" t="s">
        <v>5012</v>
      </c>
      <c r="B2678" s="207" t="s">
        <v>170</v>
      </c>
      <c r="C2678" s="207" t="s">
        <v>5013</v>
      </c>
      <c r="D2678" s="207" t="s">
        <v>309</v>
      </c>
      <c r="E2678" s="207">
        <f t="shared" si="1"/>
        <v>1</v>
      </c>
    </row>
    <row r="2679">
      <c r="A2679" s="207" t="s">
        <v>5014</v>
      </c>
      <c r="B2679" s="207" t="s">
        <v>170</v>
      </c>
      <c r="C2679" s="207" t="s">
        <v>5015</v>
      </c>
      <c r="D2679" s="207" t="s">
        <v>743</v>
      </c>
      <c r="E2679" s="207">
        <f t="shared" si="1"/>
        <v>0</v>
      </c>
    </row>
    <row r="2680">
      <c r="A2680" s="207" t="s">
        <v>5016</v>
      </c>
      <c r="B2680" s="207" t="s">
        <v>170</v>
      </c>
      <c r="C2680" s="207" t="s">
        <v>5017</v>
      </c>
      <c r="D2680" s="207" t="s">
        <v>309</v>
      </c>
      <c r="E2680" s="207">
        <f t="shared" si="1"/>
        <v>1</v>
      </c>
    </row>
    <row r="2681">
      <c r="A2681" s="207" t="s">
        <v>5018</v>
      </c>
      <c r="B2681" s="207" t="s">
        <v>170</v>
      </c>
      <c r="C2681" s="207" t="s">
        <v>414</v>
      </c>
      <c r="D2681" s="207" t="s">
        <v>309</v>
      </c>
      <c r="E2681" s="207">
        <f t="shared" si="1"/>
        <v>1</v>
      </c>
    </row>
    <row r="2682">
      <c r="A2682" s="207" t="s">
        <v>5019</v>
      </c>
      <c r="B2682" s="207" t="s">
        <v>170</v>
      </c>
      <c r="C2682" s="207" t="s">
        <v>419</v>
      </c>
      <c r="D2682" s="207" t="s">
        <v>309</v>
      </c>
      <c r="E2682" s="207">
        <f t="shared" si="1"/>
        <v>1</v>
      </c>
    </row>
    <row r="2683">
      <c r="A2683" s="207" t="s">
        <v>5020</v>
      </c>
      <c r="B2683" s="207" t="s">
        <v>170</v>
      </c>
      <c r="C2683" s="207" t="s">
        <v>1143</v>
      </c>
      <c r="D2683" s="207" t="s">
        <v>309</v>
      </c>
      <c r="E2683" s="207">
        <f t="shared" si="1"/>
        <v>1</v>
      </c>
    </row>
    <row r="2684">
      <c r="A2684" s="207" t="s">
        <v>5021</v>
      </c>
      <c r="B2684" s="207" t="s">
        <v>170</v>
      </c>
      <c r="C2684" s="207" t="s">
        <v>1716</v>
      </c>
      <c r="D2684" s="207" t="s">
        <v>309</v>
      </c>
      <c r="E2684" s="207">
        <f t="shared" si="1"/>
        <v>1</v>
      </c>
    </row>
    <row r="2685">
      <c r="A2685" s="207" t="s">
        <v>5022</v>
      </c>
      <c r="B2685" s="207" t="s">
        <v>170</v>
      </c>
      <c r="C2685" s="207" t="s">
        <v>5023</v>
      </c>
      <c r="D2685" s="207" t="s">
        <v>549</v>
      </c>
      <c r="E2685" s="207">
        <f t="shared" si="1"/>
        <v>0</v>
      </c>
    </row>
    <row r="2686">
      <c r="A2686" s="207" t="s">
        <v>5024</v>
      </c>
      <c r="B2686" s="207" t="s">
        <v>170</v>
      </c>
      <c r="C2686" s="207" t="s">
        <v>5025</v>
      </c>
      <c r="D2686" s="207" t="s">
        <v>584</v>
      </c>
      <c r="E2686" s="207">
        <f t="shared" si="1"/>
        <v>0</v>
      </c>
    </row>
    <row r="2687">
      <c r="A2687" s="207" t="s">
        <v>5026</v>
      </c>
      <c r="B2687" s="207" t="s">
        <v>170</v>
      </c>
      <c r="C2687" s="207" t="s">
        <v>4113</v>
      </c>
      <c r="D2687" s="207" t="s">
        <v>1017</v>
      </c>
      <c r="E2687" s="207">
        <f t="shared" si="1"/>
        <v>0</v>
      </c>
    </row>
    <row r="2688">
      <c r="A2688" s="207" t="s">
        <v>5027</v>
      </c>
      <c r="B2688" s="207" t="s">
        <v>170</v>
      </c>
      <c r="C2688" s="207" t="s">
        <v>1720</v>
      </c>
      <c r="D2688" s="207" t="s">
        <v>309</v>
      </c>
      <c r="E2688" s="207">
        <f t="shared" si="1"/>
        <v>1</v>
      </c>
    </row>
    <row r="2689">
      <c r="A2689" s="207" t="s">
        <v>5028</v>
      </c>
      <c r="B2689" s="207" t="s">
        <v>170</v>
      </c>
      <c r="C2689" s="207" t="s">
        <v>2800</v>
      </c>
      <c r="D2689" s="207" t="s">
        <v>1132</v>
      </c>
      <c r="E2689" s="207">
        <f t="shared" si="1"/>
        <v>0</v>
      </c>
    </row>
    <row r="2690">
      <c r="A2690" s="207" t="s">
        <v>5029</v>
      </c>
      <c r="B2690" s="207" t="s">
        <v>170</v>
      </c>
      <c r="C2690" s="207" t="s">
        <v>5030</v>
      </c>
      <c r="D2690" s="207" t="s">
        <v>309</v>
      </c>
      <c r="E2690" s="207">
        <f t="shared" si="1"/>
        <v>1</v>
      </c>
    </row>
    <row r="2691">
      <c r="A2691" s="207" t="s">
        <v>5031</v>
      </c>
      <c r="B2691" s="207" t="s">
        <v>170</v>
      </c>
      <c r="C2691" s="207" t="s">
        <v>2027</v>
      </c>
      <c r="D2691" s="207" t="s">
        <v>309</v>
      </c>
      <c r="E2691" s="207">
        <f t="shared" si="1"/>
        <v>1</v>
      </c>
    </row>
    <row r="2692">
      <c r="A2692" s="207" t="s">
        <v>5032</v>
      </c>
      <c r="B2692" s="207" t="s">
        <v>170</v>
      </c>
      <c r="C2692" s="207" t="s">
        <v>1397</v>
      </c>
      <c r="D2692" s="207" t="s">
        <v>309</v>
      </c>
      <c r="E2692" s="207">
        <f t="shared" si="1"/>
        <v>1</v>
      </c>
    </row>
    <row r="2693">
      <c r="A2693" s="207" t="s">
        <v>5033</v>
      </c>
      <c r="B2693" s="207" t="s">
        <v>170</v>
      </c>
      <c r="C2693" s="207" t="s">
        <v>5034</v>
      </c>
      <c r="D2693" s="207" t="s">
        <v>3348</v>
      </c>
      <c r="E2693" s="207">
        <f t="shared" si="1"/>
        <v>0</v>
      </c>
    </row>
    <row r="2694">
      <c r="A2694" s="207" t="s">
        <v>5035</v>
      </c>
      <c r="B2694" s="207" t="s">
        <v>170</v>
      </c>
      <c r="C2694" s="207" t="s">
        <v>428</v>
      </c>
      <c r="D2694" s="207" t="s">
        <v>979</v>
      </c>
      <c r="E2694" s="207">
        <f t="shared" si="1"/>
        <v>0</v>
      </c>
    </row>
    <row r="2695">
      <c r="A2695" s="207" t="s">
        <v>5036</v>
      </c>
      <c r="B2695" s="207" t="s">
        <v>170</v>
      </c>
      <c r="C2695" s="207" t="s">
        <v>3885</v>
      </c>
      <c r="D2695" s="207" t="s">
        <v>3946</v>
      </c>
      <c r="E2695" s="207">
        <f t="shared" si="1"/>
        <v>0</v>
      </c>
    </row>
    <row r="2696">
      <c r="A2696" s="207" t="s">
        <v>5037</v>
      </c>
      <c r="B2696" s="207" t="s">
        <v>170</v>
      </c>
      <c r="C2696" s="207" t="s">
        <v>2186</v>
      </c>
      <c r="D2696" s="207" t="s">
        <v>309</v>
      </c>
      <c r="E2696" s="207">
        <f t="shared" si="1"/>
        <v>1</v>
      </c>
    </row>
    <row r="2697">
      <c r="A2697" s="207" t="s">
        <v>5038</v>
      </c>
      <c r="B2697" s="207" t="s">
        <v>170</v>
      </c>
      <c r="C2697" s="207" t="s">
        <v>5039</v>
      </c>
      <c r="D2697" s="207" t="s">
        <v>309</v>
      </c>
      <c r="E2697" s="207">
        <f t="shared" si="1"/>
        <v>1</v>
      </c>
    </row>
    <row r="2698">
      <c r="A2698" s="207" t="s">
        <v>5040</v>
      </c>
      <c r="B2698" s="207" t="s">
        <v>170</v>
      </c>
      <c r="C2698" s="207" t="s">
        <v>5041</v>
      </c>
      <c r="D2698" s="207" t="s">
        <v>1356</v>
      </c>
      <c r="E2698" s="207">
        <f t="shared" si="1"/>
        <v>0</v>
      </c>
    </row>
    <row r="2699">
      <c r="A2699" s="207" t="s">
        <v>5042</v>
      </c>
      <c r="B2699" s="207" t="s">
        <v>170</v>
      </c>
      <c r="C2699" s="207" t="s">
        <v>5043</v>
      </c>
      <c r="D2699" s="207" t="s">
        <v>2421</v>
      </c>
      <c r="E2699" s="207">
        <f t="shared" si="1"/>
        <v>0</v>
      </c>
    </row>
    <row r="2700">
      <c r="A2700" s="207" t="s">
        <v>5044</v>
      </c>
      <c r="B2700" s="207" t="s">
        <v>170</v>
      </c>
      <c r="C2700" s="207" t="s">
        <v>679</v>
      </c>
      <c r="D2700" s="207" t="s">
        <v>309</v>
      </c>
      <c r="E2700" s="207">
        <f t="shared" si="1"/>
        <v>1</v>
      </c>
    </row>
    <row r="2701">
      <c r="A2701" s="207" t="s">
        <v>5045</v>
      </c>
      <c r="B2701" s="207" t="s">
        <v>170</v>
      </c>
      <c r="C2701" s="207" t="s">
        <v>5046</v>
      </c>
      <c r="D2701" s="207" t="s">
        <v>309</v>
      </c>
      <c r="E2701" s="207">
        <f t="shared" si="1"/>
        <v>1</v>
      </c>
    </row>
    <row r="2702">
      <c r="A2702" s="207" t="s">
        <v>5047</v>
      </c>
      <c r="B2702" s="207" t="s">
        <v>170</v>
      </c>
      <c r="C2702" s="207" t="s">
        <v>5048</v>
      </c>
      <c r="D2702" s="207" t="s">
        <v>979</v>
      </c>
      <c r="E2702" s="207">
        <f t="shared" si="1"/>
        <v>0</v>
      </c>
    </row>
    <row r="2703">
      <c r="A2703" s="207" t="s">
        <v>5049</v>
      </c>
      <c r="B2703" s="207" t="s">
        <v>170</v>
      </c>
      <c r="C2703" s="207" t="s">
        <v>5050</v>
      </c>
      <c r="D2703" s="207" t="s">
        <v>309</v>
      </c>
      <c r="E2703" s="207">
        <f t="shared" si="1"/>
        <v>1</v>
      </c>
    </row>
    <row r="2704">
      <c r="A2704" s="207" t="s">
        <v>5051</v>
      </c>
      <c r="B2704" s="207" t="s">
        <v>170</v>
      </c>
      <c r="C2704" s="207" t="s">
        <v>2414</v>
      </c>
      <c r="D2704" s="207" t="s">
        <v>309</v>
      </c>
      <c r="E2704" s="207">
        <f t="shared" si="1"/>
        <v>1</v>
      </c>
    </row>
    <row r="2705">
      <c r="A2705" s="207" t="s">
        <v>5052</v>
      </c>
      <c r="B2705" s="207" t="s">
        <v>170</v>
      </c>
      <c r="C2705" s="207" t="s">
        <v>808</v>
      </c>
      <c r="D2705" s="207" t="s">
        <v>309</v>
      </c>
      <c r="E2705" s="207">
        <f t="shared" si="1"/>
        <v>1</v>
      </c>
    </row>
    <row r="2706">
      <c r="A2706" s="207" t="s">
        <v>5053</v>
      </c>
      <c r="B2706" s="207" t="s">
        <v>170</v>
      </c>
      <c r="C2706" s="207" t="s">
        <v>5054</v>
      </c>
      <c r="D2706" s="207" t="s">
        <v>1797</v>
      </c>
      <c r="E2706" s="207">
        <f t="shared" si="1"/>
        <v>0</v>
      </c>
    </row>
    <row r="2707">
      <c r="A2707" s="207" t="s">
        <v>5055</v>
      </c>
      <c r="B2707" s="207" t="s">
        <v>170</v>
      </c>
      <c r="C2707" s="207" t="s">
        <v>3094</v>
      </c>
      <c r="D2707" s="207" t="s">
        <v>309</v>
      </c>
      <c r="E2707" s="207">
        <f t="shared" si="1"/>
        <v>1</v>
      </c>
    </row>
    <row r="2708">
      <c r="A2708" s="207" t="s">
        <v>5056</v>
      </c>
      <c r="B2708" s="207" t="s">
        <v>170</v>
      </c>
      <c r="C2708" s="207" t="s">
        <v>5057</v>
      </c>
      <c r="D2708" s="207" t="s">
        <v>3721</v>
      </c>
      <c r="E2708" s="207">
        <f t="shared" si="1"/>
        <v>0</v>
      </c>
    </row>
    <row r="2709">
      <c r="A2709" s="207" t="s">
        <v>5058</v>
      </c>
      <c r="B2709" s="207" t="s">
        <v>170</v>
      </c>
      <c r="C2709" s="207" t="s">
        <v>5059</v>
      </c>
      <c r="D2709" s="207" t="s">
        <v>309</v>
      </c>
      <c r="E2709" s="207">
        <f t="shared" si="1"/>
        <v>1</v>
      </c>
    </row>
    <row r="2710">
      <c r="A2710" s="207" t="s">
        <v>5060</v>
      </c>
      <c r="B2710" s="207" t="s">
        <v>170</v>
      </c>
      <c r="C2710" s="207" t="s">
        <v>5061</v>
      </c>
      <c r="D2710" s="207" t="s">
        <v>309</v>
      </c>
      <c r="E2710" s="207">
        <f t="shared" si="1"/>
        <v>1</v>
      </c>
    </row>
    <row r="2711">
      <c r="A2711" s="207" t="s">
        <v>5062</v>
      </c>
      <c r="B2711" s="207" t="s">
        <v>170</v>
      </c>
      <c r="C2711" s="207" t="s">
        <v>691</v>
      </c>
      <c r="D2711" s="207" t="s">
        <v>1618</v>
      </c>
      <c r="E2711" s="207">
        <f t="shared" si="1"/>
        <v>0</v>
      </c>
    </row>
    <row r="2712">
      <c r="A2712" s="207" t="s">
        <v>5063</v>
      </c>
      <c r="B2712" s="207" t="s">
        <v>170</v>
      </c>
      <c r="C2712" s="207" t="s">
        <v>4426</v>
      </c>
      <c r="D2712" s="207" t="s">
        <v>3300</v>
      </c>
      <c r="E2712" s="207">
        <f t="shared" si="1"/>
        <v>0</v>
      </c>
    </row>
    <row r="2713">
      <c r="A2713" s="207" t="s">
        <v>5064</v>
      </c>
      <c r="B2713" s="207" t="s">
        <v>170</v>
      </c>
      <c r="C2713" s="207" t="s">
        <v>5065</v>
      </c>
      <c r="D2713" s="207" t="s">
        <v>309</v>
      </c>
      <c r="E2713" s="207">
        <f t="shared" si="1"/>
        <v>1</v>
      </c>
    </row>
    <row r="2714">
      <c r="A2714" s="207" t="s">
        <v>5066</v>
      </c>
      <c r="B2714" s="207" t="s">
        <v>170</v>
      </c>
      <c r="C2714" s="207" t="s">
        <v>5067</v>
      </c>
      <c r="D2714" s="207" t="s">
        <v>309</v>
      </c>
      <c r="E2714" s="207">
        <f t="shared" si="1"/>
        <v>1</v>
      </c>
    </row>
    <row r="2715">
      <c r="A2715" s="207" t="s">
        <v>5068</v>
      </c>
      <c r="B2715" s="207" t="s">
        <v>170</v>
      </c>
      <c r="C2715" s="207" t="s">
        <v>5069</v>
      </c>
      <c r="D2715" s="207" t="s">
        <v>1068</v>
      </c>
      <c r="E2715" s="207">
        <f t="shared" si="1"/>
        <v>0</v>
      </c>
    </row>
    <row r="2716">
      <c r="A2716" s="207" t="s">
        <v>5070</v>
      </c>
      <c r="B2716" s="207" t="s">
        <v>170</v>
      </c>
      <c r="C2716" s="207" t="s">
        <v>5071</v>
      </c>
      <c r="D2716" s="207" t="s">
        <v>309</v>
      </c>
      <c r="E2716" s="207">
        <f t="shared" si="1"/>
        <v>1</v>
      </c>
    </row>
    <row r="2717">
      <c r="A2717" s="207" t="s">
        <v>5072</v>
      </c>
      <c r="B2717" s="207" t="s">
        <v>170</v>
      </c>
      <c r="C2717" s="207" t="s">
        <v>5073</v>
      </c>
      <c r="D2717" s="207" t="s">
        <v>5074</v>
      </c>
      <c r="E2717" s="207">
        <f t="shared" si="1"/>
        <v>0</v>
      </c>
    </row>
    <row r="2718">
      <c r="A2718" s="207" t="s">
        <v>5075</v>
      </c>
      <c r="B2718" s="207" t="s">
        <v>170</v>
      </c>
      <c r="C2718" s="207" t="s">
        <v>5076</v>
      </c>
      <c r="D2718" s="207" t="s">
        <v>309</v>
      </c>
      <c r="E2718" s="207">
        <f t="shared" si="1"/>
        <v>1</v>
      </c>
    </row>
    <row r="2719">
      <c r="A2719" s="207" t="s">
        <v>5077</v>
      </c>
      <c r="B2719" s="207" t="s">
        <v>170</v>
      </c>
      <c r="C2719" s="207" t="s">
        <v>5078</v>
      </c>
      <c r="D2719" s="207" t="s">
        <v>2442</v>
      </c>
      <c r="E2719" s="207">
        <f t="shared" si="1"/>
        <v>0</v>
      </c>
    </row>
    <row r="2720">
      <c r="A2720" s="207" t="s">
        <v>5079</v>
      </c>
      <c r="B2720" s="207" t="s">
        <v>170</v>
      </c>
      <c r="C2720" s="207" t="s">
        <v>5080</v>
      </c>
      <c r="D2720" s="207" t="s">
        <v>309</v>
      </c>
      <c r="E2720" s="207">
        <f t="shared" si="1"/>
        <v>1</v>
      </c>
    </row>
    <row r="2721">
      <c r="A2721" s="207" t="s">
        <v>5081</v>
      </c>
      <c r="B2721" s="207" t="s">
        <v>170</v>
      </c>
      <c r="C2721" s="207" t="s">
        <v>4617</v>
      </c>
      <c r="D2721" s="207" t="s">
        <v>309</v>
      </c>
      <c r="E2721" s="207">
        <f t="shared" si="1"/>
        <v>1</v>
      </c>
    </row>
    <row r="2722">
      <c r="A2722" s="207" t="s">
        <v>5082</v>
      </c>
      <c r="B2722" s="207" t="s">
        <v>170</v>
      </c>
      <c r="C2722" s="207" t="s">
        <v>2427</v>
      </c>
      <c r="D2722" s="207" t="s">
        <v>309</v>
      </c>
      <c r="E2722" s="207">
        <f t="shared" si="1"/>
        <v>1</v>
      </c>
    </row>
    <row r="2723">
      <c r="A2723" s="207" t="s">
        <v>5083</v>
      </c>
      <c r="B2723" s="207" t="s">
        <v>170</v>
      </c>
      <c r="C2723" s="207" t="s">
        <v>5084</v>
      </c>
      <c r="D2723" s="207" t="s">
        <v>929</v>
      </c>
      <c r="E2723" s="207">
        <f t="shared" si="1"/>
        <v>0</v>
      </c>
    </row>
    <row r="2724">
      <c r="A2724" s="207" t="s">
        <v>5085</v>
      </c>
      <c r="B2724" s="207" t="s">
        <v>170</v>
      </c>
      <c r="C2724" s="207" t="s">
        <v>5086</v>
      </c>
      <c r="D2724" s="207" t="s">
        <v>309</v>
      </c>
      <c r="E2724" s="207">
        <f t="shared" si="1"/>
        <v>1</v>
      </c>
    </row>
    <row r="2725">
      <c r="A2725" s="207" t="s">
        <v>5087</v>
      </c>
      <c r="B2725" s="207" t="s">
        <v>170</v>
      </c>
      <c r="C2725" s="207" t="s">
        <v>5088</v>
      </c>
      <c r="D2725" s="207" t="s">
        <v>3721</v>
      </c>
      <c r="E2725" s="207">
        <f t="shared" si="1"/>
        <v>0</v>
      </c>
    </row>
    <row r="2726">
      <c r="A2726" s="207" t="s">
        <v>5089</v>
      </c>
      <c r="B2726" s="207" t="s">
        <v>170</v>
      </c>
      <c r="C2726" s="207" t="s">
        <v>5090</v>
      </c>
      <c r="D2726" s="207" t="s">
        <v>309</v>
      </c>
      <c r="E2726" s="207">
        <f t="shared" si="1"/>
        <v>1</v>
      </c>
    </row>
    <row r="2727">
      <c r="A2727" s="207" t="s">
        <v>5091</v>
      </c>
      <c r="B2727" s="207" t="s">
        <v>170</v>
      </c>
      <c r="C2727" s="207" t="s">
        <v>5092</v>
      </c>
      <c r="D2727" s="207" t="s">
        <v>309</v>
      </c>
      <c r="E2727" s="207">
        <f t="shared" si="1"/>
        <v>1</v>
      </c>
    </row>
    <row r="2728">
      <c r="A2728" s="207" t="s">
        <v>5093</v>
      </c>
      <c r="B2728" s="207" t="s">
        <v>170</v>
      </c>
      <c r="C2728" s="207" t="s">
        <v>5094</v>
      </c>
      <c r="D2728" s="207" t="s">
        <v>309</v>
      </c>
      <c r="E2728" s="207">
        <f t="shared" si="1"/>
        <v>1</v>
      </c>
    </row>
    <row r="2729">
      <c r="A2729" s="207" t="s">
        <v>5095</v>
      </c>
      <c r="B2729" s="207" t="s">
        <v>170</v>
      </c>
      <c r="C2729" s="207" t="s">
        <v>5096</v>
      </c>
      <c r="D2729" s="207" t="s">
        <v>309</v>
      </c>
      <c r="E2729" s="207">
        <f t="shared" si="1"/>
        <v>1</v>
      </c>
    </row>
    <row r="2730">
      <c r="A2730" s="207" t="s">
        <v>5097</v>
      </c>
      <c r="B2730" s="207" t="s">
        <v>170</v>
      </c>
      <c r="C2730" s="207" t="s">
        <v>5098</v>
      </c>
      <c r="D2730" s="207" t="s">
        <v>309</v>
      </c>
      <c r="E2730" s="207">
        <f t="shared" si="1"/>
        <v>1</v>
      </c>
    </row>
    <row r="2731">
      <c r="A2731" s="207" t="s">
        <v>5099</v>
      </c>
      <c r="B2731" s="207" t="s">
        <v>170</v>
      </c>
      <c r="C2731" s="207" t="s">
        <v>5100</v>
      </c>
      <c r="D2731" s="207" t="s">
        <v>309</v>
      </c>
      <c r="E2731" s="207">
        <f t="shared" si="1"/>
        <v>1</v>
      </c>
    </row>
    <row r="2732">
      <c r="A2732" s="207" t="s">
        <v>5101</v>
      </c>
      <c r="B2732" s="207" t="s">
        <v>170</v>
      </c>
      <c r="C2732" s="207" t="s">
        <v>5102</v>
      </c>
      <c r="D2732" s="207" t="s">
        <v>309</v>
      </c>
      <c r="E2732" s="207">
        <f t="shared" si="1"/>
        <v>1</v>
      </c>
    </row>
    <row r="2733">
      <c r="A2733" s="207" t="s">
        <v>5103</v>
      </c>
      <c r="B2733" s="207" t="s">
        <v>170</v>
      </c>
      <c r="C2733" s="207" t="s">
        <v>5104</v>
      </c>
      <c r="D2733" s="207" t="s">
        <v>309</v>
      </c>
      <c r="E2733" s="207">
        <f t="shared" si="1"/>
        <v>1</v>
      </c>
    </row>
    <row r="2734">
      <c r="A2734" s="207" t="s">
        <v>5105</v>
      </c>
      <c r="B2734" s="207" t="s">
        <v>170</v>
      </c>
      <c r="C2734" s="207" t="s">
        <v>447</v>
      </c>
      <c r="D2734" s="207" t="s">
        <v>765</v>
      </c>
      <c r="E2734" s="207">
        <f t="shared" si="1"/>
        <v>0</v>
      </c>
    </row>
    <row r="2735">
      <c r="A2735" s="207" t="s">
        <v>5106</v>
      </c>
      <c r="B2735" s="207" t="s">
        <v>170</v>
      </c>
      <c r="C2735" s="207" t="s">
        <v>2237</v>
      </c>
      <c r="D2735" s="207" t="s">
        <v>309</v>
      </c>
      <c r="E2735" s="207">
        <f t="shared" si="1"/>
        <v>1</v>
      </c>
    </row>
    <row r="2736">
      <c r="A2736" s="207" t="s">
        <v>5107</v>
      </c>
      <c r="B2736" s="207" t="s">
        <v>170</v>
      </c>
      <c r="C2736" s="207" t="s">
        <v>2239</v>
      </c>
      <c r="D2736" s="207" t="s">
        <v>1743</v>
      </c>
      <c r="E2736" s="207">
        <f t="shared" si="1"/>
        <v>0</v>
      </c>
    </row>
    <row r="2737">
      <c r="A2737" s="207" t="s">
        <v>5108</v>
      </c>
      <c r="B2737" s="207" t="s">
        <v>170</v>
      </c>
      <c r="C2737" s="207" t="s">
        <v>5109</v>
      </c>
      <c r="D2737" s="207" t="s">
        <v>309</v>
      </c>
      <c r="E2737" s="207">
        <f t="shared" si="1"/>
        <v>1</v>
      </c>
    </row>
    <row r="2738">
      <c r="A2738" s="207" t="s">
        <v>5110</v>
      </c>
      <c r="B2738" s="207" t="s">
        <v>170</v>
      </c>
      <c r="C2738" s="207" t="s">
        <v>5111</v>
      </c>
      <c r="D2738" s="207" t="s">
        <v>309</v>
      </c>
      <c r="E2738" s="207">
        <f t="shared" si="1"/>
        <v>1</v>
      </c>
    </row>
    <row r="2739">
      <c r="A2739" s="207" t="s">
        <v>5112</v>
      </c>
      <c r="B2739" s="207" t="s">
        <v>170</v>
      </c>
      <c r="C2739" s="207" t="s">
        <v>1444</v>
      </c>
      <c r="D2739" s="207" t="s">
        <v>309</v>
      </c>
      <c r="E2739" s="207">
        <f t="shared" si="1"/>
        <v>1</v>
      </c>
    </row>
    <row r="2740">
      <c r="A2740" s="207" t="s">
        <v>5113</v>
      </c>
      <c r="B2740" s="207" t="s">
        <v>170</v>
      </c>
      <c r="C2740" s="207" t="s">
        <v>5114</v>
      </c>
      <c r="D2740" s="207" t="s">
        <v>309</v>
      </c>
      <c r="E2740" s="207">
        <f t="shared" si="1"/>
        <v>1</v>
      </c>
    </row>
    <row r="2741">
      <c r="A2741" s="207" t="s">
        <v>5115</v>
      </c>
      <c r="B2741" s="207" t="s">
        <v>170</v>
      </c>
      <c r="C2741" s="207" t="s">
        <v>5116</v>
      </c>
      <c r="D2741" s="207" t="s">
        <v>309</v>
      </c>
      <c r="E2741" s="207">
        <f t="shared" si="1"/>
        <v>1</v>
      </c>
    </row>
    <row r="2742">
      <c r="A2742" s="207" t="s">
        <v>5117</v>
      </c>
      <c r="B2742" s="207" t="s">
        <v>170</v>
      </c>
      <c r="C2742" s="207" t="s">
        <v>5118</v>
      </c>
      <c r="D2742" s="207" t="s">
        <v>309</v>
      </c>
      <c r="E2742" s="207">
        <f t="shared" si="1"/>
        <v>1</v>
      </c>
    </row>
    <row r="2743">
      <c r="A2743" s="207" t="s">
        <v>5119</v>
      </c>
      <c r="B2743" s="207" t="s">
        <v>170</v>
      </c>
      <c r="C2743" s="207" t="s">
        <v>5120</v>
      </c>
      <c r="D2743" s="207" t="s">
        <v>309</v>
      </c>
      <c r="E2743" s="207">
        <f t="shared" si="1"/>
        <v>1</v>
      </c>
    </row>
    <row r="2744">
      <c r="A2744" s="207" t="s">
        <v>5121</v>
      </c>
      <c r="B2744" s="207" t="s">
        <v>170</v>
      </c>
      <c r="C2744" s="207" t="s">
        <v>5122</v>
      </c>
      <c r="D2744" s="207" t="s">
        <v>966</v>
      </c>
      <c r="E2744" s="207">
        <f t="shared" si="1"/>
        <v>0</v>
      </c>
    </row>
    <row r="2745">
      <c r="A2745" s="207" t="s">
        <v>5123</v>
      </c>
      <c r="B2745" s="207" t="s">
        <v>170</v>
      </c>
      <c r="C2745" s="207" t="s">
        <v>1187</v>
      </c>
      <c r="D2745" s="207" t="s">
        <v>966</v>
      </c>
      <c r="E2745" s="207">
        <f t="shared" si="1"/>
        <v>0</v>
      </c>
    </row>
    <row r="2746">
      <c r="A2746" s="207" t="s">
        <v>5124</v>
      </c>
      <c r="B2746" s="207" t="s">
        <v>170</v>
      </c>
      <c r="C2746" s="207" t="s">
        <v>1459</v>
      </c>
      <c r="D2746" s="207" t="s">
        <v>309</v>
      </c>
      <c r="E2746" s="207">
        <f t="shared" si="1"/>
        <v>1</v>
      </c>
    </row>
    <row r="2747">
      <c r="A2747" s="207" t="s">
        <v>5125</v>
      </c>
      <c r="B2747" s="207" t="s">
        <v>170</v>
      </c>
      <c r="C2747" s="207" t="s">
        <v>5126</v>
      </c>
      <c r="D2747" s="207" t="s">
        <v>755</v>
      </c>
      <c r="E2747" s="207">
        <f t="shared" si="1"/>
        <v>0</v>
      </c>
    </row>
    <row r="2748">
      <c r="A2748" s="207" t="s">
        <v>5127</v>
      </c>
      <c r="B2748" s="207" t="s">
        <v>170</v>
      </c>
      <c r="C2748" s="207" t="s">
        <v>5128</v>
      </c>
      <c r="D2748" s="207" t="s">
        <v>309</v>
      </c>
      <c r="E2748" s="207">
        <f t="shared" si="1"/>
        <v>1</v>
      </c>
    </row>
    <row r="2749">
      <c r="A2749" s="207" t="s">
        <v>5129</v>
      </c>
      <c r="B2749" s="207" t="s">
        <v>170</v>
      </c>
      <c r="C2749" s="207" t="s">
        <v>5130</v>
      </c>
      <c r="D2749" s="207" t="s">
        <v>2740</v>
      </c>
      <c r="E2749" s="207">
        <f t="shared" si="1"/>
        <v>0</v>
      </c>
    </row>
    <row r="2750">
      <c r="A2750" s="207" t="s">
        <v>5131</v>
      </c>
      <c r="B2750" s="207" t="s">
        <v>170</v>
      </c>
      <c r="C2750" s="207" t="s">
        <v>5132</v>
      </c>
      <c r="D2750" s="207" t="s">
        <v>462</v>
      </c>
      <c r="E2750" s="207">
        <f t="shared" si="1"/>
        <v>0</v>
      </c>
    </row>
    <row r="2751">
      <c r="A2751" s="207" t="s">
        <v>5133</v>
      </c>
      <c r="B2751" s="207" t="s">
        <v>170</v>
      </c>
      <c r="C2751" s="207" t="s">
        <v>5134</v>
      </c>
      <c r="D2751" s="207" t="s">
        <v>2686</v>
      </c>
      <c r="E2751" s="207">
        <f t="shared" si="1"/>
        <v>0</v>
      </c>
    </row>
    <row r="2752">
      <c r="A2752" s="207" t="s">
        <v>5135</v>
      </c>
      <c r="B2752" s="207" t="s">
        <v>170</v>
      </c>
      <c r="C2752" s="207" t="s">
        <v>868</v>
      </c>
      <c r="D2752" s="207" t="s">
        <v>309</v>
      </c>
      <c r="E2752" s="207">
        <f t="shared" si="1"/>
        <v>1</v>
      </c>
    </row>
    <row r="2753">
      <c r="A2753" s="207" t="s">
        <v>5136</v>
      </c>
      <c r="B2753" s="207" t="s">
        <v>170</v>
      </c>
      <c r="C2753" s="207" t="s">
        <v>5137</v>
      </c>
      <c r="D2753" s="207" t="s">
        <v>309</v>
      </c>
      <c r="E2753" s="207">
        <f t="shared" si="1"/>
        <v>1</v>
      </c>
    </row>
    <row r="2754">
      <c r="A2754" s="207" t="s">
        <v>5138</v>
      </c>
      <c r="B2754" s="207" t="s">
        <v>170</v>
      </c>
      <c r="C2754" s="207" t="s">
        <v>5139</v>
      </c>
      <c r="D2754" s="207" t="s">
        <v>309</v>
      </c>
      <c r="E2754" s="207">
        <f t="shared" si="1"/>
        <v>1</v>
      </c>
    </row>
    <row r="2755">
      <c r="A2755" s="207" t="s">
        <v>5140</v>
      </c>
      <c r="B2755" s="207" t="s">
        <v>170</v>
      </c>
      <c r="C2755" s="207" t="s">
        <v>5141</v>
      </c>
      <c r="D2755" s="207" t="s">
        <v>309</v>
      </c>
      <c r="E2755" s="207">
        <f t="shared" si="1"/>
        <v>1</v>
      </c>
    </row>
    <row r="2756">
      <c r="A2756" s="207" t="s">
        <v>5142</v>
      </c>
      <c r="B2756" s="207" t="s">
        <v>170</v>
      </c>
      <c r="C2756" s="207" t="s">
        <v>5143</v>
      </c>
      <c r="D2756" s="207" t="s">
        <v>1308</v>
      </c>
      <c r="E2756" s="207">
        <f t="shared" si="1"/>
        <v>0</v>
      </c>
    </row>
    <row r="2757">
      <c r="A2757" s="207" t="s">
        <v>5144</v>
      </c>
      <c r="B2757" s="207" t="s">
        <v>170</v>
      </c>
      <c r="C2757" s="207" t="s">
        <v>5145</v>
      </c>
      <c r="D2757" s="207" t="s">
        <v>1337</v>
      </c>
      <c r="E2757" s="207">
        <f t="shared" si="1"/>
        <v>0</v>
      </c>
    </row>
    <row r="2758">
      <c r="A2758" s="207" t="s">
        <v>5146</v>
      </c>
      <c r="B2758" s="207" t="s">
        <v>170</v>
      </c>
      <c r="C2758" s="207" t="s">
        <v>5147</v>
      </c>
      <c r="D2758" s="207" t="s">
        <v>309</v>
      </c>
      <c r="E2758" s="207">
        <f t="shared" si="1"/>
        <v>1</v>
      </c>
    </row>
    <row r="2759">
      <c r="A2759" s="207" t="s">
        <v>5148</v>
      </c>
      <c r="B2759" s="207" t="s">
        <v>170</v>
      </c>
      <c r="C2759" s="207" t="s">
        <v>5149</v>
      </c>
      <c r="D2759" s="207" t="s">
        <v>448</v>
      </c>
      <c r="E2759" s="207">
        <f t="shared" si="1"/>
        <v>0</v>
      </c>
    </row>
    <row r="2760">
      <c r="A2760" s="207" t="s">
        <v>5150</v>
      </c>
      <c r="B2760" s="207" t="s">
        <v>170</v>
      </c>
      <c r="C2760" s="207" t="s">
        <v>461</v>
      </c>
      <c r="D2760" s="207" t="s">
        <v>1094</v>
      </c>
      <c r="E2760" s="207">
        <f t="shared" si="1"/>
        <v>0</v>
      </c>
    </row>
    <row r="2761">
      <c r="A2761" s="207" t="s">
        <v>5151</v>
      </c>
      <c r="B2761" s="207" t="s">
        <v>170</v>
      </c>
      <c r="C2761" s="207" t="s">
        <v>5152</v>
      </c>
      <c r="D2761" s="207" t="s">
        <v>309</v>
      </c>
      <c r="E2761" s="207">
        <f t="shared" si="1"/>
        <v>1</v>
      </c>
    </row>
    <row r="2762">
      <c r="A2762" s="207" t="s">
        <v>5153</v>
      </c>
      <c r="B2762" s="207" t="s">
        <v>170</v>
      </c>
      <c r="C2762" s="207" t="s">
        <v>4033</v>
      </c>
      <c r="D2762" s="207" t="s">
        <v>309</v>
      </c>
      <c r="E2762" s="207">
        <f t="shared" si="1"/>
        <v>1</v>
      </c>
    </row>
    <row r="2763">
      <c r="A2763" s="207" t="s">
        <v>5154</v>
      </c>
      <c r="B2763" s="207" t="s">
        <v>170</v>
      </c>
      <c r="C2763" s="207" t="s">
        <v>464</v>
      </c>
      <c r="D2763" s="207" t="s">
        <v>5155</v>
      </c>
      <c r="E2763" s="207">
        <f t="shared" si="1"/>
        <v>0</v>
      </c>
    </row>
    <row r="2764">
      <c r="A2764" s="207" t="s">
        <v>5156</v>
      </c>
      <c r="B2764" s="207" t="s">
        <v>170</v>
      </c>
      <c r="C2764" s="207" t="s">
        <v>5157</v>
      </c>
      <c r="D2764" s="207" t="s">
        <v>3348</v>
      </c>
      <c r="E2764" s="207">
        <f t="shared" si="1"/>
        <v>0</v>
      </c>
    </row>
    <row r="2765">
      <c r="A2765" s="207" t="s">
        <v>5158</v>
      </c>
      <c r="B2765" s="207" t="s">
        <v>170</v>
      </c>
      <c r="C2765" s="207" t="s">
        <v>5159</v>
      </c>
      <c r="D2765" s="207" t="s">
        <v>355</v>
      </c>
      <c r="E2765" s="207">
        <f t="shared" si="1"/>
        <v>0</v>
      </c>
    </row>
    <row r="2766">
      <c r="A2766" s="207" t="s">
        <v>5160</v>
      </c>
      <c r="B2766" s="207" t="s">
        <v>170</v>
      </c>
      <c r="C2766" s="207" t="s">
        <v>1498</v>
      </c>
      <c r="D2766" s="207" t="s">
        <v>309</v>
      </c>
      <c r="E2766" s="207">
        <f t="shared" si="1"/>
        <v>1</v>
      </c>
    </row>
    <row r="2767">
      <c r="A2767" s="207" t="s">
        <v>5161</v>
      </c>
      <c r="B2767" s="207" t="s">
        <v>170</v>
      </c>
      <c r="C2767" s="207" t="s">
        <v>2257</v>
      </c>
      <c r="D2767" s="207" t="s">
        <v>3946</v>
      </c>
      <c r="E2767" s="207">
        <f t="shared" si="1"/>
        <v>0</v>
      </c>
    </row>
    <row r="2768">
      <c r="A2768" s="207" t="s">
        <v>5162</v>
      </c>
      <c r="B2768" s="207" t="s">
        <v>170</v>
      </c>
      <c r="C2768" s="207" t="s">
        <v>5163</v>
      </c>
      <c r="D2768" s="207" t="s">
        <v>309</v>
      </c>
      <c r="E2768" s="207">
        <f t="shared" si="1"/>
        <v>1</v>
      </c>
    </row>
    <row r="2769">
      <c r="A2769" s="207" t="s">
        <v>5164</v>
      </c>
      <c r="B2769" s="207" t="s">
        <v>170</v>
      </c>
      <c r="C2769" s="207" t="s">
        <v>5165</v>
      </c>
      <c r="D2769" s="207" t="s">
        <v>309</v>
      </c>
      <c r="E2769" s="207">
        <f t="shared" si="1"/>
        <v>1</v>
      </c>
    </row>
    <row r="2770">
      <c r="A2770" s="207" t="s">
        <v>5166</v>
      </c>
      <c r="B2770" s="207" t="s">
        <v>170</v>
      </c>
      <c r="C2770" s="207" t="s">
        <v>1778</v>
      </c>
      <c r="D2770" s="207" t="s">
        <v>1000</v>
      </c>
      <c r="E2770" s="207">
        <f t="shared" si="1"/>
        <v>0</v>
      </c>
    </row>
    <row r="2771">
      <c r="A2771" s="207" t="s">
        <v>5167</v>
      </c>
      <c r="B2771" s="207" t="s">
        <v>170</v>
      </c>
      <c r="C2771" s="207" t="s">
        <v>2259</v>
      </c>
      <c r="D2771" s="207" t="s">
        <v>309</v>
      </c>
      <c r="E2771" s="207">
        <f t="shared" si="1"/>
        <v>1</v>
      </c>
    </row>
    <row r="2772">
      <c r="A2772" s="207" t="s">
        <v>5168</v>
      </c>
      <c r="B2772" s="207" t="s">
        <v>170</v>
      </c>
      <c r="C2772" s="207" t="s">
        <v>5169</v>
      </c>
      <c r="D2772" s="207" t="s">
        <v>309</v>
      </c>
      <c r="E2772" s="207">
        <f t="shared" si="1"/>
        <v>1</v>
      </c>
    </row>
    <row r="2773">
      <c r="A2773" s="207" t="s">
        <v>5170</v>
      </c>
      <c r="B2773" s="207" t="s">
        <v>170</v>
      </c>
      <c r="C2773" s="207" t="s">
        <v>5171</v>
      </c>
      <c r="D2773" s="207" t="s">
        <v>478</v>
      </c>
      <c r="E2773" s="207">
        <f t="shared" si="1"/>
        <v>0</v>
      </c>
    </row>
    <row r="2774">
      <c r="A2774" s="207" t="s">
        <v>5172</v>
      </c>
      <c r="B2774" s="207" t="s">
        <v>170</v>
      </c>
      <c r="C2774" s="207" t="s">
        <v>4162</v>
      </c>
      <c r="D2774" s="207" t="s">
        <v>309</v>
      </c>
      <c r="E2774" s="207">
        <f t="shared" si="1"/>
        <v>1</v>
      </c>
    </row>
    <row r="2775">
      <c r="A2775" s="207" t="s">
        <v>5173</v>
      </c>
      <c r="B2775" s="207" t="s">
        <v>170</v>
      </c>
      <c r="C2775" s="207" t="s">
        <v>5174</v>
      </c>
      <c r="D2775" s="207" t="s">
        <v>544</v>
      </c>
      <c r="E2775" s="207">
        <f t="shared" si="1"/>
        <v>0</v>
      </c>
    </row>
    <row r="2776">
      <c r="A2776" s="207" t="s">
        <v>5175</v>
      </c>
      <c r="B2776" s="207" t="s">
        <v>170</v>
      </c>
      <c r="C2776" s="207" t="s">
        <v>5176</v>
      </c>
      <c r="D2776" s="207" t="s">
        <v>309</v>
      </c>
      <c r="E2776" s="207">
        <f t="shared" si="1"/>
        <v>1</v>
      </c>
    </row>
    <row r="2777">
      <c r="A2777" s="207" t="s">
        <v>5177</v>
      </c>
      <c r="B2777" s="207" t="s">
        <v>170</v>
      </c>
      <c r="C2777" s="207" t="s">
        <v>5178</v>
      </c>
      <c r="D2777" s="207" t="s">
        <v>309</v>
      </c>
      <c r="E2777" s="207">
        <f t="shared" si="1"/>
        <v>1</v>
      </c>
    </row>
    <row r="2778">
      <c r="A2778" s="207" t="s">
        <v>5179</v>
      </c>
      <c r="B2778" s="207" t="s">
        <v>170</v>
      </c>
      <c r="C2778" s="207" t="s">
        <v>5180</v>
      </c>
      <c r="D2778" s="207" t="s">
        <v>309</v>
      </c>
      <c r="E2778" s="207">
        <f t="shared" si="1"/>
        <v>1</v>
      </c>
    </row>
    <row r="2779">
      <c r="A2779" s="207" t="s">
        <v>5181</v>
      </c>
      <c r="B2779" s="207" t="s">
        <v>172</v>
      </c>
      <c r="C2779" s="207" t="s">
        <v>4171</v>
      </c>
      <c r="D2779" s="207" t="s">
        <v>309</v>
      </c>
      <c r="E2779" s="207">
        <f t="shared" si="1"/>
        <v>1</v>
      </c>
    </row>
    <row r="2780">
      <c r="A2780" s="207" t="s">
        <v>5182</v>
      </c>
      <c r="B2780" s="207" t="s">
        <v>172</v>
      </c>
      <c r="C2780" s="207" t="s">
        <v>5183</v>
      </c>
      <c r="D2780" s="207" t="s">
        <v>1060</v>
      </c>
      <c r="E2780" s="207">
        <f t="shared" si="1"/>
        <v>0</v>
      </c>
    </row>
    <row r="2781">
      <c r="A2781" s="207" t="s">
        <v>5184</v>
      </c>
      <c r="B2781" s="207" t="s">
        <v>172</v>
      </c>
      <c r="C2781" s="207" t="s">
        <v>5185</v>
      </c>
      <c r="D2781" s="207" t="s">
        <v>1032</v>
      </c>
      <c r="E2781" s="207">
        <f t="shared" si="1"/>
        <v>0</v>
      </c>
    </row>
    <row r="2782">
      <c r="A2782" s="207" t="s">
        <v>5186</v>
      </c>
      <c r="B2782" s="207" t="s">
        <v>172</v>
      </c>
      <c r="C2782" s="207" t="s">
        <v>3309</v>
      </c>
      <c r="D2782" s="207" t="s">
        <v>448</v>
      </c>
      <c r="E2782" s="207">
        <f t="shared" si="1"/>
        <v>0</v>
      </c>
    </row>
    <row r="2783">
      <c r="A2783" s="207" t="s">
        <v>5187</v>
      </c>
      <c r="B2783" s="207" t="s">
        <v>172</v>
      </c>
      <c r="C2783" s="207" t="s">
        <v>5188</v>
      </c>
      <c r="D2783" s="207" t="s">
        <v>309</v>
      </c>
      <c r="E2783" s="207">
        <f t="shared" si="1"/>
        <v>1</v>
      </c>
    </row>
    <row r="2784">
      <c r="A2784" s="207" t="s">
        <v>5189</v>
      </c>
      <c r="B2784" s="207" t="s">
        <v>172</v>
      </c>
      <c r="C2784" s="207" t="s">
        <v>1971</v>
      </c>
      <c r="D2784" s="207" t="s">
        <v>824</v>
      </c>
      <c r="E2784" s="207">
        <f t="shared" si="1"/>
        <v>0</v>
      </c>
    </row>
    <row r="2785">
      <c r="A2785" s="207" t="s">
        <v>5190</v>
      </c>
      <c r="B2785" s="207" t="s">
        <v>172</v>
      </c>
      <c r="C2785" s="207" t="s">
        <v>5191</v>
      </c>
      <c r="D2785" s="207" t="s">
        <v>3465</v>
      </c>
      <c r="E2785" s="207">
        <f t="shared" si="1"/>
        <v>0</v>
      </c>
    </row>
    <row r="2786">
      <c r="A2786" s="207" t="s">
        <v>5192</v>
      </c>
      <c r="B2786" s="207" t="s">
        <v>172</v>
      </c>
      <c r="C2786" s="207" t="s">
        <v>5193</v>
      </c>
      <c r="D2786" s="207" t="s">
        <v>309</v>
      </c>
      <c r="E2786" s="207">
        <f t="shared" si="1"/>
        <v>1</v>
      </c>
    </row>
    <row r="2787">
      <c r="A2787" s="207" t="s">
        <v>5194</v>
      </c>
      <c r="B2787" s="207" t="s">
        <v>172</v>
      </c>
      <c r="C2787" s="207" t="s">
        <v>937</v>
      </c>
      <c r="D2787" s="207" t="s">
        <v>309</v>
      </c>
      <c r="E2787" s="207">
        <f t="shared" si="1"/>
        <v>1</v>
      </c>
    </row>
    <row r="2788">
      <c r="A2788" s="207" t="s">
        <v>5195</v>
      </c>
      <c r="B2788" s="207" t="s">
        <v>172</v>
      </c>
      <c r="C2788" s="207" t="s">
        <v>942</v>
      </c>
      <c r="D2788" s="207" t="s">
        <v>309</v>
      </c>
      <c r="E2788" s="207">
        <f t="shared" si="1"/>
        <v>1</v>
      </c>
    </row>
    <row r="2789">
      <c r="A2789" s="207" t="s">
        <v>5196</v>
      </c>
      <c r="B2789" s="207" t="s">
        <v>172</v>
      </c>
      <c r="C2789" s="207" t="s">
        <v>2764</v>
      </c>
      <c r="D2789" s="207" t="s">
        <v>3207</v>
      </c>
      <c r="E2789" s="207">
        <f t="shared" si="1"/>
        <v>0</v>
      </c>
    </row>
    <row r="2790">
      <c r="A2790" s="207" t="s">
        <v>5197</v>
      </c>
      <c r="B2790" s="207" t="s">
        <v>172</v>
      </c>
      <c r="C2790" s="207" t="s">
        <v>5198</v>
      </c>
      <c r="D2790" s="207" t="s">
        <v>309</v>
      </c>
      <c r="E2790" s="207">
        <f t="shared" si="1"/>
        <v>1</v>
      </c>
    </row>
    <row r="2791">
      <c r="A2791" s="207" t="s">
        <v>5199</v>
      </c>
      <c r="B2791" s="207" t="s">
        <v>172</v>
      </c>
      <c r="C2791" s="207" t="s">
        <v>1683</v>
      </c>
      <c r="D2791" s="207" t="s">
        <v>309</v>
      </c>
      <c r="E2791" s="207">
        <f t="shared" si="1"/>
        <v>1</v>
      </c>
    </row>
    <row r="2792">
      <c r="A2792" s="207" t="s">
        <v>5200</v>
      </c>
      <c r="B2792" s="207" t="s">
        <v>172</v>
      </c>
      <c r="C2792" s="207" t="s">
        <v>5201</v>
      </c>
      <c r="D2792" s="207" t="s">
        <v>309</v>
      </c>
      <c r="E2792" s="207">
        <f t="shared" si="1"/>
        <v>1</v>
      </c>
    </row>
    <row r="2793">
      <c r="A2793" s="207" t="s">
        <v>5202</v>
      </c>
      <c r="B2793" s="207" t="s">
        <v>172</v>
      </c>
      <c r="C2793" s="207" t="s">
        <v>431</v>
      </c>
      <c r="D2793" s="207" t="s">
        <v>309</v>
      </c>
      <c r="E2793" s="207">
        <f t="shared" si="1"/>
        <v>1</v>
      </c>
    </row>
    <row r="2794">
      <c r="A2794" s="207" t="s">
        <v>5203</v>
      </c>
      <c r="B2794" s="207" t="s">
        <v>172</v>
      </c>
      <c r="C2794" s="207" t="s">
        <v>5204</v>
      </c>
      <c r="D2794" s="207" t="s">
        <v>309</v>
      </c>
      <c r="E2794" s="207">
        <f t="shared" si="1"/>
        <v>1</v>
      </c>
    </row>
    <row r="2795">
      <c r="A2795" s="207" t="s">
        <v>5205</v>
      </c>
      <c r="B2795" s="207" t="s">
        <v>172</v>
      </c>
      <c r="C2795" s="207" t="s">
        <v>5206</v>
      </c>
      <c r="D2795" s="207" t="s">
        <v>309</v>
      </c>
      <c r="E2795" s="207">
        <f t="shared" si="1"/>
        <v>1</v>
      </c>
    </row>
    <row r="2796">
      <c r="A2796" s="207" t="s">
        <v>5207</v>
      </c>
      <c r="B2796" s="207" t="s">
        <v>172</v>
      </c>
      <c r="C2796" s="207" t="s">
        <v>5208</v>
      </c>
      <c r="D2796" s="207" t="s">
        <v>2280</v>
      </c>
      <c r="E2796" s="207">
        <f t="shared" si="1"/>
        <v>0</v>
      </c>
    </row>
    <row r="2797">
      <c r="A2797" s="207" t="s">
        <v>5209</v>
      </c>
      <c r="B2797" s="207" t="s">
        <v>172</v>
      </c>
      <c r="C2797" s="207" t="s">
        <v>1007</v>
      </c>
      <c r="D2797" s="207" t="s">
        <v>309</v>
      </c>
      <c r="E2797" s="207">
        <f t="shared" si="1"/>
        <v>1</v>
      </c>
    </row>
    <row r="2798">
      <c r="A2798" s="207" t="s">
        <v>5210</v>
      </c>
      <c r="B2798" s="207" t="s">
        <v>172</v>
      </c>
      <c r="C2798" s="207" t="s">
        <v>5211</v>
      </c>
      <c r="D2798" s="207" t="s">
        <v>309</v>
      </c>
      <c r="E2798" s="207">
        <f t="shared" si="1"/>
        <v>1</v>
      </c>
    </row>
    <row r="2799">
      <c r="A2799" s="207" t="s">
        <v>5212</v>
      </c>
      <c r="B2799" s="207" t="s">
        <v>172</v>
      </c>
      <c r="C2799" s="207" t="s">
        <v>716</v>
      </c>
      <c r="D2799" s="207" t="s">
        <v>309</v>
      </c>
      <c r="E2799" s="207">
        <f t="shared" si="1"/>
        <v>1</v>
      </c>
    </row>
    <row r="2800">
      <c r="A2800" s="207" t="s">
        <v>5213</v>
      </c>
      <c r="B2800" s="207" t="s">
        <v>172</v>
      </c>
      <c r="C2800" s="207" t="s">
        <v>1013</v>
      </c>
      <c r="D2800" s="207" t="s">
        <v>5214</v>
      </c>
      <c r="E2800" s="207">
        <f t="shared" si="1"/>
        <v>0</v>
      </c>
    </row>
    <row r="2801">
      <c r="A2801" s="207" t="s">
        <v>5215</v>
      </c>
      <c r="B2801" s="207" t="s">
        <v>172</v>
      </c>
      <c r="C2801" s="207" t="s">
        <v>5216</v>
      </c>
      <c r="D2801" s="207" t="s">
        <v>549</v>
      </c>
      <c r="E2801" s="207">
        <f t="shared" si="1"/>
        <v>0</v>
      </c>
    </row>
    <row r="2802">
      <c r="A2802" s="207" t="s">
        <v>5217</v>
      </c>
      <c r="B2802" s="207" t="s">
        <v>172</v>
      </c>
      <c r="C2802" s="207" t="s">
        <v>5218</v>
      </c>
      <c r="D2802" s="207" t="s">
        <v>1032</v>
      </c>
      <c r="E2802" s="207">
        <f t="shared" si="1"/>
        <v>0</v>
      </c>
    </row>
    <row r="2803">
      <c r="A2803" s="207" t="s">
        <v>5219</v>
      </c>
      <c r="B2803" s="207" t="s">
        <v>172</v>
      </c>
      <c r="C2803" s="207" t="s">
        <v>5220</v>
      </c>
      <c r="D2803" s="207" t="s">
        <v>653</v>
      </c>
      <c r="E2803" s="207">
        <f t="shared" si="1"/>
        <v>0</v>
      </c>
    </row>
    <row r="2804">
      <c r="A2804" s="207" t="s">
        <v>5221</v>
      </c>
      <c r="B2804" s="207" t="s">
        <v>172</v>
      </c>
      <c r="C2804" s="207" t="s">
        <v>5222</v>
      </c>
      <c r="D2804" s="207" t="s">
        <v>324</v>
      </c>
      <c r="E2804" s="207">
        <f t="shared" si="1"/>
        <v>0</v>
      </c>
    </row>
    <row r="2805">
      <c r="A2805" s="207" t="s">
        <v>5223</v>
      </c>
      <c r="B2805" s="207" t="s">
        <v>172</v>
      </c>
      <c r="C2805" s="207" t="s">
        <v>464</v>
      </c>
      <c r="D2805" s="207" t="s">
        <v>1542</v>
      </c>
      <c r="E2805" s="207">
        <f t="shared" si="1"/>
        <v>0</v>
      </c>
    </row>
    <row r="2806">
      <c r="A2806" s="207" t="s">
        <v>5224</v>
      </c>
      <c r="B2806" s="207" t="s">
        <v>172</v>
      </c>
      <c r="C2806" s="207" t="s">
        <v>1493</v>
      </c>
      <c r="D2806" s="207" t="s">
        <v>309</v>
      </c>
      <c r="E2806" s="207">
        <f t="shared" si="1"/>
        <v>1</v>
      </c>
    </row>
    <row r="2807">
      <c r="A2807" s="207" t="s">
        <v>5225</v>
      </c>
      <c r="B2807" s="207" t="s">
        <v>172</v>
      </c>
      <c r="C2807" s="207" t="s">
        <v>5226</v>
      </c>
      <c r="D2807" s="207" t="s">
        <v>824</v>
      </c>
      <c r="E2807" s="207">
        <f t="shared" si="1"/>
        <v>0</v>
      </c>
    </row>
    <row r="2808">
      <c r="A2808" s="207" t="s">
        <v>5227</v>
      </c>
      <c r="B2808" s="207" t="s">
        <v>174</v>
      </c>
      <c r="C2808" s="207" t="s">
        <v>5228</v>
      </c>
      <c r="D2808" s="207" t="s">
        <v>938</v>
      </c>
      <c r="E2808" s="207">
        <f t="shared" si="1"/>
        <v>0</v>
      </c>
    </row>
    <row r="2809">
      <c r="A2809" s="207" t="s">
        <v>5229</v>
      </c>
      <c r="B2809" s="207" t="s">
        <v>174</v>
      </c>
      <c r="C2809" s="207" t="s">
        <v>5230</v>
      </c>
      <c r="D2809" s="207" t="s">
        <v>1676</v>
      </c>
      <c r="E2809" s="207">
        <f t="shared" si="1"/>
        <v>0</v>
      </c>
    </row>
    <row r="2810">
      <c r="A2810" s="207" t="s">
        <v>5231</v>
      </c>
      <c r="B2810" s="207" t="s">
        <v>174</v>
      </c>
      <c r="C2810" s="207" t="s">
        <v>5232</v>
      </c>
      <c r="D2810" s="207" t="s">
        <v>3946</v>
      </c>
      <c r="E2810" s="207">
        <f t="shared" si="1"/>
        <v>0</v>
      </c>
    </row>
    <row r="2811">
      <c r="A2811" s="207" t="s">
        <v>5233</v>
      </c>
      <c r="B2811" s="207" t="s">
        <v>174</v>
      </c>
      <c r="C2811" s="207" t="s">
        <v>5234</v>
      </c>
      <c r="D2811" s="207" t="s">
        <v>5235</v>
      </c>
      <c r="E2811" s="207">
        <f t="shared" si="1"/>
        <v>0</v>
      </c>
    </row>
    <row r="2812">
      <c r="A2812" s="207" t="s">
        <v>5236</v>
      </c>
      <c r="B2812" s="207" t="s">
        <v>174</v>
      </c>
      <c r="C2812" s="207" t="s">
        <v>2678</v>
      </c>
      <c r="D2812" s="207" t="s">
        <v>309</v>
      </c>
      <c r="E2812" s="207">
        <f t="shared" si="1"/>
        <v>1</v>
      </c>
    </row>
    <row r="2813">
      <c r="A2813" s="207" t="s">
        <v>5237</v>
      </c>
      <c r="B2813" s="207" t="s">
        <v>174</v>
      </c>
      <c r="C2813" s="207" t="s">
        <v>377</v>
      </c>
      <c r="D2813" s="207" t="s">
        <v>714</v>
      </c>
      <c r="E2813" s="207">
        <f t="shared" si="1"/>
        <v>0</v>
      </c>
    </row>
    <row r="2814">
      <c r="A2814" s="207" t="s">
        <v>5238</v>
      </c>
      <c r="B2814" s="207" t="s">
        <v>174</v>
      </c>
      <c r="C2814" s="207" t="s">
        <v>5239</v>
      </c>
      <c r="D2814" s="207" t="s">
        <v>926</v>
      </c>
      <c r="E2814" s="207">
        <f t="shared" si="1"/>
        <v>0</v>
      </c>
    </row>
    <row r="2815">
      <c r="A2815" s="207" t="s">
        <v>5240</v>
      </c>
      <c r="B2815" s="207" t="s">
        <v>174</v>
      </c>
      <c r="C2815" s="207" t="s">
        <v>5241</v>
      </c>
      <c r="D2815" s="207" t="s">
        <v>707</v>
      </c>
      <c r="E2815" s="207">
        <f t="shared" si="1"/>
        <v>0</v>
      </c>
    </row>
    <row r="2816">
      <c r="A2816" s="207" t="s">
        <v>5242</v>
      </c>
      <c r="B2816" s="207" t="s">
        <v>174</v>
      </c>
      <c r="C2816" s="207" t="s">
        <v>808</v>
      </c>
      <c r="D2816" s="207" t="s">
        <v>1356</v>
      </c>
      <c r="E2816" s="207">
        <f t="shared" si="1"/>
        <v>0</v>
      </c>
    </row>
    <row r="2817">
      <c r="A2817" s="207" t="s">
        <v>5243</v>
      </c>
      <c r="B2817" s="207" t="s">
        <v>174</v>
      </c>
      <c r="C2817" s="207" t="s">
        <v>3736</v>
      </c>
      <c r="D2817" s="207" t="s">
        <v>339</v>
      </c>
      <c r="E2817" s="207">
        <f t="shared" si="1"/>
        <v>0</v>
      </c>
    </row>
    <row r="2818">
      <c r="A2818" s="207" t="s">
        <v>5244</v>
      </c>
      <c r="B2818" s="207" t="s">
        <v>174</v>
      </c>
      <c r="C2818" s="207" t="s">
        <v>5245</v>
      </c>
      <c r="D2818" s="207" t="s">
        <v>1425</v>
      </c>
      <c r="E2818" s="207">
        <f t="shared" si="1"/>
        <v>0</v>
      </c>
    </row>
    <row r="2819">
      <c r="A2819" s="207" t="s">
        <v>5246</v>
      </c>
      <c r="B2819" s="207" t="s">
        <v>174</v>
      </c>
      <c r="C2819" s="207" t="s">
        <v>464</v>
      </c>
      <c r="D2819" s="207" t="s">
        <v>1915</v>
      </c>
      <c r="E2819" s="207">
        <f t="shared" si="1"/>
        <v>0</v>
      </c>
    </row>
    <row r="2820">
      <c r="A2820" s="207" t="s">
        <v>5247</v>
      </c>
      <c r="B2820" s="207" t="s">
        <v>174</v>
      </c>
      <c r="C2820" s="207" t="s">
        <v>1043</v>
      </c>
      <c r="D2820" s="207" t="s">
        <v>321</v>
      </c>
      <c r="E2820" s="207">
        <f t="shared" si="1"/>
        <v>0</v>
      </c>
    </row>
    <row r="2821">
      <c r="A2821" s="207" t="s">
        <v>5248</v>
      </c>
      <c r="B2821" s="207" t="s">
        <v>174</v>
      </c>
      <c r="C2821" s="207" t="s">
        <v>5249</v>
      </c>
      <c r="D2821" s="207" t="s">
        <v>2033</v>
      </c>
      <c r="E2821" s="207">
        <f t="shared" si="1"/>
        <v>0</v>
      </c>
    </row>
    <row r="2822">
      <c r="A2822" s="207" t="s">
        <v>5250</v>
      </c>
      <c r="B2822" s="207" t="s">
        <v>176</v>
      </c>
      <c r="C2822" s="207" t="s">
        <v>5251</v>
      </c>
      <c r="D2822" s="207" t="s">
        <v>1967</v>
      </c>
      <c r="E2822" s="207">
        <f t="shared" si="1"/>
        <v>0</v>
      </c>
    </row>
    <row r="2823">
      <c r="A2823" s="207" t="s">
        <v>5252</v>
      </c>
      <c r="B2823" s="207" t="s">
        <v>176</v>
      </c>
      <c r="C2823" s="207" t="s">
        <v>5253</v>
      </c>
      <c r="D2823" s="207" t="s">
        <v>3548</v>
      </c>
      <c r="E2823" s="207">
        <f t="shared" si="1"/>
        <v>0</v>
      </c>
    </row>
    <row r="2824">
      <c r="A2824" s="207" t="s">
        <v>5254</v>
      </c>
      <c r="B2824" s="207" t="s">
        <v>176</v>
      </c>
      <c r="C2824" s="207" t="s">
        <v>3783</v>
      </c>
      <c r="D2824" s="207" t="s">
        <v>1766</v>
      </c>
      <c r="E2824" s="207">
        <f t="shared" si="1"/>
        <v>0</v>
      </c>
    </row>
    <row r="2825">
      <c r="A2825" s="207" t="s">
        <v>5255</v>
      </c>
      <c r="B2825" s="207" t="s">
        <v>176</v>
      </c>
      <c r="C2825" s="207" t="s">
        <v>5256</v>
      </c>
      <c r="D2825" s="207" t="s">
        <v>309</v>
      </c>
      <c r="E2825" s="207">
        <f t="shared" si="1"/>
        <v>1</v>
      </c>
    </row>
    <row r="2826">
      <c r="A2826" s="207" t="s">
        <v>5257</v>
      </c>
      <c r="B2826" s="207" t="s">
        <v>176</v>
      </c>
      <c r="C2826" s="207" t="s">
        <v>5258</v>
      </c>
      <c r="D2826" s="207" t="s">
        <v>309</v>
      </c>
      <c r="E2826" s="207">
        <f t="shared" si="1"/>
        <v>1</v>
      </c>
    </row>
    <row r="2827">
      <c r="A2827" s="207" t="s">
        <v>5259</v>
      </c>
      <c r="B2827" s="207" t="s">
        <v>176</v>
      </c>
      <c r="C2827" s="207" t="s">
        <v>5260</v>
      </c>
      <c r="D2827" s="207" t="s">
        <v>309</v>
      </c>
      <c r="E2827" s="207">
        <f t="shared" si="1"/>
        <v>1</v>
      </c>
    </row>
    <row r="2828">
      <c r="A2828" s="207" t="s">
        <v>5261</v>
      </c>
      <c r="B2828" s="207" t="s">
        <v>176</v>
      </c>
      <c r="C2828" s="207" t="s">
        <v>5262</v>
      </c>
      <c r="D2828" s="207" t="s">
        <v>2158</v>
      </c>
      <c r="E2828" s="207">
        <f t="shared" si="1"/>
        <v>0</v>
      </c>
    </row>
    <row r="2829">
      <c r="A2829" s="207" t="s">
        <v>5263</v>
      </c>
      <c r="B2829" s="207" t="s">
        <v>176</v>
      </c>
      <c r="C2829" s="207" t="s">
        <v>5264</v>
      </c>
      <c r="D2829" s="207" t="s">
        <v>3045</v>
      </c>
      <c r="E2829" s="207">
        <f t="shared" si="1"/>
        <v>0</v>
      </c>
    </row>
    <row r="2830">
      <c r="A2830" s="207" t="s">
        <v>5265</v>
      </c>
      <c r="B2830" s="207" t="s">
        <v>176</v>
      </c>
      <c r="C2830" s="207" t="s">
        <v>2273</v>
      </c>
      <c r="D2830" s="207" t="s">
        <v>309</v>
      </c>
      <c r="E2830" s="207">
        <f t="shared" si="1"/>
        <v>1</v>
      </c>
    </row>
    <row r="2831">
      <c r="A2831" s="207" t="s">
        <v>5266</v>
      </c>
      <c r="B2831" s="207" t="s">
        <v>176</v>
      </c>
      <c r="C2831" s="207" t="s">
        <v>4348</v>
      </c>
      <c r="D2831" s="207" t="s">
        <v>1308</v>
      </c>
      <c r="E2831" s="207">
        <f t="shared" si="1"/>
        <v>0</v>
      </c>
    </row>
    <row r="2832">
      <c r="A2832" s="207" t="s">
        <v>5267</v>
      </c>
      <c r="B2832" s="207" t="s">
        <v>176</v>
      </c>
      <c r="C2832" s="207" t="s">
        <v>5268</v>
      </c>
      <c r="D2832" s="207" t="s">
        <v>309</v>
      </c>
      <c r="E2832" s="207">
        <f t="shared" si="1"/>
        <v>1</v>
      </c>
    </row>
    <row r="2833">
      <c r="A2833" s="207" t="s">
        <v>5269</v>
      </c>
      <c r="B2833" s="207" t="s">
        <v>176</v>
      </c>
      <c r="C2833" s="207" t="s">
        <v>5270</v>
      </c>
      <c r="D2833" s="207" t="s">
        <v>2174</v>
      </c>
      <c r="E2833" s="207">
        <f t="shared" si="1"/>
        <v>0</v>
      </c>
    </row>
    <row r="2834">
      <c r="A2834" s="207" t="s">
        <v>5271</v>
      </c>
      <c r="B2834" s="207" t="s">
        <v>176</v>
      </c>
      <c r="C2834" s="207" t="s">
        <v>3797</v>
      </c>
      <c r="D2834" s="207" t="s">
        <v>309</v>
      </c>
      <c r="E2834" s="207">
        <f t="shared" si="1"/>
        <v>1</v>
      </c>
    </row>
    <row r="2835">
      <c r="A2835" s="207" t="s">
        <v>5272</v>
      </c>
      <c r="B2835" s="207" t="s">
        <v>176</v>
      </c>
      <c r="C2835" s="207" t="s">
        <v>1948</v>
      </c>
      <c r="D2835" s="207" t="s">
        <v>309</v>
      </c>
      <c r="E2835" s="207">
        <f t="shared" si="1"/>
        <v>1</v>
      </c>
    </row>
    <row r="2836">
      <c r="A2836" s="207" t="s">
        <v>5273</v>
      </c>
      <c r="B2836" s="207" t="s">
        <v>176</v>
      </c>
      <c r="C2836" s="207" t="s">
        <v>5274</v>
      </c>
      <c r="D2836" s="207" t="s">
        <v>309</v>
      </c>
      <c r="E2836" s="207">
        <f t="shared" si="1"/>
        <v>1</v>
      </c>
    </row>
    <row r="2837">
      <c r="A2837" s="207" t="s">
        <v>5275</v>
      </c>
      <c r="B2837" s="207" t="s">
        <v>176</v>
      </c>
      <c r="C2837" s="207" t="s">
        <v>2298</v>
      </c>
      <c r="D2837" s="207" t="s">
        <v>309</v>
      </c>
      <c r="E2837" s="207">
        <f t="shared" si="1"/>
        <v>1</v>
      </c>
    </row>
    <row r="2838">
      <c r="A2838" s="207" t="s">
        <v>5276</v>
      </c>
      <c r="B2838" s="207" t="s">
        <v>176</v>
      </c>
      <c r="C2838" s="207" t="s">
        <v>2631</v>
      </c>
      <c r="D2838" s="207" t="s">
        <v>309</v>
      </c>
      <c r="E2838" s="207">
        <f t="shared" si="1"/>
        <v>1</v>
      </c>
    </row>
    <row r="2839">
      <c r="A2839" s="207" t="s">
        <v>5277</v>
      </c>
      <c r="B2839" s="207" t="s">
        <v>176</v>
      </c>
      <c r="C2839" s="207" t="s">
        <v>594</v>
      </c>
      <c r="D2839" s="207" t="s">
        <v>762</v>
      </c>
      <c r="E2839" s="207">
        <f t="shared" si="1"/>
        <v>0</v>
      </c>
    </row>
    <row r="2840">
      <c r="A2840" s="207" t="s">
        <v>5278</v>
      </c>
      <c r="B2840" s="207" t="s">
        <v>176</v>
      </c>
      <c r="C2840" s="207" t="s">
        <v>5279</v>
      </c>
      <c r="D2840" s="207" t="s">
        <v>309</v>
      </c>
      <c r="E2840" s="207">
        <f t="shared" si="1"/>
        <v>1</v>
      </c>
    </row>
    <row r="2841">
      <c r="A2841" s="207" t="s">
        <v>5280</v>
      </c>
      <c r="B2841" s="207" t="s">
        <v>176</v>
      </c>
      <c r="C2841" s="207" t="s">
        <v>1073</v>
      </c>
      <c r="D2841" s="207" t="s">
        <v>309</v>
      </c>
      <c r="E2841" s="207">
        <f t="shared" si="1"/>
        <v>1</v>
      </c>
    </row>
    <row r="2842">
      <c r="A2842" s="207" t="s">
        <v>5281</v>
      </c>
      <c r="B2842" s="207" t="s">
        <v>176</v>
      </c>
      <c r="C2842" s="207" t="s">
        <v>4476</v>
      </c>
      <c r="D2842" s="207" t="s">
        <v>347</v>
      </c>
      <c r="E2842" s="207">
        <f t="shared" si="1"/>
        <v>0</v>
      </c>
    </row>
    <row r="2843">
      <c r="A2843" s="207" t="s">
        <v>5282</v>
      </c>
      <c r="B2843" s="207" t="s">
        <v>176</v>
      </c>
      <c r="C2843" s="207" t="s">
        <v>332</v>
      </c>
      <c r="D2843" s="207" t="s">
        <v>309</v>
      </c>
      <c r="E2843" s="207">
        <f t="shared" si="1"/>
        <v>1</v>
      </c>
    </row>
    <row r="2844">
      <c r="A2844" s="207" t="s">
        <v>5283</v>
      </c>
      <c r="B2844" s="207" t="s">
        <v>176</v>
      </c>
      <c r="C2844" s="207" t="s">
        <v>4192</v>
      </c>
      <c r="D2844" s="207" t="s">
        <v>309</v>
      </c>
      <c r="E2844" s="207">
        <f t="shared" si="1"/>
        <v>1</v>
      </c>
    </row>
    <row r="2845">
      <c r="A2845" s="207" t="s">
        <v>5284</v>
      </c>
      <c r="B2845" s="207" t="s">
        <v>176</v>
      </c>
      <c r="C2845" s="207" t="s">
        <v>5285</v>
      </c>
      <c r="D2845" s="207" t="s">
        <v>863</v>
      </c>
      <c r="E2845" s="207">
        <f t="shared" si="1"/>
        <v>0</v>
      </c>
    </row>
    <row r="2846">
      <c r="A2846" s="207" t="s">
        <v>5286</v>
      </c>
      <c r="B2846" s="207" t="s">
        <v>176</v>
      </c>
      <c r="C2846" s="207" t="s">
        <v>1638</v>
      </c>
      <c r="D2846" s="207" t="s">
        <v>309</v>
      </c>
      <c r="E2846" s="207">
        <f t="shared" si="1"/>
        <v>1</v>
      </c>
    </row>
    <row r="2847">
      <c r="A2847" s="207" t="s">
        <v>5287</v>
      </c>
      <c r="B2847" s="207" t="s">
        <v>176</v>
      </c>
      <c r="C2847" s="207" t="s">
        <v>5288</v>
      </c>
      <c r="D2847" s="207" t="s">
        <v>309</v>
      </c>
      <c r="E2847" s="207">
        <f t="shared" si="1"/>
        <v>1</v>
      </c>
    </row>
    <row r="2848">
      <c r="A2848" s="207" t="s">
        <v>5289</v>
      </c>
      <c r="B2848" s="207" t="s">
        <v>176</v>
      </c>
      <c r="C2848" s="207" t="s">
        <v>5290</v>
      </c>
      <c r="D2848" s="207" t="s">
        <v>309</v>
      </c>
      <c r="E2848" s="207">
        <f t="shared" si="1"/>
        <v>1</v>
      </c>
    </row>
    <row r="2849">
      <c r="A2849" s="207" t="s">
        <v>5291</v>
      </c>
      <c r="B2849" s="207" t="s">
        <v>176</v>
      </c>
      <c r="C2849" s="207" t="s">
        <v>2678</v>
      </c>
      <c r="D2849" s="207" t="s">
        <v>309</v>
      </c>
      <c r="E2849" s="207">
        <f t="shared" si="1"/>
        <v>1</v>
      </c>
    </row>
    <row r="2850">
      <c r="A2850" s="207" t="s">
        <v>5292</v>
      </c>
      <c r="B2850" s="207" t="s">
        <v>176</v>
      </c>
      <c r="C2850" s="207" t="s">
        <v>5293</v>
      </c>
      <c r="D2850" s="207" t="s">
        <v>475</v>
      </c>
      <c r="E2850" s="207">
        <f t="shared" si="1"/>
        <v>0</v>
      </c>
    </row>
    <row r="2851">
      <c r="A2851" s="207" t="s">
        <v>5294</v>
      </c>
      <c r="B2851" s="207" t="s">
        <v>176</v>
      </c>
      <c r="C2851" s="207" t="s">
        <v>5295</v>
      </c>
      <c r="D2851" s="207" t="s">
        <v>1631</v>
      </c>
      <c r="E2851" s="207">
        <f t="shared" si="1"/>
        <v>0</v>
      </c>
    </row>
    <row r="2852">
      <c r="A2852" s="207" t="s">
        <v>5296</v>
      </c>
      <c r="B2852" s="207" t="s">
        <v>176</v>
      </c>
      <c r="C2852" s="207" t="s">
        <v>1312</v>
      </c>
      <c r="D2852" s="207" t="s">
        <v>309</v>
      </c>
      <c r="E2852" s="207">
        <f t="shared" si="1"/>
        <v>1</v>
      </c>
    </row>
    <row r="2853">
      <c r="A2853" s="207" t="s">
        <v>5297</v>
      </c>
      <c r="B2853" s="207" t="s">
        <v>176</v>
      </c>
      <c r="C2853" s="207" t="s">
        <v>5298</v>
      </c>
      <c r="D2853" s="207" t="s">
        <v>1848</v>
      </c>
      <c r="E2853" s="207">
        <f t="shared" si="1"/>
        <v>0</v>
      </c>
    </row>
    <row r="2854">
      <c r="A2854" s="207" t="s">
        <v>5299</v>
      </c>
      <c r="B2854" s="207" t="s">
        <v>176</v>
      </c>
      <c r="C2854" s="207" t="s">
        <v>377</v>
      </c>
      <c r="D2854" s="207" t="s">
        <v>303</v>
      </c>
      <c r="E2854" s="207">
        <f t="shared" si="1"/>
        <v>0</v>
      </c>
    </row>
    <row r="2855">
      <c r="A2855" s="207" t="s">
        <v>5300</v>
      </c>
      <c r="B2855" s="207" t="s">
        <v>176</v>
      </c>
      <c r="C2855" s="207" t="s">
        <v>2640</v>
      </c>
      <c r="D2855" s="207" t="s">
        <v>2133</v>
      </c>
      <c r="E2855" s="207">
        <f t="shared" si="1"/>
        <v>0</v>
      </c>
    </row>
    <row r="2856">
      <c r="A2856" s="207" t="s">
        <v>5301</v>
      </c>
      <c r="B2856" s="207" t="s">
        <v>176</v>
      </c>
      <c r="C2856" s="207" t="s">
        <v>4674</v>
      </c>
      <c r="D2856" s="207" t="s">
        <v>309</v>
      </c>
      <c r="E2856" s="207">
        <f t="shared" si="1"/>
        <v>1</v>
      </c>
    </row>
    <row r="2857">
      <c r="A2857" s="207" t="s">
        <v>5302</v>
      </c>
      <c r="B2857" s="207" t="s">
        <v>176</v>
      </c>
      <c r="C2857" s="207" t="s">
        <v>3596</v>
      </c>
      <c r="D2857" s="207" t="s">
        <v>707</v>
      </c>
      <c r="E2857" s="207">
        <f t="shared" si="1"/>
        <v>0</v>
      </c>
    </row>
    <row r="2858">
      <c r="A2858" s="207" t="s">
        <v>5303</v>
      </c>
      <c r="B2858" s="207" t="s">
        <v>176</v>
      </c>
      <c r="C2858" s="207" t="s">
        <v>5304</v>
      </c>
      <c r="D2858" s="207" t="s">
        <v>5305</v>
      </c>
      <c r="E2858" s="207">
        <f t="shared" si="1"/>
        <v>0</v>
      </c>
    </row>
    <row r="2859">
      <c r="A2859" s="207" t="s">
        <v>5306</v>
      </c>
      <c r="B2859" s="207" t="s">
        <v>176</v>
      </c>
      <c r="C2859" s="207" t="s">
        <v>2335</v>
      </c>
      <c r="D2859" s="207" t="s">
        <v>309</v>
      </c>
      <c r="E2859" s="207">
        <f t="shared" si="1"/>
        <v>1</v>
      </c>
    </row>
    <row r="2860">
      <c r="A2860" s="207" t="s">
        <v>5307</v>
      </c>
      <c r="B2860" s="207" t="s">
        <v>176</v>
      </c>
      <c r="C2860" s="207" t="s">
        <v>381</v>
      </c>
      <c r="D2860" s="207" t="s">
        <v>309</v>
      </c>
      <c r="E2860" s="207">
        <f t="shared" si="1"/>
        <v>1</v>
      </c>
    </row>
    <row r="2861">
      <c r="A2861" s="207" t="s">
        <v>5308</v>
      </c>
      <c r="B2861" s="207" t="s">
        <v>176</v>
      </c>
      <c r="C2861" s="207" t="s">
        <v>5309</v>
      </c>
      <c r="D2861" s="207" t="s">
        <v>309</v>
      </c>
      <c r="E2861" s="207">
        <f t="shared" si="1"/>
        <v>1</v>
      </c>
    </row>
    <row r="2862">
      <c r="A2862" s="207" t="s">
        <v>5310</v>
      </c>
      <c r="B2862" s="207" t="s">
        <v>176</v>
      </c>
      <c r="C2862" s="207" t="s">
        <v>3853</v>
      </c>
      <c r="D2862" s="207" t="s">
        <v>1082</v>
      </c>
      <c r="E2862" s="207">
        <f t="shared" si="1"/>
        <v>0</v>
      </c>
    </row>
    <row r="2863">
      <c r="A2863" s="207" t="s">
        <v>5311</v>
      </c>
      <c r="B2863" s="207" t="s">
        <v>176</v>
      </c>
      <c r="C2863" s="207" t="s">
        <v>5312</v>
      </c>
      <c r="D2863" s="207" t="s">
        <v>2348</v>
      </c>
      <c r="E2863" s="207">
        <f t="shared" si="1"/>
        <v>0</v>
      </c>
    </row>
    <row r="2864">
      <c r="A2864" s="207" t="s">
        <v>5313</v>
      </c>
      <c r="B2864" s="207" t="s">
        <v>176</v>
      </c>
      <c r="C2864" s="207" t="s">
        <v>5314</v>
      </c>
      <c r="D2864" s="207" t="s">
        <v>2456</v>
      </c>
      <c r="E2864" s="207">
        <f t="shared" si="1"/>
        <v>0</v>
      </c>
    </row>
    <row r="2865">
      <c r="A2865" s="207" t="s">
        <v>5315</v>
      </c>
      <c r="B2865" s="207" t="s">
        <v>176</v>
      </c>
      <c r="C2865" s="207" t="s">
        <v>385</v>
      </c>
      <c r="D2865" s="207" t="s">
        <v>1141</v>
      </c>
      <c r="E2865" s="207">
        <f t="shared" si="1"/>
        <v>0</v>
      </c>
    </row>
    <row r="2866">
      <c r="A2866" s="207" t="s">
        <v>5316</v>
      </c>
      <c r="B2866" s="207" t="s">
        <v>176</v>
      </c>
      <c r="C2866" s="207" t="s">
        <v>4091</v>
      </c>
      <c r="D2866" s="207" t="s">
        <v>309</v>
      </c>
      <c r="E2866" s="207">
        <f t="shared" si="1"/>
        <v>1</v>
      </c>
    </row>
    <row r="2867">
      <c r="A2867" s="207" t="s">
        <v>5317</v>
      </c>
      <c r="B2867" s="207" t="s">
        <v>176</v>
      </c>
      <c r="C2867" s="207" t="s">
        <v>5318</v>
      </c>
      <c r="D2867" s="207" t="s">
        <v>342</v>
      </c>
      <c r="E2867" s="207">
        <f t="shared" si="1"/>
        <v>0</v>
      </c>
    </row>
    <row r="2868">
      <c r="A2868" s="207" t="s">
        <v>5319</v>
      </c>
      <c r="B2868" s="207" t="s">
        <v>176</v>
      </c>
      <c r="C2868" s="207" t="s">
        <v>5320</v>
      </c>
      <c r="D2868" s="207" t="s">
        <v>653</v>
      </c>
      <c r="E2868" s="207">
        <f t="shared" si="1"/>
        <v>0</v>
      </c>
    </row>
    <row r="2869">
      <c r="A2869" s="207" t="s">
        <v>5321</v>
      </c>
      <c r="B2869" s="207" t="s">
        <v>176</v>
      </c>
      <c r="C2869" s="207" t="s">
        <v>5322</v>
      </c>
      <c r="D2869" s="207" t="s">
        <v>309</v>
      </c>
      <c r="E2869" s="207">
        <f t="shared" si="1"/>
        <v>1</v>
      </c>
    </row>
    <row r="2870">
      <c r="A2870" s="207" t="s">
        <v>5323</v>
      </c>
      <c r="B2870" s="207" t="s">
        <v>176</v>
      </c>
      <c r="C2870" s="207" t="s">
        <v>5324</v>
      </c>
      <c r="D2870" s="207" t="s">
        <v>309</v>
      </c>
      <c r="E2870" s="207">
        <f t="shared" si="1"/>
        <v>1</v>
      </c>
    </row>
    <row r="2871">
      <c r="A2871" s="207" t="s">
        <v>5325</v>
      </c>
      <c r="B2871" s="207" t="s">
        <v>176</v>
      </c>
      <c r="C2871" s="207" t="s">
        <v>5326</v>
      </c>
      <c r="D2871" s="207" t="s">
        <v>309</v>
      </c>
      <c r="E2871" s="207">
        <f t="shared" si="1"/>
        <v>1</v>
      </c>
    </row>
    <row r="2872">
      <c r="A2872" s="207" t="s">
        <v>5327</v>
      </c>
      <c r="B2872" s="207" t="s">
        <v>176</v>
      </c>
      <c r="C2872" s="207" t="s">
        <v>3481</v>
      </c>
      <c r="D2872" s="207" t="s">
        <v>309</v>
      </c>
      <c r="E2872" s="207">
        <f t="shared" si="1"/>
        <v>1</v>
      </c>
    </row>
    <row r="2873">
      <c r="A2873" s="207" t="s">
        <v>5328</v>
      </c>
      <c r="B2873" s="207" t="s">
        <v>176</v>
      </c>
      <c r="C2873" s="207" t="s">
        <v>403</v>
      </c>
      <c r="D2873" s="207" t="s">
        <v>309</v>
      </c>
      <c r="E2873" s="207">
        <f t="shared" si="1"/>
        <v>1</v>
      </c>
    </row>
    <row r="2874">
      <c r="A2874" s="207" t="s">
        <v>5329</v>
      </c>
      <c r="B2874" s="207" t="s">
        <v>176</v>
      </c>
      <c r="C2874" s="207" t="s">
        <v>5330</v>
      </c>
      <c r="D2874" s="207" t="s">
        <v>556</v>
      </c>
      <c r="E2874" s="207">
        <f t="shared" si="1"/>
        <v>0</v>
      </c>
    </row>
    <row r="2875">
      <c r="A2875" s="207" t="s">
        <v>5331</v>
      </c>
      <c r="B2875" s="207" t="s">
        <v>176</v>
      </c>
      <c r="C2875" s="207" t="s">
        <v>2016</v>
      </c>
      <c r="D2875" s="207" t="s">
        <v>567</v>
      </c>
      <c r="E2875" s="207">
        <f t="shared" si="1"/>
        <v>0</v>
      </c>
    </row>
    <row r="2876">
      <c r="A2876" s="207" t="s">
        <v>5332</v>
      </c>
      <c r="B2876" s="207" t="s">
        <v>176</v>
      </c>
      <c r="C2876" s="207" t="s">
        <v>5333</v>
      </c>
      <c r="D2876" s="207" t="s">
        <v>309</v>
      </c>
      <c r="E2876" s="207">
        <f t="shared" si="1"/>
        <v>1</v>
      </c>
    </row>
    <row r="2877">
      <c r="A2877" s="207" t="s">
        <v>5334</v>
      </c>
      <c r="B2877" s="207" t="s">
        <v>176</v>
      </c>
      <c r="C2877" s="207" t="s">
        <v>414</v>
      </c>
      <c r="D2877" s="207" t="s">
        <v>309</v>
      </c>
      <c r="E2877" s="207">
        <f t="shared" si="1"/>
        <v>1</v>
      </c>
    </row>
    <row r="2878">
      <c r="A2878" s="207" t="s">
        <v>5335</v>
      </c>
      <c r="B2878" s="207" t="s">
        <v>176</v>
      </c>
      <c r="C2878" s="207" t="s">
        <v>5336</v>
      </c>
      <c r="D2878" s="207" t="s">
        <v>309</v>
      </c>
      <c r="E2878" s="207">
        <f t="shared" si="1"/>
        <v>1</v>
      </c>
    </row>
    <row r="2879">
      <c r="A2879" s="207" t="s">
        <v>5337</v>
      </c>
      <c r="B2879" s="207" t="s">
        <v>176</v>
      </c>
      <c r="C2879" s="207" t="s">
        <v>3881</v>
      </c>
      <c r="D2879" s="207" t="s">
        <v>840</v>
      </c>
      <c r="E2879" s="207">
        <f t="shared" si="1"/>
        <v>0</v>
      </c>
    </row>
    <row r="2880">
      <c r="A2880" s="207" t="s">
        <v>5338</v>
      </c>
      <c r="B2880" s="207" t="s">
        <v>176</v>
      </c>
      <c r="C2880" s="207" t="s">
        <v>1031</v>
      </c>
      <c r="D2880" s="207" t="s">
        <v>309</v>
      </c>
      <c r="E2880" s="207">
        <f t="shared" si="1"/>
        <v>1</v>
      </c>
    </row>
    <row r="2881">
      <c r="A2881" s="207" t="s">
        <v>5339</v>
      </c>
      <c r="B2881" s="207" t="s">
        <v>176</v>
      </c>
      <c r="C2881" s="207" t="s">
        <v>428</v>
      </c>
      <c r="D2881" s="207" t="s">
        <v>785</v>
      </c>
      <c r="E2881" s="207">
        <f t="shared" si="1"/>
        <v>0</v>
      </c>
    </row>
    <row r="2882">
      <c r="A2882" s="207" t="s">
        <v>5340</v>
      </c>
      <c r="B2882" s="207" t="s">
        <v>176</v>
      </c>
      <c r="C2882" s="207" t="s">
        <v>2408</v>
      </c>
      <c r="D2882" s="207" t="s">
        <v>309</v>
      </c>
      <c r="E2882" s="207">
        <f t="shared" si="1"/>
        <v>1</v>
      </c>
    </row>
    <row r="2883">
      <c r="A2883" s="207" t="s">
        <v>5341</v>
      </c>
      <c r="B2883" s="207" t="s">
        <v>176</v>
      </c>
      <c r="C2883" s="207" t="s">
        <v>5342</v>
      </c>
      <c r="D2883" s="207" t="s">
        <v>634</v>
      </c>
      <c r="E2883" s="207">
        <f t="shared" si="1"/>
        <v>0</v>
      </c>
    </row>
    <row r="2884">
      <c r="A2884" s="207" t="s">
        <v>5343</v>
      </c>
      <c r="B2884" s="207" t="s">
        <v>176</v>
      </c>
      <c r="C2884" s="207" t="s">
        <v>3892</v>
      </c>
      <c r="D2884" s="207" t="s">
        <v>523</v>
      </c>
      <c r="E2884" s="207">
        <f t="shared" si="1"/>
        <v>0</v>
      </c>
    </row>
    <row r="2885">
      <c r="A2885" s="207" t="s">
        <v>5344</v>
      </c>
      <c r="B2885" s="207" t="s">
        <v>176</v>
      </c>
      <c r="C2885" s="207" t="s">
        <v>4419</v>
      </c>
      <c r="D2885" s="207" t="s">
        <v>1575</v>
      </c>
      <c r="E2885" s="207">
        <f t="shared" si="1"/>
        <v>0</v>
      </c>
    </row>
    <row r="2886">
      <c r="A2886" s="207" t="s">
        <v>5345</v>
      </c>
      <c r="B2886" s="207" t="s">
        <v>176</v>
      </c>
      <c r="C2886" s="207" t="s">
        <v>5346</v>
      </c>
      <c r="D2886" s="207" t="s">
        <v>309</v>
      </c>
      <c r="E2886" s="207">
        <f t="shared" si="1"/>
        <v>1</v>
      </c>
    </row>
    <row r="2887">
      <c r="A2887" s="207" t="s">
        <v>5347</v>
      </c>
      <c r="B2887" s="207" t="s">
        <v>176</v>
      </c>
      <c r="C2887" s="207" t="s">
        <v>808</v>
      </c>
      <c r="D2887" s="207" t="s">
        <v>309</v>
      </c>
      <c r="E2887" s="207">
        <f t="shared" si="1"/>
        <v>1</v>
      </c>
    </row>
    <row r="2888">
      <c r="A2888" s="207" t="s">
        <v>5348</v>
      </c>
      <c r="B2888" s="207" t="s">
        <v>176</v>
      </c>
      <c r="C2888" s="207" t="s">
        <v>2041</v>
      </c>
      <c r="D2888" s="207" t="s">
        <v>309</v>
      </c>
      <c r="E2888" s="207">
        <f t="shared" si="1"/>
        <v>1</v>
      </c>
    </row>
    <row r="2889">
      <c r="A2889" s="207" t="s">
        <v>5349</v>
      </c>
      <c r="B2889" s="207" t="s">
        <v>176</v>
      </c>
      <c r="C2889" s="207" t="s">
        <v>5350</v>
      </c>
      <c r="D2889" s="207" t="s">
        <v>573</v>
      </c>
      <c r="E2889" s="207">
        <f t="shared" si="1"/>
        <v>0</v>
      </c>
    </row>
    <row r="2890">
      <c r="A2890" s="207" t="s">
        <v>5351</v>
      </c>
      <c r="B2890" s="207" t="s">
        <v>176</v>
      </c>
      <c r="C2890" s="207" t="s">
        <v>5352</v>
      </c>
      <c r="D2890" s="207" t="s">
        <v>309</v>
      </c>
      <c r="E2890" s="207">
        <f t="shared" si="1"/>
        <v>1</v>
      </c>
    </row>
    <row r="2891">
      <c r="A2891" s="207" t="s">
        <v>5353</v>
      </c>
      <c r="B2891" s="207" t="s">
        <v>176</v>
      </c>
      <c r="C2891" s="207" t="s">
        <v>5354</v>
      </c>
      <c r="D2891" s="207" t="s">
        <v>309</v>
      </c>
      <c r="E2891" s="207">
        <f t="shared" si="1"/>
        <v>1</v>
      </c>
    </row>
    <row r="2892">
      <c r="A2892" s="207" t="s">
        <v>5355</v>
      </c>
      <c r="B2892" s="207" t="s">
        <v>176</v>
      </c>
      <c r="C2892" s="207" t="s">
        <v>5356</v>
      </c>
      <c r="D2892" s="207" t="s">
        <v>755</v>
      </c>
      <c r="E2892" s="207">
        <f t="shared" si="1"/>
        <v>0</v>
      </c>
    </row>
    <row r="2893">
      <c r="A2893" s="207" t="s">
        <v>5357</v>
      </c>
      <c r="B2893" s="207" t="s">
        <v>176</v>
      </c>
      <c r="C2893" s="207" t="s">
        <v>5358</v>
      </c>
      <c r="D2893" s="207" t="s">
        <v>309</v>
      </c>
      <c r="E2893" s="207">
        <f t="shared" si="1"/>
        <v>1</v>
      </c>
    </row>
    <row r="2894">
      <c r="A2894" s="207" t="s">
        <v>5359</v>
      </c>
      <c r="B2894" s="207" t="s">
        <v>176</v>
      </c>
      <c r="C2894" s="207" t="s">
        <v>5360</v>
      </c>
      <c r="D2894" s="207" t="s">
        <v>372</v>
      </c>
      <c r="E2894" s="207">
        <f t="shared" si="1"/>
        <v>0</v>
      </c>
    </row>
    <row r="2895">
      <c r="A2895" s="207" t="s">
        <v>5361</v>
      </c>
      <c r="B2895" s="207" t="s">
        <v>176</v>
      </c>
      <c r="C2895" s="207" t="s">
        <v>699</v>
      </c>
      <c r="D2895" s="207" t="s">
        <v>309</v>
      </c>
      <c r="E2895" s="207">
        <f t="shared" si="1"/>
        <v>1</v>
      </c>
    </row>
    <row r="2896">
      <c r="A2896" s="207" t="s">
        <v>5362</v>
      </c>
      <c r="B2896" s="207" t="s">
        <v>176</v>
      </c>
      <c r="C2896" s="207" t="s">
        <v>5363</v>
      </c>
      <c r="D2896" s="207" t="s">
        <v>309</v>
      </c>
      <c r="E2896" s="207">
        <f t="shared" si="1"/>
        <v>1</v>
      </c>
    </row>
    <row r="2897">
      <c r="A2897" s="207" t="s">
        <v>5364</v>
      </c>
      <c r="B2897" s="207" t="s">
        <v>176</v>
      </c>
      <c r="C2897" s="207" t="s">
        <v>1432</v>
      </c>
      <c r="D2897" s="207" t="s">
        <v>309</v>
      </c>
      <c r="E2897" s="207">
        <f t="shared" si="1"/>
        <v>1</v>
      </c>
    </row>
    <row r="2898">
      <c r="A2898" s="207" t="s">
        <v>5365</v>
      </c>
      <c r="B2898" s="207" t="s">
        <v>176</v>
      </c>
      <c r="C2898" s="207" t="s">
        <v>5366</v>
      </c>
      <c r="D2898" s="207" t="s">
        <v>1326</v>
      </c>
      <c r="E2898" s="207">
        <f t="shared" si="1"/>
        <v>0</v>
      </c>
    </row>
    <row r="2899">
      <c r="A2899" s="207" t="s">
        <v>5367</v>
      </c>
      <c r="B2899" s="207" t="s">
        <v>176</v>
      </c>
      <c r="C2899" s="207" t="s">
        <v>5368</v>
      </c>
      <c r="D2899" s="207" t="s">
        <v>774</v>
      </c>
      <c r="E2899" s="207">
        <f t="shared" si="1"/>
        <v>0</v>
      </c>
    </row>
    <row r="2900">
      <c r="A2900" s="207" t="s">
        <v>5369</v>
      </c>
      <c r="B2900" s="207" t="s">
        <v>176</v>
      </c>
      <c r="C2900" s="207" t="s">
        <v>3578</v>
      </c>
      <c r="D2900" s="207" t="s">
        <v>3907</v>
      </c>
      <c r="E2900" s="207">
        <f t="shared" si="1"/>
        <v>0</v>
      </c>
    </row>
    <row r="2901">
      <c r="A2901" s="207" t="s">
        <v>5370</v>
      </c>
      <c r="B2901" s="207" t="s">
        <v>176</v>
      </c>
      <c r="C2901" s="207" t="s">
        <v>442</v>
      </c>
      <c r="D2901" s="207" t="s">
        <v>309</v>
      </c>
      <c r="E2901" s="207">
        <f t="shared" si="1"/>
        <v>1</v>
      </c>
    </row>
    <row r="2902">
      <c r="A2902" s="207" t="s">
        <v>5371</v>
      </c>
      <c r="B2902" s="207" t="s">
        <v>176</v>
      </c>
      <c r="C2902" s="207" t="s">
        <v>709</v>
      </c>
      <c r="D2902" s="207" t="s">
        <v>309</v>
      </c>
      <c r="E2902" s="207">
        <f t="shared" si="1"/>
        <v>1</v>
      </c>
    </row>
    <row r="2903">
      <c r="A2903" s="207" t="s">
        <v>5372</v>
      </c>
      <c r="B2903" s="207" t="s">
        <v>176</v>
      </c>
      <c r="C2903" s="207" t="s">
        <v>5373</v>
      </c>
      <c r="D2903" s="207" t="s">
        <v>1702</v>
      </c>
      <c r="E2903" s="207">
        <f t="shared" si="1"/>
        <v>0</v>
      </c>
    </row>
    <row r="2904">
      <c r="A2904" s="207" t="s">
        <v>5374</v>
      </c>
      <c r="B2904" s="207" t="s">
        <v>176</v>
      </c>
      <c r="C2904" s="207" t="s">
        <v>5375</v>
      </c>
      <c r="D2904" s="207" t="s">
        <v>309</v>
      </c>
      <c r="E2904" s="207">
        <f t="shared" si="1"/>
        <v>1</v>
      </c>
    </row>
    <row r="2905">
      <c r="A2905" s="207" t="s">
        <v>5376</v>
      </c>
      <c r="B2905" s="207" t="s">
        <v>176</v>
      </c>
      <c r="C2905" s="207" t="s">
        <v>5377</v>
      </c>
      <c r="D2905" s="207" t="s">
        <v>309</v>
      </c>
      <c r="E2905" s="207">
        <f t="shared" si="1"/>
        <v>1</v>
      </c>
    </row>
    <row r="2906">
      <c r="A2906" s="207" t="s">
        <v>5378</v>
      </c>
      <c r="B2906" s="207" t="s">
        <v>176</v>
      </c>
      <c r="C2906" s="207" t="s">
        <v>5379</v>
      </c>
      <c r="D2906" s="207" t="s">
        <v>3045</v>
      </c>
      <c r="E2906" s="207">
        <f t="shared" si="1"/>
        <v>0</v>
      </c>
    </row>
    <row r="2907">
      <c r="A2907" s="207" t="s">
        <v>5380</v>
      </c>
      <c r="B2907" s="207" t="s">
        <v>176</v>
      </c>
      <c r="C2907" s="207" t="s">
        <v>2241</v>
      </c>
      <c r="D2907" s="207" t="s">
        <v>1128</v>
      </c>
      <c r="E2907" s="207">
        <f t="shared" si="1"/>
        <v>0</v>
      </c>
    </row>
    <row r="2908">
      <c r="A2908" s="207" t="s">
        <v>5381</v>
      </c>
      <c r="B2908" s="207" t="s">
        <v>176</v>
      </c>
      <c r="C2908" s="207" t="s">
        <v>3927</v>
      </c>
      <c r="D2908" s="207" t="s">
        <v>309</v>
      </c>
      <c r="E2908" s="207">
        <f t="shared" si="1"/>
        <v>1</v>
      </c>
    </row>
    <row r="2909">
      <c r="A2909" s="207" t="s">
        <v>5382</v>
      </c>
      <c r="B2909" s="207" t="s">
        <v>176</v>
      </c>
      <c r="C2909" s="207" t="s">
        <v>1051</v>
      </c>
      <c r="D2909" s="207" t="s">
        <v>4315</v>
      </c>
      <c r="E2909" s="207">
        <f t="shared" si="1"/>
        <v>0</v>
      </c>
    </row>
    <row r="2910">
      <c r="A2910" s="207" t="s">
        <v>5383</v>
      </c>
      <c r="B2910" s="207" t="s">
        <v>176</v>
      </c>
      <c r="C2910" s="207" t="s">
        <v>1761</v>
      </c>
      <c r="D2910" s="207" t="s">
        <v>1382</v>
      </c>
      <c r="E2910" s="207">
        <f t="shared" si="1"/>
        <v>0</v>
      </c>
    </row>
    <row r="2911">
      <c r="A2911" s="207" t="s">
        <v>5384</v>
      </c>
      <c r="B2911" s="207" t="s">
        <v>176</v>
      </c>
      <c r="C2911" s="207" t="s">
        <v>1490</v>
      </c>
      <c r="D2911" s="207" t="s">
        <v>673</v>
      </c>
      <c r="E2911" s="207">
        <f t="shared" si="1"/>
        <v>0</v>
      </c>
    </row>
    <row r="2912">
      <c r="A2912" s="207" t="s">
        <v>5385</v>
      </c>
      <c r="B2912" s="207" t="s">
        <v>176</v>
      </c>
      <c r="C2912" s="207" t="s">
        <v>464</v>
      </c>
      <c r="D2912" s="207" t="s">
        <v>1313</v>
      </c>
      <c r="E2912" s="207">
        <f t="shared" si="1"/>
        <v>0</v>
      </c>
    </row>
    <row r="2913">
      <c r="A2913" s="207" t="s">
        <v>5386</v>
      </c>
      <c r="B2913" s="207" t="s">
        <v>176</v>
      </c>
      <c r="C2913" s="207" t="s">
        <v>4443</v>
      </c>
      <c r="D2913" s="207" t="s">
        <v>309</v>
      </c>
      <c r="E2913" s="207">
        <f t="shared" si="1"/>
        <v>1</v>
      </c>
    </row>
    <row r="2914">
      <c r="A2914" s="207" t="s">
        <v>5387</v>
      </c>
      <c r="B2914" s="207" t="s">
        <v>176</v>
      </c>
      <c r="C2914" s="207" t="s">
        <v>5171</v>
      </c>
      <c r="D2914" s="207" t="s">
        <v>2325</v>
      </c>
      <c r="E2914" s="207">
        <f t="shared" si="1"/>
        <v>0</v>
      </c>
    </row>
    <row r="2915">
      <c r="A2915" s="207" t="s">
        <v>5388</v>
      </c>
      <c r="B2915" s="207" t="s">
        <v>176</v>
      </c>
      <c r="C2915" s="207" t="s">
        <v>5389</v>
      </c>
      <c r="D2915" s="207" t="s">
        <v>2643</v>
      </c>
      <c r="E2915" s="207">
        <f t="shared" si="1"/>
        <v>0</v>
      </c>
    </row>
    <row r="2916">
      <c r="A2916" s="207" t="s">
        <v>5390</v>
      </c>
      <c r="B2916" s="207" t="s">
        <v>176</v>
      </c>
      <c r="C2916" s="207" t="s">
        <v>2620</v>
      </c>
      <c r="D2916" s="207" t="s">
        <v>1180</v>
      </c>
      <c r="E2916" s="207">
        <f t="shared" si="1"/>
        <v>0</v>
      </c>
    </row>
    <row r="2917">
      <c r="A2917" s="207" t="s">
        <v>5391</v>
      </c>
      <c r="B2917" s="207" t="s">
        <v>176</v>
      </c>
      <c r="C2917" s="207" t="s">
        <v>5392</v>
      </c>
      <c r="D2917" s="207" t="s">
        <v>4595</v>
      </c>
      <c r="E2917" s="207">
        <f t="shared" si="1"/>
        <v>0</v>
      </c>
    </row>
    <row r="2918">
      <c r="A2918" s="207" t="s">
        <v>5393</v>
      </c>
      <c r="B2918" s="207" t="s">
        <v>176</v>
      </c>
      <c r="C2918" s="207" t="s">
        <v>5394</v>
      </c>
      <c r="D2918" s="207" t="s">
        <v>309</v>
      </c>
      <c r="E2918" s="207">
        <f t="shared" si="1"/>
        <v>1</v>
      </c>
    </row>
    <row r="2919">
      <c r="A2919" s="207" t="s">
        <v>5395</v>
      </c>
      <c r="B2919" s="207" t="s">
        <v>176</v>
      </c>
      <c r="C2919" s="207" t="s">
        <v>5396</v>
      </c>
      <c r="D2919" s="207" t="s">
        <v>309</v>
      </c>
      <c r="E2919" s="207">
        <f t="shared" si="1"/>
        <v>1</v>
      </c>
    </row>
    <row r="2920">
      <c r="A2920" s="207" t="s">
        <v>5397</v>
      </c>
      <c r="B2920" s="207" t="s">
        <v>176</v>
      </c>
      <c r="C2920" s="207" t="s">
        <v>5398</v>
      </c>
      <c r="D2920" s="207" t="s">
        <v>5399</v>
      </c>
      <c r="E2920" s="207">
        <f t="shared" si="1"/>
        <v>0</v>
      </c>
    </row>
    <row r="2921">
      <c r="A2921" s="207" t="s">
        <v>5400</v>
      </c>
      <c r="B2921" s="207" t="s">
        <v>176</v>
      </c>
      <c r="C2921" s="207" t="s">
        <v>5401</v>
      </c>
      <c r="D2921" s="207" t="s">
        <v>5402</v>
      </c>
      <c r="E2921" s="207">
        <f t="shared" si="1"/>
        <v>0</v>
      </c>
    </row>
    <row r="2922">
      <c r="A2922" s="207" t="s">
        <v>5403</v>
      </c>
      <c r="B2922" s="207" t="s">
        <v>176</v>
      </c>
      <c r="C2922" s="207" t="s">
        <v>5404</v>
      </c>
      <c r="D2922" s="207" t="s">
        <v>3164</v>
      </c>
      <c r="E2922" s="207">
        <f t="shared" si="1"/>
        <v>0</v>
      </c>
    </row>
    <row r="2923">
      <c r="A2923" s="207" t="s">
        <v>5405</v>
      </c>
      <c r="B2923" s="207" t="s">
        <v>176</v>
      </c>
      <c r="C2923" s="207" t="s">
        <v>5406</v>
      </c>
      <c r="D2923" s="207" t="s">
        <v>309</v>
      </c>
      <c r="E2923" s="207">
        <f t="shared" si="1"/>
        <v>1</v>
      </c>
    </row>
    <row r="2924">
      <c r="A2924" s="207" t="s">
        <v>5407</v>
      </c>
      <c r="B2924" s="207" t="s">
        <v>176</v>
      </c>
      <c r="C2924" s="207" t="s">
        <v>5408</v>
      </c>
      <c r="D2924" s="207" t="s">
        <v>863</v>
      </c>
      <c r="E2924" s="207">
        <f t="shared" si="1"/>
        <v>0</v>
      </c>
    </row>
    <row r="2925">
      <c r="A2925" s="207" t="s">
        <v>5409</v>
      </c>
      <c r="B2925" s="207" t="s">
        <v>176</v>
      </c>
      <c r="C2925" s="207" t="s">
        <v>5410</v>
      </c>
      <c r="D2925" s="207" t="s">
        <v>309</v>
      </c>
      <c r="E2925" s="207">
        <f t="shared" si="1"/>
        <v>1</v>
      </c>
    </row>
    <row r="2926">
      <c r="A2926" s="207" t="s">
        <v>5411</v>
      </c>
      <c r="B2926" s="207" t="s">
        <v>176</v>
      </c>
      <c r="C2926" s="207" t="s">
        <v>5412</v>
      </c>
      <c r="D2926" s="207" t="s">
        <v>1257</v>
      </c>
      <c r="E2926" s="207">
        <f t="shared" si="1"/>
        <v>0</v>
      </c>
    </row>
    <row r="2927">
      <c r="A2927" s="207" t="s">
        <v>5413</v>
      </c>
      <c r="B2927" s="207" t="s">
        <v>176</v>
      </c>
      <c r="C2927" s="207" t="s">
        <v>5414</v>
      </c>
      <c r="D2927" s="207" t="s">
        <v>5415</v>
      </c>
      <c r="E2927" s="207">
        <f t="shared" si="1"/>
        <v>0</v>
      </c>
    </row>
    <row r="2928">
      <c r="A2928" s="207" t="s">
        <v>5416</v>
      </c>
      <c r="B2928" s="207" t="s">
        <v>176</v>
      </c>
      <c r="C2928" s="207" t="s">
        <v>5417</v>
      </c>
      <c r="D2928" s="207" t="s">
        <v>5418</v>
      </c>
      <c r="E2928" s="207">
        <f t="shared" si="1"/>
        <v>0</v>
      </c>
    </row>
    <row r="2929">
      <c r="A2929" s="207" t="s">
        <v>5419</v>
      </c>
      <c r="B2929" s="207" t="s">
        <v>176</v>
      </c>
      <c r="C2929" s="207" t="s">
        <v>5420</v>
      </c>
      <c r="D2929" s="207" t="s">
        <v>5421</v>
      </c>
      <c r="E2929" s="207">
        <f t="shared" si="1"/>
        <v>0</v>
      </c>
    </row>
    <row r="2930">
      <c r="A2930" s="207" t="s">
        <v>5422</v>
      </c>
      <c r="B2930" s="207" t="s">
        <v>176</v>
      </c>
      <c r="C2930" s="207" t="s">
        <v>5423</v>
      </c>
      <c r="D2930" s="207" t="s">
        <v>309</v>
      </c>
      <c r="E2930" s="207">
        <f t="shared" si="1"/>
        <v>1</v>
      </c>
    </row>
    <row r="2931">
      <c r="A2931" s="207" t="s">
        <v>5424</v>
      </c>
      <c r="B2931" s="207" t="s">
        <v>176</v>
      </c>
      <c r="C2931" s="207" t="s">
        <v>5425</v>
      </c>
      <c r="D2931" s="207" t="s">
        <v>573</v>
      </c>
      <c r="E2931" s="207">
        <f t="shared" si="1"/>
        <v>0</v>
      </c>
    </row>
    <row r="2932">
      <c r="A2932" s="207" t="s">
        <v>5426</v>
      </c>
      <c r="B2932" s="207" t="s">
        <v>176</v>
      </c>
      <c r="C2932" s="207" t="s">
        <v>5427</v>
      </c>
      <c r="D2932" s="207" t="s">
        <v>2512</v>
      </c>
      <c r="E2932" s="207">
        <f t="shared" si="1"/>
        <v>0</v>
      </c>
    </row>
    <row r="2933">
      <c r="A2933" s="207" t="s">
        <v>5428</v>
      </c>
      <c r="B2933" s="207" t="s">
        <v>176</v>
      </c>
      <c r="C2933" s="207" t="s">
        <v>5429</v>
      </c>
      <c r="D2933" s="207" t="s">
        <v>309</v>
      </c>
      <c r="E2933" s="207">
        <f t="shared" si="1"/>
        <v>1</v>
      </c>
    </row>
    <row r="2934">
      <c r="A2934" s="207" t="s">
        <v>5430</v>
      </c>
      <c r="B2934" s="207" t="s">
        <v>176</v>
      </c>
      <c r="C2934" s="207" t="s">
        <v>5431</v>
      </c>
      <c r="D2934" s="207" t="s">
        <v>309</v>
      </c>
      <c r="E2934" s="207">
        <f t="shared" si="1"/>
        <v>1</v>
      </c>
    </row>
    <row r="2935">
      <c r="A2935" s="207" t="s">
        <v>5432</v>
      </c>
      <c r="B2935" s="207" t="s">
        <v>176</v>
      </c>
      <c r="C2935" s="207" t="s">
        <v>5433</v>
      </c>
      <c r="D2935" s="207" t="s">
        <v>3164</v>
      </c>
      <c r="E2935" s="207">
        <f t="shared" si="1"/>
        <v>0</v>
      </c>
    </row>
    <row r="2936">
      <c r="A2936" s="207" t="s">
        <v>5434</v>
      </c>
      <c r="B2936" s="207" t="s">
        <v>176</v>
      </c>
      <c r="C2936" s="207" t="s">
        <v>5435</v>
      </c>
      <c r="D2936" s="207" t="s">
        <v>432</v>
      </c>
      <c r="E2936" s="207">
        <f t="shared" si="1"/>
        <v>0</v>
      </c>
    </row>
    <row r="2937">
      <c r="A2937" s="207" t="s">
        <v>5436</v>
      </c>
      <c r="B2937" s="207" t="s">
        <v>176</v>
      </c>
      <c r="C2937" s="207" t="s">
        <v>5437</v>
      </c>
      <c r="D2937" s="207" t="s">
        <v>309</v>
      </c>
      <c r="E2937" s="207">
        <f t="shared" si="1"/>
        <v>1</v>
      </c>
    </row>
    <row r="2938">
      <c r="A2938" s="207" t="s">
        <v>5438</v>
      </c>
      <c r="B2938" s="207" t="s">
        <v>176</v>
      </c>
      <c r="C2938" s="207" t="s">
        <v>5439</v>
      </c>
      <c r="D2938" s="207" t="s">
        <v>309</v>
      </c>
      <c r="E2938" s="207">
        <f t="shared" si="1"/>
        <v>1</v>
      </c>
    </row>
    <row r="2939">
      <c r="A2939" s="207" t="s">
        <v>5440</v>
      </c>
      <c r="B2939" s="207" t="s">
        <v>176</v>
      </c>
      <c r="C2939" s="207" t="s">
        <v>5441</v>
      </c>
      <c r="D2939" s="207" t="s">
        <v>929</v>
      </c>
      <c r="E2939" s="207">
        <f t="shared" si="1"/>
        <v>0</v>
      </c>
    </row>
    <row r="2940">
      <c r="A2940" s="207" t="s">
        <v>5442</v>
      </c>
      <c r="B2940" s="207" t="s">
        <v>176</v>
      </c>
      <c r="C2940" s="207" t="s">
        <v>5443</v>
      </c>
      <c r="D2940" s="207" t="s">
        <v>5444</v>
      </c>
      <c r="E2940" s="207">
        <f t="shared" si="1"/>
        <v>0</v>
      </c>
    </row>
    <row r="2941">
      <c r="A2941" s="207" t="s">
        <v>5445</v>
      </c>
      <c r="B2941" s="207" t="s">
        <v>176</v>
      </c>
      <c r="C2941" s="207" t="s">
        <v>5446</v>
      </c>
      <c r="D2941" s="207" t="s">
        <v>5447</v>
      </c>
      <c r="E2941" s="207">
        <f t="shared" si="1"/>
        <v>0</v>
      </c>
    </row>
    <row r="2942">
      <c r="A2942" s="207" t="s">
        <v>5448</v>
      </c>
      <c r="B2942" s="207" t="s">
        <v>176</v>
      </c>
      <c r="C2942" s="207" t="s">
        <v>5449</v>
      </c>
      <c r="D2942" s="207" t="s">
        <v>1967</v>
      </c>
      <c r="E2942" s="207">
        <f t="shared" si="1"/>
        <v>0</v>
      </c>
    </row>
    <row r="2943">
      <c r="A2943" s="207" t="s">
        <v>5450</v>
      </c>
      <c r="B2943" s="207" t="s">
        <v>176</v>
      </c>
      <c r="C2943" s="207" t="s">
        <v>5451</v>
      </c>
      <c r="D2943" s="207" t="s">
        <v>1115</v>
      </c>
      <c r="E2943" s="207">
        <f t="shared" si="1"/>
        <v>0</v>
      </c>
    </row>
    <row r="2944">
      <c r="A2944" s="207" t="s">
        <v>5452</v>
      </c>
      <c r="B2944" s="207" t="s">
        <v>176</v>
      </c>
      <c r="C2944" s="207" t="s">
        <v>5453</v>
      </c>
      <c r="D2944" s="207" t="s">
        <v>1967</v>
      </c>
      <c r="E2944" s="207">
        <f t="shared" si="1"/>
        <v>0</v>
      </c>
    </row>
    <row r="2945">
      <c r="A2945" s="207" t="s">
        <v>5454</v>
      </c>
      <c r="B2945" s="207" t="s">
        <v>176</v>
      </c>
      <c r="C2945" s="207" t="s">
        <v>5455</v>
      </c>
      <c r="D2945" s="207" t="s">
        <v>904</v>
      </c>
      <c r="E2945" s="207">
        <f t="shared" si="1"/>
        <v>0</v>
      </c>
    </row>
    <row r="2946">
      <c r="A2946" s="207" t="s">
        <v>5456</v>
      </c>
      <c r="B2946" s="207" t="s">
        <v>176</v>
      </c>
      <c r="C2946" s="207" t="s">
        <v>5457</v>
      </c>
      <c r="D2946" s="207" t="s">
        <v>5458</v>
      </c>
      <c r="E2946" s="207">
        <f t="shared" si="1"/>
        <v>0</v>
      </c>
    </row>
    <row r="2947">
      <c r="A2947" s="207" t="s">
        <v>5459</v>
      </c>
      <c r="B2947" s="207" t="s">
        <v>176</v>
      </c>
      <c r="C2947" s="207" t="s">
        <v>5460</v>
      </c>
      <c r="D2947" s="207" t="s">
        <v>5461</v>
      </c>
      <c r="E2947" s="207">
        <f t="shared" si="1"/>
        <v>0</v>
      </c>
    </row>
    <row r="2948">
      <c r="A2948" s="207" t="s">
        <v>5462</v>
      </c>
      <c r="B2948" s="207" t="s">
        <v>176</v>
      </c>
      <c r="C2948" s="207" t="s">
        <v>5463</v>
      </c>
      <c r="D2948" s="207" t="s">
        <v>5464</v>
      </c>
      <c r="E2948" s="207">
        <f t="shared" si="1"/>
        <v>0</v>
      </c>
    </row>
    <row r="2949">
      <c r="A2949" s="207" t="s">
        <v>5465</v>
      </c>
      <c r="B2949" s="207" t="s">
        <v>176</v>
      </c>
      <c r="C2949" s="207" t="s">
        <v>5466</v>
      </c>
      <c r="D2949" s="207" t="s">
        <v>1308</v>
      </c>
      <c r="E2949" s="207">
        <f t="shared" si="1"/>
        <v>0</v>
      </c>
    </row>
    <row r="2950">
      <c r="A2950" s="207" t="s">
        <v>5467</v>
      </c>
      <c r="B2950" s="207" t="s">
        <v>176</v>
      </c>
      <c r="C2950" s="207" t="s">
        <v>5468</v>
      </c>
      <c r="D2950" s="207" t="s">
        <v>963</v>
      </c>
      <c r="E2950" s="207">
        <f t="shared" si="1"/>
        <v>0</v>
      </c>
    </row>
    <row r="2951">
      <c r="A2951" s="207" t="s">
        <v>5469</v>
      </c>
      <c r="B2951" s="207" t="s">
        <v>176</v>
      </c>
      <c r="C2951" s="207" t="s">
        <v>5470</v>
      </c>
      <c r="D2951" s="207" t="s">
        <v>1707</v>
      </c>
      <c r="E2951" s="207">
        <f t="shared" si="1"/>
        <v>0</v>
      </c>
    </row>
    <row r="2952">
      <c r="A2952" s="207" t="s">
        <v>5471</v>
      </c>
      <c r="B2952" s="207" t="s">
        <v>176</v>
      </c>
      <c r="C2952" s="207" t="s">
        <v>5472</v>
      </c>
      <c r="D2952" s="207" t="s">
        <v>2049</v>
      </c>
      <c r="E2952" s="207">
        <f t="shared" si="1"/>
        <v>0</v>
      </c>
    </row>
    <row r="2953">
      <c r="A2953" s="207" t="s">
        <v>5473</v>
      </c>
      <c r="B2953" s="207" t="s">
        <v>176</v>
      </c>
      <c r="C2953" s="207" t="s">
        <v>5474</v>
      </c>
      <c r="D2953" s="207" t="s">
        <v>309</v>
      </c>
      <c r="E2953" s="207">
        <f t="shared" si="1"/>
        <v>1</v>
      </c>
    </row>
    <row r="2954">
      <c r="A2954" s="207" t="s">
        <v>5475</v>
      </c>
      <c r="B2954" s="207" t="s">
        <v>176</v>
      </c>
      <c r="C2954" s="207" t="s">
        <v>5476</v>
      </c>
      <c r="D2954" s="207" t="s">
        <v>5477</v>
      </c>
      <c r="E2954" s="207">
        <f t="shared" si="1"/>
        <v>0</v>
      </c>
    </row>
    <row r="2955">
      <c r="A2955" s="207" t="s">
        <v>5478</v>
      </c>
      <c r="B2955" s="207" t="s">
        <v>178</v>
      </c>
      <c r="C2955" s="207" t="s">
        <v>883</v>
      </c>
      <c r="D2955" s="207" t="s">
        <v>1707</v>
      </c>
      <c r="E2955" s="207">
        <f t="shared" si="1"/>
        <v>0</v>
      </c>
    </row>
    <row r="2956">
      <c r="A2956" s="207" t="s">
        <v>5479</v>
      </c>
      <c r="B2956" s="207" t="s">
        <v>178</v>
      </c>
      <c r="C2956" s="207" t="s">
        <v>5480</v>
      </c>
      <c r="D2956" s="207" t="s">
        <v>1425</v>
      </c>
      <c r="E2956" s="207">
        <f t="shared" si="1"/>
        <v>0</v>
      </c>
    </row>
    <row r="2957">
      <c r="A2957" s="207" t="s">
        <v>5481</v>
      </c>
      <c r="B2957" s="207" t="s">
        <v>178</v>
      </c>
      <c r="C2957" s="207" t="s">
        <v>586</v>
      </c>
      <c r="D2957" s="207" t="s">
        <v>1542</v>
      </c>
      <c r="E2957" s="207">
        <f t="shared" si="1"/>
        <v>0</v>
      </c>
    </row>
    <row r="2958">
      <c r="A2958" s="207" t="s">
        <v>5482</v>
      </c>
      <c r="B2958" s="207" t="s">
        <v>178</v>
      </c>
      <c r="C2958" s="207" t="s">
        <v>5483</v>
      </c>
      <c r="D2958" s="207" t="s">
        <v>5484</v>
      </c>
      <c r="E2958" s="207">
        <f t="shared" si="1"/>
        <v>0</v>
      </c>
    </row>
    <row r="2959">
      <c r="A2959" s="207" t="s">
        <v>5485</v>
      </c>
      <c r="B2959" s="207" t="s">
        <v>178</v>
      </c>
      <c r="C2959" s="207" t="s">
        <v>5486</v>
      </c>
      <c r="D2959" s="207" t="s">
        <v>1578</v>
      </c>
      <c r="E2959" s="207">
        <f t="shared" si="1"/>
        <v>0</v>
      </c>
    </row>
    <row r="2960">
      <c r="A2960" s="207" t="s">
        <v>5487</v>
      </c>
      <c r="B2960" s="207" t="s">
        <v>178</v>
      </c>
      <c r="C2960" s="207" t="s">
        <v>598</v>
      </c>
      <c r="D2960" s="207" t="s">
        <v>3465</v>
      </c>
      <c r="E2960" s="207">
        <f t="shared" si="1"/>
        <v>0</v>
      </c>
    </row>
    <row r="2961">
      <c r="A2961" s="207" t="s">
        <v>5488</v>
      </c>
      <c r="B2961" s="207" t="s">
        <v>178</v>
      </c>
      <c r="C2961" s="207" t="s">
        <v>605</v>
      </c>
      <c r="D2961" s="207" t="s">
        <v>309</v>
      </c>
      <c r="E2961" s="207">
        <f t="shared" si="1"/>
        <v>1</v>
      </c>
    </row>
    <row r="2962">
      <c r="A2962" s="207" t="s">
        <v>5489</v>
      </c>
      <c r="B2962" s="207" t="s">
        <v>178</v>
      </c>
      <c r="C2962" s="207" t="s">
        <v>5490</v>
      </c>
      <c r="D2962" s="207" t="s">
        <v>1565</v>
      </c>
      <c r="E2962" s="207">
        <f t="shared" si="1"/>
        <v>0</v>
      </c>
    </row>
    <row r="2963">
      <c r="A2963" s="207" t="s">
        <v>5491</v>
      </c>
      <c r="B2963" s="207" t="s">
        <v>178</v>
      </c>
      <c r="C2963" s="207" t="s">
        <v>925</v>
      </c>
      <c r="D2963" s="207" t="s">
        <v>309</v>
      </c>
      <c r="E2963" s="207">
        <f t="shared" si="1"/>
        <v>1</v>
      </c>
    </row>
    <row r="2964">
      <c r="A2964" s="207" t="s">
        <v>5492</v>
      </c>
      <c r="B2964" s="207" t="s">
        <v>178</v>
      </c>
      <c r="C2964" s="207" t="s">
        <v>5493</v>
      </c>
      <c r="D2964" s="207" t="s">
        <v>309</v>
      </c>
      <c r="E2964" s="207">
        <f t="shared" si="1"/>
        <v>1</v>
      </c>
    </row>
    <row r="2965">
      <c r="A2965" s="207" t="s">
        <v>5494</v>
      </c>
      <c r="B2965" s="207" t="s">
        <v>178</v>
      </c>
      <c r="C2965" s="207" t="s">
        <v>377</v>
      </c>
      <c r="D2965" s="207" t="s">
        <v>1537</v>
      </c>
      <c r="E2965" s="207">
        <f t="shared" si="1"/>
        <v>0</v>
      </c>
    </row>
    <row r="2966">
      <c r="A2966" s="207" t="s">
        <v>5495</v>
      </c>
      <c r="B2966" s="207" t="s">
        <v>178</v>
      </c>
      <c r="C2966" s="207" t="s">
        <v>937</v>
      </c>
      <c r="D2966" s="207" t="s">
        <v>309</v>
      </c>
      <c r="E2966" s="207">
        <f t="shared" si="1"/>
        <v>1</v>
      </c>
    </row>
    <row r="2967">
      <c r="A2967" s="207" t="s">
        <v>5496</v>
      </c>
      <c r="B2967" s="207" t="s">
        <v>178</v>
      </c>
      <c r="C2967" s="207" t="s">
        <v>632</v>
      </c>
      <c r="D2967" s="207" t="s">
        <v>866</v>
      </c>
      <c r="E2967" s="207">
        <f t="shared" si="1"/>
        <v>0</v>
      </c>
    </row>
    <row r="2968">
      <c r="A2968" s="207" t="s">
        <v>5497</v>
      </c>
      <c r="B2968" s="207" t="s">
        <v>178</v>
      </c>
      <c r="C2968" s="207" t="s">
        <v>5498</v>
      </c>
      <c r="D2968" s="207" t="s">
        <v>666</v>
      </c>
      <c r="E2968" s="207">
        <f t="shared" si="1"/>
        <v>0</v>
      </c>
    </row>
    <row r="2969">
      <c r="A2969" s="207" t="s">
        <v>5499</v>
      </c>
      <c r="B2969" s="207" t="s">
        <v>178</v>
      </c>
      <c r="C2969" s="207" t="s">
        <v>5500</v>
      </c>
      <c r="D2969" s="207" t="s">
        <v>3207</v>
      </c>
      <c r="E2969" s="207">
        <f t="shared" si="1"/>
        <v>0</v>
      </c>
    </row>
    <row r="2970">
      <c r="A2970" s="207" t="s">
        <v>5501</v>
      </c>
      <c r="B2970" s="207" t="s">
        <v>178</v>
      </c>
      <c r="C2970" s="207" t="s">
        <v>393</v>
      </c>
      <c r="D2970" s="207" t="s">
        <v>1041</v>
      </c>
      <c r="E2970" s="207">
        <f t="shared" si="1"/>
        <v>0</v>
      </c>
    </row>
    <row r="2971">
      <c r="A2971" s="207" t="s">
        <v>5502</v>
      </c>
      <c r="B2971" s="207" t="s">
        <v>178</v>
      </c>
      <c r="C2971" s="207" t="s">
        <v>4980</v>
      </c>
      <c r="D2971" s="207" t="s">
        <v>5009</v>
      </c>
      <c r="E2971" s="207">
        <f t="shared" si="1"/>
        <v>0</v>
      </c>
    </row>
    <row r="2972">
      <c r="A2972" s="207" t="s">
        <v>5503</v>
      </c>
      <c r="B2972" s="207" t="s">
        <v>178</v>
      </c>
      <c r="C2972" s="207" t="s">
        <v>5504</v>
      </c>
      <c r="D2972" s="207" t="s">
        <v>1065</v>
      </c>
      <c r="E2972" s="207">
        <f t="shared" si="1"/>
        <v>0</v>
      </c>
    </row>
    <row r="2973">
      <c r="A2973" s="207" t="s">
        <v>5505</v>
      </c>
      <c r="B2973" s="207" t="s">
        <v>178</v>
      </c>
      <c r="C2973" s="207" t="s">
        <v>5506</v>
      </c>
      <c r="D2973" s="207" t="s">
        <v>2550</v>
      </c>
      <c r="E2973" s="207">
        <f t="shared" si="1"/>
        <v>0</v>
      </c>
    </row>
    <row r="2974">
      <c r="A2974" s="207" t="s">
        <v>5507</v>
      </c>
      <c r="B2974" s="207" t="s">
        <v>178</v>
      </c>
      <c r="C2974" s="207" t="s">
        <v>5508</v>
      </c>
      <c r="D2974" s="207" t="s">
        <v>1603</v>
      </c>
      <c r="E2974" s="207">
        <f t="shared" si="1"/>
        <v>0</v>
      </c>
    </row>
    <row r="2975">
      <c r="A2975" s="207" t="s">
        <v>5509</v>
      </c>
      <c r="B2975" s="207" t="s">
        <v>178</v>
      </c>
      <c r="C2975" s="207" t="s">
        <v>1582</v>
      </c>
      <c r="D2975" s="207" t="s">
        <v>1280</v>
      </c>
      <c r="E2975" s="207">
        <f t="shared" si="1"/>
        <v>0</v>
      </c>
    </row>
    <row r="2976">
      <c r="A2976" s="207" t="s">
        <v>5510</v>
      </c>
      <c r="B2976" s="207" t="s">
        <v>178</v>
      </c>
      <c r="C2976" s="207" t="s">
        <v>659</v>
      </c>
      <c r="D2976" s="207" t="s">
        <v>309</v>
      </c>
      <c r="E2976" s="207">
        <f t="shared" si="1"/>
        <v>1</v>
      </c>
    </row>
    <row r="2977">
      <c r="A2977" s="207" t="s">
        <v>5511</v>
      </c>
      <c r="B2977" s="207" t="s">
        <v>178</v>
      </c>
      <c r="C2977" s="207" t="s">
        <v>1716</v>
      </c>
      <c r="D2977" s="207" t="s">
        <v>1299</v>
      </c>
      <c r="E2977" s="207">
        <f t="shared" si="1"/>
        <v>0</v>
      </c>
    </row>
    <row r="2978">
      <c r="A2978" s="207" t="s">
        <v>5512</v>
      </c>
      <c r="B2978" s="207" t="s">
        <v>178</v>
      </c>
      <c r="C2978" s="207" t="s">
        <v>5513</v>
      </c>
      <c r="D2978" s="207" t="s">
        <v>2036</v>
      </c>
      <c r="E2978" s="207">
        <f t="shared" si="1"/>
        <v>0</v>
      </c>
    </row>
    <row r="2979">
      <c r="A2979" s="207" t="s">
        <v>5514</v>
      </c>
      <c r="B2979" s="207" t="s">
        <v>178</v>
      </c>
      <c r="C2979" s="207" t="s">
        <v>5515</v>
      </c>
      <c r="D2979" s="207" t="s">
        <v>309</v>
      </c>
      <c r="E2979" s="207">
        <f t="shared" si="1"/>
        <v>1</v>
      </c>
    </row>
    <row r="2980">
      <c r="A2980" s="207" t="s">
        <v>5516</v>
      </c>
      <c r="B2980" s="207" t="s">
        <v>178</v>
      </c>
      <c r="C2980" s="207" t="s">
        <v>5517</v>
      </c>
      <c r="D2980" s="207" t="s">
        <v>309</v>
      </c>
      <c r="E2980" s="207">
        <f t="shared" si="1"/>
        <v>1</v>
      </c>
    </row>
    <row r="2981">
      <c r="A2981" s="207" t="s">
        <v>5518</v>
      </c>
      <c r="B2981" s="207" t="s">
        <v>178</v>
      </c>
      <c r="C2981" s="207" t="s">
        <v>1419</v>
      </c>
      <c r="D2981" s="207" t="s">
        <v>4417</v>
      </c>
      <c r="E2981" s="207">
        <f t="shared" si="1"/>
        <v>0</v>
      </c>
    </row>
    <row r="2982">
      <c r="A2982" s="207" t="s">
        <v>5519</v>
      </c>
      <c r="B2982" s="207" t="s">
        <v>178</v>
      </c>
      <c r="C2982" s="207" t="s">
        <v>1007</v>
      </c>
      <c r="D2982" s="207" t="s">
        <v>309</v>
      </c>
      <c r="E2982" s="207">
        <f t="shared" si="1"/>
        <v>1</v>
      </c>
    </row>
    <row r="2983">
      <c r="A2983" s="207" t="s">
        <v>5520</v>
      </c>
      <c r="B2983" s="207" t="s">
        <v>178</v>
      </c>
      <c r="C2983" s="207" t="s">
        <v>5521</v>
      </c>
      <c r="D2983" s="207" t="s">
        <v>1317</v>
      </c>
      <c r="E2983" s="207">
        <f t="shared" si="1"/>
        <v>0</v>
      </c>
    </row>
    <row r="2984">
      <c r="A2984" s="207" t="s">
        <v>5522</v>
      </c>
      <c r="B2984" s="207" t="s">
        <v>178</v>
      </c>
      <c r="C2984" s="207" t="s">
        <v>5523</v>
      </c>
      <c r="D2984" s="207" t="s">
        <v>309</v>
      </c>
      <c r="E2984" s="207">
        <f t="shared" si="1"/>
        <v>1</v>
      </c>
    </row>
    <row r="2985">
      <c r="A2985" s="207" t="s">
        <v>5524</v>
      </c>
      <c r="B2985" s="207" t="s">
        <v>178</v>
      </c>
      <c r="C2985" s="207" t="s">
        <v>5525</v>
      </c>
      <c r="D2985" s="207" t="s">
        <v>1603</v>
      </c>
      <c r="E2985" s="207">
        <f t="shared" si="1"/>
        <v>0</v>
      </c>
    </row>
    <row r="2986">
      <c r="A2986" s="207" t="s">
        <v>5526</v>
      </c>
      <c r="B2986" s="207" t="s">
        <v>178</v>
      </c>
      <c r="C2986" s="207" t="s">
        <v>5527</v>
      </c>
      <c r="D2986" s="207" t="s">
        <v>1866</v>
      </c>
      <c r="E2986" s="207">
        <f t="shared" si="1"/>
        <v>0</v>
      </c>
    </row>
    <row r="2987">
      <c r="A2987" s="207" t="s">
        <v>5528</v>
      </c>
      <c r="B2987" s="207" t="s">
        <v>178</v>
      </c>
      <c r="C2987" s="207" t="s">
        <v>2245</v>
      </c>
      <c r="D2987" s="207" t="s">
        <v>309</v>
      </c>
      <c r="E2987" s="207">
        <f t="shared" si="1"/>
        <v>1</v>
      </c>
    </row>
    <row r="2988">
      <c r="A2988" s="207" t="s">
        <v>5529</v>
      </c>
      <c r="B2988" s="207" t="s">
        <v>178</v>
      </c>
      <c r="C2988" s="207" t="s">
        <v>3527</v>
      </c>
      <c r="D2988" s="207" t="s">
        <v>358</v>
      </c>
      <c r="E2988" s="207">
        <f t="shared" si="1"/>
        <v>0</v>
      </c>
    </row>
    <row r="2989">
      <c r="A2989" s="207" t="s">
        <v>5530</v>
      </c>
      <c r="B2989" s="207" t="s">
        <v>178</v>
      </c>
      <c r="C2989" s="207" t="s">
        <v>5531</v>
      </c>
      <c r="D2989" s="207" t="s">
        <v>309</v>
      </c>
      <c r="E2989" s="207">
        <f t="shared" si="1"/>
        <v>1</v>
      </c>
    </row>
    <row r="2990">
      <c r="A2990" s="207" t="s">
        <v>5532</v>
      </c>
      <c r="B2990" s="207" t="s">
        <v>178</v>
      </c>
      <c r="C2990" s="207" t="s">
        <v>5533</v>
      </c>
      <c r="D2990" s="207" t="s">
        <v>1346</v>
      </c>
      <c r="E2990" s="207">
        <f t="shared" si="1"/>
        <v>0</v>
      </c>
    </row>
    <row r="2991">
      <c r="A2991" s="207" t="s">
        <v>5534</v>
      </c>
      <c r="B2991" s="207" t="s">
        <v>178</v>
      </c>
      <c r="C2991" s="207" t="s">
        <v>5535</v>
      </c>
      <c r="D2991" s="207" t="s">
        <v>1425</v>
      </c>
      <c r="E2991" s="207">
        <f t="shared" si="1"/>
        <v>0</v>
      </c>
    </row>
    <row r="2992">
      <c r="A2992" s="207" t="s">
        <v>5536</v>
      </c>
      <c r="B2992" s="207" t="s">
        <v>178</v>
      </c>
      <c r="C2992" s="207" t="s">
        <v>5537</v>
      </c>
      <c r="D2992" s="207" t="s">
        <v>683</v>
      </c>
      <c r="E2992" s="207">
        <f t="shared" si="1"/>
        <v>0</v>
      </c>
    </row>
    <row r="2993">
      <c r="A2993" s="207" t="s">
        <v>5538</v>
      </c>
      <c r="B2993" s="207" t="s">
        <v>178</v>
      </c>
      <c r="C2993" s="207" t="s">
        <v>5539</v>
      </c>
      <c r="D2993" s="207" t="s">
        <v>692</v>
      </c>
      <c r="E2993" s="207">
        <f t="shared" si="1"/>
        <v>0</v>
      </c>
    </row>
    <row r="2994">
      <c r="A2994" s="207" t="s">
        <v>5540</v>
      </c>
      <c r="B2994" s="207" t="s">
        <v>180</v>
      </c>
      <c r="C2994" s="207" t="s">
        <v>308</v>
      </c>
      <c r="D2994" s="207" t="s">
        <v>309</v>
      </c>
      <c r="E2994" s="207">
        <f t="shared" si="1"/>
        <v>1</v>
      </c>
    </row>
    <row r="2995">
      <c r="A2995" s="207" t="s">
        <v>5541</v>
      </c>
      <c r="B2995" s="207" t="s">
        <v>180</v>
      </c>
      <c r="C2995" s="207" t="s">
        <v>4468</v>
      </c>
      <c r="D2995" s="207" t="s">
        <v>1074</v>
      </c>
      <c r="E2995" s="207">
        <f t="shared" si="1"/>
        <v>0</v>
      </c>
    </row>
    <row r="2996">
      <c r="A2996" s="207" t="s">
        <v>5542</v>
      </c>
      <c r="B2996" s="207" t="s">
        <v>180</v>
      </c>
      <c r="C2996" s="207" t="s">
        <v>589</v>
      </c>
      <c r="D2996" s="207" t="s">
        <v>309</v>
      </c>
      <c r="E2996" s="207">
        <f t="shared" si="1"/>
        <v>1</v>
      </c>
    </row>
    <row r="2997">
      <c r="A2997" s="207" t="s">
        <v>5543</v>
      </c>
      <c r="B2997" s="207" t="s">
        <v>180</v>
      </c>
      <c r="C2997" s="207" t="s">
        <v>5544</v>
      </c>
      <c r="D2997" s="207" t="s">
        <v>309</v>
      </c>
      <c r="E2997" s="207">
        <f t="shared" si="1"/>
        <v>1</v>
      </c>
    </row>
    <row r="2998">
      <c r="A2998" s="207" t="s">
        <v>5545</v>
      </c>
      <c r="B2998" s="207" t="s">
        <v>180</v>
      </c>
      <c r="C2998" s="207" t="s">
        <v>5546</v>
      </c>
      <c r="D2998" s="207" t="s">
        <v>309</v>
      </c>
      <c r="E2998" s="207">
        <f t="shared" si="1"/>
        <v>1</v>
      </c>
    </row>
    <row r="2999">
      <c r="A2999" s="207" t="s">
        <v>5547</v>
      </c>
      <c r="B2999" s="207" t="s">
        <v>180</v>
      </c>
      <c r="C2999" s="207" t="s">
        <v>5548</v>
      </c>
      <c r="D2999" s="207" t="s">
        <v>5549</v>
      </c>
      <c r="E2999" s="207">
        <f t="shared" si="1"/>
        <v>0</v>
      </c>
    </row>
    <row r="3000">
      <c r="A3000" s="207" t="s">
        <v>5550</v>
      </c>
      <c r="B3000" s="207" t="s">
        <v>180</v>
      </c>
      <c r="C3000" s="207" t="s">
        <v>320</v>
      </c>
      <c r="D3000" s="207" t="s">
        <v>309</v>
      </c>
      <c r="E3000" s="207">
        <f t="shared" si="1"/>
        <v>1</v>
      </c>
    </row>
    <row r="3001">
      <c r="A3001" s="207" t="s">
        <v>5551</v>
      </c>
      <c r="B3001" s="207" t="s">
        <v>180</v>
      </c>
      <c r="C3001" s="207" t="s">
        <v>334</v>
      </c>
      <c r="D3001" s="207" t="s">
        <v>309</v>
      </c>
      <c r="E3001" s="207">
        <f t="shared" si="1"/>
        <v>1</v>
      </c>
    </row>
    <row r="3002">
      <c r="A3002" s="207" t="s">
        <v>5552</v>
      </c>
      <c r="B3002" s="207" t="s">
        <v>180</v>
      </c>
      <c r="C3002" s="207" t="s">
        <v>5553</v>
      </c>
      <c r="D3002" s="207" t="s">
        <v>309</v>
      </c>
      <c r="E3002" s="207">
        <f t="shared" si="1"/>
        <v>1</v>
      </c>
    </row>
    <row r="3003">
      <c r="A3003" s="207" t="s">
        <v>5554</v>
      </c>
      <c r="B3003" s="207" t="s">
        <v>180</v>
      </c>
      <c r="C3003" s="207" t="s">
        <v>374</v>
      </c>
      <c r="D3003" s="207" t="s">
        <v>309</v>
      </c>
      <c r="E3003" s="207">
        <f t="shared" si="1"/>
        <v>1</v>
      </c>
    </row>
    <row r="3004">
      <c r="A3004" s="207" t="s">
        <v>5555</v>
      </c>
      <c r="B3004" s="207" t="s">
        <v>180</v>
      </c>
      <c r="C3004" s="207" t="s">
        <v>1321</v>
      </c>
      <c r="D3004" s="207" t="s">
        <v>309</v>
      </c>
      <c r="E3004" s="207">
        <f t="shared" si="1"/>
        <v>1</v>
      </c>
    </row>
    <row r="3005">
      <c r="A3005" s="207" t="s">
        <v>5556</v>
      </c>
      <c r="B3005" s="207" t="s">
        <v>180</v>
      </c>
      <c r="C3005" s="207" t="s">
        <v>632</v>
      </c>
      <c r="D3005" s="207" t="s">
        <v>309</v>
      </c>
      <c r="E3005" s="207">
        <f t="shared" si="1"/>
        <v>1</v>
      </c>
    </row>
    <row r="3006">
      <c r="A3006" s="207" t="s">
        <v>5557</v>
      </c>
      <c r="B3006" s="207" t="s">
        <v>180</v>
      </c>
      <c r="C3006" s="207" t="s">
        <v>5558</v>
      </c>
      <c r="D3006" s="207" t="s">
        <v>1275</v>
      </c>
      <c r="E3006" s="207">
        <f t="shared" si="1"/>
        <v>0</v>
      </c>
    </row>
    <row r="3007">
      <c r="A3007" s="207" t="s">
        <v>5559</v>
      </c>
      <c r="B3007" s="207" t="s">
        <v>180</v>
      </c>
      <c r="C3007" s="207" t="s">
        <v>2683</v>
      </c>
      <c r="D3007" s="207" t="s">
        <v>1303</v>
      </c>
      <c r="E3007" s="207">
        <f t="shared" si="1"/>
        <v>0</v>
      </c>
    </row>
    <row r="3008">
      <c r="A3008" s="207" t="s">
        <v>5560</v>
      </c>
      <c r="B3008" s="207" t="s">
        <v>180</v>
      </c>
      <c r="C3008" s="207" t="s">
        <v>1341</v>
      </c>
      <c r="D3008" s="207" t="s">
        <v>804</v>
      </c>
      <c r="E3008" s="207">
        <f t="shared" si="1"/>
        <v>0</v>
      </c>
    </row>
    <row r="3009">
      <c r="A3009" s="207" t="s">
        <v>5561</v>
      </c>
      <c r="B3009" s="207" t="s">
        <v>180</v>
      </c>
      <c r="C3009" s="207" t="s">
        <v>5562</v>
      </c>
      <c r="D3009" s="207" t="s">
        <v>309</v>
      </c>
      <c r="E3009" s="207">
        <f t="shared" si="1"/>
        <v>1</v>
      </c>
    </row>
    <row r="3010">
      <c r="A3010" s="207" t="s">
        <v>5563</v>
      </c>
      <c r="B3010" s="207" t="s">
        <v>180</v>
      </c>
      <c r="C3010" s="207" t="s">
        <v>1832</v>
      </c>
      <c r="D3010" s="207" t="s">
        <v>785</v>
      </c>
      <c r="E3010" s="207">
        <f t="shared" si="1"/>
        <v>0</v>
      </c>
    </row>
    <row r="3011">
      <c r="A3011" s="207" t="s">
        <v>5564</v>
      </c>
      <c r="B3011" s="207" t="s">
        <v>180</v>
      </c>
      <c r="C3011" s="207" t="s">
        <v>390</v>
      </c>
      <c r="D3011" s="207" t="s">
        <v>309</v>
      </c>
      <c r="E3011" s="207">
        <f t="shared" si="1"/>
        <v>1</v>
      </c>
    </row>
    <row r="3012">
      <c r="A3012" s="207" t="s">
        <v>5565</v>
      </c>
      <c r="B3012" s="207" t="s">
        <v>180</v>
      </c>
      <c r="C3012" s="207" t="s">
        <v>393</v>
      </c>
      <c r="D3012" s="207" t="s">
        <v>303</v>
      </c>
      <c r="E3012" s="207">
        <f t="shared" si="1"/>
        <v>0</v>
      </c>
    </row>
    <row r="3013">
      <c r="A3013" s="207" t="s">
        <v>5566</v>
      </c>
      <c r="B3013" s="207" t="s">
        <v>180</v>
      </c>
      <c r="C3013" s="207" t="s">
        <v>5567</v>
      </c>
      <c r="D3013" s="207" t="s">
        <v>4075</v>
      </c>
      <c r="E3013" s="207">
        <f t="shared" si="1"/>
        <v>0</v>
      </c>
    </row>
    <row r="3014">
      <c r="A3014" s="207" t="s">
        <v>5568</v>
      </c>
      <c r="B3014" s="207" t="s">
        <v>180</v>
      </c>
      <c r="C3014" s="207" t="s">
        <v>1582</v>
      </c>
      <c r="D3014" s="207" t="s">
        <v>309</v>
      </c>
      <c r="E3014" s="207">
        <f t="shared" si="1"/>
        <v>1</v>
      </c>
    </row>
    <row r="3015">
      <c r="A3015" s="207" t="s">
        <v>5569</v>
      </c>
      <c r="B3015" s="207" t="s">
        <v>180</v>
      </c>
      <c r="C3015" s="207" t="s">
        <v>659</v>
      </c>
      <c r="D3015" s="207" t="s">
        <v>309</v>
      </c>
      <c r="E3015" s="207">
        <f t="shared" si="1"/>
        <v>1</v>
      </c>
    </row>
    <row r="3016">
      <c r="A3016" s="207" t="s">
        <v>5570</v>
      </c>
      <c r="B3016" s="207" t="s">
        <v>180</v>
      </c>
      <c r="C3016" s="207" t="s">
        <v>663</v>
      </c>
      <c r="D3016" s="207" t="s">
        <v>866</v>
      </c>
      <c r="E3016" s="207">
        <f t="shared" si="1"/>
        <v>0</v>
      </c>
    </row>
    <row r="3017">
      <c r="A3017" s="207" t="s">
        <v>5571</v>
      </c>
      <c r="B3017" s="207" t="s">
        <v>180</v>
      </c>
      <c r="C3017" s="207" t="s">
        <v>3876</v>
      </c>
      <c r="D3017" s="207" t="s">
        <v>309</v>
      </c>
      <c r="E3017" s="207">
        <f t="shared" si="1"/>
        <v>1</v>
      </c>
    </row>
    <row r="3018">
      <c r="A3018" s="207" t="s">
        <v>5572</v>
      </c>
      <c r="B3018" s="207" t="s">
        <v>180</v>
      </c>
      <c r="C3018" s="207" t="s">
        <v>419</v>
      </c>
      <c r="D3018" s="207" t="s">
        <v>1060</v>
      </c>
      <c r="E3018" s="207">
        <f t="shared" si="1"/>
        <v>0</v>
      </c>
    </row>
    <row r="3019">
      <c r="A3019" s="207" t="s">
        <v>5573</v>
      </c>
      <c r="B3019" s="207" t="s">
        <v>180</v>
      </c>
      <c r="C3019" s="207" t="s">
        <v>421</v>
      </c>
      <c r="D3019" s="207" t="s">
        <v>762</v>
      </c>
      <c r="E3019" s="207">
        <f t="shared" si="1"/>
        <v>0</v>
      </c>
    </row>
    <row r="3020">
      <c r="A3020" s="207" t="s">
        <v>5574</v>
      </c>
      <c r="B3020" s="207" t="s">
        <v>180</v>
      </c>
      <c r="C3020" s="207" t="s">
        <v>1716</v>
      </c>
      <c r="D3020" s="207" t="s">
        <v>1280</v>
      </c>
      <c r="E3020" s="207">
        <f t="shared" si="1"/>
        <v>0</v>
      </c>
    </row>
    <row r="3021">
      <c r="A3021" s="207" t="s">
        <v>5575</v>
      </c>
      <c r="B3021" s="207" t="s">
        <v>180</v>
      </c>
      <c r="C3021" s="207" t="s">
        <v>1722</v>
      </c>
      <c r="D3021" s="207" t="s">
        <v>3348</v>
      </c>
      <c r="E3021" s="207">
        <f t="shared" si="1"/>
        <v>0</v>
      </c>
    </row>
    <row r="3022">
      <c r="A3022" s="207" t="s">
        <v>5576</v>
      </c>
      <c r="B3022" s="207" t="s">
        <v>180</v>
      </c>
      <c r="C3022" s="207" t="s">
        <v>970</v>
      </c>
      <c r="D3022" s="207" t="s">
        <v>1308</v>
      </c>
      <c r="E3022" s="207">
        <f t="shared" si="1"/>
        <v>0</v>
      </c>
    </row>
    <row r="3023">
      <c r="A3023" s="207" t="s">
        <v>5577</v>
      </c>
      <c r="B3023" s="207" t="s">
        <v>180</v>
      </c>
      <c r="C3023" s="207" t="s">
        <v>5578</v>
      </c>
      <c r="D3023" s="207" t="s">
        <v>309</v>
      </c>
      <c r="E3023" s="207">
        <f t="shared" si="1"/>
        <v>1</v>
      </c>
    </row>
    <row r="3024">
      <c r="A3024" s="207" t="s">
        <v>5579</v>
      </c>
      <c r="B3024" s="207" t="s">
        <v>180</v>
      </c>
      <c r="C3024" s="207" t="s">
        <v>5580</v>
      </c>
      <c r="D3024" s="207" t="s">
        <v>5581</v>
      </c>
      <c r="E3024" s="207">
        <f t="shared" si="1"/>
        <v>0</v>
      </c>
    </row>
    <row r="3025">
      <c r="A3025" s="207" t="s">
        <v>5582</v>
      </c>
      <c r="B3025" s="207" t="s">
        <v>180</v>
      </c>
      <c r="C3025" s="207" t="s">
        <v>426</v>
      </c>
      <c r="D3025" s="207" t="s">
        <v>309</v>
      </c>
      <c r="E3025" s="207">
        <f t="shared" si="1"/>
        <v>1</v>
      </c>
    </row>
    <row r="3026">
      <c r="A3026" s="207" t="s">
        <v>5583</v>
      </c>
      <c r="B3026" s="207" t="s">
        <v>180</v>
      </c>
      <c r="C3026" s="207" t="s">
        <v>431</v>
      </c>
      <c r="D3026" s="207" t="s">
        <v>309</v>
      </c>
      <c r="E3026" s="207">
        <f t="shared" si="1"/>
        <v>1</v>
      </c>
    </row>
    <row r="3027">
      <c r="A3027" s="207" t="s">
        <v>5584</v>
      </c>
      <c r="B3027" s="207" t="s">
        <v>180</v>
      </c>
      <c r="C3027" s="207" t="s">
        <v>2411</v>
      </c>
      <c r="D3027" s="207" t="s">
        <v>834</v>
      </c>
      <c r="E3027" s="207">
        <f t="shared" si="1"/>
        <v>0</v>
      </c>
    </row>
    <row r="3028">
      <c r="A3028" s="207" t="s">
        <v>5585</v>
      </c>
      <c r="B3028" s="207" t="s">
        <v>180</v>
      </c>
      <c r="C3028" s="207" t="s">
        <v>1874</v>
      </c>
      <c r="D3028" s="207" t="s">
        <v>1635</v>
      </c>
      <c r="E3028" s="207">
        <f t="shared" si="1"/>
        <v>0</v>
      </c>
    </row>
    <row r="3029">
      <c r="A3029" s="207" t="s">
        <v>5586</v>
      </c>
      <c r="B3029" s="207" t="s">
        <v>180</v>
      </c>
      <c r="C3029" s="207" t="s">
        <v>2419</v>
      </c>
      <c r="D3029" s="207" t="s">
        <v>309</v>
      </c>
      <c r="E3029" s="207">
        <f t="shared" si="1"/>
        <v>1</v>
      </c>
    </row>
    <row r="3030">
      <c r="A3030" s="207" t="s">
        <v>5587</v>
      </c>
      <c r="B3030" s="207" t="s">
        <v>180</v>
      </c>
      <c r="C3030" s="207" t="s">
        <v>5588</v>
      </c>
      <c r="D3030" s="207" t="s">
        <v>309</v>
      </c>
      <c r="E3030" s="207">
        <f t="shared" si="1"/>
        <v>1</v>
      </c>
    </row>
    <row r="3031">
      <c r="A3031" s="207" t="s">
        <v>5589</v>
      </c>
      <c r="B3031" s="207" t="s">
        <v>180</v>
      </c>
      <c r="C3031" s="207" t="s">
        <v>2047</v>
      </c>
      <c r="D3031" s="207" t="s">
        <v>309</v>
      </c>
      <c r="E3031" s="207">
        <f t="shared" si="1"/>
        <v>1</v>
      </c>
    </row>
    <row r="3032">
      <c r="A3032" s="207" t="s">
        <v>5590</v>
      </c>
      <c r="B3032" s="207" t="s">
        <v>180</v>
      </c>
      <c r="C3032" s="207" t="s">
        <v>5591</v>
      </c>
      <c r="D3032" s="207" t="s">
        <v>309</v>
      </c>
      <c r="E3032" s="207">
        <f t="shared" si="1"/>
        <v>1</v>
      </c>
    </row>
    <row r="3033">
      <c r="A3033" s="207" t="s">
        <v>5592</v>
      </c>
      <c r="B3033" s="207" t="s">
        <v>180</v>
      </c>
      <c r="C3033" s="207" t="s">
        <v>1170</v>
      </c>
      <c r="D3033" s="207" t="s">
        <v>1284</v>
      </c>
      <c r="E3033" s="207">
        <f t="shared" si="1"/>
        <v>0</v>
      </c>
    </row>
    <row r="3034">
      <c r="A3034" s="207" t="s">
        <v>5593</v>
      </c>
      <c r="B3034" s="207" t="s">
        <v>180</v>
      </c>
      <c r="C3034" s="207" t="s">
        <v>5594</v>
      </c>
      <c r="D3034" s="207" t="s">
        <v>2568</v>
      </c>
      <c r="E3034" s="207">
        <f t="shared" si="1"/>
        <v>0</v>
      </c>
    </row>
    <row r="3035">
      <c r="A3035" s="207" t="s">
        <v>5595</v>
      </c>
      <c r="B3035" s="207" t="s">
        <v>180</v>
      </c>
      <c r="C3035" s="207" t="s">
        <v>440</v>
      </c>
      <c r="D3035" s="207" t="s">
        <v>785</v>
      </c>
      <c r="E3035" s="207">
        <f t="shared" si="1"/>
        <v>0</v>
      </c>
    </row>
    <row r="3036">
      <c r="A3036" s="207" t="s">
        <v>5596</v>
      </c>
      <c r="B3036" s="207" t="s">
        <v>180</v>
      </c>
      <c r="C3036" s="207" t="s">
        <v>5597</v>
      </c>
      <c r="D3036" s="207" t="s">
        <v>309</v>
      </c>
      <c r="E3036" s="207">
        <f t="shared" si="1"/>
        <v>1</v>
      </c>
    </row>
    <row r="3037">
      <c r="A3037" s="207" t="s">
        <v>5598</v>
      </c>
      <c r="B3037" s="207" t="s">
        <v>180</v>
      </c>
      <c r="C3037" s="207" t="s">
        <v>4733</v>
      </c>
      <c r="D3037" s="207" t="s">
        <v>309</v>
      </c>
      <c r="E3037" s="207">
        <f t="shared" si="1"/>
        <v>1</v>
      </c>
    </row>
    <row r="3038">
      <c r="A3038" s="207" t="s">
        <v>5599</v>
      </c>
      <c r="B3038" s="207" t="s">
        <v>180</v>
      </c>
      <c r="C3038" s="207" t="s">
        <v>5600</v>
      </c>
      <c r="D3038" s="207" t="s">
        <v>309</v>
      </c>
      <c r="E3038" s="207">
        <f t="shared" si="1"/>
        <v>1</v>
      </c>
    </row>
    <row r="3039">
      <c r="A3039" s="207" t="s">
        <v>5601</v>
      </c>
      <c r="B3039" s="207" t="s">
        <v>180</v>
      </c>
      <c r="C3039" s="207" t="s">
        <v>1187</v>
      </c>
      <c r="D3039" s="207" t="s">
        <v>309</v>
      </c>
      <c r="E3039" s="207">
        <f t="shared" si="1"/>
        <v>1</v>
      </c>
    </row>
    <row r="3040">
      <c r="A3040" s="207" t="s">
        <v>5602</v>
      </c>
      <c r="B3040" s="207" t="s">
        <v>180</v>
      </c>
      <c r="C3040" s="207" t="s">
        <v>5603</v>
      </c>
      <c r="D3040" s="207" t="s">
        <v>309</v>
      </c>
      <c r="E3040" s="207">
        <f t="shared" si="1"/>
        <v>1</v>
      </c>
    </row>
    <row r="3041">
      <c r="A3041" s="207" t="s">
        <v>5604</v>
      </c>
      <c r="B3041" s="207" t="s">
        <v>180</v>
      </c>
      <c r="C3041" s="207" t="s">
        <v>5137</v>
      </c>
      <c r="D3041" s="207" t="s">
        <v>309</v>
      </c>
      <c r="E3041" s="207">
        <f t="shared" si="1"/>
        <v>1</v>
      </c>
    </row>
    <row r="3042">
      <c r="A3042" s="207" t="s">
        <v>5605</v>
      </c>
      <c r="B3042" s="207" t="s">
        <v>180</v>
      </c>
      <c r="C3042" s="207" t="s">
        <v>5139</v>
      </c>
      <c r="D3042" s="207" t="s">
        <v>564</v>
      </c>
      <c r="E3042" s="207">
        <f t="shared" si="1"/>
        <v>0</v>
      </c>
    </row>
    <row r="3043">
      <c r="A3043" s="207" t="s">
        <v>5606</v>
      </c>
      <c r="B3043" s="207" t="s">
        <v>180</v>
      </c>
      <c r="C3043" s="207" t="s">
        <v>1493</v>
      </c>
      <c r="D3043" s="207" t="s">
        <v>1578</v>
      </c>
      <c r="E3043" s="207">
        <f t="shared" si="1"/>
        <v>0</v>
      </c>
    </row>
    <row r="3044">
      <c r="A3044" s="207" t="s">
        <v>5607</v>
      </c>
      <c r="B3044" s="207" t="s">
        <v>180</v>
      </c>
      <c r="C3044" s="207" t="s">
        <v>1495</v>
      </c>
      <c r="D3044" s="207" t="s">
        <v>309</v>
      </c>
      <c r="E3044" s="207">
        <f t="shared" si="1"/>
        <v>1</v>
      </c>
    </row>
    <row r="3045">
      <c r="A3045" s="207" t="s">
        <v>5608</v>
      </c>
      <c r="B3045" s="207" t="s">
        <v>180</v>
      </c>
      <c r="C3045" s="207" t="s">
        <v>5609</v>
      </c>
      <c r="D3045" s="207" t="s">
        <v>309</v>
      </c>
      <c r="E3045" s="207">
        <f t="shared" si="1"/>
        <v>1</v>
      </c>
    </row>
    <row r="3046">
      <c r="A3046" s="207" t="s">
        <v>5610</v>
      </c>
      <c r="B3046" s="207" t="s">
        <v>180</v>
      </c>
      <c r="C3046" s="207" t="s">
        <v>5611</v>
      </c>
      <c r="D3046" s="207" t="s">
        <v>309</v>
      </c>
      <c r="E3046" s="207">
        <f t="shared" si="1"/>
        <v>1</v>
      </c>
    </row>
    <row r="3047">
      <c r="A3047" s="207" t="s">
        <v>5612</v>
      </c>
      <c r="B3047" s="207" t="s">
        <v>180</v>
      </c>
      <c r="C3047" s="207" t="s">
        <v>4162</v>
      </c>
      <c r="D3047" s="207" t="s">
        <v>497</v>
      </c>
      <c r="E3047" s="207">
        <f t="shared" si="1"/>
        <v>0</v>
      </c>
    </row>
    <row r="3048">
      <c r="A3048" s="207" t="s">
        <v>5613</v>
      </c>
      <c r="B3048" s="207" t="s">
        <v>180</v>
      </c>
      <c r="C3048" s="207" t="s">
        <v>3776</v>
      </c>
      <c r="D3048" s="207" t="s">
        <v>309</v>
      </c>
      <c r="E3048" s="207">
        <f t="shared" si="1"/>
        <v>1</v>
      </c>
    </row>
    <row r="3049">
      <c r="A3049" s="207" t="s">
        <v>5614</v>
      </c>
      <c r="B3049" s="207" t="s">
        <v>182</v>
      </c>
      <c r="C3049" s="207" t="s">
        <v>883</v>
      </c>
      <c r="D3049" s="207" t="s">
        <v>309</v>
      </c>
      <c r="E3049" s="207">
        <f t="shared" si="1"/>
        <v>1</v>
      </c>
    </row>
    <row r="3050">
      <c r="A3050" s="207" t="s">
        <v>5615</v>
      </c>
      <c r="B3050" s="207" t="s">
        <v>182</v>
      </c>
      <c r="C3050" s="207" t="s">
        <v>4041</v>
      </c>
      <c r="D3050" s="207" t="s">
        <v>309</v>
      </c>
      <c r="E3050" s="207">
        <f t="shared" si="1"/>
        <v>1</v>
      </c>
    </row>
    <row r="3051">
      <c r="A3051" s="207" t="s">
        <v>5616</v>
      </c>
      <c r="B3051" s="207" t="s">
        <v>182</v>
      </c>
      <c r="C3051" s="207" t="s">
        <v>5617</v>
      </c>
      <c r="D3051" s="207" t="s">
        <v>3823</v>
      </c>
      <c r="E3051" s="207">
        <f t="shared" si="1"/>
        <v>0</v>
      </c>
    </row>
    <row r="3052">
      <c r="A3052" s="207" t="s">
        <v>5618</v>
      </c>
      <c r="B3052" s="207" t="s">
        <v>182</v>
      </c>
      <c r="C3052" s="207" t="s">
        <v>5619</v>
      </c>
      <c r="D3052" s="207" t="s">
        <v>309</v>
      </c>
      <c r="E3052" s="207">
        <f t="shared" si="1"/>
        <v>1</v>
      </c>
    </row>
    <row r="3053">
      <c r="A3053" s="207" t="s">
        <v>5620</v>
      </c>
      <c r="B3053" s="207" t="s">
        <v>182</v>
      </c>
      <c r="C3053" s="207" t="s">
        <v>1615</v>
      </c>
      <c r="D3053" s="207" t="s">
        <v>2221</v>
      </c>
      <c r="E3053" s="207">
        <f t="shared" si="1"/>
        <v>0</v>
      </c>
    </row>
    <row r="3054">
      <c r="A3054" s="207" t="s">
        <v>5621</v>
      </c>
      <c r="B3054" s="207" t="s">
        <v>182</v>
      </c>
      <c r="C3054" s="207" t="s">
        <v>3413</v>
      </c>
      <c r="D3054" s="207" t="s">
        <v>309</v>
      </c>
      <c r="E3054" s="207">
        <f t="shared" si="1"/>
        <v>1</v>
      </c>
    </row>
    <row r="3055">
      <c r="A3055" s="207" t="s">
        <v>5622</v>
      </c>
      <c r="B3055" s="207" t="s">
        <v>182</v>
      </c>
      <c r="C3055" s="207" t="s">
        <v>5623</v>
      </c>
      <c r="D3055" s="207" t="s">
        <v>309</v>
      </c>
      <c r="E3055" s="207">
        <f t="shared" si="1"/>
        <v>1</v>
      </c>
    </row>
    <row r="3056">
      <c r="A3056" s="207" t="s">
        <v>5624</v>
      </c>
      <c r="B3056" s="207" t="s">
        <v>182</v>
      </c>
      <c r="C3056" s="207" t="s">
        <v>5625</v>
      </c>
      <c r="D3056" s="207" t="s">
        <v>309</v>
      </c>
      <c r="E3056" s="207">
        <f t="shared" si="1"/>
        <v>1</v>
      </c>
    </row>
    <row r="3057">
      <c r="A3057" s="207" t="s">
        <v>5626</v>
      </c>
      <c r="B3057" s="207" t="s">
        <v>182</v>
      </c>
      <c r="C3057" s="207" t="s">
        <v>2729</v>
      </c>
      <c r="D3057" s="207" t="s">
        <v>2442</v>
      </c>
      <c r="E3057" s="207">
        <f t="shared" si="1"/>
        <v>0</v>
      </c>
    </row>
    <row r="3058">
      <c r="A3058" s="207" t="s">
        <v>5627</v>
      </c>
      <c r="B3058" s="207" t="s">
        <v>182</v>
      </c>
      <c r="C3058" s="207" t="s">
        <v>598</v>
      </c>
      <c r="D3058" s="207" t="s">
        <v>309</v>
      </c>
      <c r="E3058" s="207">
        <f t="shared" si="1"/>
        <v>1</v>
      </c>
    </row>
    <row r="3059">
      <c r="A3059" s="207" t="s">
        <v>5628</v>
      </c>
      <c r="B3059" s="207" t="s">
        <v>182</v>
      </c>
      <c r="C3059" s="207" t="s">
        <v>605</v>
      </c>
      <c r="D3059" s="207" t="s">
        <v>303</v>
      </c>
      <c r="E3059" s="207">
        <f t="shared" si="1"/>
        <v>0</v>
      </c>
    </row>
    <row r="3060">
      <c r="A3060" s="207" t="s">
        <v>5629</v>
      </c>
      <c r="B3060" s="207" t="s">
        <v>182</v>
      </c>
      <c r="C3060" s="207" t="s">
        <v>612</v>
      </c>
      <c r="D3060" s="207" t="s">
        <v>309</v>
      </c>
      <c r="E3060" s="207">
        <f t="shared" si="1"/>
        <v>1</v>
      </c>
    </row>
    <row r="3061">
      <c r="A3061" s="207" t="s">
        <v>5630</v>
      </c>
      <c r="B3061" s="207" t="s">
        <v>182</v>
      </c>
      <c r="C3061" s="207" t="s">
        <v>5631</v>
      </c>
      <c r="D3061" s="207" t="s">
        <v>1003</v>
      </c>
      <c r="E3061" s="207">
        <f t="shared" si="1"/>
        <v>0</v>
      </c>
    </row>
    <row r="3062">
      <c r="A3062" s="207" t="s">
        <v>5632</v>
      </c>
      <c r="B3062" s="207" t="s">
        <v>182</v>
      </c>
      <c r="C3062" s="207" t="s">
        <v>1286</v>
      </c>
      <c r="D3062" s="207" t="s">
        <v>1280</v>
      </c>
      <c r="E3062" s="207">
        <f t="shared" si="1"/>
        <v>0</v>
      </c>
    </row>
    <row r="3063">
      <c r="A3063" s="207" t="s">
        <v>5633</v>
      </c>
      <c r="B3063" s="207" t="s">
        <v>182</v>
      </c>
      <c r="C3063" s="207" t="s">
        <v>5634</v>
      </c>
      <c r="D3063" s="207" t="s">
        <v>1542</v>
      </c>
      <c r="E3063" s="207">
        <f t="shared" si="1"/>
        <v>0</v>
      </c>
    </row>
    <row r="3064">
      <c r="A3064" s="207" t="s">
        <v>5635</v>
      </c>
      <c r="B3064" s="207" t="s">
        <v>182</v>
      </c>
      <c r="C3064" s="207" t="s">
        <v>925</v>
      </c>
      <c r="D3064" s="207" t="s">
        <v>309</v>
      </c>
      <c r="E3064" s="207">
        <f t="shared" si="1"/>
        <v>1</v>
      </c>
    </row>
    <row r="3065">
      <c r="A3065" s="207" t="s">
        <v>5636</v>
      </c>
      <c r="B3065" s="207" t="s">
        <v>182</v>
      </c>
      <c r="C3065" s="207" t="s">
        <v>3975</v>
      </c>
      <c r="D3065" s="207" t="s">
        <v>1303</v>
      </c>
      <c r="E3065" s="207">
        <f t="shared" si="1"/>
        <v>0</v>
      </c>
    </row>
    <row r="3066">
      <c r="A3066" s="207" t="s">
        <v>5637</v>
      </c>
      <c r="B3066" s="207" t="s">
        <v>182</v>
      </c>
      <c r="C3066" s="207" t="s">
        <v>5638</v>
      </c>
      <c r="D3066" s="207" t="s">
        <v>5639</v>
      </c>
      <c r="E3066" s="207">
        <f t="shared" si="1"/>
        <v>0</v>
      </c>
    </row>
    <row r="3067">
      <c r="A3067" s="207" t="s">
        <v>5640</v>
      </c>
      <c r="B3067" s="207" t="s">
        <v>182</v>
      </c>
      <c r="C3067" s="207" t="s">
        <v>4490</v>
      </c>
      <c r="D3067" s="207" t="s">
        <v>309</v>
      </c>
      <c r="E3067" s="207">
        <f t="shared" si="1"/>
        <v>1</v>
      </c>
    </row>
    <row r="3068">
      <c r="A3068" s="207" t="s">
        <v>5641</v>
      </c>
      <c r="B3068" s="207" t="s">
        <v>182</v>
      </c>
      <c r="C3068" s="207" t="s">
        <v>5642</v>
      </c>
      <c r="D3068" s="207" t="s">
        <v>404</v>
      </c>
      <c r="E3068" s="207">
        <f t="shared" si="1"/>
        <v>0</v>
      </c>
    </row>
    <row r="3069">
      <c r="A3069" s="207" t="s">
        <v>5643</v>
      </c>
      <c r="B3069" s="207" t="s">
        <v>182</v>
      </c>
      <c r="C3069" s="207" t="s">
        <v>4382</v>
      </c>
      <c r="D3069" s="207" t="s">
        <v>309</v>
      </c>
      <c r="E3069" s="207">
        <f t="shared" si="1"/>
        <v>1</v>
      </c>
    </row>
    <row r="3070">
      <c r="A3070" s="207" t="s">
        <v>5644</v>
      </c>
      <c r="B3070" s="207" t="s">
        <v>182</v>
      </c>
      <c r="C3070" s="207" t="s">
        <v>632</v>
      </c>
      <c r="D3070" s="207" t="s">
        <v>309</v>
      </c>
      <c r="E3070" s="207">
        <f t="shared" si="1"/>
        <v>1</v>
      </c>
    </row>
    <row r="3071">
      <c r="A3071" s="207" t="s">
        <v>5645</v>
      </c>
      <c r="B3071" s="207" t="s">
        <v>182</v>
      </c>
      <c r="C3071" s="207" t="s">
        <v>2337</v>
      </c>
      <c r="D3071" s="207" t="s">
        <v>5155</v>
      </c>
      <c r="E3071" s="207">
        <f t="shared" si="1"/>
        <v>0</v>
      </c>
    </row>
    <row r="3072">
      <c r="A3072" s="207" t="s">
        <v>5646</v>
      </c>
      <c r="B3072" s="207" t="s">
        <v>182</v>
      </c>
      <c r="C3072" s="207" t="s">
        <v>5647</v>
      </c>
      <c r="D3072" s="207" t="s">
        <v>309</v>
      </c>
      <c r="E3072" s="207">
        <f t="shared" si="1"/>
        <v>1</v>
      </c>
    </row>
    <row r="3073">
      <c r="A3073" s="207" t="s">
        <v>5648</v>
      </c>
      <c r="B3073" s="207" t="s">
        <v>182</v>
      </c>
      <c r="C3073" s="207" t="s">
        <v>2001</v>
      </c>
      <c r="D3073" s="207" t="s">
        <v>1425</v>
      </c>
      <c r="E3073" s="207">
        <f t="shared" si="1"/>
        <v>0</v>
      </c>
    </row>
    <row r="3074">
      <c r="A3074" s="207" t="s">
        <v>5649</v>
      </c>
      <c r="B3074" s="207" t="s">
        <v>182</v>
      </c>
      <c r="C3074" s="207" t="s">
        <v>2764</v>
      </c>
      <c r="D3074" s="207" t="s">
        <v>309</v>
      </c>
      <c r="E3074" s="207">
        <f t="shared" si="1"/>
        <v>1</v>
      </c>
    </row>
    <row r="3075">
      <c r="A3075" s="207" t="s">
        <v>5650</v>
      </c>
      <c r="B3075" s="207" t="s">
        <v>182</v>
      </c>
      <c r="C3075" s="207" t="s">
        <v>390</v>
      </c>
      <c r="D3075" s="207" t="s">
        <v>309</v>
      </c>
      <c r="E3075" s="207">
        <f t="shared" si="1"/>
        <v>1</v>
      </c>
    </row>
    <row r="3076">
      <c r="A3076" s="207" t="s">
        <v>5651</v>
      </c>
      <c r="B3076" s="207" t="s">
        <v>182</v>
      </c>
      <c r="C3076" s="207" t="s">
        <v>393</v>
      </c>
      <c r="D3076" s="207" t="s">
        <v>2036</v>
      </c>
      <c r="E3076" s="207">
        <f t="shared" si="1"/>
        <v>0</v>
      </c>
    </row>
    <row r="3077">
      <c r="A3077" s="207" t="s">
        <v>5652</v>
      </c>
      <c r="B3077" s="207" t="s">
        <v>182</v>
      </c>
      <c r="C3077" s="207" t="s">
        <v>5653</v>
      </c>
      <c r="D3077" s="207" t="s">
        <v>1017</v>
      </c>
      <c r="E3077" s="207">
        <f t="shared" si="1"/>
        <v>0</v>
      </c>
    </row>
    <row r="3078">
      <c r="A3078" s="207" t="s">
        <v>5654</v>
      </c>
      <c r="B3078" s="207" t="s">
        <v>182</v>
      </c>
      <c r="C3078" s="207" t="s">
        <v>5655</v>
      </c>
      <c r="D3078" s="207" t="s">
        <v>3144</v>
      </c>
      <c r="E3078" s="207">
        <f t="shared" si="1"/>
        <v>0</v>
      </c>
    </row>
    <row r="3079">
      <c r="A3079" s="207" t="s">
        <v>5656</v>
      </c>
      <c r="B3079" s="207" t="s">
        <v>182</v>
      </c>
      <c r="C3079" s="207" t="s">
        <v>5657</v>
      </c>
      <c r="D3079" s="207" t="s">
        <v>309</v>
      </c>
      <c r="E3079" s="207">
        <f t="shared" si="1"/>
        <v>1</v>
      </c>
    </row>
    <row r="3080">
      <c r="A3080" s="207" t="s">
        <v>5658</v>
      </c>
      <c r="B3080" s="207" t="s">
        <v>182</v>
      </c>
      <c r="C3080" s="207" t="s">
        <v>5659</v>
      </c>
      <c r="D3080" s="207" t="s">
        <v>5009</v>
      </c>
      <c r="E3080" s="207">
        <f t="shared" si="1"/>
        <v>0</v>
      </c>
    </row>
    <row r="3081">
      <c r="A3081" s="207" t="s">
        <v>5660</v>
      </c>
      <c r="B3081" s="207" t="s">
        <v>182</v>
      </c>
      <c r="C3081" s="207" t="s">
        <v>655</v>
      </c>
      <c r="D3081" s="207" t="s">
        <v>309</v>
      </c>
      <c r="E3081" s="207">
        <f t="shared" si="1"/>
        <v>1</v>
      </c>
    </row>
    <row r="3082">
      <c r="A3082" s="207" t="s">
        <v>5661</v>
      </c>
      <c r="B3082" s="207" t="s">
        <v>182</v>
      </c>
      <c r="C3082" s="207" t="s">
        <v>5662</v>
      </c>
      <c r="D3082" s="207" t="s">
        <v>309</v>
      </c>
      <c r="E3082" s="207">
        <f t="shared" si="1"/>
        <v>1</v>
      </c>
    </row>
    <row r="3083">
      <c r="A3083" s="207" t="s">
        <v>5663</v>
      </c>
      <c r="B3083" s="207" t="s">
        <v>182</v>
      </c>
      <c r="C3083" s="207" t="s">
        <v>659</v>
      </c>
      <c r="D3083" s="207" t="s">
        <v>309</v>
      </c>
      <c r="E3083" s="207">
        <f t="shared" si="1"/>
        <v>1</v>
      </c>
    </row>
    <row r="3084">
      <c r="A3084" s="207" t="s">
        <v>5664</v>
      </c>
      <c r="B3084" s="207" t="s">
        <v>182</v>
      </c>
      <c r="C3084" s="207" t="s">
        <v>5665</v>
      </c>
      <c r="D3084" s="207" t="s">
        <v>391</v>
      </c>
      <c r="E3084" s="207">
        <f t="shared" si="1"/>
        <v>0</v>
      </c>
    </row>
    <row r="3085">
      <c r="A3085" s="207" t="s">
        <v>5666</v>
      </c>
      <c r="B3085" s="207" t="s">
        <v>182</v>
      </c>
      <c r="C3085" s="207" t="s">
        <v>5667</v>
      </c>
      <c r="D3085" s="207" t="s">
        <v>1603</v>
      </c>
      <c r="E3085" s="207">
        <f t="shared" si="1"/>
        <v>0</v>
      </c>
    </row>
    <row r="3086">
      <c r="A3086" s="207" t="s">
        <v>5668</v>
      </c>
      <c r="B3086" s="207" t="s">
        <v>182</v>
      </c>
      <c r="C3086" s="207" t="s">
        <v>5669</v>
      </c>
      <c r="D3086" s="207" t="s">
        <v>581</v>
      </c>
      <c r="E3086" s="207">
        <f t="shared" si="1"/>
        <v>0</v>
      </c>
    </row>
    <row r="3087">
      <c r="A3087" s="207" t="s">
        <v>5670</v>
      </c>
      <c r="B3087" s="207" t="s">
        <v>182</v>
      </c>
      <c r="C3087" s="207" t="s">
        <v>2793</v>
      </c>
      <c r="D3087" s="207" t="s">
        <v>309</v>
      </c>
      <c r="E3087" s="207">
        <f t="shared" si="1"/>
        <v>1</v>
      </c>
    </row>
    <row r="3088">
      <c r="A3088" s="207" t="s">
        <v>5671</v>
      </c>
      <c r="B3088" s="207" t="s">
        <v>182</v>
      </c>
      <c r="C3088" s="207" t="s">
        <v>2798</v>
      </c>
      <c r="D3088" s="207" t="s">
        <v>309</v>
      </c>
      <c r="E3088" s="207">
        <f t="shared" si="1"/>
        <v>1</v>
      </c>
    </row>
    <row r="3089">
      <c r="A3089" s="207" t="s">
        <v>5672</v>
      </c>
      <c r="B3089" s="207" t="s">
        <v>182</v>
      </c>
      <c r="C3089" s="207" t="s">
        <v>5673</v>
      </c>
      <c r="D3089" s="207" t="s">
        <v>2280</v>
      </c>
      <c r="E3089" s="207">
        <f t="shared" si="1"/>
        <v>0</v>
      </c>
    </row>
    <row r="3090">
      <c r="A3090" s="207" t="s">
        <v>5674</v>
      </c>
      <c r="B3090" s="207" t="s">
        <v>182</v>
      </c>
      <c r="C3090" s="207" t="s">
        <v>426</v>
      </c>
      <c r="D3090" s="207" t="s">
        <v>309</v>
      </c>
      <c r="E3090" s="207">
        <f t="shared" si="1"/>
        <v>1</v>
      </c>
    </row>
    <row r="3091">
      <c r="A3091" s="207" t="s">
        <v>5675</v>
      </c>
      <c r="B3091" s="207" t="s">
        <v>182</v>
      </c>
      <c r="C3091" s="207" t="s">
        <v>5676</v>
      </c>
      <c r="D3091" s="207" t="s">
        <v>309</v>
      </c>
      <c r="E3091" s="207">
        <f t="shared" si="1"/>
        <v>1</v>
      </c>
    </row>
    <row r="3092">
      <c r="A3092" s="207" t="s">
        <v>5677</v>
      </c>
      <c r="B3092" s="207" t="s">
        <v>182</v>
      </c>
      <c r="C3092" s="207" t="s">
        <v>1590</v>
      </c>
      <c r="D3092" s="207" t="s">
        <v>1032</v>
      </c>
      <c r="E3092" s="207">
        <f t="shared" si="1"/>
        <v>0</v>
      </c>
    </row>
    <row r="3093">
      <c r="A3093" s="207" t="s">
        <v>5678</v>
      </c>
      <c r="B3093" s="207" t="s">
        <v>182</v>
      </c>
      <c r="C3093" s="207" t="s">
        <v>5679</v>
      </c>
      <c r="D3093" s="207" t="s">
        <v>1159</v>
      </c>
      <c r="E3093" s="207">
        <f t="shared" si="1"/>
        <v>0</v>
      </c>
    </row>
    <row r="3094">
      <c r="A3094" s="207" t="s">
        <v>5680</v>
      </c>
      <c r="B3094" s="207" t="s">
        <v>182</v>
      </c>
      <c r="C3094" s="207" t="s">
        <v>5681</v>
      </c>
      <c r="D3094" s="207" t="s">
        <v>5682</v>
      </c>
      <c r="E3094" s="207">
        <f t="shared" si="1"/>
        <v>0</v>
      </c>
    </row>
    <row r="3095">
      <c r="A3095" s="207" t="s">
        <v>5683</v>
      </c>
      <c r="B3095" s="207" t="s">
        <v>182</v>
      </c>
      <c r="C3095" s="207" t="s">
        <v>5684</v>
      </c>
      <c r="D3095" s="207" t="s">
        <v>309</v>
      </c>
      <c r="E3095" s="207">
        <f t="shared" si="1"/>
        <v>1</v>
      </c>
    </row>
    <row r="3096">
      <c r="A3096" s="207" t="s">
        <v>5685</v>
      </c>
      <c r="B3096" s="207" t="s">
        <v>182</v>
      </c>
      <c r="C3096" s="207" t="s">
        <v>1419</v>
      </c>
      <c r="D3096" s="207" t="s">
        <v>309</v>
      </c>
      <c r="E3096" s="207">
        <f t="shared" si="1"/>
        <v>1</v>
      </c>
    </row>
    <row r="3097">
      <c r="A3097" s="207" t="s">
        <v>5686</v>
      </c>
      <c r="B3097" s="207" t="s">
        <v>182</v>
      </c>
      <c r="C3097" s="207" t="s">
        <v>691</v>
      </c>
      <c r="D3097" s="207" t="s">
        <v>3699</v>
      </c>
      <c r="E3097" s="207">
        <f t="shared" si="1"/>
        <v>0</v>
      </c>
    </row>
    <row r="3098">
      <c r="A3098" s="207" t="s">
        <v>5687</v>
      </c>
      <c r="B3098" s="207" t="s">
        <v>182</v>
      </c>
      <c r="C3098" s="207" t="s">
        <v>4133</v>
      </c>
      <c r="D3098" s="207" t="s">
        <v>1082</v>
      </c>
      <c r="E3098" s="207">
        <f t="shared" si="1"/>
        <v>0</v>
      </c>
    </row>
    <row r="3099">
      <c r="A3099" s="207" t="s">
        <v>5688</v>
      </c>
      <c r="B3099" s="207" t="s">
        <v>182</v>
      </c>
      <c r="C3099" s="207" t="s">
        <v>5689</v>
      </c>
      <c r="D3099" s="207" t="s">
        <v>309</v>
      </c>
      <c r="E3099" s="207">
        <f t="shared" si="1"/>
        <v>1</v>
      </c>
    </row>
    <row r="3100">
      <c r="A3100" s="207" t="s">
        <v>5690</v>
      </c>
      <c r="B3100" s="207" t="s">
        <v>182</v>
      </c>
      <c r="C3100" s="207" t="s">
        <v>5691</v>
      </c>
      <c r="D3100" s="207" t="s">
        <v>1575</v>
      </c>
      <c r="E3100" s="207">
        <f t="shared" si="1"/>
        <v>0</v>
      </c>
    </row>
    <row r="3101">
      <c r="A3101" s="207" t="s">
        <v>5692</v>
      </c>
      <c r="B3101" s="207" t="s">
        <v>182</v>
      </c>
      <c r="C3101" s="207" t="s">
        <v>1742</v>
      </c>
      <c r="D3101" s="207" t="s">
        <v>309</v>
      </c>
      <c r="E3101" s="207">
        <f t="shared" si="1"/>
        <v>1</v>
      </c>
    </row>
    <row r="3102">
      <c r="A3102" s="207" t="s">
        <v>5693</v>
      </c>
      <c r="B3102" s="207" t="s">
        <v>182</v>
      </c>
      <c r="C3102" s="207" t="s">
        <v>2972</v>
      </c>
      <c r="D3102" s="207" t="s">
        <v>1112</v>
      </c>
      <c r="E3102" s="207">
        <f t="shared" si="1"/>
        <v>0</v>
      </c>
    </row>
    <row r="3103">
      <c r="A3103" s="207" t="s">
        <v>5694</v>
      </c>
      <c r="B3103" s="207" t="s">
        <v>182</v>
      </c>
      <c r="C3103" s="207" t="s">
        <v>5088</v>
      </c>
      <c r="D3103" s="207" t="s">
        <v>309</v>
      </c>
      <c r="E3103" s="207">
        <f t="shared" si="1"/>
        <v>1</v>
      </c>
    </row>
    <row r="3104">
      <c r="A3104" s="207" t="s">
        <v>5695</v>
      </c>
      <c r="B3104" s="207" t="s">
        <v>182</v>
      </c>
      <c r="C3104" s="207" t="s">
        <v>5696</v>
      </c>
      <c r="D3104" s="207" t="s">
        <v>774</v>
      </c>
      <c r="E3104" s="207">
        <f t="shared" si="1"/>
        <v>0</v>
      </c>
    </row>
    <row r="3105">
      <c r="A3105" s="207" t="s">
        <v>5697</v>
      </c>
      <c r="B3105" s="207" t="s">
        <v>182</v>
      </c>
      <c r="C3105" s="207" t="s">
        <v>5698</v>
      </c>
      <c r="D3105" s="207" t="s">
        <v>866</v>
      </c>
      <c r="E3105" s="207">
        <f t="shared" si="1"/>
        <v>0</v>
      </c>
    </row>
    <row r="3106">
      <c r="A3106" s="207" t="s">
        <v>5699</v>
      </c>
      <c r="B3106" s="207" t="s">
        <v>182</v>
      </c>
      <c r="C3106" s="207" t="s">
        <v>5700</v>
      </c>
      <c r="D3106" s="207" t="s">
        <v>309</v>
      </c>
      <c r="E3106" s="207">
        <f t="shared" si="1"/>
        <v>1</v>
      </c>
    </row>
    <row r="3107">
      <c r="A3107" s="207" t="s">
        <v>5701</v>
      </c>
      <c r="B3107" s="207" t="s">
        <v>182</v>
      </c>
      <c r="C3107" s="207" t="s">
        <v>5702</v>
      </c>
      <c r="D3107" s="207" t="s">
        <v>673</v>
      </c>
      <c r="E3107" s="207">
        <f t="shared" si="1"/>
        <v>0</v>
      </c>
    </row>
    <row r="3108">
      <c r="A3108" s="207" t="s">
        <v>5703</v>
      </c>
      <c r="B3108" s="207" t="s">
        <v>182</v>
      </c>
      <c r="C3108" s="207" t="s">
        <v>5704</v>
      </c>
      <c r="D3108" s="207" t="s">
        <v>755</v>
      </c>
      <c r="E3108" s="207">
        <f t="shared" si="1"/>
        <v>0</v>
      </c>
    </row>
    <row r="3109">
      <c r="A3109" s="207" t="s">
        <v>5705</v>
      </c>
      <c r="B3109" s="207" t="s">
        <v>182</v>
      </c>
      <c r="C3109" s="207" t="s">
        <v>1187</v>
      </c>
      <c r="D3109" s="207" t="s">
        <v>309</v>
      </c>
      <c r="E3109" s="207">
        <f t="shared" si="1"/>
        <v>1</v>
      </c>
    </row>
    <row r="3110">
      <c r="A3110" s="207" t="s">
        <v>5706</v>
      </c>
      <c r="B3110" s="207" t="s">
        <v>182</v>
      </c>
      <c r="C3110" s="207" t="s">
        <v>5707</v>
      </c>
      <c r="D3110" s="207" t="s">
        <v>309</v>
      </c>
      <c r="E3110" s="207">
        <f t="shared" si="1"/>
        <v>1</v>
      </c>
    </row>
    <row r="3111">
      <c r="A3111" s="207" t="s">
        <v>5708</v>
      </c>
      <c r="B3111" s="207" t="s">
        <v>182</v>
      </c>
      <c r="C3111" s="207" t="s">
        <v>3291</v>
      </c>
      <c r="D3111" s="207" t="s">
        <v>309</v>
      </c>
      <c r="E3111" s="207">
        <f t="shared" si="1"/>
        <v>1</v>
      </c>
    </row>
    <row r="3112">
      <c r="A3112" s="207" t="s">
        <v>5709</v>
      </c>
      <c r="B3112" s="207" t="s">
        <v>182</v>
      </c>
      <c r="C3112" s="207" t="s">
        <v>5710</v>
      </c>
      <c r="D3112" s="207" t="s">
        <v>637</v>
      </c>
      <c r="E3112" s="207">
        <f t="shared" si="1"/>
        <v>0</v>
      </c>
    </row>
    <row r="3113">
      <c r="A3113" s="207" t="s">
        <v>5711</v>
      </c>
      <c r="B3113" s="207" t="s">
        <v>182</v>
      </c>
      <c r="C3113" s="207" t="s">
        <v>4633</v>
      </c>
      <c r="D3113" s="207" t="s">
        <v>1848</v>
      </c>
      <c r="E3113" s="207">
        <f t="shared" si="1"/>
        <v>0</v>
      </c>
    </row>
    <row r="3114">
      <c r="A3114" s="207" t="s">
        <v>5712</v>
      </c>
      <c r="B3114" s="207" t="s">
        <v>182</v>
      </c>
      <c r="C3114" s="207" t="s">
        <v>5713</v>
      </c>
      <c r="D3114" s="207" t="s">
        <v>309</v>
      </c>
      <c r="E3114" s="207">
        <f t="shared" si="1"/>
        <v>1</v>
      </c>
    </row>
    <row r="3115">
      <c r="A3115" s="207" t="s">
        <v>5714</v>
      </c>
      <c r="B3115" s="207" t="s">
        <v>182</v>
      </c>
      <c r="C3115" s="207" t="s">
        <v>464</v>
      </c>
      <c r="D3115" s="207" t="s">
        <v>412</v>
      </c>
      <c r="E3115" s="207">
        <f t="shared" si="1"/>
        <v>0</v>
      </c>
    </row>
    <row r="3116">
      <c r="A3116" s="207" t="s">
        <v>5715</v>
      </c>
      <c r="B3116" s="207" t="s">
        <v>182</v>
      </c>
      <c r="C3116" s="207" t="s">
        <v>5716</v>
      </c>
      <c r="D3116" s="207" t="s">
        <v>5717</v>
      </c>
      <c r="E3116" s="207">
        <f t="shared" si="1"/>
        <v>0</v>
      </c>
    </row>
    <row r="3117">
      <c r="A3117" s="207" t="s">
        <v>5718</v>
      </c>
      <c r="B3117" s="207" t="s">
        <v>182</v>
      </c>
      <c r="C3117" s="207" t="s">
        <v>5719</v>
      </c>
      <c r="D3117" s="207" t="s">
        <v>309</v>
      </c>
      <c r="E3117" s="207">
        <f t="shared" si="1"/>
        <v>1</v>
      </c>
    </row>
    <row r="3118">
      <c r="A3118" s="207" t="s">
        <v>5720</v>
      </c>
      <c r="B3118" s="207" t="s">
        <v>182</v>
      </c>
      <c r="C3118" s="207" t="s">
        <v>5721</v>
      </c>
      <c r="D3118" s="207" t="s">
        <v>309</v>
      </c>
      <c r="E3118" s="207">
        <f t="shared" si="1"/>
        <v>1</v>
      </c>
    </row>
    <row r="3119">
      <c r="A3119" s="207" t="s">
        <v>5722</v>
      </c>
      <c r="B3119" s="207" t="s">
        <v>182</v>
      </c>
      <c r="C3119" s="207" t="s">
        <v>1780</v>
      </c>
      <c r="D3119" s="207" t="s">
        <v>544</v>
      </c>
      <c r="E3119" s="207">
        <f t="shared" si="1"/>
        <v>0</v>
      </c>
    </row>
    <row r="3120">
      <c r="A3120" s="207" t="s">
        <v>5723</v>
      </c>
      <c r="B3120" s="207" t="s">
        <v>182</v>
      </c>
      <c r="C3120" s="207" t="s">
        <v>4162</v>
      </c>
      <c r="D3120" s="207" t="s">
        <v>1115</v>
      </c>
      <c r="E3120" s="207">
        <f t="shared" si="1"/>
        <v>0</v>
      </c>
    </row>
    <row r="3121">
      <c r="A3121" s="207" t="s">
        <v>5724</v>
      </c>
      <c r="B3121" s="207" t="s">
        <v>184</v>
      </c>
      <c r="C3121" s="207" t="s">
        <v>3678</v>
      </c>
      <c r="D3121" s="207" t="s">
        <v>1542</v>
      </c>
      <c r="E3121" s="207">
        <f t="shared" si="1"/>
        <v>0</v>
      </c>
    </row>
    <row r="3122">
      <c r="A3122" s="207" t="s">
        <v>5725</v>
      </c>
      <c r="B3122" s="207" t="s">
        <v>184</v>
      </c>
      <c r="C3122" s="207" t="s">
        <v>3304</v>
      </c>
      <c r="D3122" s="207" t="s">
        <v>309</v>
      </c>
      <c r="E3122" s="207">
        <f t="shared" si="1"/>
        <v>1</v>
      </c>
    </row>
    <row r="3123">
      <c r="A3123" s="207" t="s">
        <v>5726</v>
      </c>
      <c r="B3123" s="207" t="s">
        <v>184</v>
      </c>
      <c r="C3123" s="207" t="s">
        <v>2298</v>
      </c>
      <c r="D3123" s="207" t="s">
        <v>755</v>
      </c>
      <c r="E3123" s="207">
        <f t="shared" si="1"/>
        <v>0</v>
      </c>
    </row>
    <row r="3124">
      <c r="A3124" s="207" t="s">
        <v>5727</v>
      </c>
      <c r="B3124" s="207" t="s">
        <v>184</v>
      </c>
      <c r="C3124" s="207" t="s">
        <v>3309</v>
      </c>
      <c r="D3124" s="207" t="s">
        <v>785</v>
      </c>
      <c r="E3124" s="207">
        <f t="shared" si="1"/>
        <v>0</v>
      </c>
    </row>
    <row r="3125">
      <c r="A3125" s="207" t="s">
        <v>5728</v>
      </c>
      <c r="B3125" s="207" t="s">
        <v>184</v>
      </c>
      <c r="C3125" s="207" t="s">
        <v>5729</v>
      </c>
      <c r="D3125" s="207" t="s">
        <v>5730</v>
      </c>
      <c r="E3125" s="207">
        <f t="shared" si="1"/>
        <v>0</v>
      </c>
    </row>
    <row r="3126">
      <c r="A3126" s="207" t="s">
        <v>5731</v>
      </c>
      <c r="B3126" s="207" t="s">
        <v>184</v>
      </c>
      <c r="C3126" s="207" t="s">
        <v>4294</v>
      </c>
      <c r="D3126" s="207" t="s">
        <v>309</v>
      </c>
      <c r="E3126" s="207">
        <f t="shared" si="1"/>
        <v>1</v>
      </c>
    </row>
    <row r="3127">
      <c r="A3127" s="207" t="s">
        <v>5732</v>
      </c>
      <c r="B3127" s="207" t="s">
        <v>184</v>
      </c>
      <c r="C3127" s="207" t="s">
        <v>935</v>
      </c>
      <c r="D3127" s="207" t="s">
        <v>804</v>
      </c>
      <c r="E3127" s="207">
        <f t="shared" si="1"/>
        <v>0</v>
      </c>
    </row>
    <row r="3128">
      <c r="A3128" s="207" t="s">
        <v>5733</v>
      </c>
      <c r="B3128" s="207" t="s">
        <v>184</v>
      </c>
      <c r="C3128" s="207" t="s">
        <v>5734</v>
      </c>
      <c r="D3128" s="207" t="s">
        <v>309</v>
      </c>
      <c r="E3128" s="207">
        <f t="shared" si="1"/>
        <v>1</v>
      </c>
    </row>
    <row r="3129">
      <c r="A3129" s="207" t="s">
        <v>5735</v>
      </c>
      <c r="B3129" s="207" t="s">
        <v>184</v>
      </c>
      <c r="C3129" s="207" t="s">
        <v>5736</v>
      </c>
      <c r="D3129" s="207" t="s">
        <v>309</v>
      </c>
      <c r="E3129" s="207">
        <f t="shared" si="1"/>
        <v>1</v>
      </c>
    </row>
    <row r="3130">
      <c r="A3130" s="207" t="s">
        <v>5737</v>
      </c>
      <c r="B3130" s="207" t="s">
        <v>184</v>
      </c>
      <c r="C3130" s="207" t="s">
        <v>652</v>
      </c>
      <c r="D3130" s="207" t="s">
        <v>309</v>
      </c>
      <c r="E3130" s="207">
        <f t="shared" si="1"/>
        <v>1</v>
      </c>
    </row>
    <row r="3131">
      <c r="A3131" s="207" t="s">
        <v>5738</v>
      </c>
      <c r="B3131" s="207" t="s">
        <v>184</v>
      </c>
      <c r="C3131" s="207" t="s">
        <v>5739</v>
      </c>
      <c r="D3131" s="207" t="s">
        <v>1631</v>
      </c>
      <c r="E3131" s="207">
        <f t="shared" si="1"/>
        <v>0</v>
      </c>
    </row>
    <row r="3132">
      <c r="A3132" s="207" t="s">
        <v>5740</v>
      </c>
      <c r="B3132" s="207" t="s">
        <v>184</v>
      </c>
      <c r="C3132" s="207" t="s">
        <v>659</v>
      </c>
      <c r="D3132" s="207" t="s">
        <v>309</v>
      </c>
      <c r="E3132" s="207">
        <f t="shared" si="1"/>
        <v>1</v>
      </c>
    </row>
    <row r="3133">
      <c r="A3133" s="207" t="s">
        <v>5741</v>
      </c>
      <c r="B3133" s="207" t="s">
        <v>184</v>
      </c>
      <c r="C3133" s="207" t="s">
        <v>5742</v>
      </c>
      <c r="D3133" s="207" t="s">
        <v>755</v>
      </c>
      <c r="E3133" s="207">
        <f t="shared" si="1"/>
        <v>0</v>
      </c>
    </row>
    <row r="3134">
      <c r="A3134" s="207" t="s">
        <v>5743</v>
      </c>
      <c r="B3134" s="207" t="s">
        <v>184</v>
      </c>
      <c r="C3134" s="207" t="s">
        <v>5744</v>
      </c>
      <c r="D3134" s="207" t="s">
        <v>309</v>
      </c>
      <c r="E3134" s="207">
        <f t="shared" si="1"/>
        <v>1</v>
      </c>
    </row>
    <row r="3135">
      <c r="A3135" s="207" t="s">
        <v>5745</v>
      </c>
      <c r="B3135" s="207" t="s">
        <v>184</v>
      </c>
      <c r="C3135" s="207" t="s">
        <v>985</v>
      </c>
      <c r="D3135" s="207" t="s">
        <v>938</v>
      </c>
      <c r="E3135" s="207">
        <f t="shared" si="1"/>
        <v>0</v>
      </c>
    </row>
    <row r="3136">
      <c r="A3136" s="207" t="s">
        <v>5746</v>
      </c>
      <c r="B3136" s="207" t="s">
        <v>184</v>
      </c>
      <c r="C3136" s="207" t="s">
        <v>3252</v>
      </c>
      <c r="D3136" s="207" t="s">
        <v>309</v>
      </c>
      <c r="E3136" s="207">
        <f t="shared" si="1"/>
        <v>1</v>
      </c>
    </row>
    <row r="3137">
      <c r="A3137" s="207" t="s">
        <v>5747</v>
      </c>
      <c r="B3137" s="207" t="s">
        <v>184</v>
      </c>
      <c r="C3137" s="207" t="s">
        <v>2235</v>
      </c>
      <c r="D3137" s="207" t="s">
        <v>5748</v>
      </c>
      <c r="E3137" s="207">
        <f t="shared" si="1"/>
        <v>0</v>
      </c>
    </row>
    <row r="3138">
      <c r="A3138" s="207" t="s">
        <v>5749</v>
      </c>
      <c r="B3138" s="207" t="s">
        <v>184</v>
      </c>
      <c r="C3138" s="207" t="s">
        <v>5750</v>
      </c>
      <c r="D3138" s="207" t="s">
        <v>309</v>
      </c>
      <c r="E3138" s="207">
        <f t="shared" si="1"/>
        <v>1</v>
      </c>
    </row>
    <row r="3139">
      <c r="A3139" s="207" t="s">
        <v>5751</v>
      </c>
      <c r="B3139" s="207" t="s">
        <v>184</v>
      </c>
      <c r="C3139" s="207" t="s">
        <v>5752</v>
      </c>
      <c r="D3139" s="207" t="s">
        <v>963</v>
      </c>
      <c r="E3139" s="207">
        <f t="shared" si="1"/>
        <v>0</v>
      </c>
    </row>
    <row r="3140">
      <c r="A3140" s="207" t="s">
        <v>5753</v>
      </c>
      <c r="B3140" s="207" t="s">
        <v>184</v>
      </c>
      <c r="C3140" s="207" t="s">
        <v>1600</v>
      </c>
      <c r="D3140" s="207" t="s">
        <v>5754</v>
      </c>
      <c r="E3140" s="207">
        <f t="shared" si="1"/>
        <v>0</v>
      </c>
    </row>
    <row r="3141">
      <c r="A3141" s="207" t="s">
        <v>5755</v>
      </c>
      <c r="B3141" s="207" t="s">
        <v>184</v>
      </c>
      <c r="C3141" s="207" t="s">
        <v>5756</v>
      </c>
      <c r="D3141" s="207" t="s">
        <v>581</v>
      </c>
      <c r="E3141" s="207">
        <f t="shared" si="1"/>
        <v>0</v>
      </c>
    </row>
    <row r="3142">
      <c r="A3142" s="207" t="s">
        <v>5757</v>
      </c>
      <c r="B3142" s="207" t="s">
        <v>184</v>
      </c>
      <c r="C3142" s="207" t="s">
        <v>5758</v>
      </c>
      <c r="D3142" s="207" t="s">
        <v>309</v>
      </c>
      <c r="E3142" s="207">
        <f t="shared" si="1"/>
        <v>1</v>
      </c>
    </row>
    <row r="3143">
      <c r="A3143" s="207" t="s">
        <v>5759</v>
      </c>
      <c r="B3143" s="207" t="s">
        <v>184</v>
      </c>
      <c r="C3143" s="207" t="s">
        <v>5760</v>
      </c>
      <c r="D3143" s="207" t="s">
        <v>309</v>
      </c>
      <c r="E3143" s="207">
        <f t="shared" si="1"/>
        <v>1</v>
      </c>
    </row>
  </sheetData>
  <hyperlinks>
    <hyperlink r:id="rId1" ref="H1"/>
  </hyperlinks>
  <drawing r:id="rId2"/>
</worksheet>
</file>