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75" windowWidth="14820" windowHeight="7305" tabRatio="668" activeTab="2"/>
  </bookViews>
  <sheets>
    <sheet name="查询条件" sheetId="1" r:id="rId1"/>
    <sheet name="1.研发项目进展" sheetId="4" r:id="rId2"/>
    <sheet name="2.维护工作统计" sheetId="12" r:id="rId3"/>
    <sheet name="3.研发规范性统计" sheetId="32" r:id="rId4"/>
    <sheet name="4.产品质量评价" sheetId="36" r:id="rId5"/>
    <sheet name="附1.项目不符合项明细" sheetId="16" r:id="rId6"/>
    <sheet name="附2.未在24小时内响应的问题" sheetId="25" r:id="rId7"/>
    <sheet name="附3.未按初次计划修复的问题" sheetId="26" r:id="rId8"/>
    <sheet name="附4.未在5工作日修复的问题" sheetId="28" r:id="rId9"/>
    <sheet name="附5.超期未修复问题" sheetId="35" r:id="rId10"/>
    <sheet name="附6.补丁引起问题" sheetId="27" r:id="rId11"/>
    <sheet name="附7.再次出现问题明细" sheetId="23" r:id="rId12"/>
    <sheet name="附8.补丁撤回与替换明细" sheetId="38" r:id="rId13"/>
    <sheet name="附9.TD规范性问题明细" sheetId="17" r:id="rId14"/>
  </sheets>
  <definedNames>
    <definedName name="_xlnm._FilterDatabase" localSheetId="1" hidden="1">'1.研发项目进展'!$A$2:$X$38</definedName>
    <definedName name="_xlnm._FilterDatabase" localSheetId="5" hidden="1">附1.项目不符合项明细!$B$1:$H$23</definedName>
    <definedName name="_xlnm._FilterDatabase" localSheetId="13" hidden="1">附9.TD规范性问题明细!$B$1:$F$4</definedName>
  </definedNames>
  <calcPr calcId="145621"/>
</workbook>
</file>

<file path=xl/calcChain.xml><?xml version="1.0" encoding="utf-8"?>
<calcChain xmlns="http://schemas.openxmlformats.org/spreadsheetml/2006/main">
  <c r="D56" i="36" l="1"/>
  <c r="D55" i="36"/>
  <c r="D54" i="36"/>
  <c r="D50" i="36"/>
  <c r="D48" i="36"/>
  <c r="D47" i="36"/>
  <c r="D46" i="36"/>
  <c r="D45" i="36"/>
  <c r="D44" i="36"/>
  <c r="D43" i="36"/>
  <c r="D42" i="36"/>
  <c r="J17" i="36" l="1"/>
  <c r="K17" i="36" s="1"/>
  <c r="E17" i="36"/>
  <c r="J16" i="36"/>
  <c r="K16" i="36" s="1"/>
  <c r="E16" i="36"/>
  <c r="J15" i="36"/>
  <c r="K15" i="36" s="1"/>
  <c r="E15" i="36"/>
  <c r="J14" i="36"/>
  <c r="K14" i="36" s="1"/>
  <c r="E14" i="36"/>
  <c r="J13" i="36"/>
  <c r="K13" i="36" s="1"/>
  <c r="E13" i="36"/>
  <c r="J12" i="36"/>
  <c r="K12" i="36" s="1"/>
  <c r="E12" i="36"/>
  <c r="J11" i="36"/>
  <c r="K11" i="36" s="1"/>
  <c r="E11" i="36"/>
  <c r="J10" i="36"/>
  <c r="K10" i="36" s="1"/>
  <c r="E10" i="36"/>
  <c r="K9" i="36"/>
  <c r="E9" i="36"/>
  <c r="K8" i="36"/>
  <c r="E8" i="36"/>
  <c r="J7" i="36"/>
  <c r="K7" i="36" s="1"/>
  <c r="E7" i="36"/>
  <c r="K6" i="36"/>
  <c r="E6" i="36"/>
  <c r="K5" i="36"/>
  <c r="E5" i="36"/>
  <c r="F5" i="36" s="1"/>
  <c r="K4" i="36"/>
  <c r="E4" i="36"/>
  <c r="F4" i="36" s="1"/>
  <c r="M25" i="4" l="1"/>
  <c r="L25" i="4"/>
  <c r="M7" i="4"/>
  <c r="L7" i="4"/>
  <c r="M15" i="4"/>
  <c r="L15" i="4"/>
  <c r="M19" i="4"/>
  <c r="L19" i="4"/>
  <c r="M27" i="4"/>
  <c r="L27" i="4"/>
  <c r="M35" i="4"/>
  <c r="L35" i="4"/>
  <c r="M32" i="4"/>
  <c r="M31" i="4"/>
  <c r="L31" i="4"/>
  <c r="R38" i="4"/>
  <c r="R24" i="4"/>
  <c r="R20" i="4"/>
  <c r="N9" i="4"/>
  <c r="N11" i="4"/>
  <c r="N24" i="4"/>
  <c r="N26" i="4"/>
  <c r="N30" i="4"/>
  <c r="N38" i="4"/>
  <c r="N37" i="4"/>
  <c r="N20" i="4"/>
  <c r="N18" i="4"/>
  <c r="L6" i="4"/>
  <c r="M6" i="4"/>
  <c r="N4" i="4"/>
  <c r="N15" i="4" l="1"/>
  <c r="N35" i="4"/>
  <c r="N7" i="4"/>
  <c r="N19" i="4"/>
  <c r="N27" i="4"/>
  <c r="N25" i="4"/>
  <c r="R36" i="4" l="1"/>
  <c r="R35" i="4"/>
  <c r="R34" i="4"/>
  <c r="R33" i="4"/>
  <c r="R32" i="4"/>
  <c r="R31" i="4"/>
  <c r="R30" i="4"/>
  <c r="R29" i="4"/>
  <c r="R28" i="4"/>
  <c r="R27" i="4"/>
  <c r="R23" i="4"/>
  <c r="R22" i="4"/>
  <c r="R19" i="4"/>
  <c r="R18" i="4"/>
  <c r="R17" i="4"/>
  <c r="R16" i="4"/>
  <c r="R15" i="4"/>
  <c r="R14" i="4"/>
  <c r="R12" i="4"/>
  <c r="R11" i="4"/>
  <c r="R10" i="4"/>
  <c r="R9" i="4"/>
  <c r="R8" i="4"/>
  <c r="R7" i="4"/>
  <c r="R6" i="4"/>
  <c r="R5" i="4"/>
  <c r="U22" i="4"/>
  <c r="R3" i="4"/>
  <c r="L32" i="4" l="1"/>
  <c r="N34" i="4"/>
  <c r="N33" i="4"/>
  <c r="N31" i="4"/>
  <c r="N32" i="4" l="1"/>
  <c r="N29" i="4"/>
  <c r="N28" i="4"/>
  <c r="N23" i="4"/>
  <c r="N22" i="4"/>
  <c r="M17" i="4"/>
  <c r="L17" i="4"/>
  <c r="N14" i="4"/>
  <c r="M12" i="4"/>
  <c r="L12" i="4"/>
  <c r="N8" i="4"/>
  <c r="N5" i="4"/>
  <c r="N3" i="4"/>
  <c r="O3" i="4" s="1"/>
  <c r="E3" i="4" s="1"/>
  <c r="N12" i="4" l="1"/>
  <c r="N17" i="4"/>
  <c r="N6" i="4"/>
  <c r="N10" i="4"/>
</calcChain>
</file>

<file path=xl/comments1.xml><?xml version="1.0" encoding="utf-8"?>
<comments xmlns="http://schemas.openxmlformats.org/spreadsheetml/2006/main">
  <authors>
    <author>jon</author>
    <author>施琳琳</author>
  </authors>
  <commentList>
    <comment ref="R2" authorId="0">
      <text>
        <r>
          <rPr>
            <b/>
            <sz val="9"/>
            <color indexed="81"/>
            <rFont val="Tahoma"/>
            <family val="2"/>
          </rPr>
          <t>jon:</t>
        </r>
        <r>
          <rPr>
            <sz val="9"/>
            <color indexed="81"/>
            <rFont val="Tahoma"/>
            <family val="2"/>
          </rPr>
          <t xml:space="preserve">
</t>
        </r>
        <r>
          <rPr>
            <sz val="9"/>
            <color indexed="81"/>
            <rFont val="宋体"/>
            <family val="3"/>
            <charset val="134"/>
          </rPr>
          <t>缺陷密度基准是否使用</t>
        </r>
        <r>
          <rPr>
            <sz val="9"/>
            <color indexed="81"/>
            <rFont val="Tahoma"/>
            <family val="2"/>
          </rPr>
          <t>2</t>
        </r>
      </text>
    </comment>
    <comment ref="AB2" authorId="0">
      <text>
        <r>
          <rPr>
            <b/>
            <sz val="9"/>
            <color indexed="81"/>
            <rFont val="Tahoma"/>
            <family val="2"/>
          </rPr>
          <t>jon:</t>
        </r>
        <r>
          <rPr>
            <sz val="9"/>
            <color indexed="81"/>
            <rFont val="Tahoma"/>
            <family val="2"/>
          </rPr>
          <t xml:space="preserve">
</t>
        </r>
      </text>
    </comment>
    <comment ref="W33" authorId="1">
      <text>
        <r>
          <rPr>
            <b/>
            <sz val="9"/>
            <color indexed="81"/>
            <rFont val="宋体"/>
            <family val="3"/>
            <charset val="134"/>
          </rPr>
          <t>施琳琳</t>
        </r>
        <r>
          <rPr>
            <b/>
            <sz val="9"/>
            <color indexed="81"/>
            <rFont val="Tahoma"/>
            <family val="2"/>
          </rPr>
          <t>:</t>
        </r>
        <r>
          <rPr>
            <sz val="9"/>
            <color indexed="81"/>
            <rFont val="Tahoma"/>
            <family val="2"/>
          </rPr>
          <t xml:space="preserve">
</t>
        </r>
        <r>
          <rPr>
            <sz val="9"/>
            <color indexed="81"/>
            <rFont val="宋体"/>
            <family val="3"/>
            <charset val="134"/>
          </rPr>
          <t>尚未形成全部需求基线</t>
        </r>
      </text>
    </comment>
  </commentList>
</comments>
</file>

<file path=xl/sharedStrings.xml><?xml version="1.0" encoding="utf-8"?>
<sst xmlns="http://schemas.openxmlformats.org/spreadsheetml/2006/main" count="739" uniqueCount="531">
  <si>
    <t>部门</t>
  </si>
  <si>
    <t>项目名称</t>
  </si>
  <si>
    <t>不符合项</t>
  </si>
  <si>
    <t>严重程度</t>
  </si>
  <si>
    <t>维护部门</t>
  </si>
  <si>
    <t>通报原因</t>
  </si>
  <si>
    <t>改进建议</t>
  </si>
  <si>
    <t>eHR产品部</t>
    <phoneticPr fontId="2" type="noConversion"/>
  </si>
  <si>
    <t>BI产品部</t>
    <phoneticPr fontId="2" type="noConversion"/>
  </si>
  <si>
    <t>PS产品部</t>
    <phoneticPr fontId="2" type="noConversion"/>
  </si>
  <si>
    <t>平台与技术部</t>
    <phoneticPr fontId="2" type="noConversion"/>
  </si>
  <si>
    <t>TD号/补丁号</t>
    <phoneticPr fontId="2" type="noConversion"/>
  </si>
  <si>
    <t>责任人</t>
    <phoneticPr fontId="16" type="noConversion"/>
  </si>
  <si>
    <t>部门</t>
    <phoneticPr fontId="2" type="noConversion"/>
  </si>
  <si>
    <t>项目</t>
    <phoneticPr fontId="2" type="noConversion"/>
  </si>
  <si>
    <t>解决情况</t>
    <phoneticPr fontId="2" type="noConversion"/>
  </si>
  <si>
    <t>月份</t>
    <phoneticPr fontId="2" type="noConversion"/>
  </si>
  <si>
    <t>GS收付中心V6.0产品项目</t>
  </si>
  <si>
    <t>产品</t>
    <phoneticPr fontId="4" type="noConversion"/>
  </si>
  <si>
    <t>部门</t>
    <phoneticPr fontId="16" type="noConversion"/>
  </si>
  <si>
    <t>项目当前阶段</t>
    <phoneticPr fontId="2" type="noConversion"/>
  </si>
  <si>
    <t>研发启动日期</t>
    <phoneticPr fontId="2" type="noConversion"/>
  </si>
  <si>
    <t>研发计划完成日期</t>
    <phoneticPr fontId="2" type="noConversion"/>
  </si>
  <si>
    <t>研发实际完成日期</t>
    <phoneticPr fontId="2" type="noConversion"/>
  </si>
  <si>
    <t>试点计划完成日期</t>
    <phoneticPr fontId="16" type="noConversion"/>
  </si>
  <si>
    <t>试点实际完成日期</t>
    <phoneticPr fontId="16" type="noConversion"/>
  </si>
  <si>
    <t>计划总工作量(人天)</t>
    <phoneticPr fontId="2" type="noConversion"/>
  </si>
  <si>
    <t>计划完成工作量
/计划工期B</t>
    <phoneticPr fontId="2" type="noConversion"/>
  </si>
  <si>
    <t>实际完成工作量/实际工期A</t>
    <phoneticPr fontId="2" type="noConversion"/>
  </si>
  <si>
    <t>进度偏差</t>
    <phoneticPr fontId="16" type="noConversion"/>
  </si>
  <si>
    <t>开发总标准工作量人天</t>
    <phoneticPr fontId="2" type="noConversion"/>
  </si>
  <si>
    <t>试点阶段补丁缺陷数F</t>
    <phoneticPr fontId="2" type="noConversion"/>
  </si>
  <si>
    <t>试点维护工作量G</t>
    <phoneticPr fontId="16" type="noConversion"/>
  </si>
  <si>
    <t>补丁质量=编码缺陷密度基线/(F/G)</t>
    <phoneticPr fontId="16" type="noConversion"/>
  </si>
  <si>
    <t>反馈需求数</t>
    <phoneticPr fontId="16" type="noConversion"/>
  </si>
  <si>
    <t>需求基线数</t>
    <phoneticPr fontId="16" type="noConversion"/>
  </si>
  <si>
    <t>需求变更率</t>
    <phoneticPr fontId="16" type="noConversion"/>
  </si>
  <si>
    <t>PS产品部</t>
    <phoneticPr fontId="16" type="noConversion"/>
  </si>
  <si>
    <t>开发</t>
    <phoneticPr fontId="16" type="noConversion"/>
  </si>
  <si>
    <t>验证</t>
    <phoneticPr fontId="2" type="noConversion"/>
  </si>
  <si>
    <t>生产制造产品</t>
    <phoneticPr fontId="16" type="noConversion"/>
  </si>
  <si>
    <t>ehr产品部</t>
    <phoneticPr fontId="16" type="noConversion"/>
  </si>
  <si>
    <t>验证</t>
    <phoneticPr fontId="16" type="noConversion"/>
  </si>
  <si>
    <t>一、进度评价</t>
    <phoneticPr fontId="2" type="noConversion"/>
  </si>
  <si>
    <t>为加强过程控制，在产品开发过程中使用计划工作量完成率可以及时了解项目进度偏差，产品拖期或研发结项后，则靠工期偏差率作为后评估指标。</t>
    <phoneticPr fontId="2" type="noConversion"/>
  </si>
  <si>
    <t>研发计划完成日期之前：</t>
    <phoneticPr fontId="2" type="noConversion"/>
  </si>
  <si>
    <t xml:space="preserve">  进度偏差率=（计划完成工作量-实际完成工作量）/计划总工作量*100%； </t>
    <phoneticPr fontId="2" type="noConversion"/>
  </si>
  <si>
    <t xml:space="preserve">      计划完成工作量=任务计划中截止考核月末时点应完成任务的总基准计划工作量</t>
    <phoneticPr fontId="2" type="noConversion"/>
  </si>
  <si>
    <t xml:space="preserve">      计划总工作量：项目立项时任务计划基准中工作量之和</t>
    <phoneticPr fontId="2" type="noConversion"/>
  </si>
  <si>
    <t>研发计划完成日期之后：</t>
    <phoneticPr fontId="16" type="noConversion"/>
  </si>
  <si>
    <t xml:space="preserve">      进度偏差率=工期偏差率=(实际工期-计划工期)/计划工期； </t>
    <phoneticPr fontId="2" type="noConversion"/>
  </si>
  <si>
    <t xml:space="preserve">    实际工期=从项目启动日期到系统实际发布试销版日期的天数</t>
    <phoneticPr fontId="2" type="noConversion"/>
  </si>
  <si>
    <t xml:space="preserve">    计划工期=从项目启动日期到系统计划发布试销版日期的天数</t>
    <phoneticPr fontId="2" type="noConversion"/>
  </si>
  <si>
    <t>试点计划完成日期之后：</t>
    <phoneticPr fontId="16" type="noConversion"/>
  </si>
  <si>
    <t xml:space="preserve">    实际工期=从项目启动日期到系统实际试点完成日期的天数,未实际完成时，以考核时点代替实际完成日期。</t>
    <phoneticPr fontId="2" type="noConversion"/>
  </si>
  <si>
    <t xml:space="preserve">    计划工期=从项目启动日期到系统计划试点完成日期的天数</t>
    <phoneticPr fontId="2" type="noConversion"/>
  </si>
  <si>
    <t xml:space="preserve">           项目已拖期或试点完成后第一个月，按试点完成工期偏差率计算</t>
    <phoneticPr fontId="16" type="noConversion"/>
  </si>
  <si>
    <t>二、质量评价</t>
    <phoneticPr fontId="2" type="noConversion"/>
  </si>
  <si>
    <t xml:space="preserve">        补丁质量= 编码缺陷密度基线/(补丁缺陷数/维护工作量)，上限值：1.2</t>
    <phoneticPr fontId="2" type="noConversion"/>
  </si>
  <si>
    <t xml:space="preserve">     补丁缺陷数=登记在TD自测库中此项目的缺陷发现方式为‘验证阶段测试’，问题类别为‘程序错误’，是否历史遗留为'N'的缺陷数</t>
    <phoneticPr fontId="2" type="noConversion"/>
  </si>
  <si>
    <t xml:space="preserve"> 需求反馈数：TD维护库中此项目‘产品版本’和立项报告中相应‘模块’的，‘登记日期’在研发实际完成日期后反馈的问题类别为‘需求’的缺陷数。</t>
    <phoneticPr fontId="16" type="noConversion"/>
  </si>
  <si>
    <t>开发</t>
    <phoneticPr fontId="16" type="noConversion"/>
  </si>
  <si>
    <t>验证</t>
    <phoneticPr fontId="16" type="noConversion"/>
  </si>
  <si>
    <t>开发</t>
    <phoneticPr fontId="16" type="noConversion"/>
  </si>
  <si>
    <t>指标说明：</t>
    <phoneticPr fontId="2" type="noConversion"/>
  </si>
  <si>
    <t xml:space="preserve">      其中：解决时间=问题修复（状态改为fixed）日期-问题登记日期</t>
    <phoneticPr fontId="2" type="noConversion"/>
  </si>
  <si>
    <t xml:space="preserve">       对于用户认可的可以不马上解决的问题，要求提供实施人员或用户认可的证据，可以不纳入考核。</t>
    <phoneticPr fontId="2" type="noConversion"/>
  </si>
  <si>
    <t>合计</t>
    <phoneticPr fontId="2" type="noConversion"/>
  </si>
  <si>
    <t>开发</t>
    <phoneticPr fontId="16" type="noConversion"/>
  </si>
  <si>
    <t>开发</t>
    <phoneticPr fontId="16" type="noConversion"/>
  </si>
  <si>
    <t>验证</t>
    <phoneticPr fontId="16" type="noConversion"/>
  </si>
  <si>
    <t>新增</t>
  </si>
  <si>
    <t>累计形成系统需求数</t>
  </si>
  <si>
    <t>累计分析率</t>
  </si>
  <si>
    <t>本区间形成系统需求数</t>
  </si>
  <si>
    <t>本区间分析率</t>
  </si>
  <si>
    <t>BI产品部</t>
  </si>
  <si>
    <t>评审通过数</t>
  </si>
  <si>
    <t>评审率</t>
  </si>
  <si>
    <t>状态</t>
  </si>
  <si>
    <t>登记人</t>
  </si>
  <si>
    <t>审查标准如下：</t>
    <phoneticPr fontId="2" type="noConversion"/>
  </si>
  <si>
    <r>
      <t>1、</t>
    </r>
    <r>
      <rPr>
        <sz val="7"/>
        <rFont val="Times New Roman"/>
        <family val="1"/>
      </rPr>
      <t xml:space="preserve">  </t>
    </r>
    <r>
      <rPr>
        <sz val="10.5"/>
        <rFont val="宋体"/>
        <family val="3"/>
        <charset val="134"/>
      </rPr>
      <t>用户需求累计分析率：用户需求经整理分析，累计已形成系统需求的个数占总数之比。</t>
    </r>
  </si>
  <si>
    <r>
      <t>考核标准：要求累计转化率</t>
    </r>
    <r>
      <rPr>
        <sz val="10.5"/>
        <rFont val="Calibri"/>
        <family val="2"/>
      </rPr>
      <t>90%</t>
    </r>
    <r>
      <rPr>
        <sz val="10.5"/>
        <rFont val="宋体"/>
        <family val="3"/>
        <charset val="134"/>
      </rPr>
      <t>以上，小于</t>
    </r>
    <r>
      <rPr>
        <sz val="10.5"/>
        <rFont val="Calibri"/>
        <family val="2"/>
      </rPr>
      <t>90%</t>
    </r>
    <r>
      <rPr>
        <sz val="10.5"/>
        <rFont val="宋体"/>
        <family val="3"/>
        <charset val="134"/>
      </rPr>
      <t>的记为部门不符合项，小于</t>
    </r>
    <r>
      <rPr>
        <sz val="10.5"/>
        <rFont val="Calibri"/>
        <family val="2"/>
      </rPr>
      <t>50%</t>
    </r>
    <r>
      <rPr>
        <sz val="10.5"/>
        <rFont val="宋体"/>
        <family val="3"/>
        <charset val="134"/>
      </rPr>
      <t>的严重程度为‘严重’，大于等于</t>
    </r>
    <r>
      <rPr>
        <sz val="10.5"/>
        <rFont val="Calibri"/>
        <family val="2"/>
      </rPr>
      <t>50%</t>
    </r>
    <r>
      <rPr>
        <sz val="10.5"/>
        <rFont val="宋体"/>
        <family val="3"/>
        <charset val="134"/>
      </rPr>
      <t>小于</t>
    </r>
    <r>
      <rPr>
        <sz val="10.5"/>
        <rFont val="Calibri"/>
        <family val="2"/>
      </rPr>
      <t>90%</t>
    </r>
    <r>
      <rPr>
        <sz val="10.5"/>
        <rFont val="宋体"/>
        <family val="3"/>
        <charset val="134"/>
      </rPr>
      <t>的严重程度为‘一般’。</t>
    </r>
  </si>
  <si>
    <r>
      <t>2、</t>
    </r>
    <r>
      <rPr>
        <sz val="7"/>
        <rFont val="Times New Roman"/>
        <family val="1"/>
      </rPr>
      <t xml:space="preserve">  </t>
    </r>
    <r>
      <rPr>
        <sz val="10.5"/>
        <rFont val="宋体"/>
        <family val="3"/>
        <charset val="134"/>
      </rPr>
      <t>用户需求当月分析率：当月新增的用户需求经整理分析，已形成系统需求的个数占当月总数之比。</t>
    </r>
  </si>
  <si>
    <r>
      <t>考核标准：每月初统计上月数据，要求上月需求转化率</t>
    </r>
    <r>
      <rPr>
        <sz val="10.5"/>
        <rFont val="Calibri"/>
        <family val="2"/>
      </rPr>
      <t>80%</t>
    </r>
    <r>
      <rPr>
        <sz val="10.5"/>
        <rFont val="宋体"/>
        <family val="3"/>
        <charset val="134"/>
      </rPr>
      <t>以上，小于</t>
    </r>
    <r>
      <rPr>
        <sz val="10.5"/>
        <rFont val="Calibri"/>
        <family val="2"/>
      </rPr>
      <t>80%</t>
    </r>
    <r>
      <rPr>
        <sz val="10.5"/>
        <rFont val="宋体"/>
        <family val="3"/>
        <charset val="134"/>
      </rPr>
      <t>的记为部门不符合项，小于</t>
    </r>
    <r>
      <rPr>
        <sz val="10.5"/>
        <rFont val="Calibri"/>
        <family val="2"/>
      </rPr>
      <t>50%</t>
    </r>
    <r>
      <rPr>
        <sz val="10.5"/>
        <rFont val="宋体"/>
        <family val="3"/>
        <charset val="134"/>
      </rPr>
      <t>的严重程度为‘严重’，大于等于</t>
    </r>
    <r>
      <rPr>
        <sz val="10.5"/>
        <rFont val="Calibri"/>
        <family val="2"/>
      </rPr>
      <t>50%</t>
    </r>
    <r>
      <rPr>
        <sz val="10.5"/>
        <rFont val="宋体"/>
        <family val="3"/>
        <charset val="134"/>
      </rPr>
      <t>小于</t>
    </r>
    <r>
      <rPr>
        <sz val="10.5"/>
        <rFont val="Calibri"/>
        <family val="2"/>
      </rPr>
      <t>80%</t>
    </r>
    <r>
      <rPr>
        <sz val="10.5"/>
        <rFont val="宋体"/>
        <family val="3"/>
        <charset val="134"/>
      </rPr>
      <t>的严重程度为‘一般’。</t>
    </r>
  </si>
  <si>
    <r>
      <t>系统需求</t>
    </r>
    <r>
      <rPr>
        <sz val="10.5"/>
        <rFont val="宋体"/>
        <family val="3"/>
        <charset val="134"/>
      </rPr>
      <t>：</t>
    </r>
  </si>
  <si>
    <r>
      <t>1、</t>
    </r>
    <r>
      <rPr>
        <sz val="7"/>
        <rFont val="Times New Roman"/>
        <family val="1"/>
      </rPr>
      <t xml:space="preserve">  </t>
    </r>
    <r>
      <rPr>
        <sz val="10.5"/>
        <rFont val="宋体"/>
        <family val="3"/>
        <charset val="134"/>
      </rPr>
      <t>系统需求累计评审率：已评审通过的系统需求占总数的比例。</t>
    </r>
  </si>
  <si>
    <r>
      <t>公式：已评审通过、已分配、已实现的系统需求个数</t>
    </r>
    <r>
      <rPr>
        <sz val="10.5"/>
        <rFont val="Calibri"/>
        <family val="2"/>
      </rPr>
      <t>/</t>
    </r>
    <r>
      <rPr>
        <sz val="10.5"/>
        <rFont val="宋体"/>
        <family val="3"/>
        <charset val="134"/>
      </rPr>
      <t>系统需求总数</t>
    </r>
    <r>
      <rPr>
        <sz val="10.5"/>
        <rFont val="Calibri"/>
        <family val="2"/>
      </rPr>
      <t>*100%</t>
    </r>
  </si>
  <si>
    <r>
      <t>        </t>
    </r>
    <r>
      <rPr>
        <sz val="10.5"/>
        <rFont val="宋体"/>
        <family val="3"/>
        <charset val="134"/>
      </rPr>
      <t>考核标准：由于系统需求要经过评审，处理及时性要求可适当降低，要求累计处理率</t>
    </r>
    <r>
      <rPr>
        <sz val="10.5"/>
        <rFont val="Calibri"/>
        <family val="2"/>
      </rPr>
      <t>80%</t>
    </r>
    <r>
      <rPr>
        <sz val="10.5"/>
        <rFont val="宋体"/>
        <family val="3"/>
        <charset val="134"/>
      </rPr>
      <t>以上，小于</t>
    </r>
    <r>
      <rPr>
        <sz val="10.5"/>
        <rFont val="Calibri"/>
        <family val="2"/>
      </rPr>
      <t>80%</t>
    </r>
    <r>
      <rPr>
        <sz val="10.5"/>
        <rFont val="宋体"/>
        <family val="3"/>
        <charset val="134"/>
      </rPr>
      <t>的记为部门不符合项，小于</t>
    </r>
    <r>
      <rPr>
        <sz val="10.5"/>
        <rFont val="Calibri"/>
        <family val="2"/>
      </rPr>
      <t>50%</t>
    </r>
    <r>
      <rPr>
        <sz val="10.5"/>
        <rFont val="宋体"/>
        <family val="3"/>
        <charset val="134"/>
      </rPr>
      <t>的严重程度为‘严重’，大于等于</t>
    </r>
    <r>
      <rPr>
        <sz val="10.5"/>
        <rFont val="Calibri"/>
        <family val="2"/>
      </rPr>
      <t>50%</t>
    </r>
    <r>
      <rPr>
        <sz val="10.5"/>
        <rFont val="宋体"/>
        <family val="3"/>
        <charset val="134"/>
      </rPr>
      <t>小于</t>
    </r>
    <r>
      <rPr>
        <sz val="10.5"/>
        <rFont val="Calibri"/>
        <family val="2"/>
      </rPr>
      <t>80%</t>
    </r>
    <r>
      <rPr>
        <sz val="10.5"/>
        <rFont val="宋体"/>
        <family val="3"/>
        <charset val="134"/>
      </rPr>
      <t>的严重程度为‘一般’。</t>
    </r>
  </si>
  <si>
    <r>
      <t>2</t>
    </r>
    <r>
      <rPr>
        <sz val="10.5"/>
        <rFont val="宋体"/>
        <family val="3"/>
        <charset val="134"/>
      </rPr>
      <t>、系统需求描述规范性：对系统需求简述和详细描述内容要求要清晰明确。</t>
    </r>
  </si>
  <si>
    <t>用户需求：</t>
  </si>
  <si>
    <t>考核标准：对评审通过的系统需求进行抽查，对于描述明显不是需求或太简单的，记为不符合项，严重程度为一般。</t>
    <phoneticPr fontId="2" type="noConversion"/>
  </si>
  <si>
    <t>GS产品部</t>
    <phoneticPr fontId="2" type="noConversion"/>
  </si>
  <si>
    <t>验证</t>
    <phoneticPr fontId="16" type="noConversion"/>
  </si>
  <si>
    <t xml:space="preserve">      一般统计区间为前一月的24日到上月的23日</t>
    <phoneticPr fontId="2" type="noConversion"/>
  </si>
  <si>
    <r>
      <rPr>
        <b/>
        <sz val="11"/>
        <rFont val="华文细黑"/>
        <family val="3"/>
        <charset val="134"/>
      </rPr>
      <t>研发实际完成日期后</t>
    </r>
    <r>
      <rPr>
        <sz val="11"/>
        <rFont val="华文细黑"/>
        <family val="3"/>
        <charset val="134"/>
      </rPr>
      <t>：综合补丁编码缺陷密度及需求变更情况进行综合打分；</t>
    </r>
    <phoneticPr fontId="2" type="noConversion"/>
  </si>
  <si>
    <t>财务会计</t>
    <phoneticPr fontId="16" type="noConversion"/>
  </si>
  <si>
    <t>GS产品部</t>
    <phoneticPr fontId="16" type="noConversion"/>
  </si>
  <si>
    <t>责任人</t>
    <phoneticPr fontId="19" type="noConversion"/>
  </si>
  <si>
    <t>2、 按初次计划修复率＝当月修复问题中按初次计划修复日期修复的问题数/当月修复问题总数*100%</t>
    <phoneticPr fontId="2" type="noConversion"/>
  </si>
  <si>
    <t xml:space="preserve">      缺陷类别包括：软件错误、数据问题-不明原因、数据问题-手工修改、环境配置问题、操作问题</t>
    <phoneticPr fontId="2" type="noConversion"/>
  </si>
  <si>
    <t>平台与技术部</t>
    <phoneticPr fontId="16" type="noConversion"/>
  </si>
  <si>
    <t>BI产品部</t>
    <phoneticPr fontId="16" type="noConversion"/>
  </si>
  <si>
    <t>编号</t>
  </si>
  <si>
    <t>问题模块</t>
  </si>
  <si>
    <t>功能菜单</t>
  </si>
  <si>
    <t>维护开发人员</t>
  </si>
  <si>
    <t>简述</t>
  </si>
  <si>
    <t>登记日期</t>
  </si>
  <si>
    <t>涉及用户</t>
  </si>
  <si>
    <t>资产产品</t>
    <phoneticPr fontId="16" type="noConversion"/>
  </si>
  <si>
    <t>预算产品</t>
    <phoneticPr fontId="16" type="noConversion"/>
  </si>
  <si>
    <t>财务会计产品组</t>
    <phoneticPr fontId="2" type="noConversion"/>
  </si>
  <si>
    <t>资金产品组</t>
    <phoneticPr fontId="2" type="noConversion"/>
  </si>
  <si>
    <t>预算产品组</t>
    <phoneticPr fontId="2" type="noConversion"/>
  </si>
  <si>
    <t>资产产品组</t>
    <phoneticPr fontId="2" type="noConversion"/>
  </si>
  <si>
    <t>供应链产品组</t>
    <phoneticPr fontId="2" type="noConversion"/>
  </si>
  <si>
    <t>生产制造产品组</t>
    <phoneticPr fontId="2" type="noConversion"/>
  </si>
  <si>
    <t>财务管控产品组</t>
    <phoneticPr fontId="2" type="noConversion"/>
  </si>
  <si>
    <t>主数据与公共组</t>
    <phoneticPr fontId="2" type="noConversion"/>
  </si>
  <si>
    <t>开发</t>
    <phoneticPr fontId="16" type="noConversion"/>
  </si>
  <si>
    <t>资金管理产品</t>
    <phoneticPr fontId="16" type="noConversion"/>
  </si>
  <si>
    <t>财务管控产品</t>
    <phoneticPr fontId="16" type="noConversion"/>
  </si>
  <si>
    <t>主数据及公共组</t>
    <phoneticPr fontId="16" type="noConversion"/>
  </si>
  <si>
    <t>计划</t>
    <phoneticPr fontId="16" type="noConversion"/>
  </si>
  <si>
    <t>供应链产品</t>
    <phoneticPr fontId="16" type="noConversion"/>
  </si>
  <si>
    <t>电子商务</t>
    <phoneticPr fontId="16" type="noConversion"/>
  </si>
  <si>
    <t>电子商务产品组</t>
    <phoneticPr fontId="2" type="noConversion"/>
  </si>
  <si>
    <t>GS战略成本V6.0.6</t>
    <phoneticPr fontId="16" type="noConversion"/>
  </si>
  <si>
    <t>GS生产制造V6.0.6</t>
    <phoneticPr fontId="16" type="noConversion"/>
  </si>
  <si>
    <t>GS电子采购6.0.5</t>
  </si>
  <si>
    <t>GS资产管理V6.0.5</t>
    <phoneticPr fontId="16" type="noConversion"/>
  </si>
  <si>
    <t>总体组</t>
    <phoneticPr fontId="16" type="noConversion"/>
  </si>
  <si>
    <t>GS一体化方案</t>
  </si>
  <si>
    <t>维护</t>
    <phoneticPr fontId="16" type="noConversion"/>
  </si>
  <si>
    <t>GS财务控制6.0.4</t>
    <phoneticPr fontId="16" type="noConversion"/>
  </si>
  <si>
    <t>维护</t>
    <phoneticPr fontId="16" type="noConversion"/>
  </si>
  <si>
    <t>GS移动应用V1.0</t>
    <phoneticPr fontId="16" type="noConversion"/>
  </si>
  <si>
    <t>GS资产管理V6.0.1</t>
    <phoneticPr fontId="16" type="noConversion"/>
  </si>
  <si>
    <t>GS合并报表V6.0.1项目</t>
    <phoneticPr fontId="16" type="noConversion"/>
  </si>
  <si>
    <t>开发</t>
    <phoneticPr fontId="16" type="noConversion"/>
  </si>
  <si>
    <t>BA经营分析6.0.5</t>
    <phoneticPr fontId="16" type="noConversion"/>
  </si>
  <si>
    <t>WEB审批中心</t>
    <phoneticPr fontId="16" type="noConversion"/>
  </si>
  <si>
    <t>开发</t>
    <phoneticPr fontId="16" type="noConversion"/>
  </si>
  <si>
    <t>web开发平台2.0</t>
    <phoneticPr fontId="16" type="noConversion"/>
  </si>
  <si>
    <t>验证</t>
    <phoneticPr fontId="16" type="noConversion"/>
  </si>
  <si>
    <t>企业信息门户V1.0</t>
    <phoneticPr fontId="16" type="noConversion"/>
  </si>
  <si>
    <t>PS11.0产品项目</t>
    <phoneticPr fontId="16" type="noConversion"/>
  </si>
  <si>
    <t>PS10.5.3</t>
    <phoneticPr fontId="16" type="noConversion"/>
  </si>
  <si>
    <t>GS财务会计V6.0.4</t>
    <phoneticPr fontId="16" type="noConversion"/>
  </si>
  <si>
    <t>GS现金管理V6.0.1</t>
    <phoneticPr fontId="16" type="noConversion"/>
  </si>
  <si>
    <t>GS现金管理V6.0.2</t>
    <phoneticPr fontId="16" type="noConversion"/>
  </si>
  <si>
    <t>GS资金管理6.0.4</t>
    <phoneticPr fontId="16" type="noConversion"/>
  </si>
  <si>
    <t>GS全面预算6.0.2</t>
    <phoneticPr fontId="16" type="noConversion"/>
  </si>
  <si>
    <t>GS全面预算6.0.4</t>
    <phoneticPr fontId="16" type="noConversion"/>
  </si>
  <si>
    <t>GS生产制造V6.0.5</t>
    <phoneticPr fontId="16" type="noConversion"/>
  </si>
  <si>
    <t>主数据管理项目</t>
    <phoneticPr fontId="16" type="noConversion"/>
  </si>
  <si>
    <t>eHR6.0.4</t>
    <phoneticPr fontId="16" type="noConversion"/>
  </si>
  <si>
    <t>BA风险内控6.0.5</t>
    <phoneticPr fontId="16" type="noConversion"/>
  </si>
  <si>
    <t>BA信息披露6.0.5</t>
    <phoneticPr fontId="16" type="noConversion"/>
  </si>
  <si>
    <t>商务智能6.0.5</t>
    <phoneticPr fontId="16" type="noConversion"/>
  </si>
  <si>
    <t>移动应用开发平台V1.0</t>
    <phoneticPr fontId="16" type="noConversion"/>
  </si>
  <si>
    <t>GSPv7.0产品研发项目</t>
    <phoneticPr fontId="16" type="noConversion"/>
  </si>
  <si>
    <t>GSPV6.0.4</t>
    <phoneticPr fontId="16" type="noConversion"/>
  </si>
  <si>
    <t>协同办公6.0</t>
    <phoneticPr fontId="16" type="noConversion"/>
  </si>
  <si>
    <t>PS10.2.6</t>
    <phoneticPr fontId="16" type="noConversion"/>
  </si>
  <si>
    <t>开发</t>
    <phoneticPr fontId="16" type="noConversion"/>
  </si>
  <si>
    <t>维护</t>
    <phoneticPr fontId="16" type="noConversion"/>
  </si>
  <si>
    <t>GS产品部</t>
    <phoneticPr fontId="2" type="noConversion"/>
  </si>
  <si>
    <t>GS全面预算6.0.2</t>
    <phoneticPr fontId="2" type="noConversion"/>
  </si>
  <si>
    <t>一般</t>
    <phoneticPr fontId="2" type="noConversion"/>
  </si>
  <si>
    <t>李文栋</t>
    <phoneticPr fontId="2" type="noConversion"/>
  </si>
  <si>
    <t>已解决</t>
  </si>
  <si>
    <t>10月</t>
    <phoneticPr fontId="2" type="noConversion"/>
  </si>
  <si>
    <t>GS现金管理6.0.2</t>
    <phoneticPr fontId="2" type="noConversion"/>
  </si>
  <si>
    <t>项目软件经理没按规范跟踪项目进展，没发送进展周报</t>
    <phoneticPr fontId="2" type="noConversion"/>
  </si>
  <si>
    <t>秦涛</t>
    <phoneticPr fontId="2" type="noConversion"/>
  </si>
  <si>
    <t>编码已100%完成的功能未及时提交测试</t>
    <phoneticPr fontId="2" type="noConversion"/>
  </si>
  <si>
    <t>项目测试缺陷响应不及时，new状态的问题18个超过24小时未响应</t>
    <phoneticPr fontId="2" type="noConversion"/>
  </si>
  <si>
    <t>项目进展跟踪时里程碑计划完成日期不正确，没按照项目变更后的日期调整</t>
    <phoneticPr fontId="2" type="noConversion"/>
  </si>
  <si>
    <t>ALM库中问题响应和处理不及时。19个问题超过24小时未响应，仍是new状态；26个问题超过计划修复日期仍未完成修改，目前仍是open状态。</t>
    <phoneticPr fontId="2" type="noConversion"/>
  </si>
  <si>
    <t>项目上近期增加的中国中铁的需求没有按规范进行需求变更。</t>
    <phoneticPr fontId="2" type="noConversion"/>
  </si>
  <si>
    <t>待解决</t>
  </si>
  <si>
    <t>GS全面预算6.0.4</t>
    <phoneticPr fontId="2" type="noConversion"/>
  </si>
  <si>
    <t>build测试报告没放项目配置库管理</t>
    <phoneticPr fontId="2" type="noConversion"/>
  </si>
  <si>
    <t>王梁</t>
    <phoneticPr fontId="2" type="noConversion"/>
  </si>
  <si>
    <t>BI产品部</t>
    <phoneticPr fontId="2" type="noConversion"/>
  </si>
  <si>
    <t>BA经营分析6.0.5</t>
    <phoneticPr fontId="2" type="noConversion"/>
  </si>
  <si>
    <t>完成功能未按计划提交测试，集中在10月10日至12日进行的提交测试。</t>
    <phoneticPr fontId="2" type="noConversion"/>
  </si>
  <si>
    <t>无需解决</t>
  </si>
  <si>
    <t>商务智能6.0.5</t>
    <phoneticPr fontId="2" type="noConversion"/>
  </si>
  <si>
    <t>项目管理的相关文档没进行配置管理</t>
    <phoneticPr fontId="2" type="noConversion"/>
  </si>
  <si>
    <t>臧德波</t>
    <phoneticPr fontId="2" type="noConversion"/>
  </si>
  <si>
    <t>BA信息披露6.0.5</t>
    <phoneticPr fontId="2" type="noConversion"/>
  </si>
  <si>
    <t>有3条需求完成后未按计划提交测试</t>
    <phoneticPr fontId="2" type="noConversion"/>
  </si>
  <si>
    <t>刘树涛</t>
    <phoneticPr fontId="2" type="noConversion"/>
  </si>
  <si>
    <t>PS产品部</t>
    <phoneticPr fontId="2" type="noConversion"/>
  </si>
  <si>
    <t>PS11.0</t>
    <phoneticPr fontId="2" type="noConversion"/>
  </si>
  <si>
    <t>项目监控：10月份项目软件经理项目监控不到位，未编写项目进展报告。</t>
    <phoneticPr fontId="2" type="noConversion"/>
  </si>
  <si>
    <t>一般</t>
  </si>
  <si>
    <t>张东场</t>
    <phoneticPr fontId="2" type="noConversion"/>
  </si>
  <si>
    <t>ALM自测库问题处理：
（1）new状态超过2个工作日未响应的33个。
（2）open状态超过计划修复日期未完成修改的14个。</t>
    <phoneticPr fontId="2" type="noConversion"/>
  </si>
  <si>
    <t>单元提交：编码完成进度为99%，但仍然有29个功能需求未提交。</t>
    <phoneticPr fontId="2" type="noConversion"/>
  </si>
  <si>
    <t>PS10.5.3</t>
    <phoneticPr fontId="2" type="noConversion"/>
  </si>
  <si>
    <t>eHR产品部</t>
    <phoneticPr fontId="2" type="noConversion"/>
  </si>
  <si>
    <t>eHR6.0.4</t>
    <phoneticPr fontId="2" type="noConversion"/>
  </si>
  <si>
    <t>概要设计：未按照计划进行关键需求确认和概要设计编写</t>
    <phoneticPr fontId="2" type="noConversion"/>
  </si>
  <si>
    <t>刘元方</t>
    <phoneticPr fontId="16" type="noConversion"/>
  </si>
  <si>
    <t>单元提交：完成功能未按项目计划提交测试</t>
    <phoneticPr fontId="2" type="noConversion"/>
  </si>
  <si>
    <t>项目监控：近两周未进行项目进展跟踪</t>
    <phoneticPr fontId="2" type="noConversion"/>
  </si>
  <si>
    <t>问题类别填写不正确</t>
    <phoneticPr fontId="2" type="noConversion"/>
  </si>
  <si>
    <t>该问题类别不是“环境配置问题”，请修改。</t>
    <phoneticPr fontId="2" type="noConversion"/>
  </si>
  <si>
    <t>有否补丁填写不正确</t>
    <phoneticPr fontId="2" type="noConversion"/>
  </si>
  <si>
    <t>该问题的有否补丁应选“有”。</t>
    <phoneticPr fontId="2" type="noConversion"/>
  </si>
  <si>
    <t>臧德波</t>
  </si>
  <si>
    <t>李立鹏</t>
  </si>
  <si>
    <t xml:space="preserve">解决方法说明填写不规范
</t>
    <phoneticPr fontId="2" type="noConversion"/>
  </si>
  <si>
    <t>李东营</t>
    <phoneticPr fontId="2" type="noConversion"/>
  </si>
  <si>
    <t>问题状态为“不处理”，应与登记人进行沟通，并在解决方法说明中注明沟通时间及沟通人。</t>
    <phoneticPr fontId="2" type="noConversion"/>
  </si>
  <si>
    <t>GS产品部财务会计产品组</t>
  </si>
  <si>
    <t>开发完成</t>
  </si>
  <si>
    <t>总账</t>
  </si>
  <si>
    <t>凭证查询</t>
  </si>
  <si>
    <t>林春波</t>
  </si>
  <si>
    <t>法人一套帐，合并用户凭证查询，内存溢出</t>
  </si>
  <si>
    <t>万能查询</t>
  </si>
  <si>
    <t>刘龙</t>
  </si>
  <si>
    <t>效率问题</t>
  </si>
  <si>
    <t>常莎</t>
  </si>
  <si>
    <t>中铁十二局</t>
  </si>
  <si>
    <t>闫雪芬</t>
  </si>
  <si>
    <t>天津建工</t>
  </si>
  <si>
    <t>李文栋</t>
    <phoneticPr fontId="2" type="noConversion"/>
  </si>
  <si>
    <t>冯振</t>
    <phoneticPr fontId="2" type="noConversion"/>
  </si>
  <si>
    <t>吴晓波</t>
    <phoneticPr fontId="2" type="noConversion"/>
  </si>
  <si>
    <t>李云超</t>
    <phoneticPr fontId="2" type="noConversion"/>
  </si>
  <si>
    <t>郭朋</t>
    <phoneticPr fontId="2" type="noConversion"/>
  </si>
  <si>
    <t>（1）项目project计划中任务完成百分比跟踪不准确。系统集成测试还未开始，完成百分比不应是60%。（2）里程碑计划完成日期没按照项目变更后的日期调整。</t>
    <phoneticPr fontId="2" type="noConversion"/>
  </si>
  <si>
    <t>测试中心</t>
    <phoneticPr fontId="2" type="noConversion"/>
  </si>
  <si>
    <t>ALM自测库问题处理：
2013/10/12统计：。
（1）new状态超过2个工作日未响应的8个，最早登记时间为2013/9/18。
（2）open状态超过计划修复日期未完成修改的6个，最早计划修复日期为2013/9/16。</t>
    <phoneticPr fontId="2" type="noConversion"/>
  </si>
  <si>
    <t>9月用户需求分析率为46%，10月份形成系统需求数为0，应加强用户需求分析、细化工作。</t>
    <phoneticPr fontId="2" type="noConversion"/>
  </si>
  <si>
    <t>计划</t>
    <phoneticPr fontId="16" type="noConversion"/>
  </si>
  <si>
    <t>DMS系统改进（2013年9月-10月）</t>
    <phoneticPr fontId="16" type="noConversion"/>
  </si>
  <si>
    <t>起始日期：</t>
    <phoneticPr fontId="2" type="noConversion"/>
  </si>
  <si>
    <t>截止日期：</t>
    <phoneticPr fontId="2" type="noConversion"/>
  </si>
  <si>
    <r>
      <t>部门类型：产品部/事业部</t>
    </r>
    <r>
      <rPr>
        <sz val="12"/>
        <rFont val="宋体"/>
        <family val="3"/>
        <charset val="134"/>
      </rPr>
      <t>/全部</t>
    </r>
    <phoneticPr fontId="2" type="noConversion"/>
  </si>
  <si>
    <t>部门：缺省为空，可多选，可选择下级部门</t>
    <phoneticPr fontId="2" type="noConversion"/>
  </si>
  <si>
    <t>截止日期：</t>
    <phoneticPr fontId="16" type="noConversion"/>
  </si>
  <si>
    <t>项目不符合项个数</t>
    <phoneticPr fontId="16" type="noConversion"/>
  </si>
  <si>
    <t>产品组</t>
    <phoneticPr fontId="16" type="noConversion"/>
  </si>
  <si>
    <t>在已实现的项目进展跟踪表基础上，改为使用查询控件实现，只显示上表各列。</t>
    <phoneticPr fontId="16" type="noConversion"/>
  </si>
  <si>
    <t>编码标准工作量：只取立项项目的项目立项报告中的编码标准工作量，备案项目的暂时取不到。</t>
    <phoneticPr fontId="16" type="noConversion"/>
  </si>
  <si>
    <t>反馈需求数：根据研发项目上的产品和版本信息，从TD维护库中取项目研发实际完成日期之后登记的需求问题数。</t>
    <phoneticPr fontId="16" type="noConversion"/>
  </si>
  <si>
    <t>几个新增字段取数说明如下：</t>
    <phoneticPr fontId="16" type="noConversion"/>
  </si>
  <si>
    <r>
      <t>项目取数范围：</t>
    </r>
    <r>
      <rPr>
        <sz val="11"/>
        <rFont val="华文细黑"/>
        <family val="3"/>
        <charset val="134"/>
      </rPr>
      <t>纳入考核的项目包括处于开发、验证阶段的项目和考核月份研发完成和试点完成的项目</t>
    </r>
    <phoneticPr fontId="16" type="noConversion"/>
  </si>
  <si>
    <t>指标说明：</t>
    <phoneticPr fontId="16" type="noConversion"/>
  </si>
  <si>
    <t>本区间不采纳：本区间新增的用户需求中状态为不采纳的个数</t>
    <phoneticPr fontId="2" type="noConversion"/>
  </si>
  <si>
    <t>产品组</t>
    <phoneticPr fontId="4" type="noConversion"/>
  </si>
  <si>
    <t>公司总计</t>
    <phoneticPr fontId="2" type="noConversion"/>
  </si>
  <si>
    <t>用户需求处理情况</t>
    <phoneticPr fontId="2" type="noConversion"/>
  </si>
  <si>
    <t>系统需求处理情况</t>
    <phoneticPr fontId="2" type="noConversion"/>
  </si>
  <si>
    <t>累计个数</t>
    <phoneticPr fontId="2" type="noConversion"/>
  </si>
  <si>
    <t>累计不采纳</t>
    <phoneticPr fontId="2" type="noConversion"/>
  </si>
  <si>
    <t>累计</t>
    <phoneticPr fontId="2" type="noConversion"/>
  </si>
  <si>
    <t>问题号</t>
    <phoneticPr fontId="2" type="noConversion"/>
  </si>
  <si>
    <t>责任人</t>
    <phoneticPr fontId="2" type="noConversion"/>
  </si>
  <si>
    <t>登记时间</t>
    <phoneticPr fontId="2" type="noConversion"/>
  </si>
  <si>
    <t>响应时间</t>
    <phoneticPr fontId="2" type="noConversion"/>
  </si>
  <si>
    <t>时间差（小时）</t>
    <phoneticPr fontId="2" type="noConversion"/>
  </si>
  <si>
    <t>行号</t>
    <phoneticPr fontId="2" type="noConversion"/>
  </si>
  <si>
    <t>初次计划修复日期</t>
    <phoneticPr fontId="2" type="noConversion"/>
  </si>
  <si>
    <t>实际修复日期</t>
    <phoneticPr fontId="2" type="noConversion"/>
  </si>
  <si>
    <t>偏差天数</t>
    <phoneticPr fontId="2" type="noConversion"/>
  </si>
  <si>
    <t>问题类别</t>
    <phoneticPr fontId="2" type="noConversion"/>
  </si>
  <si>
    <t>是否变更</t>
    <phoneticPr fontId="2" type="noConversion"/>
  </si>
  <si>
    <t>变更后发布日期</t>
    <phoneticPr fontId="2" type="noConversion"/>
  </si>
  <si>
    <t>行号</t>
    <phoneticPr fontId="2" type="noConversion"/>
  </si>
  <si>
    <t>问题号</t>
    <phoneticPr fontId="2" type="noConversion"/>
  </si>
  <si>
    <t>问题状态</t>
    <phoneticPr fontId="2" type="noConversion"/>
  </si>
  <si>
    <t>简述</t>
    <phoneticPr fontId="2" type="noConversion"/>
  </si>
  <si>
    <t>问题模块</t>
    <phoneticPr fontId="2" type="noConversion"/>
  </si>
  <si>
    <t>功能</t>
    <phoneticPr fontId="2" type="noConversion"/>
  </si>
  <si>
    <t>维护开发人员</t>
    <phoneticPr fontId="2" type="noConversion"/>
  </si>
  <si>
    <t>修复日期</t>
    <phoneticPr fontId="2" type="noConversion"/>
  </si>
  <si>
    <t>状态</t>
    <phoneticPr fontId="2" type="noConversion"/>
  </si>
  <si>
    <t>维护部门</t>
    <phoneticPr fontId="2" type="noConversion"/>
  </si>
  <si>
    <t>行号</t>
    <phoneticPr fontId="32" type="noConversion"/>
  </si>
  <si>
    <t>行号</t>
    <phoneticPr fontId="2" type="noConversion"/>
  </si>
  <si>
    <t>测试中心</t>
    <phoneticPr fontId="2" type="noConversion"/>
  </si>
  <si>
    <t>缺省为上月1日到当前日期</t>
    <phoneticPr fontId="2" type="noConversion"/>
  </si>
  <si>
    <t>将研发考核数据分多TAB页显示，每个TAB页可点查询按钮进行查询</t>
    <phoneticPr fontId="2" type="noConversion"/>
  </si>
  <si>
    <t>项目不符合项个数：从不符合项表中取此项目本区间登记的不符合项个数</t>
    <phoneticPr fontId="16" type="noConversion"/>
  </si>
  <si>
    <t>未及时响应数</t>
    <phoneticPr fontId="2" type="noConversion"/>
  </si>
  <si>
    <t>响应率</t>
    <phoneticPr fontId="2" type="noConversion"/>
  </si>
  <si>
    <t>按初次计划修复情况</t>
    <phoneticPr fontId="2" type="noConversion"/>
  </si>
  <si>
    <t>修复率</t>
    <phoneticPr fontId="2" type="noConversion"/>
  </si>
  <si>
    <t>问题总数</t>
    <phoneticPr fontId="2" type="noConversion"/>
  </si>
  <si>
    <t>24小时响应情况</t>
    <phoneticPr fontId="2" type="noConversion"/>
  </si>
  <si>
    <t>未在5工作日内修复数</t>
    <phoneticPr fontId="2" type="noConversion"/>
  </si>
  <si>
    <t>5工作日缺陷修复情况</t>
    <phoneticPr fontId="2" type="noConversion"/>
  </si>
  <si>
    <t>5工作日缺陷修复情况：增加问题总数、未在5工作日内修复数。问题总数为将日期区间减7天这个区间登记的问题数，比如原区间为10.1-10.31，则此处取数区间为9.24-10.24</t>
    <phoneticPr fontId="2" type="noConversion"/>
  </si>
  <si>
    <t>总计</t>
    <phoneticPr fontId="2" type="noConversion"/>
  </si>
  <si>
    <t>基于现有产品维护工作统计和问题修复率统计实现。</t>
    <phoneticPr fontId="2" type="noConversion"/>
  </si>
  <si>
    <t>TD及补丁不规范数：从不符合项表中取某部门的本区间登记的项目为空的不符合项个数</t>
    <phoneticPr fontId="2" type="noConversion"/>
  </si>
  <si>
    <t>后面两部分基于现有用户需求处理情况统计和系统需求处理情况统计实现，用户需求处理情况增加本区间不采纳列。</t>
    <phoneticPr fontId="2" type="noConversion"/>
  </si>
  <si>
    <t>系统需求处理情况改为按登记人的所属部门进行分组统计。</t>
    <phoneticPr fontId="2" type="noConversion"/>
  </si>
  <si>
    <t>试点维护工作量：取日志中研发实际完成日期之后到截止日期之间的报工到此项目上的活动类别为编码和问题修改的工作量</t>
    <phoneticPr fontId="16" type="noConversion"/>
  </si>
  <si>
    <t xml:space="preserve">     维护工作量=日志系统统计的此项目验证阶段（按研发结项后到试点完成的日期区间）投入的维护（活动类别为‘编码’和‘问题修改’）的工作量</t>
    <phoneticPr fontId="2" type="noConversion"/>
  </si>
  <si>
    <t>时间差保留1位小数</t>
    <phoneticPr fontId="2" type="noConversion"/>
  </si>
  <si>
    <r>
      <t>时间差=响应时间</t>
    </r>
    <r>
      <rPr>
        <sz val="12"/>
        <rFont val="宋体"/>
        <family val="3"/>
        <charset val="134"/>
      </rPr>
      <t>-登记时间</t>
    </r>
    <phoneticPr fontId="2" type="noConversion"/>
  </si>
  <si>
    <t>责任人:首次修改状态的人员，对于修改维护部门而未修改状态的，取修改维护部门的人员。</t>
    <phoneticPr fontId="2" type="noConversion"/>
  </si>
  <si>
    <t xml:space="preserve">    响应时间计算：第一个接收部门，第一次修改状态时间与登记时间的时间差，对于未修改状态，只修改部门的，取第一次修改部门时间与登记时间的时间差。</t>
    <phoneticPr fontId="2" type="noConversion"/>
  </si>
  <si>
    <t xml:space="preserve">    大于24小时的为未及时响应。</t>
    <phoneticPr fontId="2" type="noConversion"/>
  </si>
  <si>
    <t>维护人员：从维护库取此问题号对应的维护开发人员。</t>
  </si>
  <si>
    <t>维护人员</t>
    <phoneticPr fontId="2" type="noConversion"/>
  </si>
  <si>
    <t>对应研发项目</t>
    <phoneticPr fontId="2" type="noConversion"/>
  </si>
  <si>
    <t>是否转部门</t>
    <phoneticPr fontId="2" type="noConversion"/>
  </si>
  <si>
    <t>转入本部门日期</t>
    <phoneticPr fontId="2" type="noConversion"/>
  </si>
  <si>
    <t>初次计划修复日期：对于转部门的，取转部门后的第一个计划修复日期，如没有则取转部门前最后一个计划修复日期。</t>
    <phoneticPr fontId="2" type="noConversion"/>
  </si>
  <si>
    <r>
      <t>偏差天数=实际修复日期</t>
    </r>
    <r>
      <rPr>
        <sz val="12"/>
        <rFont val="宋体"/>
        <family val="3"/>
        <charset val="134"/>
      </rPr>
      <t>-初次计划修复日期</t>
    </r>
    <phoneticPr fontId="2" type="noConversion"/>
  </si>
  <si>
    <t>是否变更：检查此项目是否有审批通过的项目变更申请。</t>
    <phoneticPr fontId="2" type="noConversion"/>
  </si>
  <si>
    <t>变更后发布日期：取最后一个变更申请中的开发里程碑的计划到达日期。</t>
    <phoneticPr fontId="2" type="noConversion"/>
  </si>
  <si>
    <t>是</t>
    <phoneticPr fontId="2" type="noConversion"/>
  </si>
  <si>
    <t>否</t>
    <phoneticPr fontId="2" type="noConversion"/>
  </si>
  <si>
    <t>是否转部门：检查此问题是否转过部门</t>
    <phoneticPr fontId="2" type="noConversion"/>
  </si>
  <si>
    <t>转入本部门日期：取维护部门变为本部门的日期。</t>
    <phoneticPr fontId="2" type="noConversion"/>
  </si>
  <si>
    <t>登记日期</t>
    <phoneticPr fontId="2" type="noConversion"/>
  </si>
  <si>
    <t>偏差天数=修复日期-登记日期</t>
    <phoneticPr fontId="2" type="noConversion"/>
  </si>
  <si>
    <r>
      <t>对应研发项目：根据用户需求上的</t>
    </r>
    <r>
      <rPr>
        <sz val="10.5"/>
        <rFont val="Calibri"/>
        <family val="2"/>
      </rPr>
      <t>td</t>
    </r>
    <r>
      <rPr>
        <sz val="10.5"/>
        <rFont val="宋体"/>
        <family val="3"/>
        <charset val="134"/>
      </rPr>
      <t>号，找到此</t>
    </r>
    <r>
      <rPr>
        <sz val="10.5"/>
        <rFont val="Calibri"/>
        <family val="2"/>
      </rPr>
      <t>td</t>
    </r>
    <r>
      <rPr>
        <sz val="10.5"/>
        <rFont val="宋体"/>
        <family val="3"/>
        <charset val="134"/>
      </rPr>
      <t>号是否已分配到某项目。</t>
    </r>
    <phoneticPr fontId="2" type="noConversion"/>
  </si>
  <si>
    <t>项目得分=进度得分*0.4+质量得分*0.3+规范性得分*0.3</t>
    <phoneticPr fontId="16" type="noConversion"/>
  </si>
  <si>
    <t>进度得分=(1-进度偏差)*100</t>
    <phoneticPr fontId="16" type="noConversion"/>
  </si>
  <si>
    <t>扣分标准：根据不符合项表中本区间此项目的不符合项的严重程度和解决情况来确定扣分分值。</t>
    <phoneticPr fontId="16" type="noConversion"/>
  </si>
  <si>
    <t>当项目当前阶段为维护和验证时，质量得分=补丁质量*100（最大100）*0.5+需求质量*100（最大100）*0.5；如试点阶段补丁缺陷数为0，则补丁质量为1.</t>
    <phoneticPr fontId="16" type="noConversion"/>
  </si>
  <si>
    <t xml:space="preserve">      实际完成工作量=任务计划中实际完成任务的总基准计划工作量</t>
    <phoneticPr fontId="2" type="noConversion"/>
  </si>
  <si>
    <t>试点阶段补丁缺陷数：取ALM中此项目的，缺陷发现方式为试点阶段补丁测试的缺陷数。</t>
    <phoneticPr fontId="16" type="noConversion"/>
  </si>
  <si>
    <t>项目得分</t>
    <phoneticPr fontId="16" type="noConversion"/>
  </si>
  <si>
    <t>进度得分</t>
    <phoneticPr fontId="16" type="noConversion"/>
  </si>
  <si>
    <t>需求质量</t>
    <phoneticPr fontId="16" type="noConversion"/>
  </si>
  <si>
    <t>质量得分</t>
    <phoneticPr fontId="16" type="noConversion"/>
  </si>
  <si>
    <t>规范性得分</t>
    <phoneticPr fontId="16" type="noConversion"/>
  </si>
  <si>
    <t>质量得分：</t>
    <phoneticPr fontId="16" type="noConversion"/>
  </si>
  <si>
    <t>规范性得分：100-（扣分之和）</t>
    <phoneticPr fontId="16" type="noConversion"/>
  </si>
  <si>
    <t>当项目当前阶段为开发时，质量得分=编码质量*100，最大100；当编码缺陷数为0时，编码质量为1；</t>
    <phoneticPr fontId="16" type="noConversion"/>
  </si>
  <si>
    <t>未解决的一般问题扣5分，严重问题扣10分</t>
    <phoneticPr fontId="2" type="noConversion"/>
  </si>
  <si>
    <t>已解决及无需解决的一般问题扣1分，严重问题扣2分</t>
    <phoneticPr fontId="2" type="noConversion"/>
  </si>
  <si>
    <t xml:space="preserve"> 需求基线数：研发项目管理系统此项目最新需求基线的需求数（不含作废需求）。</t>
    <phoneticPr fontId="16" type="noConversion"/>
  </si>
  <si>
    <t xml:space="preserve"> 需求变更率：需求反馈数/需求基线数*100%；</t>
    <phoneticPr fontId="16" type="noConversion"/>
  </si>
  <si>
    <t xml:space="preserve">        项目已拖期或研发结项后第一个月， 使用研发结项工期偏差率；
        研发结项后第二个月到计划试点完成日期前，不考核进度</t>
    <phoneticPr fontId="2" type="noConversion"/>
  </si>
  <si>
    <r>
      <rPr>
        <b/>
        <sz val="11"/>
        <rFont val="华文细黑"/>
        <family val="3"/>
        <charset val="134"/>
      </rPr>
      <t>研发实际完成日期前</t>
    </r>
    <r>
      <rPr>
        <sz val="11"/>
        <rFont val="华文细黑"/>
        <family val="3"/>
        <charset val="134"/>
      </rPr>
      <t>：</t>
    </r>
    <phoneticPr fontId="2" type="noConversion"/>
  </si>
  <si>
    <t xml:space="preserve">        编码质量= 缺陷密度基线/(缺陷数/实际完成工作量)，上限值：1.2</t>
    <phoneticPr fontId="2" type="noConversion"/>
  </si>
  <si>
    <t>24小时响应情况：</t>
    <phoneticPr fontId="2" type="noConversion"/>
  </si>
  <si>
    <t>1、  24小时内响应率＝24小时内响应问题数/问题总数*100%</t>
    <phoneticPr fontId="2" type="noConversion"/>
  </si>
  <si>
    <t>问题总数：查询区间内此部门作为首次接收部门的问题个数。</t>
    <phoneticPr fontId="2" type="noConversion"/>
  </si>
  <si>
    <t>缺陷数D</t>
    <phoneticPr fontId="16" type="noConversion"/>
  </si>
  <si>
    <t>编码质量= 缺陷密度基线/(D/A)</t>
    <phoneticPr fontId="2" type="noConversion"/>
  </si>
  <si>
    <t>本区间不采纳</t>
    <phoneticPr fontId="2" type="noConversion"/>
  </si>
  <si>
    <t>部门</t>
    <phoneticPr fontId="2" type="noConversion"/>
  </si>
  <si>
    <t>产品</t>
    <phoneticPr fontId="2" type="noConversion"/>
  </si>
  <si>
    <t>反馈缺陷数</t>
    <phoneticPr fontId="2" type="noConversion"/>
  </si>
  <si>
    <t>工作量(人月)</t>
    <phoneticPr fontId="2" type="noConversion"/>
  </si>
  <si>
    <t>反馈缺陷密度</t>
    <phoneticPr fontId="2" type="noConversion"/>
  </si>
  <si>
    <t>反馈缺陷密度得分</t>
    <phoneticPr fontId="2" type="noConversion"/>
  </si>
  <si>
    <t>补丁引起问题数</t>
    <phoneticPr fontId="2" type="noConversion"/>
  </si>
  <si>
    <t>PS产品部</t>
    <phoneticPr fontId="2" type="noConversion"/>
  </si>
  <si>
    <t>GS产品部</t>
    <phoneticPr fontId="2" type="noConversion"/>
  </si>
  <si>
    <t>合计</t>
    <phoneticPr fontId="2" type="noConversion"/>
  </si>
  <si>
    <t>主数据与公共组</t>
    <phoneticPr fontId="2" type="noConversion"/>
  </si>
  <si>
    <t>财务会计产品组</t>
    <phoneticPr fontId="2" type="noConversion"/>
  </si>
  <si>
    <t>资金产品组</t>
    <phoneticPr fontId="2" type="noConversion"/>
  </si>
  <si>
    <t>财务管控产品组</t>
    <phoneticPr fontId="2" type="noConversion"/>
  </si>
  <si>
    <t>预算产品组</t>
    <phoneticPr fontId="2" type="noConversion"/>
  </si>
  <si>
    <t>供应链产品组</t>
    <phoneticPr fontId="2" type="noConversion"/>
  </si>
  <si>
    <t>资产产品组</t>
    <phoneticPr fontId="2" type="noConversion"/>
  </si>
  <si>
    <t>生产制造产品组</t>
    <phoneticPr fontId="2" type="noConversion"/>
  </si>
  <si>
    <t>电子商务产品组</t>
    <phoneticPr fontId="2" type="noConversion"/>
  </si>
  <si>
    <t>HCM产品部</t>
    <phoneticPr fontId="2" type="noConversion"/>
  </si>
  <si>
    <t>BA产品部</t>
    <phoneticPr fontId="2" type="noConversion"/>
  </si>
  <si>
    <t>平台与技术部</t>
    <phoneticPr fontId="2" type="noConversion"/>
  </si>
  <si>
    <t>产品质量评价针对反馈缺陷密度和补丁引起问题情况进行打分。</t>
    <phoneticPr fontId="2" type="noConversion"/>
  </si>
  <si>
    <t>指标说明：</t>
    <phoneticPr fontId="2" type="noConversion"/>
  </si>
  <si>
    <t>1、  反馈缺陷密度＝本财年累计反馈缺陷数/(本财年累计研发+维护工作量)</t>
    <phoneticPr fontId="2" type="noConversion"/>
  </si>
  <si>
    <t>2、补丁引起问题数：TD维护库中当月‘是否补丁引起’字段为‘是’的问题数。不含重复问题。</t>
    <phoneticPr fontId="2" type="noConversion"/>
  </si>
  <si>
    <t xml:space="preserve">      GS产品部整体补丁引起问题数为各组问题数的平均值。</t>
    <phoneticPr fontId="2" type="noConversion"/>
  </si>
  <si>
    <t>指标评价标准：</t>
    <phoneticPr fontId="2" type="noConversion"/>
  </si>
  <si>
    <t>评价项</t>
    <phoneticPr fontId="2" type="noConversion"/>
  </si>
  <si>
    <t>评价标准</t>
    <phoneticPr fontId="2" type="noConversion"/>
  </si>
  <si>
    <t>目标值</t>
    <phoneticPr fontId="2" type="noConversion"/>
  </si>
  <si>
    <t>得分计算公式</t>
    <phoneticPr fontId="2" type="noConversion"/>
  </si>
  <si>
    <t>达到目标为100分，每提高一个百分点扣1分，最低80分</t>
    <phoneticPr fontId="2" type="noConversion"/>
  </si>
  <si>
    <t>见下表</t>
    <phoneticPr fontId="2" type="noConversion"/>
  </si>
  <si>
    <t>100-（反馈缺陷密度/反馈缺陷密度目标-1）*100</t>
    <phoneticPr fontId="2" type="noConversion"/>
  </si>
  <si>
    <t>100-扣分</t>
    <phoneticPr fontId="2" type="noConversion"/>
  </si>
  <si>
    <t>合计</t>
  </si>
  <si>
    <t>总计</t>
    <phoneticPr fontId="2" type="noConversion"/>
  </si>
  <si>
    <t>本财年累计反馈缺陷数：TD维护库中，财年初（4月1日）到截止日期的“问题类别”为软件错误、性能问题和数据问题-不明原因；“状态”不包括重复问题的缺陷个数。</t>
    <phoneticPr fontId="2" type="noConversion"/>
  </si>
  <si>
    <t>由于日志数据量较大，建议只算当前月的，以前月份的计算一次后保存在中间表中，以备下次使用。</t>
    <phoneticPr fontId="2" type="noConversion"/>
  </si>
  <si>
    <t>一个扣1分，最多扣10分；</t>
    <phoneticPr fontId="2" type="noConversion"/>
  </si>
  <si>
    <t>反馈缺陷密度得分</t>
    <phoneticPr fontId="2" type="noConversion"/>
  </si>
  <si>
    <t>补丁引起问题数得分</t>
    <phoneticPr fontId="2" type="noConversion"/>
  </si>
  <si>
    <t>本财年累计研发+维护工作量：与部门工作量分布统计算法相同，只取研发+维护两类工作的从4月1日到截止日期的工作量，换算成人月（除以21）。</t>
    <phoneticPr fontId="2" type="noConversion"/>
  </si>
  <si>
    <t>不规范数</t>
    <phoneticPr fontId="2" type="noConversion"/>
  </si>
  <si>
    <t>遵守研发规范情况</t>
    <phoneticPr fontId="2" type="noConversion"/>
  </si>
  <si>
    <t>扣分</t>
    <phoneticPr fontId="2" type="noConversion"/>
  </si>
  <si>
    <t>需求处理规范性扣分</t>
    <phoneticPr fontId="2" type="noConversion"/>
  </si>
  <si>
    <t>研发规范性得分</t>
    <phoneticPr fontId="2" type="noConversion"/>
  </si>
  <si>
    <t>得分</t>
    <phoneticPr fontId="2" type="noConversion"/>
  </si>
  <si>
    <t>得分</t>
    <phoneticPr fontId="2" type="noConversion"/>
  </si>
  <si>
    <t>24小时内响应率</t>
    <phoneticPr fontId="2" type="noConversion"/>
  </si>
  <si>
    <t>100%为100分，每降低一个百分点扣10分,90%为0分，最低0分，最高100分</t>
    <phoneticPr fontId="2" type="noConversion"/>
  </si>
  <si>
    <t>（24小时响应率-0.9）*1000</t>
    <phoneticPr fontId="2" type="noConversion"/>
  </si>
  <si>
    <t>按初次计划修复率</t>
    <phoneticPr fontId="2" type="noConversion"/>
  </si>
  <si>
    <t>100%为100分，每降低一个百分点扣2分,50%为0分，最低0分，最高100分</t>
    <phoneticPr fontId="2" type="noConversion"/>
  </si>
  <si>
    <t xml:space="preserve">5天内解决缺陷占比
</t>
    <phoneticPr fontId="2" type="noConversion"/>
  </si>
  <si>
    <t>80%为100分，每降低一个百分点扣5分，60%为0分；最低0分，最高100分</t>
    <phoneticPr fontId="2" type="noConversion"/>
  </si>
  <si>
    <t>得分计算方法：</t>
    <phoneticPr fontId="2" type="noConversion"/>
  </si>
  <si>
    <t xml:space="preserve">研发规范性得分=100-（TD维护及补丁工具使用规范扣分+代码自查规范性扣分+需求管理规范性扣分）
</t>
    <phoneticPr fontId="2" type="noConversion"/>
  </si>
  <si>
    <t>抽查发现个数</t>
    <phoneticPr fontId="2" type="noConversion"/>
  </si>
  <si>
    <t>问题总数：反馈问题总数（不含重复问题）</t>
    <phoneticPr fontId="2" type="noConversion"/>
  </si>
  <si>
    <t>遵守研发规范情况扣分=（不规范数/问题总数）*200，最多扣20分。</t>
    <phoneticPr fontId="2" type="noConversion"/>
  </si>
  <si>
    <t>代码规范性</t>
    <phoneticPr fontId="2" type="noConversion"/>
  </si>
  <si>
    <t>需求处理规范性扣分=用户需求累积分析率扣分+用户需求当月分析率扣分+系统需求累积评审率扣分+系统需求描述规范性扣分</t>
    <phoneticPr fontId="2" type="noConversion"/>
  </si>
  <si>
    <t>用户需求当月分析率小于80%大于等于50%扣1分，小于50%扣2分</t>
    <phoneticPr fontId="2" type="noConversion"/>
  </si>
  <si>
    <t>系统需求累计评审率小于80%大于等于50%扣1分，小于50%扣2分</t>
    <phoneticPr fontId="2" type="noConversion"/>
  </si>
  <si>
    <t>系统需求描述规范性扣分：取DMS不符合项表中，本部门本区间不符合项类型为‘产品需求管理规范’的个数，一个扣一分</t>
    <phoneticPr fontId="2" type="noConversion"/>
  </si>
  <si>
    <t>用户需求累积分析率小于90%大于等于50%扣1分，小于50%扣2分</t>
    <phoneticPr fontId="2" type="noConversion"/>
  </si>
  <si>
    <t>（维护问题按初次计划修复率-0.5）*200</t>
    <phoneticPr fontId="2" type="noConversion"/>
  </si>
  <si>
    <t>（5工作日缺陷修复率-0.6）*500</t>
    <phoneticPr fontId="2" type="noConversion"/>
  </si>
  <si>
    <t>对应实施项目：取TD中的项目名称字段值</t>
    <phoneticPr fontId="2" type="noConversion"/>
  </si>
  <si>
    <t>对应实施项目</t>
    <phoneticPr fontId="2" type="noConversion"/>
  </si>
  <si>
    <t>对应客户</t>
    <phoneticPr fontId="2" type="noConversion"/>
  </si>
  <si>
    <t>对应客户：取TD中的客户名称字段值</t>
    <phoneticPr fontId="2" type="noConversion"/>
  </si>
  <si>
    <t>对应实施项目</t>
    <phoneticPr fontId="32" type="noConversion"/>
  </si>
  <si>
    <t>需求质量=需求变更率基准/需求变更率；需求变更率基准为20%，如需求变更率为0，则需求质量为1.</t>
    <phoneticPr fontId="16" type="noConversion"/>
  </si>
  <si>
    <t>代码规范性扣分：一个扣一分。对于GS产品部合计和公司总计，扣分值按下级部门平均数计算</t>
    <phoneticPr fontId="2" type="noConversion"/>
  </si>
  <si>
    <t>抽查发现个数=alm自测库中此部门本区间缺陷发现方式为‘组织级代码审查’的，规范性问题个数（是否规范性问题需增加字段）。</t>
    <phoneticPr fontId="2" type="noConversion"/>
  </si>
  <si>
    <t xml:space="preserve">     缺陷数=登记在ALM自测库中的此项目的状态不等于‘不是错误’、‘重复问题’、‘无法再现’的，以及缺陷发现方式不等于‘代码走查’‘代码会议评审’‘代码结对审查’的，问题类别不等于‘需求’的，是否历史遗留为‘否’的缺陷数总和</t>
    <phoneticPr fontId="2" type="noConversion"/>
  </si>
  <si>
    <t>对于通过TFS管理的项目，根据设置取得TFS中的缺陷数。取数条件与上面相同，只是增加状态不等于‘已移除’的。</t>
    <phoneticPr fontId="16" type="noConversion"/>
  </si>
  <si>
    <t>财年累计修复问题数</t>
    <phoneticPr fontId="2" type="noConversion"/>
  </si>
  <si>
    <t>财年累计按计划修复数</t>
    <phoneticPr fontId="2" type="noConversion"/>
  </si>
  <si>
    <t>当前超期未修复数</t>
    <phoneticPr fontId="2" type="noConversion"/>
  </si>
  <si>
    <t>按初次计划修复情况：</t>
    <phoneticPr fontId="2" type="noConversion"/>
  </si>
  <si>
    <t>3、5天内解决缺陷占比=解决时间在5天内（含5天）的缺陷数/本区间登记总缺陷数（不包括不处理、暂不处理、无法再现和重复问题）*100%</t>
    <phoneticPr fontId="2" type="noConversion"/>
  </si>
  <si>
    <t>财年累计修复问题数：将取数日期区间从查询区间改为从本财年初（＞＝４月１日）到查询截止日期。</t>
    <phoneticPr fontId="2" type="noConversion"/>
  </si>
  <si>
    <t>财年累计按计划修复数：将取数日期区间从查询区间改为从本财年初（＞＝４月１日）到查询截止日期。</t>
    <phoneticPr fontId="2" type="noConversion"/>
  </si>
  <si>
    <t>当前超期未修复数：已超过初次计划修复日期（从ＨＩＳＴＯＲＹ表取），仍未修复的（状态为ｎｅｗ、ｏｐｅｎ、待确认、设计评审完成、开发完成、提交评审、提交公司协调、再次出现）问题数</t>
    <phoneticPr fontId="2" type="noConversion"/>
  </si>
  <si>
    <t>未按计划修复数：财年累计修复问题数－财年累计按计划修复数。</t>
    <phoneticPr fontId="2" type="noConversion"/>
  </si>
  <si>
    <t>修复率＝财年累计按计划修复数／（财年累计修复问题数＋当前超期未修复数）＊１００％</t>
    <phoneticPr fontId="2" type="noConversion"/>
  </si>
  <si>
    <t>得分：计算方法不变。</t>
    <phoneticPr fontId="2" type="noConversion"/>
  </si>
  <si>
    <r>
      <rPr>
        <sz val="10.5"/>
        <rFont val="宋体"/>
        <family val="3"/>
        <charset val="134"/>
      </rPr>
      <t>公式：（累计形成系统需求数</t>
    </r>
    <r>
      <rPr>
        <sz val="10.5"/>
        <rFont val="Calibri"/>
        <family val="2"/>
      </rPr>
      <t>+</t>
    </r>
    <r>
      <rPr>
        <sz val="10.5"/>
        <rFont val="宋体"/>
        <family val="3"/>
        <charset val="134"/>
      </rPr>
      <t>累计不采纳）</t>
    </r>
    <r>
      <rPr>
        <sz val="10.5"/>
        <rFont val="Calibri"/>
        <family val="2"/>
      </rPr>
      <t>/</t>
    </r>
    <r>
      <rPr>
        <sz val="10.5"/>
        <rFont val="宋体"/>
        <family val="3"/>
        <charset val="134"/>
      </rPr>
      <t>累计个数</t>
    </r>
    <r>
      <rPr>
        <sz val="10.5"/>
        <rFont val="Calibri"/>
        <family val="2"/>
      </rPr>
      <t>*100%</t>
    </r>
    <phoneticPr fontId="2" type="noConversion"/>
  </si>
  <si>
    <r>
      <rPr>
        <sz val="10.5"/>
        <rFont val="宋体"/>
        <family val="3"/>
        <charset val="134"/>
      </rPr>
      <t>公式：（本区间形成系统需求数</t>
    </r>
    <r>
      <rPr>
        <sz val="10.5"/>
        <rFont val="Calibri"/>
        <family val="2"/>
      </rPr>
      <t>+</t>
    </r>
    <r>
      <rPr>
        <sz val="10.5"/>
        <rFont val="宋体"/>
        <family val="3"/>
        <charset val="134"/>
      </rPr>
      <t>本区间不采纳）</t>
    </r>
    <r>
      <rPr>
        <sz val="10.5"/>
        <rFont val="Calibri"/>
        <family val="2"/>
      </rPr>
      <t>/</t>
    </r>
    <r>
      <rPr>
        <sz val="10.5"/>
        <rFont val="宋体"/>
        <family val="3"/>
        <charset val="134"/>
      </rPr>
      <t>新增数</t>
    </r>
    <r>
      <rPr>
        <sz val="10.5"/>
        <rFont val="Calibri"/>
        <family val="2"/>
      </rPr>
      <t>*100%</t>
    </r>
    <phoneticPr fontId="2" type="noConversion"/>
  </si>
  <si>
    <t>明细查询样式见后面几个附表，可在此功能界面上提供右键菜单或按钮来查询明细。</t>
    <phoneticPr fontId="2" type="noConversion"/>
  </si>
  <si>
    <t>累计未按计划修复数</t>
    <phoneticPr fontId="2" type="noConversion"/>
  </si>
  <si>
    <t>本区间未按计划修复数</t>
    <phoneticPr fontId="2" type="noConversion"/>
  </si>
  <si>
    <t>本区间未按计划修复数：查询区间内修复的问题，其修复日期大于初次计划修复日期的个数。</t>
    <phoneticPr fontId="2" type="noConversion"/>
  </si>
  <si>
    <t>累计未按计划修复数：从财年初4月1日到查询截止日期区间内修复的问题，其修复日期大于初次计划修复日期的个数。</t>
    <phoneticPr fontId="2" type="noConversion"/>
  </si>
  <si>
    <t xml:space="preserve">     缺陷密度基线：0.97个/人天</t>
    <phoneticPr fontId="2" type="noConversion"/>
  </si>
  <si>
    <t>资金产品组</t>
    <phoneticPr fontId="2" type="noConversion"/>
  </si>
  <si>
    <t>TD需求设计率</t>
    <phoneticPr fontId="2" type="noConversion"/>
  </si>
  <si>
    <t>累计需求数</t>
    <phoneticPr fontId="2" type="noConversion"/>
  </si>
  <si>
    <t>累计规格设计数</t>
    <phoneticPr fontId="2" type="noConversion"/>
  </si>
  <si>
    <t>需求设计率</t>
    <phoneticPr fontId="2" type="noConversion"/>
  </si>
  <si>
    <t>需求设计率得分</t>
    <phoneticPr fontId="2" type="noConversion"/>
  </si>
  <si>
    <t>需提供明细查询的：24小时响应情况的未及时响应问题、未按初次计划修复问题、未在5工作日内修复问题、超期未修复问题</t>
    <phoneticPr fontId="2" type="noConversion"/>
  </si>
  <si>
    <t>50%为100分，每降低一个百分点扣2分,最低0分，最高100分</t>
    <phoneticPr fontId="2" type="noConversion"/>
  </si>
  <si>
    <t>4、TD需求设计率:本财年TD系统中的需求类问题中‘是否进行规格设计’为‘是’的个数/需求总个数</t>
    <phoneticPr fontId="2" type="noConversion"/>
  </si>
  <si>
    <t>TD需求设计率:</t>
  </si>
  <si>
    <t xml:space="preserve">     需求类问题过滤条件：状态为：Closed  Or  Fixed  Or  Open  Or  开发完成  Or  设计评审完成 </t>
    <phoneticPr fontId="2" type="noConversion"/>
  </si>
  <si>
    <t xml:space="preserve">    累计需求数：TD维护库中本财年累计的问题类别为‘需求’的，状态为Closed  Or  Fixed  Or  Open  Or  开发完成  Or  设计评审完成的问题总数</t>
    <phoneticPr fontId="2" type="noConversion"/>
  </si>
  <si>
    <t xml:space="preserve">    累计规格设计数：累计需求数中‘是否进行规格设计’为‘是’的条数。</t>
    <phoneticPr fontId="2" type="noConversion"/>
  </si>
  <si>
    <t xml:space="preserve">    需求设计率=累计规格设计数/累计需求数*100%</t>
    <phoneticPr fontId="2" type="noConversion"/>
  </si>
  <si>
    <t>补丁质量</t>
    <phoneticPr fontId="2" type="noConversion"/>
  </si>
  <si>
    <t>再次出现问题数</t>
    <phoneticPr fontId="2" type="noConversion"/>
  </si>
  <si>
    <t>补丁替换或回收数</t>
    <phoneticPr fontId="2" type="noConversion"/>
  </si>
  <si>
    <t>补丁质量扣分合计</t>
    <phoneticPr fontId="2" type="noConversion"/>
  </si>
  <si>
    <t>补丁质量得分</t>
    <phoneticPr fontId="2" type="noConversion"/>
  </si>
  <si>
    <t>产品部</t>
    <phoneticPr fontId="2" type="noConversion"/>
  </si>
  <si>
    <t>2014财年
（个/人月）</t>
    <phoneticPr fontId="55" type="noConversion"/>
  </si>
  <si>
    <t>2015财年目标
（个/人月）</t>
    <phoneticPr fontId="55" type="noConversion"/>
  </si>
  <si>
    <t>PS事业部</t>
    <phoneticPr fontId="2" type="noConversion"/>
  </si>
  <si>
    <t>GS总体部</t>
    <phoneticPr fontId="55" type="noConversion"/>
  </si>
  <si>
    <t>集团财务产品部</t>
    <phoneticPr fontId="2" type="noConversion"/>
  </si>
  <si>
    <t>财务核算</t>
    <phoneticPr fontId="55" type="noConversion"/>
  </si>
  <si>
    <t>财务共享中心</t>
    <phoneticPr fontId="55" type="noConversion"/>
  </si>
  <si>
    <t>全面预算</t>
    <phoneticPr fontId="55" type="noConversion"/>
  </si>
  <si>
    <t>资金管理产品部</t>
    <phoneticPr fontId="55" type="noConversion"/>
  </si>
  <si>
    <t>供应链与制造产品部</t>
    <phoneticPr fontId="2" type="noConversion"/>
  </si>
  <si>
    <t>供应链产品组</t>
    <phoneticPr fontId="55" type="noConversion"/>
  </si>
  <si>
    <t>电子采购产品组</t>
    <phoneticPr fontId="55" type="noConversion"/>
  </si>
  <si>
    <t>生产制造产品组</t>
    <phoneticPr fontId="2" type="noConversion"/>
  </si>
  <si>
    <t>质量产品组</t>
    <phoneticPr fontId="2" type="noConversion"/>
  </si>
  <si>
    <t>资产产品组</t>
    <phoneticPr fontId="55" type="noConversion"/>
  </si>
  <si>
    <t>管理会计产品组</t>
    <phoneticPr fontId="2" type="noConversion"/>
  </si>
  <si>
    <t>HCM产品</t>
    <phoneticPr fontId="2" type="noConversion"/>
  </si>
  <si>
    <t>BA产品</t>
    <phoneticPr fontId="2" type="noConversion"/>
  </si>
  <si>
    <t>平台与技术部</t>
    <phoneticPr fontId="55" type="noConversion"/>
  </si>
  <si>
    <t>注：15财年目标比14财年实际值提高10%，新产品使用公司平均值作为15财年目标。</t>
    <phoneticPr fontId="2" type="noConversion"/>
  </si>
  <si>
    <t>3、再次出现问题数：TD维护库中本月问题状态曾为‘再次出现’的问题个数</t>
    <phoneticPr fontId="2" type="noConversion"/>
  </si>
  <si>
    <t>4、补丁替换或回收数：</t>
    <phoneticPr fontId="2" type="noConversion"/>
  </si>
  <si>
    <t xml:space="preserve">           回收补丁：补丁信息表中状态为已回收的，且回收时间为查询区间的，根据上传人所属部门统计。</t>
    <phoneticPr fontId="2" type="noConversion"/>
  </si>
  <si>
    <t xml:space="preserve">           替换补丁：补丁信息的替换记录表中，替换日期在本区间的，根据补丁上传人（不是替换人）所属部门统计。</t>
    <phoneticPr fontId="2" type="noConversion"/>
  </si>
  <si>
    <t>如果一个部门这两种都有，则数量相加。</t>
    <phoneticPr fontId="2" type="noConversion"/>
  </si>
  <si>
    <t>补丁质量扣分合计：（补丁引起问题数+再次出现问题数+补丁替换或回收数）*5</t>
    <phoneticPr fontId="2" type="noConversion"/>
  </si>
  <si>
    <t>补丁质量得分=100-补丁质量扣分合计</t>
    <phoneticPr fontId="2" type="noConversion"/>
  </si>
  <si>
    <t xml:space="preserve">    需求设计率得分=100-（0.5-需求设计率）*200</t>
    <phoneticPr fontId="2" type="noConversion"/>
  </si>
  <si>
    <t>100-（0.5-TD需求设计率）*200</t>
    <phoneticPr fontId="2" type="noConversion"/>
  </si>
  <si>
    <t>2015财年反馈缺陷密度目标需要建表保存，暂不需要维护功能。</t>
    <phoneticPr fontId="2" type="noConversion"/>
  </si>
  <si>
    <t>本区间修复问题数</t>
    <phoneticPr fontId="2" type="noConversion"/>
  </si>
  <si>
    <t>对应研发项目</t>
    <phoneticPr fontId="2" type="noConversion"/>
  </si>
  <si>
    <t>行号</t>
  </si>
  <si>
    <t>补丁类别</t>
  </si>
  <si>
    <t>部门名称</t>
  </si>
  <si>
    <t>组名</t>
  </si>
  <si>
    <t>补丁编号</t>
  </si>
  <si>
    <t>补丁名称</t>
  </si>
  <si>
    <t>提交日期</t>
  </si>
  <si>
    <t>补丁替换</t>
  </si>
  <si>
    <t>集团财务产品部财务会计组</t>
  </si>
  <si>
    <t>GS60HB20121219TX</t>
  </si>
  <si>
    <t>合并报表</t>
  </si>
  <si>
    <t>20150409</t>
  </si>
  <si>
    <t>补丁回收</t>
  </si>
  <si>
    <t>GSP6产品研发部</t>
  </si>
  <si>
    <t>GS60SYS20150403QZ</t>
  </si>
  <si>
    <t>解决部分查询功能联查报错问题</t>
  </si>
  <si>
    <t>20150408</t>
  </si>
  <si>
    <t>GS60SYS20150403PP</t>
    <phoneticPr fontId="2" type="noConversion"/>
  </si>
  <si>
    <t>20150410</t>
  </si>
  <si>
    <t>集团财务产品部</t>
    <phoneticPr fontId="2" type="noConversion"/>
  </si>
  <si>
    <t>平台与技术部</t>
    <phoneticPr fontId="2" type="noConversion"/>
  </si>
  <si>
    <t>平台与技术部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</si>
</sst>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_ "/>
    <numFmt numFmtId="177" formatCode="0.0%"/>
    <numFmt numFmtId="178" formatCode="0.0_ "/>
    <numFmt numFmtId="179" formatCode="0_);[Red]\(0\)"/>
    <numFmt numFmtId="180" formatCode="yyyy&quot;年&quot;m&quot;月&quot;d&quot;日&quot;;@"/>
    <numFmt numFmtId="181" formatCode="0_ "/>
    <numFmt numFmtId="182" formatCode="0.00_);[Red]\(0.00\)"/>
  </numFmts>
  <fonts count="61">
    <font>
      <sz val="12"/>
      <name val="宋体"/>
      <charset val="134"/>
    </font>
    <font>
      <sz val="12"/>
      <name val="宋体"/>
      <family val="3"/>
      <charset val="134"/>
    </font>
    <font>
      <sz val="9"/>
      <name val="宋体"/>
      <family val="3"/>
      <charset val="134"/>
    </font>
    <font>
      <sz val="11"/>
      <name val="Times New Roman"/>
      <family val="1"/>
    </font>
    <font>
      <sz val="9"/>
      <name val="宋体"/>
      <family val="3"/>
      <charset val="134"/>
    </font>
    <font>
      <sz val="11"/>
      <name val="华文细黑"/>
      <family val="3"/>
      <charset val="134"/>
    </font>
    <font>
      <b/>
      <sz val="11"/>
      <name val="华文细黑"/>
      <family val="3"/>
      <charset val="134"/>
    </font>
    <font>
      <sz val="11"/>
      <name val="华文细黑"/>
      <family val="3"/>
      <charset val="134"/>
    </font>
    <font>
      <sz val="10"/>
      <name val="华文细黑"/>
      <family val="3"/>
      <charset val="134"/>
    </font>
    <font>
      <sz val="11"/>
      <color indexed="8"/>
      <name val="Times New Roman"/>
      <family val="1"/>
    </font>
    <font>
      <sz val="11"/>
      <color theme="1"/>
      <name val="宋体"/>
      <family val="3"/>
      <charset val="134"/>
      <scheme val="minor"/>
    </font>
    <font>
      <sz val="11"/>
      <color theme="1"/>
      <name val="华文细黑"/>
      <family val="3"/>
      <charset val="134"/>
    </font>
    <font>
      <sz val="11"/>
      <color rgb="FFFF0000"/>
      <name val="华文细黑"/>
      <family val="3"/>
      <charset val="134"/>
    </font>
    <font>
      <sz val="11"/>
      <color rgb="FFFF0000"/>
      <name val="华文细黑"/>
      <family val="3"/>
      <charset val="134"/>
    </font>
    <font>
      <sz val="11"/>
      <color rgb="FF000000"/>
      <name val="Times New Roman"/>
      <family val="1"/>
    </font>
    <font>
      <b/>
      <sz val="10"/>
      <name val="宋体"/>
      <family val="3"/>
      <charset val="134"/>
    </font>
    <font>
      <sz val="9"/>
      <name val="宋体"/>
      <family val="2"/>
      <charset val="134"/>
      <scheme val="minor"/>
    </font>
    <font>
      <sz val="10"/>
      <name val="宋体"/>
      <family val="3"/>
      <charset val="134"/>
    </font>
    <font>
      <sz val="10"/>
      <color theme="1"/>
      <name val="宋体"/>
      <family val="3"/>
      <charset val="134"/>
      <scheme val="minor"/>
    </font>
    <font>
      <sz val="9"/>
      <name val="宋体"/>
      <family val="3"/>
      <charset val="134"/>
    </font>
    <font>
      <sz val="12"/>
      <color theme="1"/>
      <name val="SimSun"/>
      <charset val="134"/>
    </font>
    <font>
      <sz val="10"/>
      <color theme="1"/>
      <name val="华文细黑"/>
      <family val="3"/>
      <charset val="134"/>
    </font>
    <font>
      <b/>
      <sz val="9"/>
      <color indexed="81"/>
      <name val="Tahoma"/>
      <family val="2"/>
    </font>
    <font>
      <sz val="10"/>
      <color theme="1"/>
      <name val="宋体"/>
      <family val="3"/>
      <charset val="134"/>
    </font>
    <font>
      <sz val="10"/>
      <name val="宋体"/>
      <family val="3"/>
      <charset val="134"/>
      <scheme val="minor"/>
    </font>
    <font>
      <sz val="9"/>
      <color indexed="81"/>
      <name val="Tahoma"/>
      <family val="2"/>
    </font>
    <font>
      <sz val="9"/>
      <color indexed="81"/>
      <name val="宋体"/>
      <family val="3"/>
      <charset val="134"/>
    </font>
    <font>
      <b/>
      <sz val="10"/>
      <name val="华文细黑"/>
      <family val="3"/>
      <charset val="134"/>
    </font>
    <font>
      <sz val="10.5"/>
      <name val="宋体"/>
      <family val="3"/>
      <charset val="134"/>
    </font>
    <font>
      <b/>
      <sz val="9"/>
      <color indexed="81"/>
      <name val="宋体"/>
      <family val="3"/>
      <charset val="134"/>
    </font>
    <font>
      <sz val="10.5"/>
      <name val="Calibri"/>
      <family val="2"/>
    </font>
    <font>
      <sz val="7"/>
      <name val="Times New Roman"/>
      <family val="1"/>
    </font>
    <font>
      <sz val="9"/>
      <name val="宋体"/>
      <family val="3"/>
      <charset val="134"/>
    </font>
    <font>
      <sz val="10"/>
      <name val="Tahoma"/>
      <family val="2"/>
    </font>
    <font>
      <sz val="12"/>
      <color theme="0"/>
      <name val="SimSun"/>
      <charset val="134"/>
    </font>
    <font>
      <sz val="12"/>
      <color rgb="FF9C0006"/>
      <name val="SimSun"/>
      <charset val="134"/>
    </font>
    <font>
      <b/>
      <sz val="12"/>
      <color rgb="FFFA7D00"/>
      <name val="SimSun"/>
      <charset val="134"/>
    </font>
    <font>
      <b/>
      <sz val="12"/>
      <color theme="0"/>
      <name val="SimSun"/>
      <charset val="134"/>
    </font>
    <font>
      <i/>
      <sz val="12"/>
      <color rgb="FF7F7F7F"/>
      <name val="SimSun"/>
      <charset val="134"/>
    </font>
    <font>
      <sz val="12"/>
      <color rgb="FF006100"/>
      <name val="SimSun"/>
      <charset val="134"/>
    </font>
    <font>
      <b/>
      <sz val="15"/>
      <color theme="3"/>
      <name val="SimSun"/>
      <charset val="134"/>
    </font>
    <font>
      <b/>
      <sz val="13"/>
      <color theme="3"/>
      <name val="SimSun"/>
      <charset val="134"/>
    </font>
    <font>
      <b/>
      <sz val="12"/>
      <color theme="3"/>
      <name val="SimSun"/>
      <charset val="134"/>
    </font>
    <font>
      <sz val="12"/>
      <color rgb="FF3F3F76"/>
      <name val="SimSun"/>
      <charset val="134"/>
    </font>
    <font>
      <sz val="12"/>
      <color rgb="FFFA7D00"/>
      <name val="SimSun"/>
      <charset val="134"/>
    </font>
    <font>
      <sz val="12"/>
      <color rgb="FF9C6500"/>
      <name val="SimSun"/>
      <charset val="134"/>
    </font>
    <font>
      <b/>
      <sz val="12"/>
      <color rgb="FF3F3F3F"/>
      <name val="SimSun"/>
      <charset val="134"/>
    </font>
    <font>
      <b/>
      <sz val="18"/>
      <color theme="3"/>
      <name val="宋体"/>
      <family val="1"/>
      <scheme val="major"/>
    </font>
    <font>
      <b/>
      <sz val="12"/>
      <color theme="1"/>
      <name val="SimSun"/>
      <charset val="134"/>
    </font>
    <font>
      <sz val="12"/>
      <color rgb="FFFF0000"/>
      <name val="SimSun"/>
      <charset val="134"/>
    </font>
    <font>
      <sz val="11"/>
      <name val="宋体"/>
      <family val="3"/>
      <charset val="134"/>
      <scheme val="minor"/>
    </font>
    <font>
      <sz val="9"/>
      <name val="Microsoft Sans Serif"/>
      <family val="2"/>
    </font>
    <font>
      <sz val="11"/>
      <name val="宋体"/>
      <family val="3"/>
      <charset val="134"/>
    </font>
    <font>
      <sz val="12"/>
      <name val="宋体"/>
      <family val="3"/>
      <charset val="134"/>
    </font>
    <font>
      <b/>
      <sz val="11"/>
      <color rgb="FF000000"/>
      <name val="宋体"/>
      <family val="3"/>
      <charset val="134"/>
    </font>
    <font>
      <sz val="9"/>
      <name val="宋体"/>
      <family val="3"/>
      <charset val="134"/>
      <scheme val="minor"/>
    </font>
    <font>
      <sz val="11"/>
      <color rgb="FF000000"/>
      <name val="宋体"/>
      <family val="3"/>
      <charset val="134"/>
    </font>
    <font>
      <sz val="11"/>
      <color rgb="FFFF0000"/>
      <name val="宋体"/>
      <family val="3"/>
      <charset val="134"/>
    </font>
    <font>
      <b/>
      <sz val="11"/>
      <color rgb="FFFF0000"/>
      <name val="宋体"/>
      <family val="3"/>
      <charset val="134"/>
    </font>
    <font>
      <sz val="11"/>
      <name val="Tahoma"/>
      <family val="2"/>
    </font>
    <font>
      <sz val="11"/>
      <name val="黑体"/>
      <family val="3"/>
      <charset val="134"/>
    </font>
  </fonts>
  <fills count="4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indexed="44"/>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80001220740379042"/>
        <bgColor indexed="64"/>
      </patternFill>
    </fill>
    <fill>
      <patternFill patternType="solid">
        <fgColor theme="5" tint="0.80001220740379042"/>
        <bgColor indexed="64"/>
      </patternFill>
    </fill>
    <fill>
      <patternFill patternType="solid">
        <fgColor theme="6" tint="0.80001220740379042"/>
        <bgColor indexed="64"/>
      </patternFill>
    </fill>
    <fill>
      <patternFill patternType="solid">
        <fgColor theme="7" tint="0.80001220740379042"/>
        <bgColor indexed="64"/>
      </patternFill>
    </fill>
    <fill>
      <patternFill patternType="solid">
        <fgColor theme="8" tint="0.80001220740379042"/>
        <bgColor indexed="64"/>
      </patternFill>
    </fill>
    <fill>
      <patternFill patternType="solid">
        <fgColor theme="9" tint="0.800012207403790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40000610370189521"/>
        <bgColor indexed="64"/>
      </patternFill>
    </fill>
    <fill>
      <patternFill patternType="solid">
        <fgColor theme="5" tint="0.40000610370189521"/>
        <bgColor indexed="64"/>
      </patternFill>
    </fill>
    <fill>
      <patternFill patternType="solid">
        <fgColor theme="6" tint="0.40000610370189521"/>
        <bgColor indexed="64"/>
      </patternFill>
    </fill>
    <fill>
      <patternFill patternType="solid">
        <fgColor theme="7" tint="0.40000610370189521"/>
        <bgColor indexed="64"/>
      </patternFill>
    </fill>
    <fill>
      <patternFill patternType="solid">
        <fgColor theme="8" tint="0.40000610370189521"/>
        <bgColor indexed="64"/>
      </patternFill>
    </fill>
    <fill>
      <patternFill patternType="solid">
        <fgColor theme="9" tint="0.400006103701895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theme="0" tint="-0.249977111117893"/>
        <bgColor indexed="64"/>
      </patternFill>
    </fill>
    <fill>
      <patternFill patternType="solid">
        <fgColor rgb="FFFFFF00"/>
        <bgColor indexed="64"/>
      </patternFill>
    </fill>
    <fill>
      <patternFill patternType="solid">
        <fgColor rgb="FFD8D8D8"/>
        <bgColor indexed="64"/>
      </patternFill>
    </fill>
    <fill>
      <patternFill patternType="solid">
        <fgColor rgb="FFD9D9D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1"/>
      </left>
      <right style="thin">
        <color indexed="61"/>
      </right>
      <top style="thin">
        <color indexed="61"/>
      </top>
      <bottom style="thin">
        <color indexed="61"/>
      </bottom>
      <diagonal/>
    </border>
    <border>
      <left/>
      <right/>
      <top style="thin">
        <color indexed="64"/>
      </top>
      <bottom style="thin">
        <color indexed="64"/>
      </bottom>
      <diagonal/>
    </border>
    <border>
      <left/>
      <right/>
      <top/>
      <bottom style="thin">
        <color indexed="64"/>
      </bottom>
      <diagonal/>
    </border>
    <border>
      <left style="thin">
        <color indexed="63"/>
      </left>
      <right style="thin">
        <color indexed="63"/>
      </right>
      <top style="thin">
        <color indexed="63"/>
      </top>
      <bottom/>
      <diagonal/>
    </border>
  </borders>
  <cellStyleXfs count="49">
    <xf numFmtId="0" fontId="0" fillId="0" borderId="0"/>
    <xf numFmtId="0" fontId="1" fillId="0" borderId="0"/>
    <xf numFmtId="0" fontId="10" fillId="0" borderId="0">
      <alignment vertical="center"/>
    </xf>
    <xf numFmtId="0" fontId="20" fillId="0" borderId="0"/>
    <xf numFmtId="0" fontId="1" fillId="0" borderId="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6"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7" borderId="0" applyNumberFormat="0" applyBorder="0" applyAlignment="0" applyProtection="0"/>
    <xf numFmtId="0" fontId="20"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35" fillId="30" borderId="0" applyNumberFormat="0" applyBorder="0" applyAlignment="0" applyProtection="0"/>
    <xf numFmtId="0" fontId="36" fillId="31" borderId="11" applyNumberFormat="0" applyAlignment="0" applyProtection="0"/>
    <xf numFmtId="0" fontId="37" fillId="32" borderId="14" applyNumberFormat="0" applyAlignment="0" applyProtection="0"/>
    <xf numFmtId="0" fontId="38" fillId="0" borderId="0" applyNumberFormat="0" applyFill="0" applyBorder="0" applyAlignment="0" applyProtection="0"/>
    <xf numFmtId="0" fontId="39" fillId="33" borderId="0" applyNumberFormat="0" applyBorder="0" applyAlignment="0" applyProtection="0"/>
    <xf numFmtId="0" fontId="40" fillId="0" borderId="8" applyNumberFormat="0" applyFill="0" applyAlignment="0" applyProtection="0"/>
    <xf numFmtId="0" fontId="41" fillId="0" borderId="9" applyNumberFormat="0" applyFill="0" applyAlignment="0" applyProtection="0"/>
    <xf numFmtId="0" fontId="42" fillId="0" borderId="10" applyNumberFormat="0" applyFill="0" applyAlignment="0" applyProtection="0"/>
    <xf numFmtId="0" fontId="42" fillId="0" borderId="0" applyNumberFormat="0" applyFill="0" applyBorder="0" applyAlignment="0" applyProtection="0"/>
    <xf numFmtId="0" fontId="43" fillId="34" borderId="11" applyNumberFormat="0" applyAlignment="0" applyProtection="0"/>
    <xf numFmtId="0" fontId="44" fillId="0" borderId="13" applyNumberFormat="0" applyFill="0" applyAlignment="0" applyProtection="0"/>
    <xf numFmtId="0" fontId="45" fillId="35" borderId="0" applyNumberFormat="0" applyBorder="0" applyAlignment="0" applyProtection="0"/>
    <xf numFmtId="0" fontId="20" fillId="36" borderId="15" applyNumberFormat="0" applyFont="0" applyAlignment="0" applyProtection="0"/>
    <xf numFmtId="0" fontId="46" fillId="31" borderId="12" applyNumberFormat="0" applyAlignment="0" applyProtection="0"/>
    <xf numFmtId="0" fontId="47" fillId="0" borderId="0" applyNumberFormat="0" applyFill="0" applyBorder="0" applyAlignment="0" applyProtection="0"/>
    <xf numFmtId="0" fontId="48" fillId="0" borderId="16" applyNumberFormat="0" applyFill="0" applyAlignment="0" applyProtection="0"/>
    <xf numFmtId="0" fontId="49" fillId="0" borderId="0" applyNumberFormat="0" applyFill="0" applyBorder="0" applyAlignment="0" applyProtection="0"/>
    <xf numFmtId="0" fontId="20" fillId="0" borderId="0"/>
    <xf numFmtId="9" fontId="53" fillId="0" borderId="0" applyFont="0" applyFill="0" applyBorder="0" applyAlignment="0" applyProtection="0">
      <alignment vertical="center"/>
    </xf>
    <xf numFmtId="0" fontId="20" fillId="0" borderId="0"/>
  </cellStyleXfs>
  <cellXfs count="292">
    <xf numFmtId="0" fontId="0" fillId="0" borderId="0" xfId="0" applyAlignment="1">
      <alignment vertical="center"/>
    </xf>
    <xf numFmtId="0" fontId="0" fillId="0" borderId="0" xfId="0" applyAlignment="1">
      <alignment horizontal="left" vertical="center"/>
    </xf>
    <xf numFmtId="0" fontId="11" fillId="0" borderId="0" xfId="2" applyFont="1" applyBorder="1">
      <alignment vertical="center"/>
    </xf>
    <xf numFmtId="0" fontId="5" fillId="0" borderId="0" xfId="0" applyFont="1" applyAlignment="1">
      <alignment vertical="center"/>
    </xf>
    <xf numFmtId="0" fontId="12" fillId="0" borderId="0" xfId="0" applyFont="1" applyAlignment="1">
      <alignment horizontal="left" vertical="center" wrapText="1"/>
    </xf>
    <xf numFmtId="0" fontId="5" fillId="3" borderId="0" xfId="0" applyFont="1" applyFill="1" applyBorder="1" applyAlignment="1">
      <alignment vertical="center"/>
    </xf>
    <xf numFmtId="0" fontId="5" fillId="0" borderId="1" xfId="0" applyFont="1" applyBorder="1" applyAlignment="1">
      <alignment vertical="center"/>
    </xf>
    <xf numFmtId="0" fontId="6" fillId="0" borderId="0" xfId="0" applyFont="1"/>
    <xf numFmtId="0" fontId="5" fillId="0" borderId="0" xfId="0" applyFont="1"/>
    <xf numFmtId="0" fontId="5" fillId="3" borderId="0" xfId="0" applyFont="1" applyFill="1" applyBorder="1" applyAlignment="1">
      <alignment horizontal="left" vertical="center"/>
    </xf>
    <xf numFmtId="0" fontId="5" fillId="0" borderId="0" xfId="0" applyFont="1" applyBorder="1" applyAlignment="1">
      <alignment vertical="center"/>
    </xf>
    <xf numFmtId="9" fontId="5"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7" fillId="0" borderId="0" xfId="0" applyFont="1" applyAlignment="1">
      <alignment vertical="center"/>
    </xf>
    <xf numFmtId="0" fontId="7" fillId="0" borderId="0" xfId="0" applyFont="1" applyFill="1" applyBorder="1" applyAlignment="1">
      <alignment horizontal="center" vertical="center"/>
    </xf>
    <xf numFmtId="0" fontId="12" fillId="0" borderId="0" xfId="0" applyFont="1"/>
    <xf numFmtId="178" fontId="5" fillId="0" borderId="0" xfId="0" applyNumberFormat="1" applyFont="1" applyBorder="1" applyAlignment="1">
      <alignment vertical="center"/>
    </xf>
    <xf numFmtId="178" fontId="13" fillId="0" borderId="0" xfId="0" applyNumberFormat="1" applyFont="1" applyBorder="1" applyAlignment="1">
      <alignment vertical="center"/>
    </xf>
    <xf numFmtId="9" fontId="9" fillId="3" borderId="0" xfId="0" applyNumberFormat="1" applyFont="1" applyFill="1" applyBorder="1" applyAlignment="1">
      <alignment horizontal="right" vertical="center" wrapText="1"/>
    </xf>
    <xf numFmtId="178" fontId="5" fillId="3" borderId="0" xfId="0" applyNumberFormat="1" applyFont="1" applyFill="1" applyBorder="1" applyAlignment="1">
      <alignment vertical="center"/>
    </xf>
    <xf numFmtId="0" fontId="1" fillId="0" borderId="0" xfId="0" applyFont="1" applyAlignment="1">
      <alignment vertical="center"/>
    </xf>
    <xf numFmtId="0" fontId="1" fillId="0" borderId="0" xfId="0" applyFont="1" applyAlignment="1">
      <alignment horizontal="left" vertical="center"/>
    </xf>
    <xf numFmtId="0" fontId="15" fillId="4" borderId="1" xfId="0" applyFont="1" applyFill="1" applyBorder="1" applyAlignment="1">
      <alignment horizontal="center" vertical="top" wrapText="1"/>
    </xf>
    <xf numFmtId="0" fontId="15" fillId="4" borderId="0" xfId="0" applyFont="1" applyFill="1" applyBorder="1" applyAlignment="1">
      <alignment horizontal="center" vertical="top" wrapText="1"/>
    </xf>
    <xf numFmtId="0" fontId="5" fillId="4" borderId="1" xfId="0" applyFont="1" applyFill="1" applyBorder="1" applyAlignment="1">
      <alignment horizontal="left" vertical="center"/>
    </xf>
    <xf numFmtId="177" fontId="0" fillId="3" borderId="0" xfId="0" applyNumberFormat="1" applyFill="1" applyBorder="1" applyAlignment="1">
      <alignment vertical="center" wrapText="1"/>
    </xf>
    <xf numFmtId="10" fontId="14" fillId="3" borderId="0" xfId="0" applyNumberFormat="1" applyFont="1" applyFill="1" applyBorder="1" applyAlignment="1">
      <alignment horizontal="right" vertical="center" wrapText="1"/>
    </xf>
    <xf numFmtId="176" fontId="3" fillId="3" borderId="0" xfId="0" applyNumberFormat="1" applyFont="1" applyFill="1" applyBorder="1" applyAlignment="1">
      <alignment vertical="center"/>
    </xf>
    <xf numFmtId="0" fontId="15" fillId="4" borderId="5" xfId="0" applyFont="1" applyFill="1" applyBorder="1" applyAlignment="1">
      <alignment horizontal="center" vertical="center"/>
    </xf>
    <xf numFmtId="0" fontId="5" fillId="4" borderId="1" xfId="0" applyFont="1" applyFill="1" applyBorder="1" applyAlignment="1">
      <alignment horizontal="left" vertical="center" wrapText="1"/>
    </xf>
    <xf numFmtId="0" fontId="8" fillId="0" borderId="1" xfId="0" applyFont="1" applyBorder="1" applyAlignment="1">
      <alignment vertical="center"/>
    </xf>
    <xf numFmtId="0" fontId="17" fillId="0" borderId="1" xfId="0" applyFont="1" applyBorder="1" applyAlignment="1">
      <alignment horizontal="left" vertical="center"/>
    </xf>
    <xf numFmtId="0" fontId="6" fillId="0" borderId="0" xfId="0" applyFont="1" applyAlignment="1">
      <alignment horizontal="left" indent="1"/>
    </xf>
    <xf numFmtId="0" fontId="5" fillId="0" borderId="0" xfId="0" applyFont="1" applyAlignment="1">
      <alignment horizontal="left" indent="1"/>
    </xf>
    <xf numFmtId="0" fontId="6" fillId="0" borderId="0" xfId="0" applyFont="1" applyFill="1"/>
    <xf numFmtId="0" fontId="8" fillId="2" borderId="5" xfId="0" applyFont="1" applyFill="1" applyBorder="1" applyAlignment="1">
      <alignment horizontal="center" vertical="center" wrapText="1"/>
    </xf>
    <xf numFmtId="0" fontId="8" fillId="0" borderId="1" xfId="0" applyFont="1" applyBorder="1"/>
    <xf numFmtId="14" fontId="8" fillId="0" borderId="1" xfId="0" applyNumberFormat="1" applyFont="1" applyBorder="1" applyAlignment="1"/>
    <xf numFmtId="0" fontId="8" fillId="0" borderId="1" xfId="0" applyFont="1" applyBorder="1" applyAlignment="1"/>
    <xf numFmtId="179" fontId="8" fillId="3" borderId="1" xfId="0" applyNumberFormat="1" applyFont="1" applyFill="1" applyBorder="1"/>
    <xf numFmtId="179" fontId="8" fillId="0" borderId="1" xfId="0" applyNumberFormat="1" applyFont="1" applyBorder="1"/>
    <xf numFmtId="177" fontId="21" fillId="4" borderId="1" xfId="0" applyNumberFormat="1" applyFont="1" applyFill="1" applyBorder="1" applyAlignment="1">
      <alignment vertical="center"/>
    </xf>
    <xf numFmtId="0" fontId="8" fillId="3" borderId="1" xfId="0" applyFont="1" applyFill="1" applyBorder="1" applyAlignment="1">
      <alignment vertical="center"/>
    </xf>
    <xf numFmtId="176" fontId="21" fillId="4" borderId="1" xfId="0" applyNumberFormat="1" applyFont="1" applyFill="1" applyBorder="1" applyAlignment="1">
      <alignment vertical="center"/>
    </xf>
    <xf numFmtId="0" fontId="8" fillId="4" borderId="1" xfId="0" applyFont="1" applyFill="1" applyBorder="1" applyAlignment="1">
      <alignment vertical="center"/>
    </xf>
    <xf numFmtId="176" fontId="8" fillId="4" borderId="1" xfId="0" applyNumberFormat="1" applyFont="1" applyFill="1" applyBorder="1" applyAlignment="1">
      <alignment vertical="center"/>
    </xf>
    <xf numFmtId="14" fontId="8" fillId="0" borderId="1" xfId="0" applyNumberFormat="1" applyFont="1" applyBorder="1"/>
    <xf numFmtId="0" fontId="0" fillId="0" borderId="1" xfId="0" applyBorder="1" applyAlignment="1">
      <alignment vertical="center"/>
    </xf>
    <xf numFmtId="14" fontId="0" fillId="0" borderId="1" xfId="0" applyNumberFormat="1" applyBorder="1" applyAlignment="1">
      <alignment vertical="center"/>
    </xf>
    <xf numFmtId="179" fontId="5" fillId="0" borderId="1" xfId="0" applyNumberFormat="1" applyFont="1" applyBorder="1"/>
    <xf numFmtId="0" fontId="8" fillId="6" borderId="5" xfId="0" applyFont="1" applyFill="1" applyBorder="1" applyAlignment="1">
      <alignment horizontal="center" vertical="center" wrapText="1"/>
    </xf>
    <xf numFmtId="9" fontId="5" fillId="0" borderId="1" xfId="0" applyNumberFormat="1" applyFont="1" applyBorder="1" applyAlignment="1">
      <alignment vertical="center"/>
    </xf>
    <xf numFmtId="0" fontId="15" fillId="4" borderId="1" xfId="0" applyFont="1" applyFill="1" applyBorder="1" applyAlignment="1">
      <alignment horizontal="center" vertical="center"/>
    </xf>
    <xf numFmtId="14" fontId="5" fillId="0" borderId="1" xfId="0" applyNumberFormat="1" applyFont="1" applyBorder="1" applyAlignment="1"/>
    <xf numFmtId="0" fontId="11" fillId="0" borderId="1" xfId="0" applyFont="1" applyBorder="1" applyAlignment="1">
      <alignment horizontal="center" vertical="center"/>
    </xf>
    <xf numFmtId="0" fontId="8" fillId="5" borderId="5" xfId="0" applyNumberFormat="1" applyFont="1" applyFill="1" applyBorder="1" applyAlignment="1" applyProtection="1">
      <alignment horizontal="center" vertical="center" wrapText="1"/>
    </xf>
    <xf numFmtId="0" fontId="8" fillId="5" borderId="5" xfId="0" applyNumberFormat="1" applyFont="1" applyFill="1" applyBorder="1" applyAlignment="1" applyProtection="1">
      <alignment vertical="center" wrapText="1"/>
    </xf>
    <xf numFmtId="0" fontId="5" fillId="0" borderId="0" xfId="0" applyFont="1" applyAlignment="1">
      <alignment horizontal="left" wrapText="1"/>
    </xf>
    <xf numFmtId="0" fontId="6" fillId="0" borderId="0" xfId="0" applyFont="1" applyAlignment="1">
      <alignment horizontal="left" wrapText="1"/>
    </xf>
    <xf numFmtId="0" fontId="23" fillId="0" borderId="1" xfId="0" applyFont="1" applyBorder="1" applyAlignment="1">
      <alignment horizontal="left" vertical="center" wrapText="1"/>
    </xf>
    <xf numFmtId="0" fontId="23" fillId="0" borderId="1" xfId="0" applyFont="1" applyBorder="1" applyAlignment="1">
      <alignment vertical="center" wrapText="1"/>
    </xf>
    <xf numFmtId="0" fontId="23" fillId="0" borderId="1" xfId="0" applyFont="1" applyBorder="1" applyAlignment="1">
      <alignment horizontal="left" vertical="center"/>
    </xf>
    <xf numFmtId="0" fontId="8" fillId="2" borderId="5" xfId="0" applyFont="1" applyFill="1" applyBorder="1" applyAlignment="1">
      <alignment horizontal="left" vertical="center" wrapText="1"/>
    </xf>
    <xf numFmtId="177" fontId="8" fillId="3" borderId="1" xfId="0" applyNumberFormat="1" applyFont="1" applyFill="1" applyBorder="1" applyAlignment="1">
      <alignment vertical="center"/>
    </xf>
    <xf numFmtId="0" fontId="15" fillId="4" borderId="1" xfId="0" applyFont="1" applyFill="1" applyBorder="1" applyAlignment="1">
      <alignment vertical="center"/>
    </xf>
    <xf numFmtId="0" fontId="15" fillId="4" borderId="1" xfId="0" applyFont="1" applyFill="1" applyBorder="1" applyAlignment="1">
      <alignment horizontal="left" vertical="top" wrapText="1"/>
    </xf>
    <xf numFmtId="0" fontId="17" fillId="0" borderId="1" xfId="0" applyNumberFormat="1" applyFont="1" applyBorder="1" applyAlignment="1">
      <alignment horizontal="left" vertical="center" wrapText="1"/>
    </xf>
    <xf numFmtId="0" fontId="5" fillId="0" borderId="0"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center" indent="1"/>
    </xf>
    <xf numFmtId="0" fontId="12" fillId="4" borderId="1" xfId="0" applyFont="1" applyFill="1" applyBorder="1" applyAlignment="1">
      <alignment horizontal="left" vertical="center"/>
    </xf>
    <xf numFmtId="0" fontId="30" fillId="0" borderId="0" xfId="0" applyFont="1" applyAlignment="1">
      <alignment horizontal="left" vertical="center" indent="2"/>
    </xf>
    <xf numFmtId="0" fontId="7" fillId="0" borderId="0" xfId="0" applyFont="1" applyAlignment="1">
      <alignment horizontal="left" vertical="center" indent="3"/>
    </xf>
    <xf numFmtId="0" fontId="0" fillId="0" borderId="0" xfId="0" applyAlignment="1">
      <alignment horizontal="left" vertical="center" indent="3"/>
    </xf>
    <xf numFmtId="0" fontId="28" fillId="0" borderId="0" xfId="0" applyFont="1" applyAlignment="1">
      <alignment horizontal="left" vertical="center" indent="2"/>
    </xf>
    <xf numFmtId="0" fontId="28" fillId="0" borderId="0" xfId="0" applyFont="1" applyAlignment="1">
      <alignment horizontal="left" vertical="center" indent="3"/>
    </xf>
    <xf numFmtId="0" fontId="8" fillId="0" borderId="5" xfId="0" applyFont="1" applyBorder="1" applyAlignment="1">
      <alignment horizontal="center" vertical="center"/>
    </xf>
    <xf numFmtId="0" fontId="5" fillId="0" borderId="0" xfId="0" applyFont="1" applyBorder="1" applyAlignment="1">
      <alignment horizontal="left" vertical="center"/>
    </xf>
    <xf numFmtId="0" fontId="8" fillId="3" borderId="5" xfId="0" applyFont="1" applyFill="1" applyBorder="1" applyAlignment="1"/>
    <xf numFmtId="0" fontId="8" fillId="3" borderId="5" xfId="0" applyFont="1" applyFill="1" applyBorder="1"/>
    <xf numFmtId="0" fontId="8" fillId="3" borderId="1" xfId="0" applyFont="1" applyFill="1" applyBorder="1"/>
    <xf numFmtId="178" fontId="8" fillId="3" borderId="1" xfId="0" applyNumberFormat="1" applyFont="1" applyFill="1" applyBorder="1" applyAlignment="1">
      <alignment vertical="center"/>
    </xf>
    <xf numFmtId="0" fontId="8" fillId="3" borderId="1" xfId="0" applyFont="1" applyFill="1" applyBorder="1" applyAlignment="1">
      <alignment wrapText="1"/>
    </xf>
    <xf numFmtId="49" fontId="33" fillId="3" borderId="0" xfId="0" applyNumberFormat="1" applyFont="1" applyFill="1" applyBorder="1" applyAlignment="1" applyProtection="1">
      <alignment horizontal="left" vertical="center" wrapText="1"/>
    </xf>
    <xf numFmtId="177" fontId="0" fillId="0" borderId="0" xfId="0" applyNumberFormat="1" applyAlignment="1">
      <alignment vertical="center"/>
    </xf>
    <xf numFmtId="0" fontId="15" fillId="4" borderId="5" xfId="0" applyFont="1" applyFill="1" applyBorder="1" applyAlignment="1">
      <alignment horizontal="left" vertical="center"/>
    </xf>
    <xf numFmtId="177" fontId="5" fillId="0" borderId="1" xfId="3" applyNumberFormat="1" applyFont="1" applyFill="1" applyBorder="1" applyAlignment="1">
      <alignment horizontal="center" vertical="center"/>
    </xf>
    <xf numFmtId="1" fontId="5" fillId="3" borderId="7" xfId="46" applyNumberFormat="1" applyFont="1" applyFill="1" applyBorder="1" applyAlignment="1">
      <alignment horizontal="center" vertical="center"/>
    </xf>
    <xf numFmtId="0" fontId="50" fillId="0" borderId="1" xfId="0" applyFont="1" applyBorder="1" applyAlignment="1">
      <alignment vertical="center"/>
    </xf>
    <xf numFmtId="180" fontId="50" fillId="0" borderId="1" xfId="0" applyNumberFormat="1" applyFont="1" applyBorder="1" applyAlignment="1">
      <alignment vertical="center"/>
    </xf>
    <xf numFmtId="0" fontId="50" fillId="0" borderId="1" xfId="0" applyFont="1" applyBorder="1" applyAlignment="1">
      <alignment horizontal="center" vertical="center"/>
    </xf>
    <xf numFmtId="0" fontId="24" fillId="0" borderId="1" xfId="0" applyFont="1" applyBorder="1" applyAlignment="1">
      <alignment horizontal="left" vertical="center"/>
    </xf>
    <xf numFmtId="0" fontId="24" fillId="0" borderId="1" xfId="0" applyNumberFormat="1" applyFont="1" applyBorder="1" applyAlignment="1">
      <alignment horizontal="left" vertical="center" wrapText="1"/>
    </xf>
    <xf numFmtId="14" fontId="24" fillId="0" borderId="1" xfId="0" applyNumberFormat="1" applyFont="1" applyBorder="1" applyAlignment="1">
      <alignment horizontal="left" vertical="center"/>
    </xf>
    <xf numFmtId="0" fontId="17" fillId="0" borderId="1" xfId="0" applyFont="1" applyBorder="1" applyAlignment="1">
      <alignment horizontal="left" vertical="center" wrapText="1"/>
    </xf>
    <xf numFmtId="0" fontId="18" fillId="0" borderId="1" xfId="0" applyFont="1" applyFill="1" applyBorder="1" applyAlignment="1">
      <alignment horizontal="left" vertical="center" wrapText="1"/>
    </xf>
    <xf numFmtId="0" fontId="0" fillId="3" borderId="0" xfId="0" applyFill="1" applyAlignment="1">
      <alignment vertical="center"/>
    </xf>
    <xf numFmtId="0" fontId="8" fillId="0" borderId="1" xfId="0" applyFont="1" applyBorder="1" applyAlignment="1">
      <alignment horizontal="center" vertical="center"/>
    </xf>
    <xf numFmtId="0" fontId="8" fillId="3" borderId="6" xfId="0" applyFont="1" applyFill="1" applyBorder="1" applyAlignment="1">
      <alignment horizontal="center" vertical="center"/>
    </xf>
    <xf numFmtId="9" fontId="8" fillId="3" borderId="1" xfId="0" applyNumberFormat="1" applyFont="1" applyFill="1" applyBorder="1" applyAlignment="1">
      <alignment vertical="center"/>
    </xf>
    <xf numFmtId="14" fontId="8" fillId="3" borderId="1" xfId="0" applyNumberFormat="1" applyFont="1" applyFill="1" applyBorder="1" applyAlignment="1">
      <alignment vertical="center"/>
    </xf>
    <xf numFmtId="0" fontId="17" fillId="0" borderId="1" xfId="0" applyFont="1" applyBorder="1" applyAlignment="1"/>
    <xf numFmtId="0" fontId="17" fillId="0" borderId="1" xfId="0" applyFont="1" applyBorder="1"/>
    <xf numFmtId="0" fontId="17" fillId="0" borderId="1" xfId="0" applyFont="1" applyBorder="1" applyAlignment="1">
      <alignment horizontal="left" wrapText="1"/>
    </xf>
    <xf numFmtId="0" fontId="18" fillId="3" borderId="1" xfId="0" applyFont="1" applyFill="1" applyBorder="1" applyAlignment="1">
      <alignment vertical="center" wrapText="1"/>
    </xf>
    <xf numFmtId="0" fontId="24" fillId="0" borderId="1" xfId="0" applyFont="1" applyBorder="1" applyAlignment="1"/>
    <xf numFmtId="0" fontId="24" fillId="0" borderId="1" xfId="0" applyFont="1" applyBorder="1"/>
    <xf numFmtId="0" fontId="24" fillId="0" borderId="1" xfId="0" applyFont="1" applyBorder="1" applyAlignment="1">
      <alignment wrapText="1"/>
    </xf>
    <xf numFmtId="0" fontId="17" fillId="0" borderId="1" xfId="0" quotePrefix="1" applyFont="1" applyBorder="1" applyAlignment="1">
      <alignment horizontal="left" vertical="center"/>
    </xf>
    <xf numFmtId="0" fontId="23" fillId="0" borderId="1" xfId="0" quotePrefix="1" applyFont="1" applyBorder="1" applyAlignment="1">
      <alignment horizontal="left" vertical="center" wrapText="1"/>
    </xf>
    <xf numFmtId="0" fontId="24" fillId="0" borderId="1" xfId="0" applyFont="1" applyBorder="1" applyAlignment="1">
      <alignment horizontal="left" vertical="center" wrapText="1"/>
    </xf>
    <xf numFmtId="0" fontId="0" fillId="0" borderId="1" xfId="0" applyBorder="1" applyAlignment="1">
      <alignment vertical="center" wrapText="1"/>
    </xf>
    <xf numFmtId="177" fontId="5" fillId="3" borderId="7" xfId="46" applyNumberFormat="1" applyFont="1" applyFill="1" applyBorder="1" applyAlignment="1">
      <alignment horizontal="center" vertical="center"/>
    </xf>
    <xf numFmtId="0" fontId="5" fillId="3" borderId="1" xfId="0" applyNumberFormat="1" applyFont="1" applyFill="1" applyBorder="1" applyAlignment="1" applyProtection="1">
      <alignment horizontal="center" vertical="center" wrapText="1"/>
    </xf>
    <xf numFmtId="179" fontId="8" fillId="0" borderId="1" xfId="0" applyNumberFormat="1" applyFont="1" applyBorder="1" applyAlignment="1">
      <alignment horizontal="center"/>
    </xf>
    <xf numFmtId="0" fontId="8" fillId="0" borderId="1" xfId="0" applyFont="1" applyBorder="1" applyAlignment="1">
      <alignment horizontal="center"/>
    </xf>
    <xf numFmtId="179" fontId="8" fillId="3" borderId="1" xfId="0" applyNumberFormat="1" applyFont="1" applyFill="1" applyBorder="1" applyAlignment="1">
      <alignment horizontal="center"/>
    </xf>
    <xf numFmtId="0" fontId="8" fillId="3" borderId="1" xfId="0" applyFont="1" applyFill="1" applyBorder="1" applyAlignment="1">
      <alignment horizontal="center" vertical="center"/>
    </xf>
    <xf numFmtId="177" fontId="5" fillId="3" borderId="1" xfId="0" applyNumberFormat="1" applyFont="1" applyFill="1" applyBorder="1" applyAlignment="1" applyProtection="1">
      <alignment horizontal="center" vertical="center" wrapText="1"/>
    </xf>
    <xf numFmtId="0" fontId="8" fillId="3" borderId="1" xfId="0" applyFont="1" applyFill="1" applyBorder="1" applyAlignment="1">
      <alignment horizontal="center"/>
    </xf>
    <xf numFmtId="3" fontId="51" fillId="3" borderId="7" xfId="46" applyNumberFormat="1" applyFont="1" applyFill="1" applyBorder="1" applyAlignment="1">
      <alignment horizontal="center" vertical="center"/>
    </xf>
    <xf numFmtId="0" fontId="5" fillId="0" borderId="0" xfId="0" applyFont="1" applyAlignment="1">
      <alignment horizontal="left" vertical="center" wrapText="1"/>
    </xf>
    <xf numFmtId="0" fontId="0" fillId="3" borderId="1" xfId="0" applyFill="1" applyBorder="1" applyAlignment="1">
      <alignment vertical="center"/>
    </xf>
    <xf numFmtId="0" fontId="27" fillId="0" borderId="1" xfId="0" applyFont="1" applyBorder="1" applyAlignment="1">
      <alignment vertical="center" wrapText="1"/>
    </xf>
    <xf numFmtId="0" fontId="5" fillId="0" borderId="0" xfId="0" applyFont="1" applyAlignment="1">
      <alignment horizontal="left" vertical="center" wrapText="1"/>
    </xf>
    <xf numFmtId="9" fontId="5" fillId="0" borderId="0" xfId="0" applyNumberFormat="1" applyFont="1" applyFill="1" applyBorder="1" applyAlignment="1">
      <alignment horizontal="left" vertical="center" wrapText="1"/>
    </xf>
    <xf numFmtId="181" fontId="5" fillId="3" borderId="3" xfId="0" applyNumberFormat="1" applyFont="1" applyFill="1" applyBorder="1" applyAlignment="1">
      <alignment horizontal="center" vertical="center" wrapText="1"/>
    </xf>
    <xf numFmtId="49" fontId="5" fillId="3" borderId="1" xfId="0" applyNumberFormat="1" applyFont="1" applyFill="1" applyBorder="1" applyAlignment="1" applyProtection="1">
      <alignment horizontal="center" vertical="center" wrapText="1"/>
    </xf>
    <xf numFmtId="0" fontId="5" fillId="0" borderId="1" xfId="0" applyFont="1" applyBorder="1" applyAlignment="1">
      <alignment horizontal="center"/>
    </xf>
    <xf numFmtId="9" fontId="5" fillId="0" borderId="1" xfId="0" applyNumberFormat="1" applyFont="1" applyBorder="1" applyAlignment="1">
      <alignment horizontal="center"/>
    </xf>
    <xf numFmtId="0" fontId="5" fillId="0" borderId="17" xfId="0" applyNumberFormat="1" applyFont="1" applyFill="1" applyBorder="1" applyAlignment="1" applyProtection="1">
      <alignment horizontal="center" vertical="center" wrapText="1"/>
    </xf>
    <xf numFmtId="9" fontId="5" fillId="3" borderId="1" xfId="0" applyNumberFormat="1"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49" fontId="5" fillId="4" borderId="1" xfId="0" applyNumberFormat="1" applyFont="1" applyFill="1" applyBorder="1" applyAlignment="1" applyProtection="1">
      <alignment horizontal="center"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0" fillId="4" borderId="5" xfId="0" applyFill="1" applyBorder="1" applyAlignment="1">
      <alignment vertical="center"/>
    </xf>
    <xf numFmtId="0" fontId="0" fillId="4" borderId="5" xfId="0" applyFill="1" applyBorder="1" applyAlignment="1">
      <alignment horizontal="left" vertical="center"/>
    </xf>
    <xf numFmtId="0" fontId="1" fillId="4" borderId="1" xfId="0" applyFont="1" applyFill="1" applyBorder="1" applyAlignment="1">
      <alignment vertical="center"/>
    </xf>
    <xf numFmtId="0" fontId="5" fillId="3" borderId="1" xfId="0" applyFont="1" applyFill="1" applyBorder="1" applyAlignment="1">
      <alignment horizontal="left" vertical="center"/>
    </xf>
    <xf numFmtId="0" fontId="12" fillId="3" borderId="1" xfId="0" applyFont="1" applyFill="1" applyBorder="1" applyAlignment="1">
      <alignment horizontal="left" vertical="center"/>
    </xf>
    <xf numFmtId="0" fontId="5" fillId="3" borderId="1" xfId="0" applyFont="1" applyFill="1" applyBorder="1" applyAlignment="1">
      <alignment horizontal="left" vertical="center" wrapText="1"/>
    </xf>
    <xf numFmtId="0" fontId="0" fillId="4" borderId="1" xfId="0" applyFill="1" applyBorder="1" applyAlignment="1">
      <alignment vertical="center"/>
    </xf>
    <xf numFmtId="9" fontId="5" fillId="0" borderId="0" xfId="0" applyNumberFormat="1" applyFont="1" applyFill="1" applyBorder="1" applyAlignment="1">
      <alignment vertical="center" wrapText="1"/>
    </xf>
    <xf numFmtId="0" fontId="5" fillId="3" borderId="5" xfId="0" applyFont="1" applyFill="1" applyBorder="1" applyAlignment="1">
      <alignment vertical="center"/>
    </xf>
    <xf numFmtId="0" fontId="5" fillId="3" borderId="5" xfId="0" applyFont="1" applyFill="1" applyBorder="1" applyAlignment="1">
      <alignment vertical="center" wrapText="1"/>
    </xf>
    <xf numFmtId="177" fontId="5" fillId="3" borderId="1" xfId="0" applyNumberFormat="1" applyFont="1" applyFill="1" applyBorder="1" applyAlignment="1">
      <alignment vertical="center" wrapText="1"/>
    </xf>
    <xf numFmtId="177" fontId="5" fillId="3" borderId="4" xfId="0" applyNumberFormat="1" applyFont="1" applyFill="1" applyBorder="1" applyAlignment="1">
      <alignment vertical="center" wrapText="1"/>
    </xf>
    <xf numFmtId="0" fontId="5" fillId="4" borderId="5" xfId="0" applyFont="1" applyFill="1" applyBorder="1" applyAlignment="1">
      <alignment vertical="center"/>
    </xf>
    <xf numFmtId="0" fontId="5" fillId="4" borderId="5" xfId="0" applyFont="1" applyFill="1" applyBorder="1" applyAlignment="1">
      <alignment vertical="center" wrapText="1"/>
    </xf>
    <xf numFmtId="177" fontId="5" fillId="4" borderId="1" xfId="0" applyNumberFormat="1" applyFont="1" applyFill="1" applyBorder="1" applyAlignment="1">
      <alignment vertical="center" wrapText="1"/>
    </xf>
    <xf numFmtId="0" fontId="52" fillId="0" borderId="0" xfId="0" applyFont="1" applyAlignment="1">
      <alignment vertical="center"/>
    </xf>
    <xf numFmtId="0" fontId="6" fillId="0" borderId="0" xfId="0" applyFont="1" applyAlignment="1">
      <alignment horizontal="left" wrapText="1"/>
    </xf>
    <xf numFmtId="178" fontId="5" fillId="4" borderId="1" xfId="0" applyNumberFormat="1" applyFont="1" applyFill="1" applyBorder="1" applyAlignment="1">
      <alignment horizontal="center" vertical="center"/>
    </xf>
    <xf numFmtId="178" fontId="5" fillId="4" borderId="1" xfId="0" applyNumberFormat="1" applyFont="1" applyFill="1" applyBorder="1" applyAlignment="1">
      <alignment horizontal="center" vertical="center" wrapText="1"/>
    </xf>
    <xf numFmtId="181" fontId="5" fillId="0" borderId="1" xfId="0" applyNumberFormat="1" applyFont="1" applyBorder="1" applyAlignment="1">
      <alignment vertical="center"/>
    </xf>
    <xf numFmtId="0" fontId="8" fillId="2" borderId="1" xfId="0" applyFont="1" applyFill="1" applyBorder="1" applyAlignment="1">
      <alignment horizontal="left" vertical="center" wrapText="1"/>
    </xf>
    <xf numFmtId="0" fontId="6" fillId="0" borderId="0" xfId="0" applyFont="1" applyFill="1" applyBorder="1" applyAlignment="1">
      <alignment horizontal="left"/>
    </xf>
    <xf numFmtId="0" fontId="5" fillId="0" borderId="0" xfId="0" applyFont="1" applyAlignment="1">
      <alignment horizontal="left" vertical="center" wrapText="1"/>
    </xf>
    <xf numFmtId="0" fontId="5" fillId="2" borderId="1" xfId="0" applyFont="1" applyFill="1" applyBorder="1" applyAlignment="1">
      <alignment vertical="center"/>
    </xf>
    <xf numFmtId="177" fontId="5" fillId="2" borderId="1" xfId="0" applyNumberFormat="1" applyFont="1" applyFill="1" applyBorder="1" applyAlignment="1">
      <alignment vertical="center" wrapText="1"/>
    </xf>
    <xf numFmtId="177" fontId="12" fillId="3" borderId="0" xfId="0" applyNumberFormat="1" applyFont="1" applyFill="1" applyBorder="1" applyAlignment="1">
      <alignment vertical="center" wrapText="1"/>
    </xf>
    <xf numFmtId="177" fontId="5" fillId="3" borderId="0" xfId="0" applyNumberFormat="1" applyFont="1" applyFill="1" applyBorder="1" applyAlignment="1">
      <alignment vertical="center" wrapText="1"/>
    </xf>
    <xf numFmtId="176" fontId="5" fillId="0" borderId="1" xfId="3" applyNumberFormat="1" applyFont="1" applyFill="1" applyBorder="1" applyAlignment="1">
      <alignment horizontal="center" vertical="center"/>
    </xf>
    <xf numFmtId="181" fontId="11" fillId="37" borderId="1" xfId="0" applyNumberFormat="1" applyFont="1" applyFill="1" applyBorder="1" applyAlignment="1">
      <alignment horizontal="center" vertical="center"/>
    </xf>
    <xf numFmtId="0" fontId="5" fillId="0" borderId="1" xfId="0" applyNumberFormat="1" applyFont="1" applyFill="1" applyBorder="1" applyAlignment="1" applyProtection="1">
      <alignment horizontal="center" vertical="center" wrapText="1"/>
    </xf>
    <xf numFmtId="181" fontId="11" fillId="37" borderId="1" xfId="48" applyNumberFormat="1" applyFont="1" applyFill="1" applyBorder="1" applyAlignment="1">
      <alignment horizontal="center" vertical="center"/>
    </xf>
    <xf numFmtId="178" fontId="11" fillId="37" borderId="1" xfId="0" applyNumberFormat="1" applyFont="1" applyFill="1" applyBorder="1" applyAlignment="1">
      <alignment horizontal="center" vertical="center" wrapText="1"/>
    </xf>
    <xf numFmtId="178" fontId="11" fillId="3" borderId="0" xfId="0" applyNumberFormat="1" applyFont="1" applyFill="1" applyBorder="1" applyAlignment="1">
      <alignment horizontal="center" vertical="center"/>
    </xf>
    <xf numFmtId="0" fontId="8" fillId="3" borderId="0" xfId="0" applyNumberFormat="1" applyFont="1" applyFill="1" applyBorder="1" applyAlignment="1" applyProtection="1">
      <alignment horizontal="center" vertical="center" wrapText="1"/>
    </xf>
    <xf numFmtId="181" fontId="11" fillId="3" borderId="0" xfId="48" applyNumberFormat="1" applyFont="1" applyFill="1" applyBorder="1" applyAlignment="1">
      <alignment horizontal="center" vertical="center"/>
    </xf>
    <xf numFmtId="177" fontId="9" fillId="3" borderId="0" xfId="0" applyNumberFormat="1" applyFont="1" applyFill="1" applyBorder="1" applyAlignment="1">
      <alignment horizontal="right" vertical="center" wrapText="1"/>
    </xf>
    <xf numFmtId="0" fontId="6" fillId="0" borderId="0" xfId="0" applyFont="1" applyAlignment="1">
      <alignment vertical="center"/>
    </xf>
    <xf numFmtId="0" fontId="5" fillId="3" borderId="0" xfId="0" applyFont="1" applyFill="1" applyBorder="1" applyAlignment="1">
      <alignment horizontal="left" vertical="center" indent="1"/>
    </xf>
    <xf numFmtId="0" fontId="5" fillId="4" borderId="1" xfId="0" applyFont="1" applyFill="1" applyBorder="1" applyAlignment="1">
      <alignment horizontal="center" vertical="center"/>
    </xf>
    <xf numFmtId="9" fontId="11" fillId="38" borderId="1" xfId="2" applyNumberFormat="1" applyFont="1" applyFill="1" applyBorder="1" applyAlignment="1">
      <alignment horizontal="center" vertical="center"/>
    </xf>
    <xf numFmtId="181" fontId="11" fillId="38" borderId="1" xfId="47" applyNumberFormat="1" applyFont="1" applyFill="1" applyBorder="1" applyAlignment="1">
      <alignment horizontal="center" vertical="center"/>
    </xf>
    <xf numFmtId="0" fontId="56" fillId="39" borderId="1" xfId="0" applyFont="1" applyFill="1" applyBorder="1" applyAlignment="1">
      <alignment horizontal="left" vertical="center"/>
    </xf>
    <xf numFmtId="0" fontId="56" fillId="0" borderId="0" xfId="0" applyFont="1" applyBorder="1" applyAlignment="1">
      <alignment horizontal="right" vertical="center"/>
    </xf>
    <xf numFmtId="0" fontId="54" fillId="3" borderId="0" xfId="0" applyFont="1" applyFill="1" applyBorder="1" applyAlignment="1">
      <alignment horizontal="right" vertical="center"/>
    </xf>
    <xf numFmtId="0" fontId="5" fillId="3" borderId="1" xfId="0" applyFont="1" applyFill="1" applyBorder="1" applyAlignment="1">
      <alignment vertical="center" wrapText="1"/>
    </xf>
    <xf numFmtId="9" fontId="5" fillId="0" borderId="0" xfId="0" applyNumberFormat="1" applyFont="1" applyFill="1" applyBorder="1" applyAlignment="1">
      <alignment horizontal="left" vertical="center" wrapText="1"/>
    </xf>
    <xf numFmtId="0" fontId="5" fillId="4" borderId="5"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1" xfId="0" applyFont="1" applyFill="1" applyBorder="1" applyAlignment="1">
      <alignment horizontal="center" vertical="center"/>
    </xf>
    <xf numFmtId="0" fontId="30" fillId="0" borderId="0" xfId="0" applyFont="1" applyAlignment="1">
      <alignment horizontal="left" vertical="center" indent="3"/>
    </xf>
    <xf numFmtId="177" fontId="5" fillId="3" borderId="18" xfId="0" applyNumberFormat="1" applyFont="1" applyFill="1" applyBorder="1" applyAlignment="1" applyProtection="1">
      <alignment horizontal="center" vertical="center" wrapText="1"/>
    </xf>
    <xf numFmtId="177" fontId="5" fillId="3" borderId="18" xfId="46" applyNumberFormat="1" applyFont="1" applyFill="1" applyBorder="1" applyAlignment="1">
      <alignment horizontal="center" vertical="center"/>
    </xf>
    <xf numFmtId="0" fontId="5" fillId="0" borderId="0" xfId="0" applyFont="1" applyBorder="1" applyAlignment="1">
      <alignment horizontal="center" vertical="center" wrapText="1"/>
    </xf>
    <xf numFmtId="9" fontId="5" fillId="38" borderId="1" xfId="2" applyNumberFormat="1"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horizontal="center" vertical="center" wrapText="1"/>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0" xfId="2" applyFont="1" applyBorder="1" applyAlignment="1">
      <alignment horizontal="left" vertical="center" indent="1"/>
    </xf>
    <xf numFmtId="177" fontId="5" fillId="4" borderId="3"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0" borderId="0" xfId="2" applyFont="1" applyBorder="1">
      <alignment vertical="center"/>
    </xf>
    <xf numFmtId="0" fontId="1" fillId="4" borderId="5" xfId="0" applyFont="1" applyFill="1" applyBorder="1" applyAlignment="1">
      <alignment horizontal="left" vertical="center" wrapText="1"/>
    </xf>
    <xf numFmtId="177" fontId="5" fillId="4" borderId="4" xfId="0" applyNumberFormat="1" applyFont="1" applyFill="1" applyBorder="1" applyAlignment="1">
      <alignment vertical="center" wrapText="1"/>
    </xf>
    <xf numFmtId="0" fontId="5" fillId="4" borderId="1" xfId="0" applyFont="1" applyFill="1" applyBorder="1" applyAlignment="1">
      <alignment horizontal="center" vertical="center"/>
    </xf>
    <xf numFmtId="182" fontId="54" fillId="39" borderId="1" xfId="0" applyNumberFormat="1" applyFont="1" applyFill="1" applyBorder="1" applyAlignment="1">
      <alignment horizontal="center" vertical="center"/>
    </xf>
    <xf numFmtId="0" fontId="54" fillId="39" borderId="1" xfId="0" applyFont="1" applyFill="1" applyBorder="1" applyAlignment="1">
      <alignment horizontal="center" vertical="center" wrapText="1"/>
    </xf>
    <xf numFmtId="0" fontId="12" fillId="0" borderId="0" xfId="0" applyFont="1" applyAlignment="1">
      <alignment horizontal="left" indent="1"/>
    </xf>
    <xf numFmtId="0" fontId="3" fillId="3" borderId="1" xfId="0" applyFont="1" applyFill="1" applyBorder="1" applyAlignment="1">
      <alignment horizontal="center" vertical="center"/>
    </xf>
    <xf numFmtId="0" fontId="14" fillId="3" borderId="1" xfId="0" applyFont="1" applyFill="1" applyBorder="1" applyAlignment="1">
      <alignment horizontal="right" vertical="center" wrapText="1"/>
    </xf>
    <xf numFmtId="10" fontId="3" fillId="3" borderId="1" xfId="0" applyNumberFormat="1" applyFont="1" applyFill="1" applyBorder="1" applyAlignment="1">
      <alignment vertical="center"/>
    </xf>
    <xf numFmtId="2" fontId="3" fillId="3" borderId="1" xfId="0" applyNumberFormat="1" applyFont="1" applyFill="1" applyBorder="1" applyAlignment="1">
      <alignment vertical="center"/>
    </xf>
    <xf numFmtId="0" fontId="52" fillId="3" borderId="1" xfId="0" applyFont="1" applyFill="1" applyBorder="1" applyAlignment="1">
      <alignment vertical="center"/>
    </xf>
    <xf numFmtId="0" fontId="3" fillId="3" borderId="1" xfId="0" applyFont="1" applyFill="1" applyBorder="1" applyAlignment="1">
      <alignment vertical="center" wrapText="1"/>
    </xf>
    <xf numFmtId="10" fontId="5" fillId="3" borderId="1" xfId="0" applyNumberFormat="1" applyFont="1" applyFill="1" applyBorder="1" applyAlignment="1">
      <alignment vertical="center"/>
    </xf>
    <xf numFmtId="2" fontId="5" fillId="3" borderId="1" xfId="0" applyNumberFormat="1" applyFont="1" applyFill="1" applyBorder="1" applyAlignment="1">
      <alignment vertical="center"/>
    </xf>
    <xf numFmtId="177" fontId="57" fillId="4" borderId="1" xfId="0" applyNumberFormat="1" applyFont="1" applyFill="1" applyBorder="1" applyAlignment="1">
      <alignment vertical="center" wrapText="1"/>
    </xf>
    <xf numFmtId="177" fontId="12" fillId="4" borderId="1" xfId="0" applyNumberFormat="1" applyFont="1" applyFill="1" applyBorder="1" applyAlignment="1">
      <alignment vertical="center" wrapText="1"/>
    </xf>
    <xf numFmtId="9" fontId="12" fillId="38" borderId="1" xfId="2" applyNumberFormat="1" applyFont="1" applyFill="1" applyBorder="1" applyAlignment="1">
      <alignment horizontal="center" vertical="center"/>
    </xf>
    <xf numFmtId="9" fontId="12" fillId="0" borderId="0" xfId="0" applyNumberFormat="1" applyFont="1" applyFill="1" applyBorder="1" applyAlignment="1">
      <alignment horizontal="left" vertical="center"/>
    </xf>
    <xf numFmtId="0" fontId="12" fillId="0" borderId="0" xfId="2" applyFont="1" applyBorder="1">
      <alignment vertical="center"/>
    </xf>
    <xf numFmtId="177" fontId="12" fillId="2" borderId="1" xfId="0" applyNumberFormat="1" applyFont="1" applyFill="1" applyBorder="1" applyAlignment="1">
      <alignment vertical="center" wrapText="1"/>
    </xf>
    <xf numFmtId="0" fontId="56" fillId="0" borderId="4" xfId="0" applyFont="1" applyBorder="1" applyAlignment="1">
      <alignment horizontal="center" vertical="center"/>
    </xf>
    <xf numFmtId="176" fontId="57" fillId="0" borderId="1" xfId="0" applyNumberFormat="1" applyFont="1" applyBorder="1" applyAlignment="1">
      <alignment horizontal="center" vertical="center"/>
    </xf>
    <xf numFmtId="0" fontId="56" fillId="0" borderId="1" xfId="0" applyFont="1" applyBorder="1" applyAlignment="1">
      <alignment horizontal="center" vertical="center"/>
    </xf>
    <xf numFmtId="0" fontId="54" fillId="40" borderId="4" xfId="0" applyFont="1" applyFill="1" applyBorder="1" applyAlignment="1">
      <alignment horizontal="center" vertical="center"/>
    </xf>
    <xf numFmtId="0" fontId="54" fillId="40" borderId="2" xfId="0" applyFont="1" applyFill="1" applyBorder="1" applyAlignment="1">
      <alignment horizontal="center" vertical="center"/>
    </xf>
    <xf numFmtId="0" fontId="58" fillId="39" borderId="1" xfId="0" applyFont="1" applyFill="1" applyBorder="1" applyAlignment="1">
      <alignment horizontal="center" vertical="center" wrapText="1"/>
    </xf>
    <xf numFmtId="0" fontId="12" fillId="3" borderId="0" xfId="0" applyFont="1" applyFill="1" applyBorder="1" applyAlignment="1">
      <alignment horizontal="left" vertical="center"/>
    </xf>
    <xf numFmtId="9" fontId="12" fillId="0" borderId="0" xfId="0" applyNumberFormat="1" applyFont="1" applyFill="1" applyBorder="1" applyAlignment="1">
      <alignment horizontal="left" vertical="center" indent="2"/>
    </xf>
    <xf numFmtId="9" fontId="12" fillId="0" borderId="0" xfId="0" applyNumberFormat="1" applyFont="1" applyFill="1" applyBorder="1" applyAlignment="1">
      <alignment horizontal="left" vertical="center" indent="1"/>
    </xf>
    <xf numFmtId="0" fontId="6" fillId="0" borderId="0" xfId="0" applyFont="1" applyFill="1" applyBorder="1" applyAlignment="1">
      <alignment horizontal="left" vertical="center" wrapText="1"/>
    </xf>
    <xf numFmtId="0" fontId="6" fillId="0" borderId="0" xfId="0" applyFont="1" applyAlignment="1">
      <alignment horizontal="left"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left"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3" xfId="0" applyFont="1" applyBorder="1" applyAlignment="1">
      <alignment horizontal="center" vertical="center"/>
    </xf>
    <xf numFmtId="0" fontId="8" fillId="3" borderId="5" xfId="0" applyFont="1" applyFill="1" applyBorder="1" applyAlignment="1">
      <alignment horizontal="center" vertical="center"/>
    </xf>
    <xf numFmtId="0" fontId="8" fillId="3" borderId="3" xfId="0" applyFont="1" applyFill="1" applyBorder="1" applyAlignment="1">
      <alignment horizontal="center" vertical="center"/>
    </xf>
    <xf numFmtId="0" fontId="12" fillId="3" borderId="4" xfId="0" applyFont="1" applyFill="1" applyBorder="1" applyAlignment="1">
      <alignment horizontal="left" vertical="center" wrapText="1"/>
    </xf>
    <xf numFmtId="0" fontId="12" fillId="3" borderId="2" xfId="0" applyFont="1" applyFill="1" applyBorder="1" applyAlignment="1">
      <alignment horizontal="left" vertical="center" wrapText="1"/>
    </xf>
    <xf numFmtId="9" fontId="5" fillId="3" borderId="0" xfId="2" applyNumberFormat="1" applyFont="1" applyFill="1" applyBorder="1" applyAlignment="1">
      <alignment horizontal="left" vertical="center" wrapText="1"/>
    </xf>
    <xf numFmtId="0" fontId="5" fillId="0" borderId="1" xfId="0" applyFont="1" applyBorder="1" applyAlignment="1">
      <alignment horizontal="left" vertical="center" wrapText="1"/>
    </xf>
    <xf numFmtId="9" fontId="5" fillId="3" borderId="1" xfId="2" applyNumberFormat="1" applyFont="1" applyFill="1" applyBorder="1" applyAlignment="1">
      <alignment horizontal="left" vertical="center" wrapText="1"/>
    </xf>
    <xf numFmtId="0" fontId="5" fillId="3" borderId="1" xfId="0" applyFont="1" applyFill="1" applyBorder="1" applyAlignment="1">
      <alignment horizontal="left" vertical="center" wrapText="1"/>
    </xf>
    <xf numFmtId="0" fontId="12" fillId="0" borderId="1" xfId="0" applyFont="1" applyBorder="1" applyAlignment="1">
      <alignment horizontal="left" vertical="center" wrapText="1"/>
    </xf>
    <xf numFmtId="9" fontId="12" fillId="3" borderId="1" xfId="2" applyNumberFormat="1"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18" xfId="0" applyFont="1" applyBorder="1" applyAlignment="1">
      <alignment horizontal="left" vertical="center" wrapText="1"/>
    </xf>
    <xf numFmtId="0" fontId="5" fillId="0" borderId="2" xfId="0" applyFont="1" applyBorder="1" applyAlignment="1">
      <alignment horizontal="left" vertical="center" wrapText="1"/>
    </xf>
    <xf numFmtId="0" fontId="5" fillId="4" borderId="4"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8" xfId="0" applyFont="1" applyFill="1" applyBorder="1" applyAlignment="1">
      <alignment horizontal="center" vertical="center"/>
    </xf>
    <xf numFmtId="9" fontId="5" fillId="0" borderId="0" xfId="0" applyNumberFormat="1" applyFont="1" applyFill="1" applyBorder="1" applyAlignment="1">
      <alignment horizontal="left" vertical="center" wrapText="1"/>
    </xf>
    <xf numFmtId="177" fontId="5" fillId="4" borderId="4" xfId="0" applyNumberFormat="1" applyFont="1" applyFill="1" applyBorder="1" applyAlignment="1">
      <alignment horizontal="center" vertical="center" wrapText="1"/>
    </xf>
    <xf numFmtId="177" fontId="5" fillId="4" borderId="18" xfId="0" applyNumberFormat="1" applyFont="1" applyFill="1" applyBorder="1" applyAlignment="1">
      <alignment horizontal="center" vertical="center" wrapText="1"/>
    </xf>
    <xf numFmtId="177" fontId="5" fillId="4" borderId="2" xfId="0" applyNumberFormat="1" applyFont="1" applyFill="1" applyBorder="1" applyAlignment="1">
      <alignment horizontal="center" vertical="center" wrapText="1"/>
    </xf>
    <xf numFmtId="0" fontId="5" fillId="4" borderId="5"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6" xfId="0" applyFont="1" applyFill="1" applyBorder="1" applyAlignment="1">
      <alignment horizontal="center" vertical="center"/>
    </xf>
    <xf numFmtId="0" fontId="12" fillId="4" borderId="4" xfId="0" applyFont="1" applyFill="1" applyBorder="1" applyAlignment="1">
      <alignment horizontal="center" vertical="center"/>
    </xf>
    <xf numFmtId="0" fontId="12" fillId="4" borderId="18" xfId="0" applyFont="1" applyFill="1" applyBorder="1" applyAlignment="1">
      <alignment horizontal="center" vertical="center"/>
    </xf>
    <xf numFmtId="0" fontId="12" fillId="4" borderId="2" xfId="0" applyFont="1" applyFill="1" applyBorder="1" applyAlignment="1">
      <alignment horizontal="center" vertical="center"/>
    </xf>
    <xf numFmtId="0" fontId="6" fillId="0" borderId="0" xfId="0" applyFont="1" applyAlignment="1">
      <alignment horizontal="left" vertical="center" wrapText="1"/>
    </xf>
    <xf numFmtId="49" fontId="5" fillId="4" borderId="5" xfId="0" applyNumberFormat="1" applyFont="1" applyFill="1" applyBorder="1" applyAlignment="1" applyProtection="1">
      <alignment horizontal="center" vertical="center" wrapText="1"/>
    </xf>
    <xf numFmtId="49" fontId="5" fillId="4" borderId="3" xfId="0" applyNumberFormat="1" applyFont="1" applyFill="1" applyBorder="1" applyAlignment="1" applyProtection="1">
      <alignment horizontal="center" vertical="center" wrapText="1"/>
    </xf>
    <xf numFmtId="49" fontId="5" fillId="4" borderId="4" xfId="0" applyNumberFormat="1" applyFont="1" applyFill="1" applyBorder="1" applyAlignment="1" applyProtection="1">
      <alignment horizontal="center" vertical="center" wrapText="1"/>
    </xf>
    <xf numFmtId="49" fontId="5" fillId="4" borderId="18" xfId="0" applyNumberFormat="1" applyFont="1" applyFill="1" applyBorder="1" applyAlignment="1" applyProtection="1">
      <alignment horizontal="center" vertical="center" wrapText="1"/>
    </xf>
    <xf numFmtId="49" fontId="5" fillId="4" borderId="2" xfId="0" applyNumberFormat="1" applyFont="1" applyFill="1" applyBorder="1" applyAlignment="1" applyProtection="1">
      <alignment horizontal="center" vertical="center" wrapText="1"/>
    </xf>
    <xf numFmtId="9" fontId="11" fillId="3" borderId="1" xfId="2" applyNumberFormat="1" applyFont="1" applyFill="1" applyBorder="1" applyAlignment="1">
      <alignment horizontal="left" vertical="center" wrapText="1"/>
    </xf>
    <xf numFmtId="0" fontId="56" fillId="39" borderId="4" xfId="0" applyFont="1" applyFill="1" applyBorder="1" applyAlignment="1">
      <alignment horizontal="left" vertical="center"/>
    </xf>
    <xf numFmtId="0" fontId="56" fillId="39" borderId="2" xfId="0" applyFont="1" applyFill="1" applyBorder="1" applyAlignment="1">
      <alignment horizontal="left" vertical="center"/>
    </xf>
    <xf numFmtId="0" fontId="5" fillId="4" borderId="5" xfId="0" applyFont="1" applyFill="1" applyBorder="1" applyAlignment="1">
      <alignment horizontal="left" vertical="center" wrapText="1"/>
    </xf>
    <xf numFmtId="0" fontId="5" fillId="4" borderId="6" xfId="0" applyFont="1" applyFill="1" applyBorder="1" applyAlignment="1">
      <alignment horizontal="left" vertical="center" wrapText="1"/>
    </xf>
    <xf numFmtId="0" fontId="5" fillId="4" borderId="3" xfId="0" applyFont="1" applyFill="1" applyBorder="1" applyAlignment="1">
      <alignment horizontal="left" vertical="center" wrapText="1"/>
    </xf>
    <xf numFmtId="0" fontId="54" fillId="39" borderId="4" xfId="0" applyFont="1" applyFill="1" applyBorder="1" applyAlignment="1">
      <alignment horizontal="center" vertical="center"/>
    </xf>
    <xf numFmtId="0" fontId="54" fillId="39" borderId="2" xfId="0" applyFont="1" applyFill="1" applyBorder="1" applyAlignment="1">
      <alignment horizontal="center" vertical="center"/>
    </xf>
    <xf numFmtId="0" fontId="12" fillId="37" borderId="1"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0" xfId="0" applyFont="1" applyFill="1" applyBorder="1" applyAlignment="1">
      <alignment horizontal="center" vertical="center" wrapText="1"/>
    </xf>
    <xf numFmtId="0" fontId="5" fillId="2" borderId="19" xfId="0" applyFont="1" applyFill="1" applyBorder="1" applyAlignment="1">
      <alignment horizontal="center" vertical="center" wrapText="1"/>
    </xf>
    <xf numFmtId="177" fontId="5" fillId="2" borderId="0" xfId="0" applyNumberFormat="1" applyFont="1" applyFill="1" applyBorder="1" applyAlignment="1">
      <alignment horizontal="center" vertical="center" wrapText="1"/>
    </xf>
    <xf numFmtId="177" fontId="5" fillId="2" borderId="19" xfId="0" applyNumberFormat="1" applyFont="1" applyFill="1" applyBorder="1" applyAlignment="1">
      <alignment horizontal="center" vertical="center" wrapText="1"/>
    </xf>
    <xf numFmtId="0" fontId="28" fillId="0" borderId="0" xfId="0" applyFont="1" applyAlignment="1">
      <alignment horizontal="left" vertical="center"/>
    </xf>
    <xf numFmtId="177" fontId="12" fillId="4" borderId="4" xfId="0" applyNumberFormat="1" applyFont="1" applyFill="1" applyBorder="1" applyAlignment="1">
      <alignment vertical="center" wrapText="1"/>
    </xf>
    <xf numFmtId="49" fontId="59" fillId="37" borderId="1" xfId="0" applyNumberFormat="1" applyFont="1" applyFill="1" applyBorder="1" applyAlignment="1" applyProtection="1">
      <alignment horizontal="center" vertical="center" wrapText="1"/>
    </xf>
    <xf numFmtId="49" fontId="60" fillId="37" borderId="20" xfId="0" applyNumberFormat="1" applyFont="1" applyFill="1" applyBorder="1" applyAlignment="1" applyProtection="1">
      <alignment horizontal="center" vertical="center" wrapText="1"/>
    </xf>
    <xf numFmtId="0" fontId="59" fillId="0" borderId="1" xfId="0" applyNumberFormat="1" applyFont="1" applyFill="1" applyBorder="1" applyAlignment="1" applyProtection="1">
      <alignment horizontal="center" vertical="center" wrapText="1"/>
    </xf>
    <xf numFmtId="49" fontId="59" fillId="0" borderId="1" xfId="0" applyNumberFormat="1" applyFont="1" applyFill="1" applyBorder="1" applyAlignment="1" applyProtection="1">
      <alignment horizontal="left" vertical="center" wrapText="1"/>
    </xf>
    <xf numFmtId="15" fontId="59" fillId="0" borderId="1" xfId="0" applyNumberFormat="1" applyFont="1" applyFill="1" applyBorder="1" applyAlignment="1" applyProtection="1">
      <alignment horizontal="left" vertical="center" wrapText="1"/>
    </xf>
    <xf numFmtId="49" fontId="52" fillId="0" borderId="1" xfId="0" applyNumberFormat="1" applyFont="1" applyFill="1" applyBorder="1" applyAlignment="1" applyProtection="1">
      <alignment horizontal="left" vertical="center" wrapText="1"/>
    </xf>
  </cellXfs>
  <cellStyles count="49">
    <cellStyle name="0,0_x000d__x000a_NA_x000d__x000a_" xfId="1"/>
    <cellStyle name="20% - Accent1" xfId="5"/>
    <cellStyle name="20% - Accent2" xfId="6"/>
    <cellStyle name="20% - Accent3" xfId="7"/>
    <cellStyle name="20% - Accent4" xfId="8"/>
    <cellStyle name="20% - Accent5" xfId="9"/>
    <cellStyle name="20% - Accent6" xfId="10"/>
    <cellStyle name="40% - Accent1" xfId="11"/>
    <cellStyle name="40% - Accent2" xfId="12"/>
    <cellStyle name="40% - Accent3" xfId="13"/>
    <cellStyle name="40% - Accent4" xfId="14"/>
    <cellStyle name="40% - Accent5" xfId="15"/>
    <cellStyle name="40% - Accent6" xfId="16"/>
    <cellStyle name="60% - Accent1" xfId="17"/>
    <cellStyle name="60% - Accent2" xfId="18"/>
    <cellStyle name="60% - Accent3" xfId="19"/>
    <cellStyle name="60% - Accent4" xfId="20"/>
    <cellStyle name="60% - Accent5" xfId="21"/>
    <cellStyle name="60% - Accent6" xfId="22"/>
    <cellStyle name="Accent1" xfId="23"/>
    <cellStyle name="Accent2" xfId="24"/>
    <cellStyle name="Accent3" xfId="25"/>
    <cellStyle name="Accent4" xfId="26"/>
    <cellStyle name="Accent5" xfId="27"/>
    <cellStyle name="Accent6" xfId="28"/>
    <cellStyle name="Bad" xfId="29"/>
    <cellStyle name="Calculation" xfId="30"/>
    <cellStyle name="Check Cell" xfId="31"/>
    <cellStyle name="Explanatory Text" xfId="32"/>
    <cellStyle name="Good" xfId="33"/>
    <cellStyle name="Heading 1" xfId="34"/>
    <cellStyle name="Heading 2" xfId="35"/>
    <cellStyle name="Heading 3" xfId="36"/>
    <cellStyle name="Heading 4" xfId="37"/>
    <cellStyle name="Input" xfId="38"/>
    <cellStyle name="Linked Cell" xfId="39"/>
    <cellStyle name="Neutral" xfId="40"/>
    <cellStyle name="Note" xfId="41"/>
    <cellStyle name="Output" xfId="42"/>
    <cellStyle name="Title" xfId="43"/>
    <cellStyle name="Total" xfId="44"/>
    <cellStyle name="Warning Text" xfId="45"/>
    <cellStyle name="百分比" xfId="47" builtinId="5"/>
    <cellStyle name="常规" xfId="0" builtinId="0"/>
    <cellStyle name="常规 2" xfId="2"/>
    <cellStyle name="常规 3" xfId="4"/>
    <cellStyle name="常规_2011-10" xfId="3"/>
    <cellStyle name="常规_2011-11" xfId="48"/>
    <cellStyle name="常规_Sheet1" xfId="46"/>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D6"/>
  <sheetViews>
    <sheetView showGridLines="0" workbookViewId="0">
      <selection activeCell="C12" sqref="C12"/>
    </sheetView>
  </sheetViews>
  <sheetFormatPr defaultRowHeight="14.25"/>
  <cols>
    <col min="1" max="1" width="13.25" customWidth="1"/>
    <col min="2" max="2" width="12.375" customWidth="1"/>
    <col min="3" max="3" width="11.125" customWidth="1"/>
    <col min="4" max="4" width="13.875" style="1" customWidth="1"/>
    <col min="5" max="5" width="20.25" customWidth="1"/>
    <col min="6" max="6" width="8.125" customWidth="1"/>
    <col min="7" max="7" width="11.25" customWidth="1"/>
    <col min="10" max="10" width="13.375" customWidth="1"/>
  </cols>
  <sheetData>
    <row r="2" spans="1:4">
      <c r="A2" s="20" t="s">
        <v>244</v>
      </c>
      <c r="B2" s="20" t="s">
        <v>245</v>
      </c>
      <c r="C2" s="20" t="s">
        <v>290</v>
      </c>
    </row>
    <row r="4" spans="1:4">
      <c r="A4" s="20" t="s">
        <v>246</v>
      </c>
      <c r="D4" s="21" t="s">
        <v>247</v>
      </c>
    </row>
    <row r="6" spans="1:4">
      <c r="A6" s="20" t="s">
        <v>291</v>
      </c>
    </row>
  </sheetData>
  <phoneticPr fontId="2" type="noConversion"/>
  <pageMargins left="0.75" right="0.75" top="1" bottom="1" header="0.5" footer="0.5"/>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M22"/>
  <sheetViews>
    <sheetView workbookViewId="0">
      <selection activeCell="I23" sqref="I23"/>
    </sheetView>
  </sheetViews>
  <sheetFormatPr defaultRowHeight="14.25"/>
  <sheetData>
    <row r="1" spans="1:13" ht="28.5">
      <c r="A1" s="134" t="s">
        <v>270</v>
      </c>
      <c r="B1" s="134" t="s">
        <v>286</v>
      </c>
      <c r="C1" s="134" t="s">
        <v>265</v>
      </c>
      <c r="D1" s="135" t="s">
        <v>315</v>
      </c>
      <c r="E1" s="134" t="s">
        <v>274</v>
      </c>
      <c r="F1" s="135" t="s">
        <v>271</v>
      </c>
      <c r="G1" s="135" t="s">
        <v>508</v>
      </c>
      <c r="H1" s="134" t="s">
        <v>275</v>
      </c>
      <c r="I1" s="135" t="s">
        <v>276</v>
      </c>
      <c r="J1" s="135" t="s">
        <v>317</v>
      </c>
      <c r="K1" s="135" t="s">
        <v>318</v>
      </c>
      <c r="L1" s="135" t="s">
        <v>429</v>
      </c>
      <c r="M1" s="134" t="s">
        <v>430</v>
      </c>
    </row>
    <row r="2" spans="1:13">
      <c r="A2" s="47"/>
      <c r="B2" s="47"/>
      <c r="C2" s="47"/>
      <c r="D2" s="47"/>
      <c r="E2" s="47"/>
      <c r="F2" s="47"/>
      <c r="G2" s="47"/>
      <c r="H2" s="134" t="s">
        <v>323</v>
      </c>
      <c r="I2" s="47"/>
      <c r="J2" s="134" t="s">
        <v>323</v>
      </c>
      <c r="K2" s="47"/>
      <c r="L2" s="47"/>
      <c r="M2" s="47"/>
    </row>
    <row r="3" spans="1:13">
      <c r="A3" s="47"/>
      <c r="B3" s="47"/>
      <c r="C3" s="47"/>
      <c r="D3" s="47"/>
      <c r="E3" s="47"/>
      <c r="F3" s="47"/>
      <c r="G3" s="47"/>
      <c r="H3" s="134" t="s">
        <v>324</v>
      </c>
      <c r="I3" s="47"/>
      <c r="J3" s="134" t="s">
        <v>324</v>
      </c>
      <c r="K3" s="47"/>
      <c r="L3" s="47"/>
      <c r="M3" s="47"/>
    </row>
    <row r="4" spans="1:13">
      <c r="A4" s="47"/>
      <c r="B4" s="47"/>
      <c r="C4" s="47"/>
      <c r="D4" s="47"/>
      <c r="E4" s="47"/>
      <c r="F4" s="47"/>
      <c r="G4" s="47"/>
      <c r="H4" s="47"/>
      <c r="I4" s="47"/>
      <c r="J4" s="47"/>
      <c r="K4" s="47"/>
      <c r="L4" s="47"/>
      <c r="M4" s="47"/>
    </row>
    <row r="5" spans="1:13">
      <c r="A5" s="47"/>
      <c r="B5" s="47"/>
      <c r="C5" s="47"/>
      <c r="D5" s="47"/>
      <c r="E5" s="47"/>
      <c r="F5" s="47"/>
      <c r="G5" s="47"/>
      <c r="H5" s="47"/>
      <c r="I5" s="47"/>
      <c r="J5" s="47"/>
      <c r="K5" s="47"/>
      <c r="L5" s="47"/>
      <c r="M5" s="47"/>
    </row>
    <row r="6" spans="1:13">
      <c r="A6" s="47"/>
      <c r="B6" s="47"/>
      <c r="C6" s="47"/>
      <c r="D6" s="47"/>
      <c r="E6" s="47"/>
      <c r="F6" s="47"/>
      <c r="G6" s="47"/>
      <c r="H6" s="47"/>
      <c r="I6" s="47"/>
      <c r="J6" s="47"/>
      <c r="K6" s="47"/>
      <c r="L6" s="47"/>
      <c r="M6" s="47"/>
    </row>
    <row r="7" spans="1:13">
      <c r="A7" s="47"/>
      <c r="B7" s="47"/>
      <c r="C7" s="47"/>
      <c r="D7" s="47"/>
      <c r="E7" s="47"/>
      <c r="F7" s="47"/>
      <c r="G7" s="47"/>
      <c r="H7" s="47"/>
      <c r="I7" s="47"/>
      <c r="J7" s="47"/>
      <c r="K7" s="47"/>
      <c r="L7" s="47"/>
      <c r="M7" s="47"/>
    </row>
    <row r="8" spans="1:13">
      <c r="A8" s="47"/>
      <c r="B8" s="47"/>
      <c r="C8" s="47"/>
      <c r="D8" s="47"/>
      <c r="E8" s="47"/>
      <c r="F8" s="47"/>
      <c r="G8" s="47"/>
      <c r="H8" s="47"/>
      <c r="I8" s="47"/>
      <c r="J8" s="47"/>
      <c r="K8" s="47"/>
      <c r="L8" s="47"/>
      <c r="M8" s="47"/>
    </row>
    <row r="9" spans="1:13">
      <c r="A9" s="47"/>
      <c r="B9" s="47"/>
      <c r="C9" s="47"/>
      <c r="D9" s="47"/>
      <c r="E9" s="47"/>
      <c r="F9" s="47"/>
      <c r="G9" s="47"/>
      <c r="H9" s="47"/>
      <c r="I9" s="47"/>
      <c r="J9" s="47"/>
      <c r="K9" s="47"/>
      <c r="L9" s="47"/>
      <c r="M9" s="47"/>
    </row>
    <row r="10" spans="1:13">
      <c r="A10" s="47"/>
      <c r="B10" s="47"/>
      <c r="C10" s="47"/>
      <c r="D10" s="47"/>
      <c r="E10" s="47"/>
      <c r="F10" s="47"/>
      <c r="G10" s="47"/>
      <c r="H10" s="47"/>
      <c r="I10" s="47"/>
      <c r="J10" s="47"/>
      <c r="K10" s="47"/>
      <c r="L10" s="47"/>
      <c r="M10" s="47"/>
    </row>
    <row r="11" spans="1:13">
      <c r="A11" s="47"/>
      <c r="B11" s="47"/>
      <c r="C11" s="47"/>
      <c r="D11" s="47"/>
      <c r="E11" s="47"/>
      <c r="F11" s="47"/>
      <c r="G11" s="47"/>
      <c r="H11" s="47"/>
      <c r="I11" s="47"/>
      <c r="J11" s="47"/>
      <c r="K11" s="47"/>
      <c r="L11" s="47"/>
      <c r="M11" s="47"/>
    </row>
    <row r="12" spans="1:13">
      <c r="A12" s="47"/>
      <c r="B12" s="47"/>
      <c r="C12" s="47"/>
      <c r="D12" s="47"/>
      <c r="E12" s="47"/>
      <c r="F12" s="47"/>
      <c r="G12" s="47"/>
      <c r="H12" s="47"/>
      <c r="I12" s="47"/>
      <c r="J12" s="47"/>
      <c r="K12" s="47"/>
      <c r="L12" s="47"/>
      <c r="M12" s="47"/>
    </row>
    <row r="14" spans="1:13">
      <c r="A14" s="284" t="s">
        <v>314</v>
      </c>
      <c r="B14" s="284"/>
      <c r="C14" s="284"/>
      <c r="D14" s="284"/>
      <c r="E14" s="284"/>
      <c r="F14" s="284"/>
      <c r="G14" s="284"/>
      <c r="H14" s="284"/>
      <c r="I14" s="284"/>
    </row>
    <row r="15" spans="1:13">
      <c r="A15" s="20" t="s">
        <v>319</v>
      </c>
    </row>
    <row r="16" spans="1:13">
      <c r="A16" s="284" t="s">
        <v>329</v>
      </c>
      <c r="B16" s="284"/>
      <c r="C16" s="284"/>
      <c r="D16" s="284"/>
      <c r="E16" s="284"/>
      <c r="F16" s="284"/>
      <c r="G16" s="284"/>
      <c r="H16" s="284"/>
      <c r="I16" s="284"/>
    </row>
    <row r="17" spans="1:1">
      <c r="A17" s="20" t="s">
        <v>321</v>
      </c>
    </row>
    <row r="18" spans="1:1">
      <c r="A18" s="20" t="s">
        <v>322</v>
      </c>
    </row>
    <row r="19" spans="1:1">
      <c r="A19" s="20" t="s">
        <v>325</v>
      </c>
    </row>
    <row r="20" spans="1:1">
      <c r="A20" s="20" t="s">
        <v>326</v>
      </c>
    </row>
    <row r="21" spans="1:1">
      <c r="A21" s="20" t="s">
        <v>428</v>
      </c>
    </row>
    <row r="22" spans="1:1">
      <c r="A22" s="20" t="s">
        <v>431</v>
      </c>
    </row>
  </sheetData>
  <mergeCells count="2">
    <mergeCell ref="A14:I14"/>
    <mergeCell ref="A16:I16"/>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1"/>
  <sheetViews>
    <sheetView workbookViewId="0">
      <selection activeCell="E14" sqref="E14"/>
    </sheetView>
  </sheetViews>
  <sheetFormatPr defaultRowHeight="14.25"/>
  <cols>
    <col min="2" max="2" width="12.375" customWidth="1"/>
    <col min="6" max="6" width="29.875" customWidth="1"/>
    <col min="9" max="9" width="15.375" customWidth="1"/>
  </cols>
  <sheetData>
    <row r="1" spans="1:9">
      <c r="A1" s="134" t="s">
        <v>277</v>
      </c>
      <c r="B1" s="134" t="s">
        <v>286</v>
      </c>
      <c r="C1" s="134" t="s">
        <v>278</v>
      </c>
      <c r="D1" s="134" t="s">
        <v>274</v>
      </c>
      <c r="E1" s="134" t="s">
        <v>279</v>
      </c>
      <c r="F1" s="134" t="s">
        <v>280</v>
      </c>
      <c r="G1" s="134" t="s">
        <v>281</v>
      </c>
      <c r="H1" s="134" t="s">
        <v>282</v>
      </c>
      <c r="I1" s="134" t="s">
        <v>283</v>
      </c>
    </row>
    <row r="2" spans="1:9">
      <c r="A2" s="47"/>
      <c r="B2" s="47"/>
      <c r="C2" s="47"/>
      <c r="D2" s="47"/>
      <c r="E2" s="47"/>
      <c r="F2" s="47"/>
      <c r="G2" s="47"/>
      <c r="H2" s="47"/>
      <c r="I2" s="47"/>
    </row>
    <row r="3" spans="1:9">
      <c r="A3" s="47"/>
      <c r="B3" s="47"/>
      <c r="C3" s="47"/>
      <c r="D3" s="47"/>
      <c r="E3" s="47"/>
      <c r="F3" s="47"/>
      <c r="G3" s="47"/>
      <c r="H3" s="47"/>
      <c r="I3" s="47"/>
    </row>
    <row r="4" spans="1:9">
      <c r="A4" s="47"/>
      <c r="B4" s="47"/>
      <c r="C4" s="47"/>
      <c r="D4" s="47"/>
      <c r="E4" s="47"/>
      <c r="F4" s="47"/>
      <c r="G4" s="47"/>
      <c r="H4" s="47"/>
      <c r="I4" s="47"/>
    </row>
    <row r="5" spans="1:9">
      <c r="A5" s="47"/>
      <c r="B5" s="47"/>
      <c r="C5" s="47"/>
      <c r="D5" s="47"/>
      <c r="E5" s="47"/>
      <c r="F5" s="47"/>
      <c r="G5" s="47"/>
      <c r="H5" s="47"/>
      <c r="I5" s="47"/>
    </row>
    <row r="6" spans="1:9">
      <c r="A6" s="47"/>
      <c r="B6" s="47"/>
      <c r="C6" s="47"/>
      <c r="D6" s="47"/>
      <c r="E6" s="47"/>
      <c r="F6" s="47"/>
      <c r="G6" s="47"/>
      <c r="H6" s="47"/>
      <c r="I6" s="47"/>
    </row>
    <row r="7" spans="1:9">
      <c r="A7" s="47"/>
      <c r="B7" s="47"/>
      <c r="C7" s="47"/>
      <c r="D7" s="47"/>
      <c r="E7" s="47"/>
      <c r="F7" s="47"/>
      <c r="G7" s="47"/>
      <c r="H7" s="47"/>
      <c r="I7" s="47"/>
    </row>
    <row r="8" spans="1:9">
      <c r="A8" s="47"/>
      <c r="B8" s="47"/>
      <c r="C8" s="47"/>
      <c r="D8" s="47"/>
      <c r="E8" s="47"/>
      <c r="F8" s="47"/>
      <c r="G8" s="47"/>
      <c r="H8" s="47"/>
      <c r="I8" s="47"/>
    </row>
    <row r="9" spans="1:9">
      <c r="A9" s="47"/>
      <c r="B9" s="47"/>
      <c r="C9" s="47"/>
      <c r="D9" s="47"/>
      <c r="E9" s="47"/>
      <c r="F9" s="47"/>
      <c r="G9" s="47"/>
      <c r="H9" s="47"/>
      <c r="I9" s="47"/>
    </row>
    <row r="10" spans="1:9">
      <c r="A10" s="47"/>
      <c r="B10" s="47"/>
      <c r="C10" s="47"/>
      <c r="D10" s="47"/>
      <c r="E10" s="47"/>
      <c r="F10" s="47"/>
      <c r="G10" s="47"/>
      <c r="H10" s="47"/>
      <c r="I10" s="47"/>
    </row>
    <row r="11" spans="1:9">
      <c r="A11" s="47"/>
      <c r="B11" s="47"/>
      <c r="C11" s="47"/>
      <c r="D11" s="47"/>
      <c r="E11" s="47"/>
      <c r="F11" s="47"/>
      <c r="G11" s="47"/>
      <c r="H11" s="47"/>
      <c r="I11" s="47"/>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6"/>
  <sheetViews>
    <sheetView workbookViewId="0">
      <selection activeCell="D12" sqref="D12"/>
    </sheetView>
  </sheetViews>
  <sheetFormatPr defaultRowHeight="14.25"/>
  <cols>
    <col min="4" max="4" width="23.375" customWidth="1"/>
    <col min="6" max="6" width="14.375" customWidth="1"/>
    <col min="7" max="7" width="11.75" customWidth="1"/>
    <col min="8" max="8" width="18.75" customWidth="1"/>
    <col min="10" max="10" width="14.25" customWidth="1"/>
    <col min="11" max="11" width="13" customWidth="1"/>
  </cols>
  <sheetData>
    <row r="1" spans="1:12" ht="28.5">
      <c r="A1" s="136" t="s">
        <v>287</v>
      </c>
      <c r="B1" s="136" t="s">
        <v>104</v>
      </c>
      <c r="C1" s="136" t="s">
        <v>79</v>
      </c>
      <c r="D1" s="136" t="s">
        <v>4</v>
      </c>
      <c r="E1" s="136" t="s">
        <v>105</v>
      </c>
      <c r="F1" s="136" t="s">
        <v>106</v>
      </c>
      <c r="G1" s="136" t="s">
        <v>107</v>
      </c>
      <c r="H1" s="136" t="s">
        <v>108</v>
      </c>
      <c r="I1" s="137" t="s">
        <v>80</v>
      </c>
      <c r="J1" s="136" t="s">
        <v>109</v>
      </c>
      <c r="K1" s="137" t="s">
        <v>110</v>
      </c>
      <c r="L1" s="199" t="s">
        <v>432</v>
      </c>
    </row>
    <row r="2" spans="1:12" ht="42.75">
      <c r="A2" s="47"/>
      <c r="B2" s="47">
        <v>184654</v>
      </c>
      <c r="C2" s="47" t="s">
        <v>221</v>
      </c>
      <c r="D2" s="47" t="s">
        <v>220</v>
      </c>
      <c r="E2" s="47" t="s">
        <v>222</v>
      </c>
      <c r="F2" s="47" t="s">
        <v>223</v>
      </c>
      <c r="G2" s="47" t="s">
        <v>224</v>
      </c>
      <c r="H2" s="111" t="s">
        <v>225</v>
      </c>
      <c r="I2" s="47" t="s">
        <v>229</v>
      </c>
      <c r="J2" s="48">
        <v>41455</v>
      </c>
      <c r="K2" s="47" t="s">
        <v>230</v>
      </c>
      <c r="L2" s="47"/>
    </row>
    <row r="3" spans="1:12">
      <c r="A3" s="47"/>
      <c r="B3" s="47">
        <v>187746</v>
      </c>
      <c r="C3" s="47" t="s">
        <v>221</v>
      </c>
      <c r="D3" s="47" t="s">
        <v>76</v>
      </c>
      <c r="E3" s="47" t="s">
        <v>226</v>
      </c>
      <c r="F3" s="47" t="s">
        <v>226</v>
      </c>
      <c r="G3" s="47" t="s">
        <v>227</v>
      </c>
      <c r="H3" s="47" t="s">
        <v>228</v>
      </c>
      <c r="I3" s="47" t="s">
        <v>231</v>
      </c>
      <c r="J3" s="48">
        <v>41501</v>
      </c>
      <c r="K3" s="47" t="s">
        <v>232</v>
      </c>
      <c r="L3" s="47"/>
    </row>
    <row r="4" spans="1:12">
      <c r="A4" s="47"/>
      <c r="B4" s="90"/>
      <c r="C4" s="88"/>
      <c r="D4" s="88"/>
      <c r="E4" s="88"/>
      <c r="F4" s="88"/>
      <c r="G4" s="88"/>
      <c r="H4" s="88"/>
      <c r="I4" s="88"/>
      <c r="J4" s="89"/>
      <c r="K4" s="88"/>
      <c r="L4" s="47"/>
    </row>
    <row r="6" spans="1:12">
      <c r="A6" s="20" t="s">
        <v>428</v>
      </c>
    </row>
  </sheetData>
  <phoneticPr fontId="3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10" sqref="C10"/>
    </sheetView>
  </sheetViews>
  <sheetFormatPr defaultRowHeight="14.25"/>
  <cols>
    <col min="3" max="3" width="14.75" customWidth="1"/>
    <col min="4" max="4" width="23.375" customWidth="1"/>
    <col min="5" max="5" width="21.875" customWidth="1"/>
    <col min="6" max="6" width="29.5" customWidth="1"/>
    <col min="7" max="7" width="11.75" customWidth="1"/>
  </cols>
  <sheetData>
    <row r="1" spans="1:7">
      <c r="A1" s="286" t="s">
        <v>509</v>
      </c>
      <c r="B1" s="287" t="s">
        <v>510</v>
      </c>
      <c r="C1" s="287" t="s">
        <v>511</v>
      </c>
      <c r="D1" s="287" t="s">
        <v>512</v>
      </c>
      <c r="E1" s="287" t="s">
        <v>513</v>
      </c>
      <c r="F1" s="287" t="s">
        <v>514</v>
      </c>
      <c r="G1" s="287" t="s">
        <v>515</v>
      </c>
    </row>
    <row r="2" spans="1:7">
      <c r="A2" s="288">
        <v>1</v>
      </c>
      <c r="B2" s="289" t="s">
        <v>516</v>
      </c>
      <c r="C2" s="291" t="s">
        <v>528</v>
      </c>
      <c r="D2" s="289" t="s">
        <v>517</v>
      </c>
      <c r="E2" s="289" t="s">
        <v>518</v>
      </c>
      <c r="F2" s="289" t="s">
        <v>519</v>
      </c>
      <c r="G2" s="290" t="s">
        <v>520</v>
      </c>
    </row>
    <row r="3" spans="1:7">
      <c r="A3" s="288">
        <v>2</v>
      </c>
      <c r="B3" s="289" t="s">
        <v>521</v>
      </c>
      <c r="C3" s="291" t="s">
        <v>529</v>
      </c>
      <c r="D3" s="289" t="s">
        <v>522</v>
      </c>
      <c r="E3" s="289" t="s">
        <v>523</v>
      </c>
      <c r="F3" s="289" t="s">
        <v>524</v>
      </c>
      <c r="G3" s="290" t="s">
        <v>525</v>
      </c>
    </row>
    <row r="4" spans="1:7">
      <c r="A4" s="288">
        <v>3</v>
      </c>
      <c r="B4" s="289" t="s">
        <v>521</v>
      </c>
      <c r="C4" s="291" t="s">
        <v>530</v>
      </c>
      <c r="D4" s="289" t="s">
        <v>522</v>
      </c>
      <c r="E4" s="289" t="s">
        <v>526</v>
      </c>
      <c r="F4" s="289" t="s">
        <v>524</v>
      </c>
      <c r="G4" s="290" t="s">
        <v>527</v>
      </c>
    </row>
    <row r="6" spans="1:7">
      <c r="A6" s="20"/>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4"/>
  <sheetViews>
    <sheetView workbookViewId="0">
      <pane ySplit="1" topLeftCell="A2" activePane="bottomLeft" state="frozen"/>
      <selection pane="bottomLeft" activeCell="F18" sqref="F18"/>
    </sheetView>
  </sheetViews>
  <sheetFormatPr defaultRowHeight="14.25"/>
  <cols>
    <col min="2" max="2" width="20.75" customWidth="1"/>
    <col min="3" max="3" width="22.375" customWidth="1"/>
    <col min="4" max="4" width="11.5" style="1" customWidth="1"/>
    <col min="6" max="6" width="40" customWidth="1"/>
  </cols>
  <sheetData>
    <row r="1" spans="1:6">
      <c r="A1" s="138" t="s">
        <v>270</v>
      </c>
      <c r="B1" s="28" t="s">
        <v>4</v>
      </c>
      <c r="C1" s="28" t="s">
        <v>5</v>
      </c>
      <c r="D1" s="85" t="s">
        <v>11</v>
      </c>
      <c r="E1" s="28" t="s">
        <v>12</v>
      </c>
      <c r="F1" s="28" t="s">
        <v>6</v>
      </c>
    </row>
    <row r="2" spans="1:6">
      <c r="A2" s="47"/>
      <c r="B2" s="59" t="s">
        <v>187</v>
      </c>
      <c r="C2" s="60" t="s">
        <v>213</v>
      </c>
      <c r="D2" s="61">
        <v>185699</v>
      </c>
      <c r="E2" s="61" t="s">
        <v>215</v>
      </c>
      <c r="F2" s="59" t="s">
        <v>214</v>
      </c>
    </row>
    <row r="3" spans="1:6">
      <c r="A3" s="47"/>
      <c r="B3" s="59" t="s">
        <v>187</v>
      </c>
      <c r="C3" s="60" t="s">
        <v>211</v>
      </c>
      <c r="D3" s="61">
        <v>187275</v>
      </c>
      <c r="E3" s="61" t="s">
        <v>216</v>
      </c>
      <c r="F3" s="59" t="s">
        <v>212</v>
      </c>
    </row>
    <row r="4" spans="1:6" ht="24">
      <c r="A4" s="47"/>
      <c r="B4" s="109" t="s">
        <v>205</v>
      </c>
      <c r="C4" s="60" t="s">
        <v>217</v>
      </c>
      <c r="D4" s="61">
        <v>189058</v>
      </c>
      <c r="E4" s="61" t="s">
        <v>218</v>
      </c>
      <c r="F4" s="59" t="s">
        <v>219</v>
      </c>
    </row>
  </sheetData>
  <autoFilter ref="B1:F4">
    <sortState ref="B2:F36">
      <sortCondition ref="B2:B36"/>
    </sortState>
  </autoFilter>
  <sortState ref="B2:G41">
    <sortCondition ref="B2:B41"/>
  </sortState>
  <phoneticPr fontId="2"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6"/>
  </sheetPr>
  <dimension ref="A1:AB88"/>
  <sheetViews>
    <sheetView showGridLines="0" zoomScaleNormal="100" workbookViewId="0">
      <pane xSplit="4" ySplit="2" topLeftCell="E3" activePane="bottomRight" state="frozen"/>
      <selection pane="topRight" activeCell="E1" sqref="E1"/>
      <selection pane="bottomLeft" activeCell="A2" sqref="A2"/>
      <selection pane="bottomRight" activeCell="B6" sqref="B6:B7"/>
    </sheetView>
  </sheetViews>
  <sheetFormatPr defaultColWidth="9" defaultRowHeight="17.25" customHeight="1"/>
  <cols>
    <col min="1" max="1" width="10.5" style="3" customWidth="1"/>
    <col min="2" max="2" width="12.125" style="3" customWidth="1"/>
    <col min="3" max="3" width="16.25" style="3" customWidth="1"/>
    <col min="4" max="5" width="6.125" style="3" customWidth="1"/>
    <col min="6" max="6" width="10.625" style="3" customWidth="1"/>
    <col min="7" max="7" width="10.375" style="3" customWidth="1"/>
    <col min="8" max="8" width="9.875" style="3" customWidth="1"/>
    <col min="9" max="9" width="9.5" style="3" customWidth="1"/>
    <col min="10" max="10" width="7.875" style="3" customWidth="1"/>
    <col min="11" max="11" width="7.625" style="3" customWidth="1"/>
    <col min="12" max="12" width="9.25" style="3" customWidth="1"/>
    <col min="13" max="13" width="10.125" style="3" customWidth="1"/>
    <col min="14" max="15" width="7.375" style="3" customWidth="1"/>
    <col min="16" max="16" width="8.375" style="3" customWidth="1"/>
    <col min="17" max="17" width="9.375" style="3" customWidth="1"/>
    <col min="18" max="18" width="12" style="3" customWidth="1"/>
    <col min="19" max="20" width="10.5" style="3" customWidth="1"/>
    <col min="21" max="21" width="11.875" style="3" customWidth="1"/>
    <col min="22" max="22" width="7" style="3" customWidth="1"/>
    <col min="23" max="23" width="6" style="3" customWidth="1"/>
    <col min="24" max="26" width="6.625" style="3" customWidth="1"/>
    <col min="27" max="16384" width="9" style="3"/>
  </cols>
  <sheetData>
    <row r="1" spans="1:28" ht="17.25" customHeight="1">
      <c r="A1" s="3" t="s">
        <v>248</v>
      </c>
      <c r="B1" s="53">
        <v>42095</v>
      </c>
    </row>
    <row r="2" spans="1:28" ht="49.5" customHeight="1">
      <c r="A2" s="55" t="s">
        <v>19</v>
      </c>
      <c r="B2" s="55" t="s">
        <v>250</v>
      </c>
      <c r="C2" s="55" t="s">
        <v>1</v>
      </c>
      <c r="D2" s="56" t="s">
        <v>20</v>
      </c>
      <c r="E2" s="56" t="s">
        <v>336</v>
      </c>
      <c r="F2" s="56" t="s">
        <v>21</v>
      </c>
      <c r="G2" s="56" t="s">
        <v>22</v>
      </c>
      <c r="H2" s="56" t="s">
        <v>23</v>
      </c>
      <c r="I2" s="56" t="s">
        <v>24</v>
      </c>
      <c r="J2" s="56" t="s">
        <v>25</v>
      </c>
      <c r="K2" s="50" t="s">
        <v>26</v>
      </c>
      <c r="L2" s="50" t="s">
        <v>27</v>
      </c>
      <c r="M2" s="50" t="s">
        <v>28</v>
      </c>
      <c r="N2" s="50" t="s">
        <v>29</v>
      </c>
      <c r="O2" s="50" t="s">
        <v>337</v>
      </c>
      <c r="P2" s="35" t="s">
        <v>30</v>
      </c>
      <c r="Q2" s="50" t="s">
        <v>354</v>
      </c>
      <c r="R2" s="35" t="s">
        <v>355</v>
      </c>
      <c r="S2" s="50" t="s">
        <v>31</v>
      </c>
      <c r="T2" s="50" t="s">
        <v>32</v>
      </c>
      <c r="U2" s="35" t="s">
        <v>33</v>
      </c>
      <c r="V2" s="35" t="s">
        <v>34</v>
      </c>
      <c r="W2" s="35" t="s">
        <v>35</v>
      </c>
      <c r="X2" s="62" t="s">
        <v>36</v>
      </c>
      <c r="Y2" s="62" t="s">
        <v>338</v>
      </c>
      <c r="Z2" s="62" t="s">
        <v>339</v>
      </c>
      <c r="AA2" s="62" t="s">
        <v>249</v>
      </c>
      <c r="AB2" s="156" t="s">
        <v>340</v>
      </c>
    </row>
    <row r="3" spans="1:28" customFormat="1" ht="17.25" customHeight="1">
      <c r="A3" s="233" t="s">
        <v>37</v>
      </c>
      <c r="B3" s="30"/>
      <c r="C3" s="36" t="s">
        <v>148</v>
      </c>
      <c r="D3" s="38" t="s">
        <v>61</v>
      </c>
      <c r="E3" s="154">
        <f>O3*0.4+Z3*0.3+AB3*0.3</f>
        <v>79.938952745849292</v>
      </c>
      <c r="F3" s="37">
        <v>41165</v>
      </c>
      <c r="G3" s="37">
        <v>41547</v>
      </c>
      <c r="H3" s="37"/>
      <c r="I3" s="37"/>
      <c r="J3" s="37"/>
      <c r="K3" s="116">
        <v>1566</v>
      </c>
      <c r="L3" s="115">
        <v>1566</v>
      </c>
      <c r="M3" s="114">
        <v>1039</v>
      </c>
      <c r="N3" s="41">
        <f>L3/K3-M3/K3</f>
        <v>0.33652618135376755</v>
      </c>
      <c r="O3" s="153">
        <f>(1-N3)*100</f>
        <v>66.347381864623244</v>
      </c>
      <c r="P3" s="42">
        <v>1638</v>
      </c>
      <c r="Q3" s="42">
        <v>526</v>
      </c>
      <c r="R3" s="43" t="e">
        <f>1.8/(Q3/#REF!)</f>
        <v>#REF!</v>
      </c>
      <c r="S3" s="42"/>
      <c r="T3" s="42"/>
      <c r="U3" s="45"/>
      <c r="V3" s="42"/>
      <c r="W3" s="42">
        <v>274</v>
      </c>
      <c r="X3" s="51"/>
      <c r="Y3" s="51"/>
      <c r="Z3" s="155">
        <v>80</v>
      </c>
      <c r="AA3" s="47">
        <v>2</v>
      </c>
      <c r="AB3" s="47">
        <v>98</v>
      </c>
    </row>
    <row r="4" spans="1:28" customFormat="1" ht="17.25" customHeight="1">
      <c r="A4" s="234"/>
      <c r="B4" s="30"/>
      <c r="C4" s="36" t="s">
        <v>166</v>
      </c>
      <c r="D4" s="38" t="s">
        <v>167</v>
      </c>
      <c r="E4" s="38"/>
      <c r="F4" s="37">
        <v>41563</v>
      </c>
      <c r="G4" s="37">
        <v>41666</v>
      </c>
      <c r="H4" s="37"/>
      <c r="I4" s="37"/>
      <c r="J4" s="37"/>
      <c r="K4" s="116">
        <v>238</v>
      </c>
      <c r="L4" s="115">
        <v>38</v>
      </c>
      <c r="M4" s="114">
        <v>35</v>
      </c>
      <c r="N4" s="41">
        <f>L4/K4-M4/K4</f>
        <v>1.2605042016806706E-2</v>
      </c>
      <c r="O4" s="41"/>
      <c r="P4" s="42">
        <v>238</v>
      </c>
      <c r="Q4" s="42"/>
      <c r="R4" s="43"/>
      <c r="S4" s="42"/>
      <c r="T4" s="42"/>
      <c r="U4" s="45"/>
      <c r="V4" s="42"/>
      <c r="W4" s="42"/>
      <c r="X4" s="51"/>
      <c r="Y4" s="51"/>
      <c r="Z4" s="51"/>
      <c r="AA4" s="47"/>
      <c r="AB4" s="47"/>
    </row>
    <row r="5" spans="1:28" customFormat="1" ht="17.25" customHeight="1">
      <c r="A5" s="234"/>
      <c r="B5" s="30"/>
      <c r="C5" s="36" t="s">
        <v>149</v>
      </c>
      <c r="D5" s="36" t="s">
        <v>38</v>
      </c>
      <c r="E5" s="36"/>
      <c r="F5" s="37">
        <v>41379</v>
      </c>
      <c r="G5" s="37">
        <v>41609</v>
      </c>
      <c r="H5" s="37"/>
      <c r="I5" s="37"/>
      <c r="J5" s="37"/>
      <c r="K5" s="120">
        <v>192</v>
      </c>
      <c r="L5" s="120">
        <v>117</v>
      </c>
      <c r="M5" s="120">
        <v>145</v>
      </c>
      <c r="N5" s="41">
        <f t="shared" ref="N5" si="0">L5/K5-M5/K5</f>
        <v>-0.14583333333333337</v>
      </c>
      <c r="O5" s="41"/>
      <c r="P5" s="39">
        <v>207</v>
      </c>
      <c r="Q5" s="42">
        <v>24</v>
      </c>
      <c r="R5" s="43" t="e">
        <f>1.8/(Q5/#REF!)</f>
        <v>#REF!</v>
      </c>
      <c r="S5" s="42"/>
      <c r="T5" s="42"/>
      <c r="U5" s="43"/>
      <c r="V5" s="42"/>
      <c r="W5" s="42"/>
      <c r="X5" s="51"/>
      <c r="Y5" s="51"/>
      <c r="Z5" s="51"/>
      <c r="AA5" s="47"/>
      <c r="AB5" s="47"/>
    </row>
    <row r="6" spans="1:28" customFormat="1" ht="17.25" customHeight="1">
      <c r="A6" s="233" t="s">
        <v>98</v>
      </c>
      <c r="B6" s="233" t="s">
        <v>97</v>
      </c>
      <c r="C6" s="78" t="s">
        <v>140</v>
      </c>
      <c r="D6" s="36" t="s">
        <v>39</v>
      </c>
      <c r="E6" s="36"/>
      <c r="F6" s="37">
        <v>40889</v>
      </c>
      <c r="G6" s="46">
        <v>41243</v>
      </c>
      <c r="H6" s="37">
        <v>41269</v>
      </c>
      <c r="I6" s="37">
        <v>41364</v>
      </c>
      <c r="J6" s="46"/>
      <c r="K6" s="114">
        <v>321</v>
      </c>
      <c r="L6" s="115">
        <f>I6-F6</f>
        <v>475</v>
      </c>
      <c r="M6" s="114">
        <f>B$1-F6</f>
        <v>1206</v>
      </c>
      <c r="N6" s="41">
        <f>(M6-L6)/L6</f>
        <v>1.5389473684210526</v>
      </c>
      <c r="O6" s="41"/>
      <c r="P6" s="42">
        <v>282</v>
      </c>
      <c r="Q6" s="42">
        <v>121</v>
      </c>
      <c r="R6" s="43" t="e">
        <f>1.8/(Q6/#REF!)</f>
        <v>#REF!</v>
      </c>
      <c r="S6" s="42"/>
      <c r="T6" s="42">
        <v>3.19</v>
      </c>
      <c r="U6" s="44"/>
      <c r="V6" s="42"/>
      <c r="W6" s="42">
        <v>37</v>
      </c>
      <c r="X6" s="51"/>
      <c r="Y6" s="51"/>
      <c r="Z6" s="51"/>
      <c r="AA6" s="47"/>
      <c r="AB6" s="47"/>
    </row>
    <row r="7" spans="1:28" customFormat="1" ht="17.25" customHeight="1">
      <c r="A7" s="234"/>
      <c r="B7" s="234"/>
      <c r="C7" s="78" t="s">
        <v>150</v>
      </c>
      <c r="D7" s="36" t="s">
        <v>137</v>
      </c>
      <c r="E7" s="36"/>
      <c r="F7" s="37">
        <v>41438</v>
      </c>
      <c r="G7" s="37">
        <v>41544</v>
      </c>
      <c r="H7" s="37">
        <v>41565</v>
      </c>
      <c r="I7" s="37"/>
      <c r="J7" s="46"/>
      <c r="K7" s="114">
        <v>300</v>
      </c>
      <c r="L7" s="115">
        <f>G7-F7</f>
        <v>106</v>
      </c>
      <c r="M7" s="114">
        <f>H7-F7</f>
        <v>127</v>
      </c>
      <c r="N7" s="41">
        <f>(M7-L7)/L7</f>
        <v>0.19811320754716982</v>
      </c>
      <c r="O7" s="41"/>
      <c r="P7" s="42">
        <v>289</v>
      </c>
      <c r="Q7" s="42">
        <v>182</v>
      </c>
      <c r="R7" s="43" t="e">
        <f>1.8/(Q7/#REF!)</f>
        <v>#REF!</v>
      </c>
      <c r="S7" s="42"/>
      <c r="T7" s="42"/>
      <c r="U7" s="44"/>
      <c r="V7" s="42"/>
      <c r="W7" s="42"/>
      <c r="X7" s="51"/>
      <c r="Y7" s="51"/>
      <c r="Z7" s="51"/>
      <c r="AA7" s="47"/>
      <c r="AB7" s="47"/>
    </row>
    <row r="8" spans="1:28" customFormat="1" ht="17.25" customHeight="1">
      <c r="A8" s="234"/>
      <c r="B8" s="233" t="s">
        <v>122</v>
      </c>
      <c r="C8" s="80" t="s">
        <v>151</v>
      </c>
      <c r="D8" s="36" t="s">
        <v>39</v>
      </c>
      <c r="E8" s="36"/>
      <c r="F8" s="37">
        <v>41121</v>
      </c>
      <c r="G8" s="46">
        <v>41401</v>
      </c>
      <c r="H8" s="46">
        <v>41500</v>
      </c>
      <c r="I8" s="37">
        <v>41614</v>
      </c>
      <c r="J8" s="46"/>
      <c r="K8" s="114">
        <v>677</v>
      </c>
      <c r="L8" s="115">
        <v>677</v>
      </c>
      <c r="M8" s="114">
        <v>677</v>
      </c>
      <c r="N8" s="41">
        <f>(M8-L8)/L8</f>
        <v>0</v>
      </c>
      <c r="O8" s="41"/>
      <c r="P8" s="40">
        <v>488</v>
      </c>
      <c r="Q8" s="40">
        <v>679</v>
      </c>
      <c r="R8" s="43" t="e">
        <f>1.8/(Q8/#REF!)</f>
        <v>#REF!</v>
      </c>
      <c r="S8" s="42"/>
      <c r="T8" s="42"/>
      <c r="U8" s="44"/>
      <c r="V8" s="42"/>
      <c r="W8" s="42">
        <v>38</v>
      </c>
      <c r="X8" s="42"/>
      <c r="Y8" s="42"/>
      <c r="Z8" s="42"/>
      <c r="AA8" s="47"/>
      <c r="AB8" s="47"/>
    </row>
    <row r="9" spans="1:28" customFormat="1" ht="17.25" customHeight="1">
      <c r="A9" s="234"/>
      <c r="B9" s="234"/>
      <c r="C9" s="80" t="s">
        <v>152</v>
      </c>
      <c r="D9" s="36" t="s">
        <v>69</v>
      </c>
      <c r="E9" s="36"/>
      <c r="F9" s="37">
        <v>41544</v>
      </c>
      <c r="G9" s="46">
        <v>41614</v>
      </c>
      <c r="H9" s="46"/>
      <c r="I9" s="37"/>
      <c r="J9" s="46"/>
      <c r="K9" s="120">
        <v>213</v>
      </c>
      <c r="L9" s="120">
        <v>139</v>
      </c>
      <c r="M9" s="120">
        <v>118</v>
      </c>
      <c r="N9" s="41">
        <f t="shared" ref="N9" si="1">L9/K9-M9/K9</f>
        <v>9.8591549295774628E-2</v>
      </c>
      <c r="O9" s="41"/>
      <c r="P9" s="40">
        <v>213</v>
      </c>
      <c r="Q9" s="40">
        <v>24</v>
      </c>
      <c r="R9" s="43" t="e">
        <f>1.8/(Q9/#REF!)</f>
        <v>#REF!</v>
      </c>
      <c r="S9" s="42"/>
      <c r="T9" s="42"/>
      <c r="U9" s="44"/>
      <c r="V9" s="42"/>
      <c r="W9" s="42"/>
      <c r="X9" s="42"/>
      <c r="Y9" s="42"/>
      <c r="Z9" s="42"/>
      <c r="AA9" s="47"/>
      <c r="AB9" s="47"/>
    </row>
    <row r="10" spans="1:28" customFormat="1" ht="17.25" customHeight="1">
      <c r="A10" s="234"/>
      <c r="B10" s="234"/>
      <c r="C10" s="80" t="s">
        <v>138</v>
      </c>
      <c r="D10" s="38" t="s">
        <v>70</v>
      </c>
      <c r="E10" s="38"/>
      <c r="F10" s="37">
        <v>41226</v>
      </c>
      <c r="G10" s="46">
        <v>41384</v>
      </c>
      <c r="H10" s="46">
        <v>41422</v>
      </c>
      <c r="I10" s="46">
        <v>41606</v>
      </c>
      <c r="J10" s="46"/>
      <c r="K10" s="116">
        <v>390</v>
      </c>
      <c r="L10" s="119">
        <v>390</v>
      </c>
      <c r="M10" s="116">
        <v>390</v>
      </c>
      <c r="N10" s="41">
        <f>(M10-L10)/L10</f>
        <v>0</v>
      </c>
      <c r="O10" s="41"/>
      <c r="P10" s="40">
        <v>378</v>
      </c>
      <c r="Q10" s="40">
        <v>106</v>
      </c>
      <c r="R10" s="43" t="e">
        <f>1.8/(Q10/#REF!)</f>
        <v>#REF!</v>
      </c>
      <c r="S10" s="42"/>
      <c r="T10" s="42">
        <v>0.25</v>
      </c>
      <c r="U10" s="44"/>
      <c r="V10" s="42"/>
      <c r="W10" s="42">
        <v>10</v>
      </c>
      <c r="X10" s="42"/>
      <c r="Y10" s="42"/>
      <c r="Z10" s="42"/>
      <c r="AA10" s="47"/>
      <c r="AB10" s="47"/>
    </row>
    <row r="11" spans="1:28" customFormat="1" ht="17.25" customHeight="1">
      <c r="A11" s="234"/>
      <c r="B11" s="235"/>
      <c r="C11" s="80" t="s">
        <v>153</v>
      </c>
      <c r="D11" s="38" t="s">
        <v>68</v>
      </c>
      <c r="E11" s="38"/>
      <c r="F11" s="46">
        <v>41568</v>
      </c>
      <c r="G11" s="46">
        <v>41614</v>
      </c>
      <c r="H11" s="46"/>
      <c r="I11" s="37"/>
      <c r="J11" s="46"/>
      <c r="K11" s="120">
        <v>249</v>
      </c>
      <c r="L11" s="120">
        <v>191</v>
      </c>
      <c r="M11" s="120">
        <v>165</v>
      </c>
      <c r="N11" s="41">
        <f t="shared" ref="N11" si="2">L11/K11-M11/K11</f>
        <v>0.10441767068273089</v>
      </c>
      <c r="O11" s="41"/>
      <c r="P11" s="40">
        <v>249</v>
      </c>
      <c r="Q11" s="40">
        <v>166</v>
      </c>
      <c r="R11" s="43" t="e">
        <f>1.8/(Q11/#REF!)</f>
        <v>#REF!</v>
      </c>
      <c r="S11" s="42"/>
      <c r="T11" s="42"/>
      <c r="U11" s="44"/>
      <c r="V11" s="42"/>
      <c r="W11" s="42"/>
      <c r="X11" s="42"/>
      <c r="Y11" s="42"/>
      <c r="Z11" s="42"/>
      <c r="AA11" s="47"/>
      <c r="AB11" s="47"/>
    </row>
    <row r="12" spans="1:28" customFormat="1" ht="17.25" customHeight="1">
      <c r="A12" s="234"/>
      <c r="B12" s="233" t="s">
        <v>123</v>
      </c>
      <c r="C12" s="79" t="s">
        <v>17</v>
      </c>
      <c r="D12" s="36" t="s">
        <v>39</v>
      </c>
      <c r="E12" s="36"/>
      <c r="F12" s="46">
        <v>40849</v>
      </c>
      <c r="G12" s="37">
        <v>40908</v>
      </c>
      <c r="H12" s="46">
        <v>40983</v>
      </c>
      <c r="I12" s="37">
        <v>41820</v>
      </c>
      <c r="J12" s="46"/>
      <c r="K12" s="114">
        <v>140</v>
      </c>
      <c r="L12" s="115">
        <f t="shared" ref="L12" si="3">I12-F12</f>
        <v>971</v>
      </c>
      <c r="M12" s="114">
        <f>B$1-F12</f>
        <v>1246</v>
      </c>
      <c r="N12" s="41">
        <f t="shared" ref="N12" si="4">(M12-L12)/L12</f>
        <v>0.28321318228630277</v>
      </c>
      <c r="O12" s="41"/>
      <c r="P12" s="40">
        <v>139</v>
      </c>
      <c r="Q12" s="40">
        <v>31</v>
      </c>
      <c r="R12" s="43" t="e">
        <f>1.8/(Q12/#REF!)</f>
        <v>#REF!</v>
      </c>
      <c r="S12" s="42"/>
      <c r="T12" s="42">
        <v>126.01</v>
      </c>
      <c r="U12" s="44"/>
      <c r="V12" s="42"/>
      <c r="W12" s="42">
        <v>23</v>
      </c>
      <c r="X12" s="42"/>
      <c r="Y12" s="42"/>
      <c r="Z12" s="42"/>
      <c r="AA12" s="47"/>
      <c r="AB12" s="47"/>
    </row>
    <row r="13" spans="1:28" customFormat="1" ht="17.25" customHeight="1">
      <c r="A13" s="234"/>
      <c r="B13" s="235"/>
      <c r="C13" s="79" t="s">
        <v>136</v>
      </c>
      <c r="D13" s="38" t="s">
        <v>68</v>
      </c>
      <c r="E13" s="38"/>
      <c r="F13" s="46">
        <v>41460</v>
      </c>
      <c r="G13" s="37">
        <v>41639</v>
      </c>
      <c r="H13" s="46"/>
      <c r="I13" s="37"/>
      <c r="J13" s="46"/>
      <c r="K13" s="114">
        <v>93</v>
      </c>
      <c r="L13" s="115"/>
      <c r="M13" s="114"/>
      <c r="N13" s="41"/>
      <c r="O13" s="41"/>
      <c r="P13" s="40">
        <v>93</v>
      </c>
      <c r="Q13" s="40"/>
      <c r="R13" s="43"/>
      <c r="S13" s="42"/>
      <c r="T13" s="42"/>
      <c r="U13" s="44"/>
      <c r="V13" s="42"/>
      <c r="W13" s="42"/>
      <c r="X13" s="42"/>
      <c r="Y13" s="42"/>
      <c r="Z13" s="42"/>
      <c r="AA13" s="47"/>
      <c r="AB13" s="47"/>
    </row>
    <row r="14" spans="1:28" customFormat="1" ht="17.25" customHeight="1">
      <c r="A14" s="234"/>
      <c r="B14" s="233" t="s">
        <v>112</v>
      </c>
      <c r="C14" s="80" t="s">
        <v>154</v>
      </c>
      <c r="D14" s="38" t="s">
        <v>68</v>
      </c>
      <c r="E14" s="38"/>
      <c r="F14" s="46">
        <v>41463</v>
      </c>
      <c r="G14" s="46">
        <v>41584</v>
      </c>
      <c r="H14" s="46"/>
      <c r="I14" s="37"/>
      <c r="J14" s="46"/>
      <c r="K14" s="120">
        <v>159</v>
      </c>
      <c r="L14" s="120">
        <v>146</v>
      </c>
      <c r="M14" s="120">
        <v>107</v>
      </c>
      <c r="N14" s="41">
        <f t="shared" ref="N14" si="5">L14/K14-M14/K14</f>
        <v>0.24528301886792458</v>
      </c>
      <c r="O14" s="41"/>
      <c r="P14" s="40">
        <v>155</v>
      </c>
      <c r="Q14" s="40">
        <v>122</v>
      </c>
      <c r="R14" s="43" t="e">
        <f>1.8/(Q14/#REF!)</f>
        <v>#REF!</v>
      </c>
      <c r="S14" s="42"/>
      <c r="T14" s="42"/>
      <c r="U14" s="44"/>
      <c r="V14" s="42"/>
      <c r="W14" s="42"/>
      <c r="X14" s="42"/>
      <c r="Y14" s="42"/>
      <c r="Z14" s="42"/>
      <c r="AA14" s="47"/>
      <c r="AB14" s="47"/>
    </row>
    <row r="15" spans="1:28" customFormat="1" ht="17.25" customHeight="1">
      <c r="A15" s="234"/>
      <c r="B15" s="235"/>
      <c r="C15" s="80" t="s">
        <v>155</v>
      </c>
      <c r="D15" s="38" t="s">
        <v>168</v>
      </c>
      <c r="E15" s="38"/>
      <c r="F15" s="46">
        <v>41418</v>
      </c>
      <c r="G15" s="46">
        <v>41547</v>
      </c>
      <c r="H15" s="46">
        <v>41583</v>
      </c>
      <c r="I15" s="37"/>
      <c r="J15" s="46"/>
      <c r="K15" s="114">
        <v>369</v>
      </c>
      <c r="L15" s="115">
        <f>G15-F15</f>
        <v>129</v>
      </c>
      <c r="M15" s="114">
        <f>H15-F15</f>
        <v>165</v>
      </c>
      <c r="N15" s="41">
        <f>(M15-L15)/L15</f>
        <v>0.27906976744186046</v>
      </c>
      <c r="O15" s="41"/>
      <c r="P15" s="40">
        <v>315</v>
      </c>
      <c r="Q15" s="40">
        <v>31</v>
      </c>
      <c r="R15" s="43" t="e">
        <f>1.8/(Q15/#REF!)</f>
        <v>#REF!</v>
      </c>
      <c r="S15" s="42"/>
      <c r="T15" s="42"/>
      <c r="U15" s="44"/>
      <c r="V15" s="42"/>
      <c r="W15" s="42"/>
      <c r="X15" s="42"/>
      <c r="Y15" s="42"/>
      <c r="Z15" s="42"/>
      <c r="AA15" s="47"/>
      <c r="AB15" s="47"/>
    </row>
    <row r="16" spans="1:28" s="96" customFormat="1" ht="17.25" customHeight="1">
      <c r="A16" s="234"/>
      <c r="B16" s="97" t="s">
        <v>126</v>
      </c>
      <c r="C16" s="80"/>
      <c r="D16" s="36"/>
      <c r="E16" s="36"/>
      <c r="F16" s="37"/>
      <c r="G16" s="37"/>
      <c r="H16" s="37"/>
      <c r="I16" s="37"/>
      <c r="J16" s="37"/>
      <c r="K16" s="114"/>
      <c r="L16" s="115"/>
      <c r="M16" s="114"/>
      <c r="N16" s="41"/>
      <c r="O16" s="41"/>
      <c r="P16" s="40"/>
      <c r="Q16" s="49"/>
      <c r="R16" s="43" t="e">
        <f>1.8/(Q16/#REF!)</f>
        <v>#REF!</v>
      </c>
      <c r="S16" s="42"/>
      <c r="T16" s="42"/>
      <c r="U16" s="43"/>
      <c r="V16" s="42"/>
      <c r="W16" s="42"/>
      <c r="X16" s="42"/>
      <c r="Y16" s="42"/>
      <c r="Z16" s="42"/>
      <c r="AA16" s="122"/>
      <c r="AB16" s="122"/>
    </row>
    <row r="17" spans="1:28" customFormat="1" ht="17.25" customHeight="1">
      <c r="A17" s="234"/>
      <c r="B17" s="233" t="s">
        <v>111</v>
      </c>
      <c r="C17" s="78" t="s">
        <v>139</v>
      </c>
      <c r="D17" s="36" t="s">
        <v>42</v>
      </c>
      <c r="E17" s="36"/>
      <c r="F17" s="37">
        <v>41008</v>
      </c>
      <c r="G17" s="46">
        <v>41333</v>
      </c>
      <c r="H17" s="37">
        <v>41361</v>
      </c>
      <c r="I17" s="37">
        <v>41455</v>
      </c>
      <c r="J17" s="46"/>
      <c r="K17" s="114">
        <v>1785</v>
      </c>
      <c r="L17" s="115">
        <f>I17-F17</f>
        <v>447</v>
      </c>
      <c r="M17" s="114">
        <f>B$1-F17</f>
        <v>1087</v>
      </c>
      <c r="N17" s="41">
        <f>(M17-L17)/L17</f>
        <v>1.4317673378076063</v>
      </c>
      <c r="O17" s="41"/>
      <c r="P17" s="42">
        <v>1470</v>
      </c>
      <c r="Q17" s="42">
        <v>584</v>
      </c>
      <c r="R17" s="43" t="e">
        <f>1.8/(Q17/#REF!)</f>
        <v>#REF!</v>
      </c>
      <c r="S17" s="42"/>
      <c r="T17" s="42">
        <v>115</v>
      </c>
      <c r="U17" s="44"/>
      <c r="V17" s="42"/>
      <c r="W17" s="42">
        <v>122</v>
      </c>
      <c r="X17" s="51"/>
      <c r="Y17" s="51"/>
      <c r="Z17" s="51"/>
      <c r="AA17" s="47"/>
      <c r="AB17" s="47"/>
    </row>
    <row r="18" spans="1:28" customFormat="1" ht="17.25" customHeight="1">
      <c r="A18" s="234"/>
      <c r="B18" s="235"/>
      <c r="C18" s="78" t="s">
        <v>132</v>
      </c>
      <c r="D18" s="36" t="s">
        <v>38</v>
      </c>
      <c r="E18" s="36"/>
      <c r="F18" s="37">
        <v>41561</v>
      </c>
      <c r="G18" s="37">
        <v>41726</v>
      </c>
      <c r="H18" s="37"/>
      <c r="I18" s="37"/>
      <c r="J18" s="46"/>
      <c r="K18" s="120">
        <v>376</v>
      </c>
      <c r="L18" s="120">
        <v>68</v>
      </c>
      <c r="M18" s="120">
        <v>54</v>
      </c>
      <c r="N18" s="41">
        <f t="shared" ref="N18" si="6">L18/K18-M18/K18</f>
        <v>3.7234042553191488E-2</v>
      </c>
      <c r="O18" s="41"/>
      <c r="P18" s="42">
        <v>376</v>
      </c>
      <c r="Q18" s="42">
        <v>20</v>
      </c>
      <c r="R18" s="43" t="e">
        <f>1.8/(Q18/#REF!)</f>
        <v>#REF!</v>
      </c>
      <c r="S18" s="42"/>
      <c r="T18" s="42"/>
      <c r="U18" s="44"/>
      <c r="V18" s="42"/>
      <c r="W18" s="42"/>
      <c r="X18" s="51"/>
      <c r="Y18" s="51"/>
      <c r="Z18" s="51"/>
      <c r="AA18" s="47"/>
      <c r="AB18" s="47"/>
    </row>
    <row r="19" spans="1:28" customFormat="1" ht="17.25" customHeight="1">
      <c r="A19" s="234"/>
      <c r="B19" s="233" t="s">
        <v>40</v>
      </c>
      <c r="C19" s="80" t="s">
        <v>156</v>
      </c>
      <c r="D19" s="36" t="s">
        <v>135</v>
      </c>
      <c r="E19" s="36"/>
      <c r="F19" s="46">
        <v>41491</v>
      </c>
      <c r="G19" s="46">
        <v>41578</v>
      </c>
      <c r="H19" s="46">
        <v>41578</v>
      </c>
      <c r="I19" s="37"/>
      <c r="J19" s="37"/>
      <c r="K19" s="114">
        <v>321</v>
      </c>
      <c r="L19" s="115">
        <f>G19-F19</f>
        <v>87</v>
      </c>
      <c r="M19" s="114">
        <f>H19-F19</f>
        <v>87</v>
      </c>
      <c r="N19" s="41">
        <f>(M19-L19)/L19</f>
        <v>0</v>
      </c>
      <c r="O19" s="41"/>
      <c r="P19" s="42">
        <v>321</v>
      </c>
      <c r="Q19" s="42">
        <v>90</v>
      </c>
      <c r="R19" s="43" t="e">
        <f>1.8/(Q19/#REF!)</f>
        <v>#REF!</v>
      </c>
      <c r="S19" s="42"/>
      <c r="T19" s="42"/>
      <c r="U19" s="44"/>
      <c r="V19" s="42"/>
      <c r="W19" s="42"/>
      <c r="X19" s="51"/>
      <c r="Y19" s="51"/>
      <c r="Z19" s="51"/>
      <c r="AA19" s="47"/>
      <c r="AB19" s="47"/>
    </row>
    <row r="20" spans="1:28" customFormat="1" ht="17.25" customHeight="1">
      <c r="A20" s="234"/>
      <c r="B20" s="234"/>
      <c r="C20" s="80" t="s">
        <v>129</v>
      </c>
      <c r="D20" s="38" t="s">
        <v>68</v>
      </c>
      <c r="E20" s="38"/>
      <c r="F20" s="46">
        <v>41568</v>
      </c>
      <c r="G20" s="46">
        <v>41667</v>
      </c>
      <c r="H20" s="37"/>
      <c r="I20" s="37"/>
      <c r="J20" s="37"/>
      <c r="K20" s="120">
        <v>146</v>
      </c>
      <c r="L20" s="120">
        <v>32</v>
      </c>
      <c r="M20" s="120">
        <v>28</v>
      </c>
      <c r="N20" s="41">
        <f t="shared" ref="N20:N22" si="7">L20/K20-M20/K20</f>
        <v>2.7397260273972601E-2</v>
      </c>
      <c r="O20" s="41"/>
      <c r="P20" s="42">
        <v>146</v>
      </c>
      <c r="Q20" s="42">
        <v>10</v>
      </c>
      <c r="R20" s="43" t="e">
        <f>1.8/(Q20/#REF!)</f>
        <v>#REF!</v>
      </c>
      <c r="S20" s="42"/>
      <c r="T20" s="42"/>
      <c r="U20" s="44"/>
      <c r="V20" s="42"/>
      <c r="W20" s="42"/>
      <c r="X20" s="51"/>
      <c r="Y20" s="51"/>
      <c r="Z20" s="51"/>
      <c r="AA20" s="47"/>
      <c r="AB20" s="47"/>
    </row>
    <row r="21" spans="1:28" customFormat="1" ht="17.25" customHeight="1">
      <c r="A21" s="234"/>
      <c r="B21" s="235"/>
      <c r="C21" s="80" t="s">
        <v>130</v>
      </c>
      <c r="D21" s="38" t="s">
        <v>242</v>
      </c>
      <c r="E21" s="38"/>
      <c r="F21" s="46">
        <v>41579</v>
      </c>
      <c r="G21" s="46">
        <v>41666</v>
      </c>
      <c r="H21" s="37"/>
      <c r="I21" s="37"/>
      <c r="J21" s="37"/>
      <c r="K21" s="114"/>
      <c r="L21" s="115"/>
      <c r="M21" s="114"/>
      <c r="N21" s="41"/>
      <c r="O21" s="41"/>
      <c r="P21" s="42"/>
      <c r="Q21" s="42"/>
      <c r="R21" s="43"/>
      <c r="S21" s="42"/>
      <c r="T21" s="42"/>
      <c r="U21" s="44"/>
      <c r="V21" s="42"/>
      <c r="W21" s="42"/>
      <c r="X21" s="51"/>
      <c r="Y21" s="51"/>
      <c r="Z21" s="51"/>
      <c r="AA21" s="47"/>
      <c r="AB21" s="47"/>
    </row>
    <row r="22" spans="1:28" customFormat="1" ht="17.25" customHeight="1">
      <c r="A22" s="234"/>
      <c r="B22" s="236" t="s">
        <v>124</v>
      </c>
      <c r="C22" s="81" t="s">
        <v>157</v>
      </c>
      <c r="D22" s="42" t="s">
        <v>94</v>
      </c>
      <c r="E22" s="42"/>
      <c r="F22" s="37">
        <v>41200</v>
      </c>
      <c r="G22" s="37">
        <v>41455</v>
      </c>
      <c r="H22" s="37">
        <v>41453</v>
      </c>
      <c r="I22" s="37">
        <v>41639</v>
      </c>
      <c r="J22" s="63"/>
      <c r="K22" s="117">
        <v>601</v>
      </c>
      <c r="L22" s="116">
        <v>582</v>
      </c>
      <c r="M22" s="114">
        <v>582</v>
      </c>
      <c r="N22" s="41">
        <f t="shared" si="7"/>
        <v>0</v>
      </c>
      <c r="O22" s="41"/>
      <c r="P22" s="42">
        <v>650</v>
      </c>
      <c r="Q22" s="42">
        <v>761</v>
      </c>
      <c r="R22" s="43" t="e">
        <f>1.8/(Q22/#REF!)</f>
        <v>#REF!</v>
      </c>
      <c r="S22" s="42">
        <v>30</v>
      </c>
      <c r="T22" s="42">
        <v>57.4</v>
      </c>
      <c r="U22" s="43">
        <f>1.8/(S22/T22)</f>
        <v>3.444</v>
      </c>
      <c r="V22" s="42">
        <v>23</v>
      </c>
      <c r="W22" s="42">
        <v>110</v>
      </c>
      <c r="X22" s="99">
        <v>0.21</v>
      </c>
      <c r="Y22" s="99"/>
      <c r="Z22" s="99"/>
      <c r="AA22" s="47"/>
      <c r="AB22" s="47"/>
    </row>
    <row r="23" spans="1:28" customFormat="1" ht="17.25" customHeight="1">
      <c r="A23" s="234"/>
      <c r="B23" s="237"/>
      <c r="C23" s="80" t="s">
        <v>138</v>
      </c>
      <c r="D23" s="38" t="s">
        <v>42</v>
      </c>
      <c r="E23" s="38"/>
      <c r="F23" s="37">
        <v>41226</v>
      </c>
      <c r="G23" s="46">
        <v>41384</v>
      </c>
      <c r="H23" s="46">
        <v>41422</v>
      </c>
      <c r="I23" s="46">
        <v>41606</v>
      </c>
      <c r="J23" s="46"/>
      <c r="K23" s="114">
        <v>390</v>
      </c>
      <c r="L23" s="115">
        <v>390</v>
      </c>
      <c r="M23" s="114">
        <v>390</v>
      </c>
      <c r="N23" s="41">
        <f>(M23-L23)/L23</f>
        <v>0</v>
      </c>
      <c r="O23" s="41"/>
      <c r="P23" s="40">
        <v>378</v>
      </c>
      <c r="Q23" s="40">
        <v>84</v>
      </c>
      <c r="R23" s="43" t="e">
        <f>1.8/(Q23/#REF!)</f>
        <v>#REF!</v>
      </c>
      <c r="S23" s="42"/>
      <c r="T23" s="42">
        <v>0.25</v>
      </c>
      <c r="U23" s="44"/>
      <c r="V23" s="42"/>
      <c r="W23" s="42">
        <v>10</v>
      </c>
      <c r="X23" s="42"/>
      <c r="Y23" s="42"/>
      <c r="Z23" s="42"/>
      <c r="AA23" s="47"/>
      <c r="AB23" s="47"/>
    </row>
    <row r="24" spans="1:28" s="96" customFormat="1" ht="17.25" customHeight="1">
      <c r="A24" s="98"/>
      <c r="B24" s="42" t="s">
        <v>127</v>
      </c>
      <c r="C24" s="81" t="s">
        <v>131</v>
      </c>
      <c r="D24" s="38" t="s">
        <v>68</v>
      </c>
      <c r="E24" s="38"/>
      <c r="F24" s="100">
        <v>41563</v>
      </c>
      <c r="G24" s="100">
        <v>41628</v>
      </c>
      <c r="H24" s="63"/>
      <c r="I24" s="63"/>
      <c r="J24" s="63"/>
      <c r="K24" s="120">
        <v>79</v>
      </c>
      <c r="L24" s="120">
        <v>21</v>
      </c>
      <c r="M24" s="120">
        <v>27</v>
      </c>
      <c r="N24" s="41">
        <f t="shared" ref="N24" si="8">L24/K24-M24/K24</f>
        <v>-7.5949367088607611E-2</v>
      </c>
      <c r="O24" s="41"/>
      <c r="P24" s="42">
        <v>79</v>
      </c>
      <c r="Q24" s="42">
        <v>26</v>
      </c>
      <c r="R24" s="43" t="e">
        <f>1.8/(Q24/#REF!)</f>
        <v>#REF!</v>
      </c>
      <c r="S24" s="42"/>
      <c r="T24" s="42"/>
      <c r="U24" s="42"/>
      <c r="V24" s="42"/>
      <c r="W24" s="42"/>
      <c r="X24" s="42"/>
      <c r="Y24" s="42"/>
      <c r="Z24" s="42"/>
      <c r="AA24" s="122"/>
      <c r="AB24" s="122"/>
    </row>
    <row r="25" spans="1:28" s="96" customFormat="1" ht="17.25" customHeight="1">
      <c r="A25" s="98"/>
      <c r="B25" s="42" t="s">
        <v>133</v>
      </c>
      <c r="C25" s="81" t="s">
        <v>134</v>
      </c>
      <c r="D25" s="38" t="s">
        <v>68</v>
      </c>
      <c r="E25" s="38"/>
      <c r="F25" s="100">
        <v>41512</v>
      </c>
      <c r="G25" s="100">
        <v>41568</v>
      </c>
      <c r="H25" s="63"/>
      <c r="I25" s="63"/>
      <c r="J25" s="63"/>
      <c r="K25" s="117"/>
      <c r="L25" s="115">
        <f>G25-F25</f>
        <v>56</v>
      </c>
      <c r="M25" s="114">
        <f>B1-F25</f>
        <v>583</v>
      </c>
      <c r="N25" s="41">
        <f>(M25-L25)/L25</f>
        <v>9.4107142857142865</v>
      </c>
      <c r="O25" s="41"/>
      <c r="P25" s="42"/>
      <c r="Q25" s="42"/>
      <c r="R25" s="42"/>
      <c r="S25" s="42"/>
      <c r="T25" s="42"/>
      <c r="U25" s="42"/>
      <c r="V25" s="42"/>
      <c r="W25" s="42"/>
      <c r="X25" s="42"/>
      <c r="Y25" s="42"/>
      <c r="Z25" s="42"/>
      <c r="AA25" s="122"/>
      <c r="AB25" s="122"/>
    </row>
    <row r="26" spans="1:28" customFormat="1" ht="18" customHeight="1">
      <c r="A26" s="76" t="s">
        <v>41</v>
      </c>
      <c r="B26" s="30"/>
      <c r="C26" s="80" t="s">
        <v>158</v>
      </c>
      <c r="D26" s="38" t="s">
        <v>68</v>
      </c>
      <c r="E26" s="38"/>
      <c r="F26" s="37">
        <v>41547</v>
      </c>
      <c r="G26" s="37">
        <v>41606</v>
      </c>
      <c r="H26" s="37"/>
      <c r="I26" s="37"/>
      <c r="J26" s="37"/>
      <c r="K26" s="120">
        <v>268</v>
      </c>
      <c r="L26" s="120">
        <v>183</v>
      </c>
      <c r="M26" s="120">
        <v>105</v>
      </c>
      <c r="N26" s="41">
        <f t="shared" ref="N26" si="9">L26/K26-M26/K26</f>
        <v>0.29104477611940299</v>
      </c>
      <c r="O26" s="41"/>
      <c r="P26" s="40">
        <v>268</v>
      </c>
      <c r="Q26" s="49"/>
      <c r="R26" s="43"/>
      <c r="S26" s="42"/>
      <c r="T26" s="42"/>
      <c r="U26" s="43"/>
      <c r="V26" s="42"/>
      <c r="W26" s="42"/>
      <c r="X26" s="42"/>
      <c r="Y26" s="42"/>
      <c r="Z26" s="42"/>
      <c r="AA26" s="47"/>
      <c r="AB26" s="47"/>
    </row>
    <row r="27" spans="1:28" ht="17.25" customHeight="1">
      <c r="A27" s="233" t="s">
        <v>103</v>
      </c>
      <c r="B27" s="6"/>
      <c r="C27" s="82" t="s">
        <v>159</v>
      </c>
      <c r="D27" s="36" t="s">
        <v>135</v>
      </c>
      <c r="E27" s="36"/>
      <c r="F27" s="37">
        <v>41466</v>
      </c>
      <c r="G27" s="37">
        <v>41569</v>
      </c>
      <c r="H27" s="37">
        <v>41565</v>
      </c>
      <c r="I27" s="37"/>
      <c r="J27" s="46"/>
      <c r="K27" s="116">
        <v>135</v>
      </c>
      <c r="L27" s="119">
        <f>G27-F27</f>
        <v>103</v>
      </c>
      <c r="M27" s="116">
        <f>H27-F27</f>
        <v>99</v>
      </c>
      <c r="N27" s="41">
        <f>(M27-L27)/L27</f>
        <v>-3.8834951456310676E-2</v>
      </c>
      <c r="O27" s="41"/>
      <c r="P27" s="42">
        <v>135</v>
      </c>
      <c r="Q27" s="42">
        <v>46</v>
      </c>
      <c r="R27" s="43" t="e">
        <f>1.8/(Q27/#REF!)</f>
        <v>#REF!</v>
      </c>
      <c r="S27" s="30"/>
      <c r="T27" s="30"/>
      <c r="U27" s="44"/>
      <c r="V27" s="30"/>
      <c r="W27" s="30"/>
      <c r="X27" s="30"/>
      <c r="Y27" s="30"/>
      <c r="Z27" s="30"/>
      <c r="AA27" s="6"/>
      <c r="AB27" s="6"/>
    </row>
    <row r="28" spans="1:28" ht="17.25" customHeight="1">
      <c r="A28" s="234"/>
      <c r="B28" s="6"/>
      <c r="C28" s="82" t="s">
        <v>160</v>
      </c>
      <c r="D28" s="36" t="s">
        <v>121</v>
      </c>
      <c r="E28" s="36"/>
      <c r="F28" s="37">
        <v>41515</v>
      </c>
      <c r="G28" s="37">
        <v>41596</v>
      </c>
      <c r="H28" s="37"/>
      <c r="I28" s="37"/>
      <c r="J28" s="46"/>
      <c r="K28" s="120">
        <v>271</v>
      </c>
      <c r="L28" s="120">
        <v>229</v>
      </c>
      <c r="M28" s="120">
        <v>183</v>
      </c>
      <c r="N28" s="41">
        <f t="shared" ref="N28:N30" si="10">L28/K28-M28/K28</f>
        <v>0.1697416974169742</v>
      </c>
      <c r="O28" s="41"/>
      <c r="P28" s="42">
        <v>271</v>
      </c>
      <c r="Q28" s="42">
        <v>111</v>
      </c>
      <c r="R28" s="43" t="e">
        <f>1.8/(Q28/#REF!)</f>
        <v>#REF!</v>
      </c>
      <c r="S28" s="30"/>
      <c r="T28" s="30"/>
      <c r="U28" s="44"/>
      <c r="V28" s="30"/>
      <c r="W28" s="30"/>
      <c r="X28" s="30"/>
      <c r="Y28" s="30"/>
      <c r="Z28" s="30"/>
      <c r="AA28" s="6"/>
      <c r="AB28" s="6"/>
    </row>
    <row r="29" spans="1:28" ht="17.25" customHeight="1">
      <c r="A29" s="234"/>
      <c r="B29" s="6"/>
      <c r="C29" s="82" t="s">
        <v>142</v>
      </c>
      <c r="D29" s="36" t="s">
        <v>38</v>
      </c>
      <c r="E29" s="36"/>
      <c r="F29" s="37">
        <v>41513</v>
      </c>
      <c r="G29" s="37">
        <v>41578</v>
      </c>
      <c r="H29" s="37"/>
      <c r="I29" s="37"/>
      <c r="J29" s="46"/>
      <c r="K29" s="120">
        <v>155</v>
      </c>
      <c r="L29" s="120">
        <v>155</v>
      </c>
      <c r="M29" s="120">
        <v>126</v>
      </c>
      <c r="N29" s="41">
        <f t="shared" si="10"/>
        <v>0.18709677419354842</v>
      </c>
      <c r="O29" s="41"/>
      <c r="P29" s="42">
        <v>155</v>
      </c>
      <c r="Q29" s="42">
        <v>26</v>
      </c>
      <c r="R29" s="43" t="e">
        <f>1.8/(Q29/#REF!)</f>
        <v>#REF!</v>
      </c>
      <c r="S29" s="30"/>
      <c r="T29" s="30"/>
      <c r="U29" s="44"/>
      <c r="V29" s="30"/>
      <c r="W29" s="30"/>
      <c r="X29" s="30"/>
      <c r="Y29" s="30"/>
      <c r="Z29" s="30"/>
      <c r="AA29" s="6"/>
      <c r="AB29" s="6"/>
    </row>
    <row r="30" spans="1:28" ht="17.25" customHeight="1">
      <c r="A30" s="235"/>
      <c r="B30" s="6"/>
      <c r="C30" s="82" t="s">
        <v>161</v>
      </c>
      <c r="D30" s="36" t="s">
        <v>141</v>
      </c>
      <c r="E30" s="36"/>
      <c r="F30" s="37">
        <v>41547</v>
      </c>
      <c r="G30" s="37">
        <v>41598</v>
      </c>
      <c r="H30" s="37"/>
      <c r="I30" s="37"/>
      <c r="J30" s="46"/>
      <c r="K30" s="120">
        <v>191</v>
      </c>
      <c r="L30" s="120">
        <v>152</v>
      </c>
      <c r="M30" s="120">
        <v>116</v>
      </c>
      <c r="N30" s="41">
        <f t="shared" si="10"/>
        <v>0.18848167539267013</v>
      </c>
      <c r="O30" s="41"/>
      <c r="P30" s="42">
        <v>191</v>
      </c>
      <c r="Q30" s="42">
        <v>241</v>
      </c>
      <c r="R30" s="43" t="e">
        <f>1.8/(Q30/#REF!)</f>
        <v>#REF!</v>
      </c>
      <c r="S30" s="30"/>
      <c r="T30" s="30"/>
      <c r="U30" s="44"/>
      <c r="V30" s="30"/>
      <c r="W30" s="30"/>
      <c r="X30" s="30"/>
      <c r="Y30" s="30"/>
      <c r="Z30" s="30"/>
      <c r="AA30" s="6"/>
      <c r="AB30" s="6"/>
    </row>
    <row r="31" spans="1:28" customFormat="1" ht="17.25" customHeight="1">
      <c r="A31" s="233" t="s">
        <v>102</v>
      </c>
      <c r="B31" s="30"/>
      <c r="C31" s="36" t="s">
        <v>162</v>
      </c>
      <c r="D31" s="36" t="s">
        <v>62</v>
      </c>
      <c r="E31" s="36"/>
      <c r="F31" s="46">
        <v>41152</v>
      </c>
      <c r="G31" s="46">
        <v>41348</v>
      </c>
      <c r="H31" s="46">
        <v>41359</v>
      </c>
      <c r="I31" s="46">
        <v>41572</v>
      </c>
      <c r="J31" s="37"/>
      <c r="K31" s="39">
        <v>611</v>
      </c>
      <c r="L31" s="119">
        <f>I31-F31</f>
        <v>420</v>
      </c>
      <c r="M31" s="116">
        <f>B$1-F31</f>
        <v>943</v>
      </c>
      <c r="N31" s="41">
        <f t="shared" ref="N31" si="11">(M31-L31)/L31</f>
        <v>1.2452380952380953</v>
      </c>
      <c r="O31" s="41"/>
      <c r="P31" s="42">
        <v>536</v>
      </c>
      <c r="Q31" s="42">
        <v>213</v>
      </c>
      <c r="R31" s="43" t="e">
        <f>1.8/(Q31/#REF!)</f>
        <v>#REF!</v>
      </c>
      <c r="S31" s="42">
        <v>1</v>
      </c>
      <c r="T31" s="42">
        <v>10.199999999999999</v>
      </c>
      <c r="U31" s="45"/>
      <c r="V31" s="42">
        <v>2</v>
      </c>
      <c r="W31" s="42">
        <v>65</v>
      </c>
      <c r="X31" s="42"/>
      <c r="Y31" s="42"/>
      <c r="Z31" s="42"/>
      <c r="AA31" s="123"/>
      <c r="AB31" s="123"/>
    </row>
    <row r="32" spans="1:28" customFormat="1" ht="17.25" customHeight="1">
      <c r="A32" s="234"/>
      <c r="B32" s="30"/>
      <c r="C32" s="36" t="s">
        <v>147</v>
      </c>
      <c r="D32" s="36" t="s">
        <v>146</v>
      </c>
      <c r="E32" s="36"/>
      <c r="F32" s="46">
        <v>41157</v>
      </c>
      <c r="G32" s="46">
        <v>41537</v>
      </c>
      <c r="H32" s="37">
        <v>41575</v>
      </c>
      <c r="I32" s="46">
        <v>41670</v>
      </c>
      <c r="J32" s="37"/>
      <c r="K32" s="39">
        <v>1087</v>
      </c>
      <c r="L32" s="119">
        <f>G32-F32</f>
        <v>380</v>
      </c>
      <c r="M32" s="116">
        <f>H32-F32</f>
        <v>418</v>
      </c>
      <c r="N32" s="41">
        <f>(M32-L32)/L32</f>
        <v>0.1</v>
      </c>
      <c r="O32" s="41"/>
      <c r="P32" s="42">
        <v>1098</v>
      </c>
      <c r="Q32" s="42">
        <v>239</v>
      </c>
      <c r="R32" s="43" t="e">
        <f>1.8/(Q32/#REF!)</f>
        <v>#REF!</v>
      </c>
      <c r="S32" s="42"/>
      <c r="T32" s="42"/>
      <c r="U32" s="45"/>
      <c r="V32" s="42"/>
      <c r="W32" s="42">
        <v>66</v>
      </c>
      <c r="X32" s="42"/>
      <c r="Y32" s="42"/>
      <c r="Z32" s="42"/>
      <c r="AA32" s="123"/>
      <c r="AB32" s="123"/>
    </row>
    <row r="33" spans="1:28" customFormat="1" ht="17.25" customHeight="1">
      <c r="A33" s="234"/>
      <c r="B33" s="30"/>
      <c r="C33" s="36" t="s">
        <v>163</v>
      </c>
      <c r="D33" s="36" t="s">
        <v>38</v>
      </c>
      <c r="E33" s="36"/>
      <c r="F33" s="46">
        <v>40873</v>
      </c>
      <c r="G33" s="46">
        <v>42004</v>
      </c>
      <c r="H33" s="37"/>
      <c r="I33" s="37"/>
      <c r="J33" s="37"/>
      <c r="K33" s="39">
        <v>10582</v>
      </c>
      <c r="L33" s="119">
        <v>5767</v>
      </c>
      <c r="M33" s="116">
        <v>4434</v>
      </c>
      <c r="N33" s="41">
        <f t="shared" ref="N33:N34" si="12">L33/K33-M33/K33</f>
        <v>0.12596862596862596</v>
      </c>
      <c r="O33" s="41"/>
      <c r="P33" s="42">
        <v>3000</v>
      </c>
      <c r="Q33" s="42">
        <v>534</v>
      </c>
      <c r="R33" s="43" t="e">
        <f>1.8/(Q33/#REF!)</f>
        <v>#REF!</v>
      </c>
      <c r="S33" s="42"/>
      <c r="T33" s="42"/>
      <c r="U33" s="45"/>
      <c r="V33" s="42"/>
      <c r="W33" s="42"/>
      <c r="X33" s="42"/>
      <c r="Y33" s="42"/>
      <c r="Z33" s="42"/>
      <c r="AA33" s="123"/>
      <c r="AB33" s="123"/>
    </row>
    <row r="34" spans="1:28" customFormat="1" ht="17.25" customHeight="1">
      <c r="A34" s="234"/>
      <c r="B34" s="30"/>
      <c r="C34" s="36" t="s">
        <v>145</v>
      </c>
      <c r="D34" s="36" t="s">
        <v>63</v>
      </c>
      <c r="E34" s="36"/>
      <c r="F34" s="37">
        <v>41303</v>
      </c>
      <c r="G34" s="37">
        <v>41558</v>
      </c>
      <c r="H34" s="37"/>
      <c r="I34" s="37"/>
      <c r="J34" s="37"/>
      <c r="K34" s="120">
        <v>951</v>
      </c>
      <c r="L34" s="120">
        <v>951</v>
      </c>
      <c r="M34" s="120">
        <v>938</v>
      </c>
      <c r="N34" s="41">
        <f t="shared" si="12"/>
        <v>1.3669821240799185E-2</v>
      </c>
      <c r="O34" s="41"/>
      <c r="P34" s="40">
        <v>890</v>
      </c>
      <c r="Q34" s="42">
        <v>354</v>
      </c>
      <c r="R34" s="43" t="e">
        <f>1.8/(Q34/#REF!)</f>
        <v>#REF!</v>
      </c>
      <c r="S34" s="42"/>
      <c r="T34" s="42"/>
      <c r="U34" s="45"/>
      <c r="V34" s="42"/>
      <c r="W34" s="42"/>
      <c r="X34" s="42"/>
      <c r="Y34" s="42"/>
      <c r="Z34" s="42"/>
      <c r="AA34" s="123"/>
      <c r="AB34" s="123"/>
    </row>
    <row r="35" spans="1:28" customFormat="1" ht="17.25" customHeight="1">
      <c r="A35" s="234"/>
      <c r="B35" s="30"/>
      <c r="C35" s="36" t="s">
        <v>164</v>
      </c>
      <c r="D35" s="36" t="s">
        <v>135</v>
      </c>
      <c r="E35" s="36"/>
      <c r="F35" s="37">
        <v>41450</v>
      </c>
      <c r="G35" s="37">
        <v>41558</v>
      </c>
      <c r="H35" s="37">
        <v>41568</v>
      </c>
      <c r="I35" s="37"/>
      <c r="J35" s="37"/>
      <c r="K35" s="116">
        <v>1031</v>
      </c>
      <c r="L35" s="119">
        <f>G35-F35</f>
        <v>108</v>
      </c>
      <c r="M35" s="116">
        <f>H35-F35</f>
        <v>118</v>
      </c>
      <c r="N35" s="41">
        <f>(M35-L35)/L35</f>
        <v>9.2592592592592587E-2</v>
      </c>
      <c r="O35" s="41"/>
      <c r="P35" s="40">
        <v>718</v>
      </c>
      <c r="Q35" s="42">
        <v>363</v>
      </c>
      <c r="R35" s="43" t="e">
        <f>1.8/(Q35/#REF!)</f>
        <v>#REF!</v>
      </c>
      <c r="S35" s="42"/>
      <c r="T35" s="42"/>
      <c r="U35" s="45"/>
      <c r="V35" s="42"/>
      <c r="W35" s="42"/>
      <c r="X35" s="42"/>
      <c r="Y35" s="42"/>
      <c r="Z35" s="42"/>
      <c r="AA35" s="123"/>
      <c r="AB35" s="123"/>
    </row>
    <row r="36" spans="1:28" customFormat="1" ht="17.25" customHeight="1">
      <c r="A36" s="234"/>
      <c r="B36" s="30"/>
      <c r="C36" s="36" t="s">
        <v>165</v>
      </c>
      <c r="D36" s="36" t="s">
        <v>125</v>
      </c>
      <c r="E36" s="36"/>
      <c r="F36" s="46"/>
      <c r="G36" s="37"/>
      <c r="H36" s="37"/>
      <c r="I36" s="37"/>
      <c r="J36" s="37"/>
      <c r="K36" s="116"/>
      <c r="L36" s="119"/>
      <c r="M36" s="116"/>
      <c r="N36" s="41"/>
      <c r="O36" s="41"/>
      <c r="P36" s="40"/>
      <c r="Q36" s="42"/>
      <c r="R36" s="43" t="e">
        <f>1.8/(Q36/#REF!)</f>
        <v>#REF!</v>
      </c>
      <c r="S36" s="42"/>
      <c r="T36" s="42"/>
      <c r="U36" s="45"/>
      <c r="V36" s="42"/>
      <c r="W36" s="42"/>
      <c r="X36" s="42"/>
      <c r="Y36" s="42"/>
      <c r="Z36" s="42"/>
      <c r="AA36" s="123"/>
      <c r="AB36" s="123"/>
    </row>
    <row r="37" spans="1:28" customFormat="1" ht="17.25" customHeight="1">
      <c r="A37" s="234"/>
      <c r="B37" s="30"/>
      <c r="C37" s="36" t="s">
        <v>143</v>
      </c>
      <c r="D37" s="36" t="s">
        <v>144</v>
      </c>
      <c r="E37" s="36"/>
      <c r="F37" s="46">
        <v>41574</v>
      </c>
      <c r="G37" s="37">
        <v>41651</v>
      </c>
      <c r="H37" s="37"/>
      <c r="I37" s="37"/>
      <c r="J37" s="37"/>
      <c r="K37" s="120">
        <v>217</v>
      </c>
      <c r="L37" s="120">
        <v>48</v>
      </c>
      <c r="M37" s="120">
        <v>34</v>
      </c>
      <c r="N37" s="41">
        <f t="shared" ref="N37:N38" si="13">L37/K37-M37/K37</f>
        <v>6.451612903225809E-2</v>
      </c>
      <c r="O37" s="41"/>
      <c r="P37" s="40">
        <v>217</v>
      </c>
      <c r="Q37" s="42"/>
      <c r="R37" s="43"/>
      <c r="S37" s="42"/>
      <c r="T37" s="42"/>
      <c r="U37" s="45"/>
      <c r="V37" s="42"/>
      <c r="W37" s="42"/>
      <c r="X37" s="42"/>
      <c r="Y37" s="42"/>
      <c r="Z37" s="42"/>
      <c r="AA37" s="123"/>
      <c r="AB37" s="123"/>
    </row>
    <row r="38" spans="1:28" customFormat="1" ht="17.25" customHeight="1">
      <c r="A38" s="235"/>
      <c r="B38" s="30"/>
      <c r="C38" s="36" t="s">
        <v>243</v>
      </c>
      <c r="D38" s="36" t="s">
        <v>63</v>
      </c>
      <c r="E38" s="36"/>
      <c r="F38" s="46">
        <v>41524</v>
      </c>
      <c r="G38" s="46">
        <v>41586</v>
      </c>
      <c r="H38" s="37"/>
      <c r="I38" s="37"/>
      <c r="J38" s="37"/>
      <c r="K38" s="120">
        <v>88</v>
      </c>
      <c r="L38" s="120">
        <v>77</v>
      </c>
      <c r="M38" s="120">
        <v>75</v>
      </c>
      <c r="N38" s="41">
        <f t="shared" si="13"/>
        <v>2.2727272727272707E-2</v>
      </c>
      <c r="O38" s="41"/>
      <c r="P38" s="40">
        <v>88</v>
      </c>
      <c r="Q38" s="42">
        <v>17</v>
      </c>
      <c r="R38" s="43" t="e">
        <f>1.8/(Q38/#REF!)</f>
        <v>#REF!</v>
      </c>
      <c r="S38" s="42"/>
      <c r="T38" s="42"/>
      <c r="U38" s="45"/>
      <c r="V38" s="42"/>
      <c r="W38" s="42"/>
      <c r="X38" s="42"/>
      <c r="Y38" s="42"/>
      <c r="Z38" s="42"/>
      <c r="AA38" s="123"/>
      <c r="AB38" s="123"/>
    </row>
    <row r="39" spans="1:28" ht="17.25" customHeight="1">
      <c r="A39" s="7"/>
      <c r="B39" s="7"/>
    </row>
    <row r="40" spans="1:28" ht="17.25" customHeight="1">
      <c r="A40" s="7" t="s">
        <v>251</v>
      </c>
      <c r="B40" s="7"/>
    </row>
    <row r="41" spans="1:28" ht="17.25" customHeight="1">
      <c r="A41" s="7" t="s">
        <v>254</v>
      </c>
      <c r="B41" s="7"/>
    </row>
    <row r="42" spans="1:28" ht="17.25" customHeight="1">
      <c r="A42" s="7" t="s">
        <v>252</v>
      </c>
      <c r="B42" s="7"/>
    </row>
    <row r="43" spans="1:28" ht="17.25" customHeight="1">
      <c r="A43" s="7" t="s">
        <v>335</v>
      </c>
      <c r="B43" s="7"/>
    </row>
    <row r="44" spans="1:28" ht="17.25" customHeight="1">
      <c r="A44" s="7" t="s">
        <v>307</v>
      </c>
      <c r="B44" s="7"/>
    </row>
    <row r="45" spans="1:28" ht="17.25" customHeight="1">
      <c r="A45" s="7" t="s">
        <v>253</v>
      </c>
      <c r="B45" s="7"/>
    </row>
    <row r="46" spans="1:28" ht="17.25" customHeight="1">
      <c r="A46" s="7" t="s">
        <v>292</v>
      </c>
      <c r="B46" s="7"/>
    </row>
    <row r="47" spans="1:28" ht="17.25" customHeight="1">
      <c r="A47" s="7" t="s">
        <v>330</v>
      </c>
      <c r="B47" s="7"/>
    </row>
    <row r="48" spans="1:28" ht="17.25" customHeight="1">
      <c r="A48" s="7" t="s">
        <v>331</v>
      </c>
      <c r="B48" s="7"/>
    </row>
    <row r="49" spans="1:12" ht="17.25" customHeight="1">
      <c r="A49" s="7" t="s">
        <v>433</v>
      </c>
      <c r="B49" s="7"/>
    </row>
    <row r="50" spans="1:12" ht="17.25" customHeight="1">
      <c r="A50" s="7" t="s">
        <v>341</v>
      </c>
      <c r="B50" s="7"/>
    </row>
    <row r="51" spans="1:12" ht="17.25" customHeight="1">
      <c r="A51" s="7"/>
      <c r="B51" s="7" t="s">
        <v>343</v>
      </c>
    </row>
    <row r="52" spans="1:12" ht="17.25" customHeight="1">
      <c r="B52" s="7" t="s">
        <v>333</v>
      </c>
    </row>
    <row r="53" spans="1:12" ht="17.25" customHeight="1">
      <c r="A53" s="7" t="s">
        <v>342</v>
      </c>
      <c r="B53" s="7"/>
    </row>
    <row r="54" spans="1:12" ht="17.25" customHeight="1">
      <c r="A54" s="7"/>
      <c r="B54" s="7" t="s">
        <v>332</v>
      </c>
    </row>
    <row r="55" spans="1:12" ht="17.25" customHeight="1">
      <c r="A55" s="7"/>
      <c r="B55" s="228" t="s">
        <v>344</v>
      </c>
      <c r="C55" s="228"/>
      <c r="D55" s="228"/>
      <c r="E55" s="228"/>
      <c r="F55" s="228"/>
    </row>
    <row r="56" spans="1:12" ht="17.25" customHeight="1">
      <c r="A56" s="7"/>
      <c r="B56" s="157" t="s">
        <v>345</v>
      </c>
      <c r="C56" s="157"/>
      <c r="D56" s="157"/>
    </row>
    <row r="57" spans="1:12" ht="17.25" customHeight="1">
      <c r="A57" s="7" t="s">
        <v>255</v>
      </c>
      <c r="B57" s="7"/>
    </row>
    <row r="58" spans="1:12" ht="17.25" customHeight="1">
      <c r="A58" s="7" t="s">
        <v>256</v>
      </c>
      <c r="B58" s="7"/>
    </row>
    <row r="59" spans="1:12" ht="17.25" customHeight="1">
      <c r="A59" s="7" t="s">
        <v>43</v>
      </c>
      <c r="B59" s="7"/>
      <c r="C59" s="8"/>
      <c r="D59" s="8"/>
      <c r="E59" s="8"/>
      <c r="F59" s="8"/>
      <c r="G59" s="8"/>
      <c r="H59" s="8"/>
      <c r="I59" s="8"/>
      <c r="J59" s="8"/>
      <c r="K59" s="8"/>
      <c r="L59" s="8"/>
    </row>
    <row r="60" spans="1:12" ht="17.25" customHeight="1">
      <c r="A60" s="7"/>
      <c r="B60" s="8" t="s">
        <v>44</v>
      </c>
      <c r="C60" s="8"/>
      <c r="D60" s="8"/>
      <c r="E60" s="8"/>
      <c r="F60" s="8"/>
      <c r="G60" s="8"/>
      <c r="H60" s="8"/>
      <c r="I60" s="8"/>
      <c r="J60" s="8"/>
    </row>
    <row r="61" spans="1:12" ht="17.25" customHeight="1">
      <c r="B61" s="34" t="s">
        <v>45</v>
      </c>
      <c r="C61" s="15"/>
      <c r="D61" s="15"/>
      <c r="E61" s="15"/>
      <c r="F61" s="8"/>
      <c r="G61" s="8"/>
      <c r="H61" s="8"/>
      <c r="I61" s="8"/>
      <c r="J61" s="8"/>
    </row>
    <row r="62" spans="1:12" ht="17.25" customHeight="1">
      <c r="A62" s="8"/>
      <c r="B62" s="32" t="s">
        <v>46</v>
      </c>
      <c r="C62" s="8"/>
      <c r="D62" s="8"/>
      <c r="E62" s="8"/>
      <c r="F62" s="8"/>
      <c r="G62" s="8"/>
      <c r="H62" s="8"/>
      <c r="I62" s="8"/>
      <c r="J62" s="8"/>
    </row>
    <row r="63" spans="1:12" ht="17.25" customHeight="1">
      <c r="A63" s="8"/>
      <c r="B63" s="33" t="s">
        <v>334</v>
      </c>
      <c r="C63" s="8"/>
      <c r="D63" s="8"/>
      <c r="E63" s="8"/>
      <c r="F63" s="8"/>
      <c r="G63" s="8"/>
      <c r="H63" s="8"/>
      <c r="I63" s="8"/>
      <c r="J63" s="8"/>
    </row>
    <row r="64" spans="1:12" ht="17.25" customHeight="1">
      <c r="A64" s="8"/>
      <c r="B64" s="33" t="s">
        <v>47</v>
      </c>
      <c r="C64" s="8"/>
      <c r="D64" s="8"/>
      <c r="E64" s="8"/>
      <c r="F64" s="8"/>
      <c r="G64" s="8"/>
      <c r="H64" s="8"/>
      <c r="I64" s="8"/>
      <c r="J64" s="8"/>
    </row>
    <row r="65" spans="1:16" ht="17.25" customHeight="1">
      <c r="A65" s="8"/>
      <c r="B65" s="33" t="s">
        <v>48</v>
      </c>
      <c r="C65" s="8"/>
      <c r="D65" s="8"/>
      <c r="E65" s="8"/>
      <c r="F65" s="8"/>
      <c r="G65" s="8"/>
      <c r="H65" s="8"/>
      <c r="I65" s="8"/>
      <c r="J65" s="8"/>
    </row>
    <row r="66" spans="1:16" ht="17.25" customHeight="1">
      <c r="A66" s="8"/>
      <c r="B66" s="7" t="s">
        <v>49</v>
      </c>
      <c r="C66" s="8"/>
      <c r="D66" s="8"/>
      <c r="E66" s="8"/>
      <c r="F66" s="8"/>
      <c r="G66" s="8"/>
      <c r="H66" s="8"/>
      <c r="I66" s="8"/>
      <c r="J66" s="8"/>
    </row>
    <row r="67" spans="1:16" ht="17.25" customHeight="1">
      <c r="A67" s="8"/>
      <c r="B67" s="7" t="s">
        <v>50</v>
      </c>
      <c r="C67" s="7"/>
      <c r="D67" s="7"/>
      <c r="E67" s="7"/>
      <c r="F67" s="8"/>
      <c r="G67" s="8"/>
      <c r="H67" s="8"/>
      <c r="I67" s="8"/>
      <c r="J67" s="8"/>
    </row>
    <row r="68" spans="1:16" ht="17.25" customHeight="1">
      <c r="A68" s="8"/>
      <c r="B68" s="33" t="s">
        <v>51</v>
      </c>
      <c r="C68" s="8"/>
      <c r="D68" s="8"/>
      <c r="E68" s="8"/>
      <c r="F68" s="8"/>
      <c r="G68" s="8"/>
      <c r="H68" s="8"/>
      <c r="I68" s="8"/>
      <c r="J68" s="8"/>
    </row>
    <row r="69" spans="1:16" ht="17.25" customHeight="1">
      <c r="A69" s="8"/>
      <c r="B69" s="33" t="s">
        <v>52</v>
      </c>
      <c r="C69" s="8"/>
      <c r="D69" s="8"/>
      <c r="E69" s="8"/>
      <c r="F69" s="8"/>
      <c r="G69" s="8"/>
      <c r="H69" s="8"/>
      <c r="I69" s="8"/>
      <c r="J69" s="8"/>
    </row>
    <row r="70" spans="1:16" ht="32.25" customHeight="1">
      <c r="B70" s="231" t="s">
        <v>348</v>
      </c>
      <c r="C70" s="231"/>
      <c r="D70" s="231"/>
      <c r="E70" s="231"/>
      <c r="F70" s="231"/>
      <c r="G70" s="231"/>
      <c r="H70" s="8"/>
      <c r="I70" s="8"/>
      <c r="J70" s="8"/>
    </row>
    <row r="71" spans="1:16" ht="17.25" customHeight="1">
      <c r="B71" s="229" t="s">
        <v>53</v>
      </c>
      <c r="C71" s="229"/>
      <c r="D71" s="58"/>
      <c r="E71" s="152"/>
      <c r="F71" s="8"/>
      <c r="G71" s="8"/>
      <c r="H71" s="8"/>
      <c r="I71" s="8"/>
      <c r="J71" s="8"/>
    </row>
    <row r="72" spans="1:16" ht="17.25" customHeight="1">
      <c r="A72" s="8"/>
      <c r="B72" s="7" t="s">
        <v>50</v>
      </c>
      <c r="C72" s="7"/>
      <c r="D72" s="7"/>
      <c r="E72" s="7"/>
      <c r="F72" s="8"/>
      <c r="G72" s="8"/>
      <c r="H72" s="8"/>
      <c r="I72" s="8"/>
      <c r="J72" s="8"/>
    </row>
    <row r="73" spans="1:16" ht="17.25" customHeight="1">
      <c r="A73" s="8"/>
      <c r="B73" s="33" t="s">
        <v>54</v>
      </c>
      <c r="C73" s="8"/>
      <c r="D73" s="8"/>
      <c r="E73" s="8"/>
      <c r="F73" s="8"/>
      <c r="G73" s="8"/>
      <c r="H73" s="8"/>
      <c r="I73" s="8"/>
      <c r="J73" s="8"/>
    </row>
    <row r="74" spans="1:16" ht="17.25" customHeight="1">
      <c r="A74" s="8"/>
      <c r="B74" s="33" t="s">
        <v>55</v>
      </c>
      <c r="C74" s="8"/>
      <c r="D74" s="8"/>
      <c r="E74" s="8"/>
      <c r="F74" s="8"/>
      <c r="G74" s="8"/>
      <c r="H74" s="8"/>
      <c r="I74" s="8"/>
      <c r="J74" s="8"/>
    </row>
    <row r="75" spans="1:16" ht="21" customHeight="1">
      <c r="B75" s="231" t="s">
        <v>56</v>
      </c>
      <c r="C75" s="231"/>
      <c r="D75" s="231"/>
      <c r="E75" s="231"/>
      <c r="F75" s="231"/>
      <c r="G75" s="231"/>
      <c r="H75" s="57"/>
      <c r="I75" s="57"/>
      <c r="J75" s="57"/>
    </row>
    <row r="76" spans="1:16" ht="17.25" customHeight="1">
      <c r="A76" s="7" t="s">
        <v>57</v>
      </c>
      <c r="B76" s="8"/>
      <c r="C76" s="8"/>
      <c r="D76" s="8"/>
      <c r="E76" s="8"/>
      <c r="F76" s="8"/>
      <c r="G76" s="8"/>
      <c r="H76" s="8"/>
      <c r="I76" s="8"/>
      <c r="J76" s="8"/>
    </row>
    <row r="77" spans="1:16" ht="19.5" customHeight="1">
      <c r="B77" s="230" t="s">
        <v>349</v>
      </c>
      <c r="C77" s="230"/>
      <c r="D77" s="230"/>
      <c r="E77" s="230"/>
      <c r="F77" s="230"/>
      <c r="G77" s="230"/>
      <c r="H77" s="230"/>
      <c r="I77" s="57"/>
      <c r="J77" s="57"/>
    </row>
    <row r="78" spans="1:16" ht="17.25" customHeight="1">
      <c r="A78" s="8"/>
      <c r="B78" s="8" t="s">
        <v>350</v>
      </c>
      <c r="C78" s="8"/>
      <c r="D78" s="8"/>
      <c r="E78" s="8"/>
      <c r="F78" s="8"/>
      <c r="G78" s="8"/>
      <c r="H78" s="8"/>
      <c r="I78" s="8"/>
      <c r="J78" s="8"/>
    </row>
    <row r="79" spans="1:16" ht="17.25" customHeight="1">
      <c r="A79" s="8"/>
      <c r="B79" s="204" t="s">
        <v>456</v>
      </c>
      <c r="C79" s="8"/>
      <c r="D79" s="8"/>
      <c r="E79" s="8"/>
      <c r="F79" s="8"/>
      <c r="G79" s="8"/>
      <c r="H79" s="8"/>
      <c r="I79" s="8"/>
      <c r="J79" s="8"/>
    </row>
    <row r="80" spans="1:16" ht="36" customHeight="1">
      <c r="A80" s="8"/>
      <c r="B80" s="232" t="s">
        <v>436</v>
      </c>
      <c r="C80" s="232"/>
      <c r="D80" s="232"/>
      <c r="E80" s="232"/>
      <c r="F80" s="232"/>
      <c r="G80" s="232"/>
      <c r="H80" s="232"/>
      <c r="I80" s="232"/>
      <c r="J80" s="232"/>
      <c r="K80" s="232"/>
      <c r="L80" s="232"/>
      <c r="M80" s="232"/>
      <c r="N80" s="232"/>
      <c r="O80" s="232"/>
      <c r="P80" s="232"/>
    </row>
    <row r="81" spans="1:16" ht="19.5" customHeight="1">
      <c r="A81" s="8"/>
      <c r="B81" s="232" t="s">
        <v>437</v>
      </c>
      <c r="C81" s="232"/>
      <c r="D81" s="232"/>
      <c r="E81" s="232"/>
      <c r="F81" s="232"/>
      <c r="G81" s="232"/>
      <c r="H81" s="232"/>
      <c r="I81" s="232"/>
      <c r="J81" s="232"/>
      <c r="K81" s="232"/>
      <c r="L81" s="232"/>
      <c r="M81" s="232"/>
      <c r="N81" s="232"/>
      <c r="O81" s="232"/>
      <c r="P81" s="232"/>
    </row>
    <row r="82" spans="1:16" ht="19.5" customHeight="1">
      <c r="B82" s="230" t="s">
        <v>96</v>
      </c>
      <c r="C82" s="230"/>
      <c r="D82" s="230"/>
      <c r="E82" s="230"/>
      <c r="F82" s="230"/>
      <c r="G82" s="230"/>
      <c r="H82" s="230"/>
      <c r="I82" s="230"/>
      <c r="J82" s="57"/>
    </row>
    <row r="83" spans="1:16" ht="17.25" customHeight="1">
      <c r="A83" s="8"/>
      <c r="B83" s="8" t="s">
        <v>58</v>
      </c>
      <c r="C83" s="8"/>
      <c r="D83" s="8"/>
      <c r="E83" s="8"/>
      <c r="F83" s="8"/>
      <c r="G83" s="8"/>
      <c r="H83" s="8"/>
      <c r="I83" s="8"/>
      <c r="J83" s="8"/>
    </row>
    <row r="84" spans="1:16" ht="17.25" customHeight="1">
      <c r="A84" s="8"/>
      <c r="B84" s="33" t="s">
        <v>59</v>
      </c>
      <c r="C84" s="8"/>
      <c r="D84" s="8"/>
      <c r="E84" s="8"/>
      <c r="F84" s="8"/>
      <c r="G84" s="8"/>
      <c r="H84" s="8"/>
      <c r="I84" s="8"/>
      <c r="J84" s="8"/>
    </row>
    <row r="85" spans="1:16" ht="17.25" customHeight="1">
      <c r="A85" s="8"/>
      <c r="B85" s="33" t="s">
        <v>308</v>
      </c>
      <c r="C85" s="8"/>
      <c r="D85" s="8"/>
      <c r="E85" s="8"/>
      <c r="F85" s="8"/>
      <c r="G85" s="8"/>
      <c r="H85" s="8"/>
      <c r="I85" s="8"/>
      <c r="J85" s="8"/>
    </row>
    <row r="86" spans="1:16" ht="17.25" customHeight="1">
      <c r="A86" s="8"/>
      <c r="B86" s="33" t="s">
        <v>60</v>
      </c>
      <c r="C86" s="8"/>
      <c r="D86" s="8"/>
      <c r="E86" s="8"/>
      <c r="F86" s="8"/>
      <c r="G86" s="8"/>
      <c r="H86" s="8"/>
      <c r="I86" s="8"/>
      <c r="J86" s="8"/>
    </row>
    <row r="87" spans="1:16" ht="17.25" customHeight="1">
      <c r="A87" s="8"/>
      <c r="B87" s="33" t="s">
        <v>346</v>
      </c>
      <c r="C87" s="8"/>
      <c r="D87" s="8"/>
      <c r="E87" s="8"/>
      <c r="F87" s="8"/>
      <c r="G87" s="8"/>
      <c r="H87" s="8"/>
      <c r="I87" s="8"/>
      <c r="J87" s="8"/>
    </row>
    <row r="88" spans="1:16" ht="17.25" customHeight="1">
      <c r="A88" s="8"/>
      <c r="B88" s="33" t="s">
        <v>347</v>
      </c>
      <c r="C88" s="8"/>
      <c r="D88" s="8"/>
      <c r="E88" s="8"/>
      <c r="F88" s="8"/>
      <c r="G88" s="8"/>
      <c r="H88" s="8"/>
      <c r="I88" s="8"/>
      <c r="J88" s="8"/>
    </row>
  </sheetData>
  <autoFilter ref="A2:X38"/>
  <mergeCells count="19">
    <mergeCell ref="A31:A38"/>
    <mergeCell ref="A27:A30"/>
    <mergeCell ref="B17:B18"/>
    <mergeCell ref="A3:A5"/>
    <mergeCell ref="B6:B7"/>
    <mergeCell ref="B22:B23"/>
    <mergeCell ref="B14:B15"/>
    <mergeCell ref="B8:B11"/>
    <mergeCell ref="A6:A23"/>
    <mergeCell ref="B19:B21"/>
    <mergeCell ref="B12:B13"/>
    <mergeCell ref="B55:F55"/>
    <mergeCell ref="B71:C71"/>
    <mergeCell ref="B82:I82"/>
    <mergeCell ref="B77:H77"/>
    <mergeCell ref="B70:G70"/>
    <mergeCell ref="B75:G75"/>
    <mergeCell ref="B80:P80"/>
    <mergeCell ref="B81:P81"/>
  </mergeCells>
  <phoneticPr fontId="16" type="noConversion"/>
  <pageMargins left="0.75" right="0.75" top="1" bottom="1" header="0.5" footer="0.5"/>
  <pageSetup paperSize="9" orientation="portrait"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59"/>
  <sheetViews>
    <sheetView showGridLines="0" tabSelected="1" topLeftCell="A31" workbookViewId="0">
      <selection activeCell="J40" sqref="J40"/>
    </sheetView>
  </sheetViews>
  <sheetFormatPr defaultRowHeight="15.75"/>
  <cols>
    <col min="1" max="1" width="10.75" style="3" customWidth="1"/>
    <col min="2" max="2" width="14.25" style="3" customWidth="1"/>
    <col min="3" max="3" width="8.625" style="3" customWidth="1"/>
    <col min="4" max="6" width="7.25" style="3" customWidth="1"/>
    <col min="7" max="11" width="10.875" style="3" customWidth="1"/>
    <col min="12" max="12" width="10.5" style="3" customWidth="1"/>
    <col min="13" max="14" width="7.75" style="3" customWidth="1"/>
    <col min="15" max="15" width="8.375" style="3" customWidth="1"/>
    <col min="16" max="16" width="10.25" style="3" customWidth="1"/>
    <col min="17" max="19" width="7.125" style="3" customWidth="1"/>
    <col min="20" max="20" width="8.25" style="3" customWidth="1"/>
    <col min="21" max="21" width="7.125" style="3" customWidth="1"/>
    <col min="22" max="23" width="9" style="3"/>
    <col min="24" max="24" width="10.875" style="3" customWidth="1"/>
    <col min="25" max="25" width="11.375" style="3" customWidth="1"/>
    <col min="26" max="16384" width="9" style="3"/>
  </cols>
  <sheetData>
    <row r="1" spans="1:25" ht="18.75" customHeight="1">
      <c r="A1" s="257" t="s">
        <v>0</v>
      </c>
      <c r="B1" s="257" t="s">
        <v>18</v>
      </c>
      <c r="C1" s="254" t="s">
        <v>298</v>
      </c>
      <c r="D1" s="255"/>
      <c r="E1" s="255"/>
      <c r="F1" s="256"/>
      <c r="G1" s="254" t="s">
        <v>295</v>
      </c>
      <c r="H1" s="255"/>
      <c r="I1" s="255"/>
      <c r="J1" s="255"/>
      <c r="K1" s="255"/>
      <c r="L1" s="255"/>
      <c r="M1" s="255"/>
      <c r="N1" s="256"/>
      <c r="O1" s="254" t="s">
        <v>300</v>
      </c>
      <c r="P1" s="255"/>
      <c r="Q1" s="255"/>
      <c r="R1" s="256"/>
      <c r="S1" s="260" t="s">
        <v>458</v>
      </c>
      <c r="T1" s="261"/>
      <c r="U1" s="261"/>
      <c r="V1" s="262"/>
      <c r="W1" s="25"/>
      <c r="X1" s="5"/>
      <c r="Y1" s="5"/>
    </row>
    <row r="2" spans="1:25" ht="31.5" customHeight="1">
      <c r="A2" s="258"/>
      <c r="B2" s="258"/>
      <c r="C2" s="148" t="s">
        <v>297</v>
      </c>
      <c r="D2" s="149" t="s">
        <v>293</v>
      </c>
      <c r="E2" s="150" t="s">
        <v>294</v>
      </c>
      <c r="F2" s="150" t="s">
        <v>407</v>
      </c>
      <c r="G2" s="200" t="s">
        <v>438</v>
      </c>
      <c r="H2" s="200" t="s">
        <v>439</v>
      </c>
      <c r="I2" s="200" t="s">
        <v>440</v>
      </c>
      <c r="J2" s="285" t="s">
        <v>507</v>
      </c>
      <c r="K2" s="200" t="s">
        <v>453</v>
      </c>
      <c r="L2" s="200" t="s">
        <v>452</v>
      </c>
      <c r="M2" s="150" t="s">
        <v>296</v>
      </c>
      <c r="N2" s="150" t="s">
        <v>406</v>
      </c>
      <c r="O2" s="150" t="s">
        <v>297</v>
      </c>
      <c r="P2" s="150" t="s">
        <v>299</v>
      </c>
      <c r="Q2" s="150" t="s">
        <v>296</v>
      </c>
      <c r="R2" s="150" t="s">
        <v>406</v>
      </c>
      <c r="S2" s="213" t="s">
        <v>459</v>
      </c>
      <c r="T2" s="213" t="s">
        <v>460</v>
      </c>
      <c r="U2" s="214" t="s">
        <v>461</v>
      </c>
      <c r="V2" s="214" t="s">
        <v>462</v>
      </c>
      <c r="W2" s="25"/>
      <c r="X2" s="5"/>
      <c r="Y2" s="5"/>
    </row>
    <row r="3" spans="1:25" ht="20.25" customHeight="1">
      <c r="A3" s="249" t="s">
        <v>302</v>
      </c>
      <c r="B3" s="250"/>
      <c r="C3" s="144"/>
      <c r="D3" s="145"/>
      <c r="E3" s="146"/>
      <c r="F3" s="147"/>
      <c r="G3" s="147"/>
      <c r="H3" s="147"/>
      <c r="I3" s="147"/>
      <c r="J3" s="147"/>
      <c r="K3" s="147"/>
      <c r="L3" s="147"/>
      <c r="M3" s="146"/>
      <c r="N3" s="146"/>
      <c r="O3" s="146"/>
      <c r="P3" s="146"/>
      <c r="Q3" s="146"/>
      <c r="R3" s="146"/>
      <c r="S3" s="209"/>
      <c r="T3" s="210"/>
      <c r="U3" s="211"/>
      <c r="V3" s="212"/>
      <c r="W3" s="25"/>
      <c r="X3" s="5"/>
      <c r="Y3" s="5"/>
    </row>
    <row r="4" spans="1:25">
      <c r="A4" s="24" t="s">
        <v>9</v>
      </c>
      <c r="B4" s="24"/>
      <c r="C4" s="139"/>
      <c r="D4" s="139"/>
      <c r="E4" s="86">
        <v>0.98734177215189878</v>
      </c>
      <c r="F4" s="86"/>
      <c r="G4" s="86"/>
      <c r="H4" s="86"/>
      <c r="I4" s="86"/>
      <c r="J4" s="86"/>
      <c r="K4" s="86"/>
      <c r="L4" s="86"/>
      <c r="M4" s="118">
        <v>0.917475728155</v>
      </c>
      <c r="N4" s="187"/>
      <c r="O4" s="87"/>
      <c r="P4" s="87"/>
      <c r="Q4" s="112">
        <v>0.877</v>
      </c>
      <c r="R4" s="188"/>
      <c r="S4" s="205"/>
      <c r="T4" s="206"/>
      <c r="U4" s="207">
        <v>1</v>
      </c>
      <c r="V4" s="208">
        <v>100</v>
      </c>
      <c r="W4" s="26"/>
      <c r="X4" s="27"/>
      <c r="Y4" s="27"/>
    </row>
    <row r="5" spans="1:25">
      <c r="A5" s="257" t="s">
        <v>93</v>
      </c>
      <c r="B5" s="24" t="s">
        <v>67</v>
      </c>
      <c r="C5" s="139"/>
      <c r="D5" s="139"/>
      <c r="E5" s="86">
        <v>1</v>
      </c>
      <c r="F5" s="86"/>
      <c r="G5" s="86"/>
      <c r="H5" s="86"/>
      <c r="I5" s="86"/>
      <c r="J5" s="86"/>
      <c r="K5" s="86"/>
      <c r="L5" s="86"/>
      <c r="M5" s="118">
        <v>0.78490000000000004</v>
      </c>
      <c r="N5" s="187"/>
      <c r="O5" s="87"/>
      <c r="P5" s="87"/>
      <c r="Q5" s="112">
        <v>0.85799999999999998</v>
      </c>
      <c r="R5" s="188"/>
      <c r="S5" s="205"/>
      <c r="T5" s="206"/>
      <c r="U5" s="207">
        <v>1</v>
      </c>
      <c r="V5" s="208">
        <v>100</v>
      </c>
      <c r="W5" s="26"/>
      <c r="X5" s="27"/>
      <c r="Y5" s="27"/>
    </row>
    <row r="6" spans="1:25">
      <c r="A6" s="259"/>
      <c r="B6" s="24" t="s">
        <v>120</v>
      </c>
      <c r="C6" s="139"/>
      <c r="D6" s="139"/>
      <c r="E6" s="86">
        <v>1</v>
      </c>
      <c r="F6" s="86"/>
      <c r="G6" s="86"/>
      <c r="H6" s="86"/>
      <c r="I6" s="86"/>
      <c r="J6" s="86"/>
      <c r="K6" s="86"/>
      <c r="L6" s="86"/>
      <c r="M6" s="118">
        <v>0.95454545454499995</v>
      </c>
      <c r="N6" s="187"/>
      <c r="O6" s="87"/>
      <c r="P6" s="87"/>
      <c r="Q6" s="112">
        <v>1</v>
      </c>
      <c r="R6" s="188"/>
      <c r="S6" s="205"/>
      <c r="T6" s="206"/>
      <c r="U6" s="207">
        <v>1</v>
      </c>
      <c r="V6" s="208">
        <v>100</v>
      </c>
      <c r="W6" s="26"/>
      <c r="X6" s="27"/>
      <c r="Y6" s="27"/>
    </row>
    <row r="7" spans="1:25">
      <c r="A7" s="259"/>
      <c r="B7" s="24" t="s">
        <v>113</v>
      </c>
      <c r="C7" s="139"/>
      <c r="D7" s="139"/>
      <c r="E7" s="86">
        <v>1</v>
      </c>
      <c r="F7" s="86"/>
      <c r="G7" s="86"/>
      <c r="H7" s="86"/>
      <c r="I7" s="86"/>
      <c r="J7" s="86"/>
      <c r="K7" s="86"/>
      <c r="L7" s="86"/>
      <c r="M7" s="118">
        <v>0.704697986577</v>
      </c>
      <c r="N7" s="187"/>
      <c r="O7" s="87"/>
      <c r="P7" s="87"/>
      <c r="Q7" s="112">
        <v>0.88500000000000001</v>
      </c>
      <c r="R7" s="188"/>
      <c r="S7" s="205"/>
      <c r="T7" s="206"/>
      <c r="U7" s="207">
        <v>1</v>
      </c>
      <c r="V7" s="208">
        <v>100</v>
      </c>
      <c r="W7" s="26"/>
      <c r="X7" s="27"/>
      <c r="Y7" s="27"/>
    </row>
    <row r="8" spans="1:25">
      <c r="A8" s="259"/>
      <c r="B8" s="24"/>
      <c r="C8" s="139"/>
      <c r="D8" s="139"/>
      <c r="E8" s="86"/>
      <c r="F8" s="86"/>
      <c r="G8" s="86"/>
      <c r="H8" s="86"/>
      <c r="I8" s="86"/>
      <c r="J8" s="86"/>
      <c r="K8" s="86"/>
      <c r="L8" s="86"/>
      <c r="M8" s="118"/>
      <c r="N8" s="187"/>
      <c r="O8" s="87"/>
      <c r="P8" s="87"/>
      <c r="Q8" s="112"/>
      <c r="R8" s="188"/>
      <c r="S8" s="205"/>
      <c r="T8" s="206"/>
      <c r="U8" s="207">
        <v>1</v>
      </c>
      <c r="V8" s="208">
        <v>100</v>
      </c>
      <c r="W8" s="26"/>
      <c r="X8" s="27"/>
      <c r="Y8" s="27"/>
    </row>
    <row r="9" spans="1:25">
      <c r="A9" s="259"/>
      <c r="B9" s="24" t="s">
        <v>457</v>
      </c>
      <c r="C9" s="139"/>
      <c r="D9" s="139"/>
      <c r="E9" s="86">
        <v>1</v>
      </c>
      <c r="F9" s="86"/>
      <c r="G9" s="86"/>
      <c r="H9" s="86"/>
      <c r="I9" s="86"/>
      <c r="J9" s="86"/>
      <c r="K9" s="86"/>
      <c r="L9" s="86"/>
      <c r="M9" s="118">
        <v>0.89552238805899997</v>
      </c>
      <c r="N9" s="187"/>
      <c r="O9" s="87"/>
      <c r="P9" s="87"/>
      <c r="Q9" s="112">
        <v>0.85299999999999998</v>
      </c>
      <c r="R9" s="188"/>
      <c r="S9" s="205"/>
      <c r="T9" s="206"/>
      <c r="U9" s="207">
        <v>1</v>
      </c>
      <c r="V9" s="208">
        <v>100</v>
      </c>
      <c r="W9" s="26"/>
      <c r="X9" s="27"/>
      <c r="Y9" s="27"/>
    </row>
    <row r="10" spans="1:25">
      <c r="A10" s="259"/>
      <c r="B10" s="24" t="s">
        <v>119</v>
      </c>
      <c r="C10" s="139"/>
      <c r="D10" s="139"/>
      <c r="E10" s="86">
        <v>1</v>
      </c>
      <c r="F10" s="86"/>
      <c r="G10" s="86"/>
      <c r="H10" s="86"/>
      <c r="I10" s="86"/>
      <c r="J10" s="86"/>
      <c r="K10" s="86"/>
      <c r="L10" s="86"/>
      <c r="M10" s="118">
        <v>0.79166666666600005</v>
      </c>
      <c r="N10" s="187"/>
      <c r="O10" s="87"/>
      <c r="P10" s="87"/>
      <c r="Q10" s="112">
        <v>0.91300000000000003</v>
      </c>
      <c r="R10" s="188"/>
      <c r="S10" s="205"/>
      <c r="T10" s="206"/>
      <c r="U10" s="207">
        <v>1</v>
      </c>
      <c r="V10" s="208">
        <v>100</v>
      </c>
      <c r="W10" s="26"/>
      <c r="X10" s="27"/>
      <c r="Y10" s="27"/>
    </row>
    <row r="11" spans="1:25">
      <c r="A11" s="259"/>
      <c r="B11" s="24" t="s">
        <v>115</v>
      </c>
      <c r="C11" s="139"/>
      <c r="D11" s="139"/>
      <c r="E11" s="86">
        <v>1</v>
      </c>
      <c r="F11" s="86"/>
      <c r="G11" s="86"/>
      <c r="H11" s="86"/>
      <c r="I11" s="86"/>
      <c r="J11" s="86"/>
      <c r="K11" s="86"/>
      <c r="L11" s="86"/>
      <c r="M11" s="118">
        <v>0.87341772151800001</v>
      </c>
      <c r="N11" s="187"/>
      <c r="O11" s="87"/>
      <c r="P11" s="87"/>
      <c r="Q11" s="112">
        <v>0.81</v>
      </c>
      <c r="R11" s="188"/>
      <c r="S11" s="205"/>
      <c r="T11" s="206"/>
      <c r="U11" s="207">
        <v>1</v>
      </c>
      <c r="V11" s="208">
        <v>100</v>
      </c>
      <c r="W11" s="26"/>
      <c r="X11" s="27"/>
      <c r="Y11" s="27"/>
    </row>
    <row r="12" spans="1:25">
      <c r="A12" s="259"/>
      <c r="B12" s="24" t="s">
        <v>117</v>
      </c>
      <c r="C12" s="139"/>
      <c r="D12" s="139"/>
      <c r="E12" s="86">
        <v>1</v>
      </c>
      <c r="F12" s="86"/>
      <c r="G12" s="86"/>
      <c r="H12" s="86"/>
      <c r="I12" s="86"/>
      <c r="J12" s="86"/>
      <c r="K12" s="86"/>
      <c r="L12" s="86"/>
      <c r="M12" s="118">
        <v>0.70161290322500003</v>
      </c>
      <c r="N12" s="187"/>
      <c r="O12" s="87"/>
      <c r="P12" s="87"/>
      <c r="Q12" s="112">
        <v>0.82399999999999995</v>
      </c>
      <c r="R12" s="188"/>
      <c r="S12" s="205"/>
      <c r="T12" s="206"/>
      <c r="U12" s="207">
        <v>1</v>
      </c>
      <c r="V12" s="208">
        <v>100</v>
      </c>
      <c r="W12" s="26"/>
      <c r="X12" s="27"/>
      <c r="Y12" s="27"/>
    </row>
    <row r="13" spans="1:25">
      <c r="A13" s="259"/>
      <c r="B13" s="24" t="s">
        <v>116</v>
      </c>
      <c r="C13" s="139"/>
      <c r="D13" s="139"/>
      <c r="E13" s="86">
        <v>1</v>
      </c>
      <c r="F13" s="86"/>
      <c r="G13" s="86"/>
      <c r="H13" s="86"/>
      <c r="I13" s="86"/>
      <c r="J13" s="86"/>
      <c r="K13" s="86"/>
      <c r="L13" s="86"/>
      <c r="M13" s="118">
        <v>0.91</v>
      </c>
      <c r="N13" s="187"/>
      <c r="O13" s="87"/>
      <c r="P13" s="87"/>
      <c r="Q13" s="112">
        <v>1</v>
      </c>
      <c r="R13" s="188"/>
      <c r="S13" s="205"/>
      <c r="T13" s="206"/>
      <c r="U13" s="207"/>
      <c r="V13" s="208">
        <v>100</v>
      </c>
      <c r="W13" s="26"/>
      <c r="X13" s="27"/>
      <c r="Y13" s="27"/>
    </row>
    <row r="14" spans="1:25">
      <c r="A14" s="259"/>
      <c r="B14" s="24" t="s">
        <v>118</v>
      </c>
      <c r="C14" s="139"/>
      <c r="D14" s="139"/>
      <c r="E14" s="86">
        <v>1</v>
      </c>
      <c r="F14" s="86"/>
      <c r="G14" s="86"/>
      <c r="H14" s="86"/>
      <c r="I14" s="86"/>
      <c r="J14" s="86"/>
      <c r="K14" s="86"/>
      <c r="L14" s="86"/>
      <c r="M14" s="118">
        <v>1</v>
      </c>
      <c r="N14" s="187"/>
      <c r="O14" s="87"/>
      <c r="P14" s="87"/>
      <c r="Q14" s="112">
        <v>1</v>
      </c>
      <c r="R14" s="188"/>
      <c r="S14" s="205"/>
      <c r="T14" s="206"/>
      <c r="U14" s="207">
        <v>1</v>
      </c>
      <c r="V14" s="208">
        <v>100</v>
      </c>
      <c r="W14" s="26"/>
      <c r="X14" s="27"/>
      <c r="Y14" s="27"/>
    </row>
    <row r="15" spans="1:25">
      <c r="A15" s="258"/>
      <c r="B15" s="24" t="s">
        <v>128</v>
      </c>
      <c r="C15" s="139"/>
      <c r="D15" s="139"/>
      <c r="E15" s="86">
        <v>1</v>
      </c>
      <c r="F15" s="86"/>
      <c r="G15" s="86"/>
      <c r="H15" s="86"/>
      <c r="I15" s="86"/>
      <c r="J15" s="86"/>
      <c r="K15" s="86"/>
      <c r="L15" s="86"/>
      <c r="M15" s="118">
        <v>0.93333333333299995</v>
      </c>
      <c r="N15" s="187"/>
      <c r="O15" s="87"/>
      <c r="P15" s="87"/>
      <c r="Q15" s="112">
        <v>1</v>
      </c>
      <c r="R15" s="188"/>
      <c r="S15" s="205"/>
      <c r="T15" s="206"/>
      <c r="U15" s="207">
        <v>1</v>
      </c>
      <c r="V15" s="208">
        <v>100</v>
      </c>
      <c r="W15" s="26"/>
      <c r="X15" s="27"/>
      <c r="Y15" s="27"/>
    </row>
    <row r="16" spans="1:25">
      <c r="A16" s="24" t="s">
        <v>7</v>
      </c>
      <c r="B16" s="70"/>
      <c r="C16" s="140"/>
      <c r="D16" s="140"/>
      <c r="E16" s="86">
        <v>0.95121951219512191</v>
      </c>
      <c r="F16" s="86"/>
      <c r="G16" s="86"/>
      <c r="H16" s="86"/>
      <c r="I16" s="86"/>
      <c r="J16" s="86"/>
      <c r="K16" s="86"/>
      <c r="L16" s="86"/>
      <c r="M16" s="118">
        <v>0.77777777777699997</v>
      </c>
      <c r="N16" s="187"/>
      <c r="O16" s="87"/>
      <c r="P16" s="87"/>
      <c r="Q16" s="112">
        <v>0.9</v>
      </c>
      <c r="R16" s="188"/>
      <c r="S16" s="205"/>
      <c r="T16" s="206"/>
      <c r="U16" s="207">
        <v>1</v>
      </c>
      <c r="V16" s="208">
        <v>100</v>
      </c>
      <c r="W16" s="26"/>
      <c r="X16" s="27"/>
      <c r="Y16" s="27"/>
    </row>
    <row r="17" spans="1:25">
      <c r="A17" s="24" t="s">
        <v>8</v>
      </c>
      <c r="B17" s="29"/>
      <c r="C17" s="141"/>
      <c r="D17" s="141"/>
      <c r="E17" s="86">
        <v>1</v>
      </c>
      <c r="F17" s="86"/>
      <c r="G17" s="86"/>
      <c r="H17" s="86"/>
      <c r="I17" s="86"/>
      <c r="J17" s="86"/>
      <c r="K17" s="86"/>
      <c r="L17" s="86"/>
      <c r="M17" s="118">
        <v>0.76923076923</v>
      </c>
      <c r="N17" s="187"/>
      <c r="O17" s="87"/>
      <c r="P17" s="87"/>
      <c r="Q17" s="112">
        <v>0.95699999999999996</v>
      </c>
      <c r="R17" s="188"/>
      <c r="S17" s="205"/>
      <c r="T17" s="206"/>
      <c r="U17" s="207">
        <v>1</v>
      </c>
      <c r="V17" s="208">
        <v>100</v>
      </c>
      <c r="W17" s="26"/>
      <c r="X17" s="27"/>
      <c r="Y17" s="27"/>
    </row>
    <row r="18" spans="1:25">
      <c r="A18" s="24" t="s">
        <v>10</v>
      </c>
      <c r="B18" s="24"/>
      <c r="C18" s="139"/>
      <c r="D18" s="139"/>
      <c r="E18" s="86">
        <v>0.98936170212765961</v>
      </c>
      <c r="F18" s="86"/>
      <c r="G18" s="86"/>
      <c r="H18" s="86"/>
      <c r="I18" s="86"/>
      <c r="J18" s="86"/>
      <c r="K18" s="86"/>
      <c r="L18" s="86"/>
      <c r="M18" s="118">
        <v>0.94769999999999999</v>
      </c>
      <c r="N18" s="187"/>
      <c r="O18" s="87"/>
      <c r="P18" s="87"/>
      <c r="Q18" s="112">
        <v>0.96499999999999997</v>
      </c>
      <c r="R18" s="188"/>
      <c r="S18" s="205"/>
      <c r="T18" s="206"/>
      <c r="U18" s="207">
        <v>1</v>
      </c>
      <c r="V18" s="208">
        <v>100</v>
      </c>
      <c r="W18" s="26"/>
      <c r="X18" s="27"/>
      <c r="Y18" s="27"/>
    </row>
    <row r="19" spans="1:25">
      <c r="A19" s="2"/>
      <c r="B19" s="2"/>
      <c r="C19" s="2"/>
      <c r="D19" s="2"/>
      <c r="E19" s="18"/>
      <c r="F19" s="18"/>
      <c r="G19" s="18"/>
      <c r="H19" s="18"/>
      <c r="I19" s="18"/>
      <c r="J19" s="18"/>
      <c r="K19" s="18"/>
      <c r="L19" s="18"/>
      <c r="M19" s="84"/>
      <c r="N19" s="84"/>
      <c r="O19" s="19"/>
      <c r="P19" s="19"/>
      <c r="Q19" s="16"/>
      <c r="R19" s="16"/>
      <c r="S19" s="83"/>
      <c r="T19" s="17"/>
    </row>
    <row r="20" spans="1:25">
      <c r="A20" s="2" t="s">
        <v>303</v>
      </c>
      <c r="B20" s="2"/>
      <c r="C20" s="2"/>
      <c r="D20" s="2"/>
      <c r="E20" s="18"/>
      <c r="F20" s="18"/>
      <c r="G20" s="18"/>
      <c r="H20" s="18"/>
      <c r="I20" s="18"/>
      <c r="J20" s="18"/>
      <c r="K20" s="18"/>
      <c r="L20" s="18"/>
      <c r="M20" s="84"/>
      <c r="N20" s="84"/>
      <c r="O20" s="19"/>
      <c r="P20" s="19"/>
      <c r="Q20" s="16"/>
      <c r="R20" s="16"/>
      <c r="S20" s="83"/>
      <c r="T20" s="17"/>
    </row>
    <row r="21" spans="1:25">
      <c r="A21" s="2" t="s">
        <v>351</v>
      </c>
      <c r="B21" s="2"/>
      <c r="C21" s="2"/>
      <c r="D21" s="2"/>
      <c r="E21" s="18"/>
      <c r="F21" s="18"/>
      <c r="G21" s="18"/>
      <c r="H21" s="18"/>
      <c r="I21" s="18"/>
      <c r="J21" s="18"/>
      <c r="K21" s="18"/>
      <c r="L21" s="18"/>
      <c r="M21" s="84"/>
      <c r="N21" s="84"/>
      <c r="O21" s="19"/>
      <c r="P21" s="19"/>
      <c r="Q21" s="16"/>
      <c r="R21" s="16"/>
      <c r="S21" s="83"/>
      <c r="T21" s="17"/>
    </row>
    <row r="22" spans="1:25">
      <c r="A22" s="2" t="s">
        <v>353</v>
      </c>
      <c r="B22" s="2"/>
      <c r="C22" s="2"/>
      <c r="D22" s="2"/>
      <c r="E22" s="18"/>
      <c r="F22" s="18"/>
      <c r="G22" s="18"/>
      <c r="H22" s="18"/>
      <c r="I22" s="18"/>
      <c r="J22" s="18"/>
      <c r="K22" s="18"/>
      <c r="L22" s="18"/>
      <c r="M22" s="84"/>
      <c r="N22" s="84"/>
      <c r="O22" s="19"/>
      <c r="P22" s="19"/>
      <c r="Q22" s="16"/>
      <c r="R22" s="16"/>
      <c r="S22" s="83"/>
      <c r="T22" s="17"/>
    </row>
    <row r="23" spans="1:25">
      <c r="A23" s="2" t="s">
        <v>312</v>
      </c>
      <c r="B23" s="2"/>
      <c r="C23" s="2"/>
      <c r="D23" s="2"/>
      <c r="E23" s="18"/>
      <c r="F23" s="18"/>
      <c r="G23" s="18"/>
      <c r="H23" s="18"/>
      <c r="I23" s="18"/>
      <c r="J23" s="18"/>
      <c r="K23" s="18"/>
      <c r="L23" s="18"/>
      <c r="M23" s="84"/>
      <c r="N23" s="84"/>
      <c r="O23" s="19"/>
      <c r="P23" s="19"/>
      <c r="Q23" s="16"/>
      <c r="R23" s="16"/>
      <c r="S23" s="83"/>
      <c r="T23" s="17"/>
    </row>
    <row r="24" spans="1:25">
      <c r="A24" s="2" t="s">
        <v>313</v>
      </c>
      <c r="B24" s="2"/>
      <c r="C24" s="2"/>
      <c r="D24" s="2"/>
      <c r="E24" s="18"/>
      <c r="F24" s="18"/>
      <c r="G24" s="18"/>
      <c r="H24" s="18"/>
      <c r="I24" s="18"/>
      <c r="J24" s="18"/>
      <c r="K24" s="18"/>
      <c r="L24" s="18"/>
      <c r="M24" s="84"/>
      <c r="N24" s="84"/>
      <c r="O24" s="19"/>
      <c r="P24" s="19"/>
      <c r="Q24" s="16"/>
      <c r="R24" s="16"/>
      <c r="S24" s="83"/>
      <c r="T24" s="17"/>
    </row>
    <row r="25" spans="1:25">
      <c r="A25" s="198" t="s">
        <v>441</v>
      </c>
      <c r="B25" s="2"/>
      <c r="C25" s="2"/>
      <c r="D25" s="2"/>
      <c r="E25" s="18"/>
      <c r="F25" s="18"/>
      <c r="G25" s="18"/>
      <c r="H25" s="18"/>
      <c r="I25" s="18"/>
      <c r="J25" s="18"/>
      <c r="K25" s="18"/>
      <c r="L25" s="18"/>
      <c r="M25" s="84"/>
      <c r="N25" s="84"/>
      <c r="O25" s="19"/>
      <c r="P25" s="19"/>
      <c r="Q25" s="16"/>
      <c r="R25" s="16"/>
      <c r="S25" s="83"/>
      <c r="T25" s="17"/>
    </row>
    <row r="26" spans="1:25">
      <c r="A26" s="195" t="s">
        <v>443</v>
      </c>
      <c r="B26" s="2"/>
      <c r="C26" s="2"/>
      <c r="D26" s="2"/>
      <c r="E26" s="18"/>
      <c r="F26" s="18"/>
      <c r="G26" s="18"/>
      <c r="H26" s="18"/>
      <c r="I26" s="18"/>
      <c r="J26" s="18"/>
      <c r="K26" s="18"/>
      <c r="L26" s="18"/>
      <c r="M26" s="84"/>
      <c r="N26" s="84"/>
      <c r="O26" s="19"/>
      <c r="P26" s="19"/>
      <c r="Q26" s="16"/>
      <c r="R26" s="16"/>
      <c r="S26" s="83"/>
      <c r="T26" s="17"/>
    </row>
    <row r="27" spans="1:25">
      <c r="A27" s="195" t="s">
        <v>444</v>
      </c>
      <c r="B27" s="2"/>
      <c r="C27" s="2"/>
      <c r="D27" s="2"/>
      <c r="E27" s="18"/>
      <c r="F27" s="18"/>
      <c r="G27" s="18"/>
      <c r="H27" s="18"/>
      <c r="I27" s="18"/>
      <c r="J27" s="18"/>
      <c r="K27" s="18"/>
      <c r="L27" s="18"/>
      <c r="M27" s="84"/>
      <c r="N27" s="84"/>
      <c r="O27" s="19"/>
      <c r="P27" s="19"/>
      <c r="Q27" s="16"/>
      <c r="R27" s="16"/>
      <c r="S27" s="83"/>
      <c r="T27" s="17"/>
    </row>
    <row r="28" spans="1:25">
      <c r="A28" s="195" t="s">
        <v>445</v>
      </c>
      <c r="B28" s="2"/>
      <c r="C28" s="2"/>
      <c r="D28" s="2"/>
      <c r="E28" s="18"/>
      <c r="F28" s="18"/>
      <c r="G28" s="18"/>
      <c r="H28" s="18"/>
      <c r="I28" s="18"/>
      <c r="J28" s="18"/>
      <c r="K28" s="18"/>
      <c r="L28" s="18"/>
      <c r="M28" s="84"/>
      <c r="N28" s="84"/>
      <c r="O28" s="19"/>
      <c r="P28" s="19"/>
      <c r="Q28" s="16"/>
      <c r="R28" s="16"/>
      <c r="S28" s="83"/>
      <c r="T28" s="17"/>
    </row>
    <row r="29" spans="1:25" hidden="1">
      <c r="A29" s="195" t="s">
        <v>446</v>
      </c>
      <c r="B29" s="2"/>
      <c r="C29" s="2"/>
      <c r="D29" s="2"/>
      <c r="E29" s="18"/>
      <c r="F29" s="18"/>
      <c r="G29" s="18"/>
      <c r="H29" s="18"/>
      <c r="I29" s="18"/>
      <c r="J29" s="18"/>
      <c r="K29" s="18"/>
      <c r="L29" s="18"/>
      <c r="M29" s="84"/>
      <c r="N29" s="84"/>
      <c r="O29" s="19"/>
      <c r="P29" s="19"/>
      <c r="Q29" s="16"/>
      <c r="R29" s="16"/>
      <c r="S29" s="83"/>
      <c r="T29" s="17"/>
    </row>
    <row r="30" spans="1:25">
      <c r="A30" s="195" t="s">
        <v>454</v>
      </c>
      <c r="B30" s="2"/>
      <c r="C30" s="2"/>
      <c r="D30" s="2"/>
      <c r="E30" s="18"/>
      <c r="F30" s="18"/>
      <c r="G30" s="18"/>
      <c r="H30" s="18"/>
      <c r="I30" s="18"/>
      <c r="J30" s="18"/>
      <c r="K30" s="18"/>
      <c r="L30" s="18"/>
      <c r="M30" s="84"/>
      <c r="N30" s="84"/>
      <c r="O30" s="19"/>
      <c r="P30" s="19"/>
      <c r="Q30" s="16"/>
      <c r="R30" s="16"/>
      <c r="S30" s="83"/>
      <c r="T30" s="17"/>
    </row>
    <row r="31" spans="1:25">
      <c r="A31" s="195" t="s">
        <v>455</v>
      </c>
      <c r="B31" s="2"/>
      <c r="C31" s="2"/>
      <c r="D31" s="2"/>
      <c r="E31" s="18"/>
      <c r="F31" s="18"/>
      <c r="G31" s="18"/>
      <c r="H31" s="18"/>
      <c r="I31" s="18"/>
      <c r="J31" s="18"/>
      <c r="K31" s="18"/>
      <c r="L31" s="18"/>
      <c r="M31" s="84"/>
      <c r="N31" s="84"/>
      <c r="O31" s="19"/>
      <c r="P31" s="19"/>
      <c r="Q31" s="16"/>
      <c r="R31" s="16"/>
      <c r="S31" s="83"/>
      <c r="T31" s="17"/>
    </row>
    <row r="32" spans="1:25">
      <c r="A32" s="195" t="s">
        <v>447</v>
      </c>
      <c r="B32" s="2"/>
      <c r="C32" s="2"/>
      <c r="D32" s="2"/>
      <c r="E32" s="18"/>
      <c r="F32" s="18"/>
      <c r="G32" s="18"/>
      <c r="H32" s="18"/>
      <c r="I32" s="18"/>
      <c r="J32" s="18"/>
      <c r="K32" s="18"/>
      <c r="L32" s="18"/>
      <c r="M32" s="84"/>
      <c r="N32" s="84"/>
      <c r="O32" s="19"/>
      <c r="P32" s="19"/>
      <c r="Q32" s="16"/>
      <c r="R32" s="16"/>
      <c r="S32" s="83"/>
      <c r="T32" s="17"/>
    </row>
    <row r="33" spans="1:21">
      <c r="A33" s="195" t="s">
        <v>448</v>
      </c>
      <c r="B33" s="2"/>
      <c r="C33" s="2"/>
      <c r="D33" s="2"/>
      <c r="E33" s="18"/>
      <c r="F33" s="18"/>
      <c r="G33" s="18"/>
      <c r="H33" s="18"/>
      <c r="I33" s="18"/>
      <c r="J33" s="18"/>
      <c r="K33" s="18"/>
      <c r="L33" s="18"/>
      <c r="M33" s="84"/>
      <c r="N33" s="84"/>
      <c r="O33" s="19"/>
      <c r="P33" s="19"/>
      <c r="Q33" s="16"/>
      <c r="R33" s="16"/>
      <c r="S33" s="83"/>
      <c r="T33" s="17"/>
    </row>
    <row r="34" spans="1:21">
      <c r="A34" s="2" t="s">
        <v>301</v>
      </c>
      <c r="B34" s="2"/>
      <c r="C34" s="2"/>
      <c r="D34" s="2"/>
      <c r="E34" s="18"/>
      <c r="F34" s="18"/>
      <c r="G34" s="18"/>
      <c r="H34" s="18"/>
      <c r="I34" s="18"/>
      <c r="J34" s="18"/>
      <c r="K34" s="18"/>
      <c r="L34" s="18"/>
      <c r="M34" s="84"/>
      <c r="N34" s="84"/>
      <c r="O34" s="19"/>
      <c r="P34" s="19"/>
      <c r="Q34" s="16"/>
      <c r="R34" s="16"/>
      <c r="S34" s="83"/>
      <c r="T34" s="17"/>
    </row>
    <row r="35" spans="1:21">
      <c r="A35" s="217" t="s">
        <v>466</v>
      </c>
      <c r="B35" s="2"/>
      <c r="C35" s="2"/>
      <c r="D35" s="2"/>
      <c r="E35" s="18"/>
      <c r="F35" s="18"/>
      <c r="G35" s="18"/>
      <c r="H35" s="18"/>
      <c r="I35" s="18"/>
      <c r="J35" s="18"/>
      <c r="K35" s="18"/>
      <c r="L35" s="18"/>
      <c r="M35" s="84"/>
      <c r="N35" s="84"/>
      <c r="O35" s="19"/>
      <c r="P35" s="19"/>
      <c r="Q35" s="16"/>
      <c r="R35" s="16"/>
      <c r="S35" s="83"/>
      <c r="T35" s="17"/>
    </row>
    <row r="36" spans="1:21">
      <c r="A36" s="217" t="s">
        <v>468</v>
      </c>
      <c r="B36" s="2"/>
      <c r="C36" s="2"/>
      <c r="D36" s="2"/>
      <c r="E36" s="18"/>
      <c r="F36" s="18"/>
      <c r="G36" s="18"/>
      <c r="H36" s="18"/>
      <c r="I36" s="18"/>
      <c r="J36" s="18"/>
      <c r="K36" s="18"/>
      <c r="L36" s="18"/>
      <c r="M36" s="84"/>
      <c r="N36" s="84"/>
      <c r="O36" s="19"/>
      <c r="P36" s="19"/>
      <c r="Q36" s="16"/>
      <c r="R36" s="16"/>
      <c r="S36" s="83"/>
      <c r="T36" s="17"/>
    </row>
    <row r="37" spans="1:21">
      <c r="A37" s="217" t="s">
        <v>469</v>
      </c>
      <c r="B37" s="2"/>
      <c r="C37" s="2"/>
      <c r="D37" s="2"/>
      <c r="E37" s="18"/>
      <c r="F37" s="18"/>
      <c r="G37" s="18"/>
      <c r="H37" s="18"/>
      <c r="I37" s="18"/>
      <c r="J37" s="18"/>
      <c r="K37" s="18"/>
      <c r="L37" s="18"/>
      <c r="M37" s="84"/>
      <c r="N37" s="84"/>
      <c r="O37" s="19"/>
      <c r="P37" s="19"/>
      <c r="Q37" s="16"/>
      <c r="R37" s="16"/>
      <c r="S37" s="83"/>
      <c r="T37" s="17"/>
    </row>
    <row r="38" spans="1:21">
      <c r="A38" s="217" t="s">
        <v>470</v>
      </c>
      <c r="B38" s="2"/>
      <c r="C38" s="2"/>
      <c r="D38" s="2"/>
      <c r="E38" s="18"/>
      <c r="F38" s="18"/>
      <c r="G38" s="18"/>
      <c r="H38" s="18"/>
      <c r="I38" s="18"/>
      <c r="J38" s="18"/>
      <c r="K38" s="18"/>
      <c r="L38" s="18"/>
      <c r="M38" s="84"/>
      <c r="N38" s="84"/>
      <c r="O38" s="19"/>
      <c r="P38" s="19"/>
      <c r="Q38" s="16"/>
      <c r="R38" s="16"/>
      <c r="S38" s="83"/>
      <c r="T38" s="17"/>
    </row>
    <row r="39" spans="1:21">
      <c r="A39" s="217" t="s">
        <v>504</v>
      </c>
      <c r="B39" s="2"/>
      <c r="C39" s="2"/>
      <c r="D39" s="2"/>
      <c r="E39" s="18"/>
      <c r="F39" s="18"/>
      <c r="G39" s="18"/>
      <c r="H39" s="18"/>
      <c r="I39" s="18"/>
      <c r="J39" s="18"/>
      <c r="K39" s="18"/>
      <c r="L39" s="18"/>
      <c r="M39" s="84"/>
      <c r="N39" s="84"/>
      <c r="O39" s="19"/>
      <c r="P39" s="19"/>
      <c r="Q39" s="16"/>
      <c r="R39" s="16"/>
      <c r="S39" s="83"/>
      <c r="T39" s="17"/>
    </row>
    <row r="40" spans="1:21">
      <c r="A40" s="2" t="s">
        <v>463</v>
      </c>
      <c r="B40" s="2"/>
      <c r="C40" s="2"/>
      <c r="D40" s="2"/>
      <c r="E40" s="18"/>
      <c r="F40" s="18"/>
      <c r="G40" s="18"/>
      <c r="H40" s="18"/>
      <c r="I40" s="18"/>
      <c r="J40" s="18"/>
      <c r="K40" s="18"/>
      <c r="L40" s="18"/>
      <c r="M40" s="84"/>
      <c r="N40" s="84"/>
      <c r="O40" s="19"/>
      <c r="P40" s="19"/>
      <c r="Q40" s="16"/>
      <c r="R40" s="16"/>
      <c r="S40" s="83"/>
      <c r="T40" s="17"/>
    </row>
    <row r="41" spans="1:21">
      <c r="A41" s="2" t="s">
        <v>451</v>
      </c>
      <c r="B41" s="2"/>
      <c r="C41" s="2"/>
      <c r="D41" s="2"/>
      <c r="E41" s="18"/>
      <c r="F41" s="18"/>
      <c r="G41" s="18"/>
      <c r="H41" s="18"/>
      <c r="I41" s="18"/>
      <c r="J41" s="18"/>
      <c r="K41" s="18"/>
      <c r="L41" s="18"/>
      <c r="M41" s="84"/>
      <c r="N41" s="84"/>
      <c r="O41" s="19"/>
      <c r="P41" s="19"/>
      <c r="Q41" s="16"/>
      <c r="R41" s="16"/>
      <c r="S41" s="83"/>
      <c r="T41" s="17"/>
    </row>
    <row r="42" spans="1:21">
      <c r="A42" s="2"/>
      <c r="B42" s="2"/>
      <c r="C42" s="2"/>
      <c r="D42" s="2"/>
      <c r="E42" s="18"/>
      <c r="F42" s="18"/>
      <c r="G42" s="18"/>
      <c r="H42" s="18"/>
      <c r="I42" s="18"/>
      <c r="J42" s="18"/>
      <c r="K42" s="18"/>
      <c r="L42" s="18"/>
      <c r="M42" s="84"/>
      <c r="N42" s="84"/>
      <c r="O42" s="19"/>
      <c r="P42" s="19"/>
      <c r="Q42" s="16"/>
      <c r="R42" s="16"/>
      <c r="S42" s="83"/>
      <c r="T42" s="17"/>
    </row>
    <row r="43" spans="1:21" s="10" customFormat="1" ht="17.25" customHeight="1">
      <c r="A43" s="68" t="s">
        <v>64</v>
      </c>
      <c r="B43" s="68"/>
      <c r="C43" s="121"/>
      <c r="D43" s="124"/>
      <c r="E43" s="4"/>
      <c r="F43" s="4"/>
      <c r="G43" s="4"/>
      <c r="H43" s="4"/>
      <c r="I43" s="4"/>
      <c r="J43" s="4"/>
      <c r="K43" s="4"/>
      <c r="L43" s="4"/>
      <c r="M43" s="4"/>
      <c r="N43" s="4"/>
      <c r="O43" s="3"/>
      <c r="P43" s="3"/>
      <c r="Q43" s="3"/>
      <c r="R43" s="3"/>
      <c r="S43" s="12"/>
      <c r="T43" s="12"/>
    </row>
    <row r="44" spans="1:21" ht="17.25" customHeight="1">
      <c r="A44" s="5" t="s">
        <v>352</v>
      </c>
      <c r="B44" s="5"/>
      <c r="C44" s="5"/>
      <c r="D44" s="5"/>
      <c r="E44" s="5"/>
      <c r="F44" s="5"/>
      <c r="G44" s="5"/>
      <c r="H44" s="5"/>
      <c r="I44" s="5"/>
      <c r="J44" s="5"/>
      <c r="K44" s="5"/>
      <c r="L44" s="5"/>
      <c r="M44" s="5"/>
      <c r="N44" s="5"/>
      <c r="O44" s="5"/>
      <c r="P44" s="5"/>
      <c r="Q44" s="5"/>
      <c r="R44" s="5"/>
    </row>
    <row r="45" spans="1:21">
      <c r="A45" s="9" t="s">
        <v>100</v>
      </c>
      <c r="B45" s="9"/>
      <c r="C45" s="9"/>
      <c r="D45" s="9"/>
      <c r="E45" s="10"/>
      <c r="F45" s="10"/>
      <c r="G45" s="10"/>
      <c r="H45" s="10"/>
      <c r="I45" s="10"/>
      <c r="J45" s="10"/>
      <c r="K45" s="10"/>
      <c r="L45" s="10"/>
      <c r="M45" s="10"/>
      <c r="N45" s="10"/>
      <c r="O45" s="10"/>
      <c r="P45" s="10"/>
      <c r="Q45" s="10"/>
      <c r="R45" s="10"/>
    </row>
    <row r="46" spans="1:21" ht="22.5" customHeight="1">
      <c r="A46" s="253" t="s">
        <v>442</v>
      </c>
      <c r="B46" s="253"/>
      <c r="C46" s="253"/>
      <c r="D46" s="253"/>
      <c r="E46" s="253"/>
      <c r="F46" s="253"/>
      <c r="G46" s="253"/>
      <c r="H46" s="253"/>
      <c r="I46" s="253"/>
      <c r="J46" s="253"/>
      <c r="K46" s="253"/>
      <c r="L46" s="253"/>
      <c r="M46" s="253"/>
      <c r="N46" s="253"/>
      <c r="O46" s="253"/>
      <c r="P46" s="253"/>
      <c r="Q46" s="253"/>
      <c r="R46" s="181"/>
      <c r="S46" s="143"/>
      <c r="T46" s="143"/>
      <c r="U46" s="143"/>
    </row>
    <row r="47" spans="1:21" ht="15.75" customHeight="1">
      <c r="A47" s="253" t="s">
        <v>101</v>
      </c>
      <c r="B47" s="253"/>
      <c r="C47" s="253"/>
      <c r="D47" s="253"/>
      <c r="E47" s="253"/>
      <c r="F47" s="253"/>
      <c r="G47" s="253"/>
      <c r="H47" s="253"/>
      <c r="I47" s="253"/>
      <c r="J47" s="253"/>
      <c r="K47" s="253"/>
      <c r="L47" s="253"/>
      <c r="M47" s="253"/>
      <c r="N47" s="253"/>
      <c r="O47" s="253"/>
      <c r="P47" s="253"/>
      <c r="Q47" s="253"/>
      <c r="R47" s="181"/>
      <c r="S47" s="143"/>
      <c r="T47" s="143"/>
      <c r="U47" s="143"/>
    </row>
    <row r="48" spans="1:21">
      <c r="A48" s="253" t="s">
        <v>65</v>
      </c>
      <c r="B48" s="253"/>
      <c r="C48" s="253"/>
      <c r="D48" s="253"/>
      <c r="E48" s="253"/>
      <c r="F48" s="253"/>
      <c r="G48" s="253"/>
      <c r="H48" s="253"/>
      <c r="I48" s="253"/>
      <c r="J48" s="253"/>
      <c r="K48" s="253"/>
      <c r="L48" s="253"/>
      <c r="M48" s="253"/>
      <c r="N48" s="181"/>
      <c r="O48" s="125"/>
      <c r="P48" s="125"/>
      <c r="Q48" s="67"/>
      <c r="R48" s="77"/>
    </row>
    <row r="49" spans="1:20">
      <c r="A49" s="11" t="s">
        <v>66</v>
      </c>
      <c r="B49" s="11"/>
      <c r="C49" s="11"/>
      <c r="D49" s="11"/>
      <c r="E49" s="67"/>
      <c r="F49" s="77"/>
      <c r="G49" s="77"/>
      <c r="H49" s="77"/>
      <c r="I49" s="77"/>
      <c r="J49" s="77"/>
      <c r="K49" s="77"/>
      <c r="L49" s="77"/>
      <c r="M49" s="67"/>
      <c r="N49" s="77"/>
      <c r="O49" s="77"/>
      <c r="P49" s="77"/>
      <c r="Q49" s="67"/>
      <c r="R49" s="77"/>
    </row>
    <row r="50" spans="1:20">
      <c r="A50" s="11" t="s">
        <v>95</v>
      </c>
      <c r="B50" s="11"/>
      <c r="C50" s="11"/>
      <c r="D50" s="11"/>
      <c r="E50" s="77"/>
      <c r="F50" s="77"/>
      <c r="G50" s="77"/>
      <c r="H50" s="77"/>
      <c r="I50" s="77"/>
      <c r="J50" s="77"/>
      <c r="K50" s="77"/>
      <c r="L50" s="77"/>
      <c r="M50" s="77"/>
      <c r="N50" s="77"/>
      <c r="O50" s="77"/>
      <c r="P50" s="77"/>
      <c r="Q50" s="77"/>
      <c r="R50" s="77"/>
    </row>
    <row r="51" spans="1:20">
      <c r="A51" s="216" t="s">
        <v>465</v>
      </c>
      <c r="B51" s="11"/>
      <c r="C51" s="11"/>
      <c r="D51" s="11"/>
      <c r="E51" s="77"/>
      <c r="F51" s="77"/>
      <c r="G51" s="77"/>
      <c r="H51" s="77"/>
      <c r="I51" s="77"/>
      <c r="J51" s="77"/>
      <c r="K51" s="77"/>
      <c r="L51" s="77"/>
      <c r="M51" s="77"/>
      <c r="N51" s="77"/>
      <c r="O51" s="77"/>
      <c r="P51" s="77"/>
      <c r="Q51" s="77"/>
      <c r="R51" s="77"/>
    </row>
    <row r="52" spans="1:20">
      <c r="A52" s="216" t="s">
        <v>467</v>
      </c>
      <c r="B52" s="11"/>
      <c r="C52" s="11"/>
      <c r="D52" s="11"/>
      <c r="E52" s="77"/>
      <c r="F52" s="77"/>
      <c r="G52" s="77"/>
      <c r="H52" s="77"/>
      <c r="I52" s="77"/>
      <c r="J52" s="77"/>
      <c r="K52" s="77"/>
      <c r="L52" s="77"/>
      <c r="M52" s="77"/>
      <c r="N52" s="77"/>
      <c r="O52" s="77"/>
      <c r="P52" s="77"/>
      <c r="Q52" s="77"/>
      <c r="R52" s="77"/>
    </row>
    <row r="53" spans="1:20">
      <c r="A53" s="11"/>
      <c r="B53" s="11"/>
      <c r="C53" s="11"/>
      <c r="D53" s="11"/>
      <c r="E53" s="67"/>
      <c r="F53" s="77"/>
      <c r="G53" s="77"/>
      <c r="H53" s="77"/>
      <c r="I53" s="77"/>
      <c r="J53" s="77"/>
      <c r="K53" s="77"/>
      <c r="L53" s="77"/>
      <c r="M53" s="67"/>
      <c r="N53" s="77"/>
      <c r="O53" s="77"/>
      <c r="P53" s="77"/>
      <c r="Q53" s="67"/>
      <c r="R53" s="77"/>
    </row>
    <row r="54" spans="1:20">
      <c r="A54" s="11" t="s">
        <v>415</v>
      </c>
      <c r="B54" s="11"/>
      <c r="C54" s="11"/>
      <c r="D54" s="11"/>
      <c r="E54" s="10"/>
      <c r="F54" s="10"/>
      <c r="G54" s="10"/>
      <c r="H54" s="10"/>
      <c r="I54" s="10"/>
      <c r="J54" s="10"/>
      <c r="K54" s="10"/>
      <c r="L54" s="10"/>
      <c r="M54" s="10"/>
      <c r="N54" s="10"/>
      <c r="O54" s="10"/>
      <c r="P54" s="10"/>
      <c r="Q54" s="10"/>
      <c r="R54" s="10"/>
      <c r="S54" s="10"/>
      <c r="T54" s="10"/>
    </row>
    <row r="55" spans="1:20">
      <c r="A55" s="249" t="s">
        <v>385</v>
      </c>
      <c r="B55" s="250"/>
      <c r="C55" s="249" t="s">
        <v>386</v>
      </c>
      <c r="D55" s="252"/>
      <c r="E55" s="252"/>
      <c r="F55" s="252"/>
      <c r="G55" s="252"/>
      <c r="H55" s="252"/>
      <c r="I55" s="252"/>
      <c r="J55" s="252"/>
      <c r="K55" s="250"/>
      <c r="L55" s="201" t="s">
        <v>387</v>
      </c>
      <c r="M55" s="251" t="s">
        <v>388</v>
      </c>
      <c r="N55" s="251"/>
      <c r="Q55" s="10"/>
      <c r="R55" s="10"/>
      <c r="S55" s="10"/>
      <c r="T55" s="10"/>
    </row>
    <row r="56" spans="1:20" ht="51" customHeight="1">
      <c r="A56" s="241" t="s">
        <v>408</v>
      </c>
      <c r="B56" s="241"/>
      <c r="C56" s="246" t="s">
        <v>409</v>
      </c>
      <c r="D56" s="247"/>
      <c r="E56" s="247"/>
      <c r="F56" s="247"/>
      <c r="G56" s="247"/>
      <c r="H56" s="247"/>
      <c r="I56" s="247"/>
      <c r="J56" s="247"/>
      <c r="K56" s="248"/>
      <c r="L56" s="175">
        <v>1</v>
      </c>
      <c r="M56" s="242" t="s">
        <v>410</v>
      </c>
      <c r="N56" s="242"/>
      <c r="Q56" s="10"/>
      <c r="R56" s="10"/>
      <c r="S56" s="10"/>
      <c r="T56" s="10"/>
    </row>
    <row r="57" spans="1:20" ht="49.5" customHeight="1">
      <c r="A57" s="241" t="s">
        <v>411</v>
      </c>
      <c r="B57" s="241"/>
      <c r="C57" s="246" t="s">
        <v>412</v>
      </c>
      <c r="D57" s="247"/>
      <c r="E57" s="247"/>
      <c r="F57" s="247"/>
      <c r="G57" s="247"/>
      <c r="H57" s="247"/>
      <c r="I57" s="247"/>
      <c r="J57" s="247"/>
      <c r="K57" s="248"/>
      <c r="L57" s="175">
        <v>1</v>
      </c>
      <c r="M57" s="242" t="s">
        <v>426</v>
      </c>
      <c r="N57" s="242"/>
      <c r="Q57" s="189"/>
      <c r="R57" s="189"/>
      <c r="S57" s="189"/>
      <c r="T57" s="189"/>
    </row>
    <row r="58" spans="1:20" ht="59.25" customHeight="1">
      <c r="A58" s="243" t="s">
        <v>413</v>
      </c>
      <c r="B58" s="243"/>
      <c r="C58" s="246" t="s">
        <v>414</v>
      </c>
      <c r="D58" s="247"/>
      <c r="E58" s="247"/>
      <c r="F58" s="247"/>
      <c r="G58" s="247"/>
      <c r="H58" s="247"/>
      <c r="I58" s="247"/>
      <c r="J58" s="247"/>
      <c r="K58" s="248"/>
      <c r="L58" s="190">
        <v>0.8</v>
      </c>
      <c r="M58" s="242" t="s">
        <v>427</v>
      </c>
      <c r="N58" s="242"/>
      <c r="Q58" s="189"/>
      <c r="R58" s="189"/>
      <c r="S58" s="189"/>
      <c r="T58" s="189"/>
    </row>
    <row r="59" spans="1:20" ht="52.5" customHeight="1">
      <c r="A59" s="238" t="s">
        <v>458</v>
      </c>
      <c r="B59" s="239"/>
      <c r="C59" s="244" t="s">
        <v>464</v>
      </c>
      <c r="D59" s="244"/>
      <c r="E59" s="244"/>
      <c r="F59" s="244"/>
      <c r="G59" s="244"/>
      <c r="H59" s="244"/>
      <c r="I59" s="244"/>
      <c r="J59" s="244"/>
      <c r="K59" s="244"/>
      <c r="L59" s="215">
        <v>0.5</v>
      </c>
      <c r="M59" s="245" t="s">
        <v>505</v>
      </c>
      <c r="N59" s="245"/>
      <c r="O59" s="240"/>
      <c r="P59" s="240"/>
      <c r="Q59" s="189"/>
      <c r="R59" s="189"/>
      <c r="S59" s="189"/>
      <c r="T59" s="189"/>
    </row>
  </sheetData>
  <mergeCells count="27">
    <mergeCell ref="S1:V1"/>
    <mergeCell ref="A48:M48"/>
    <mergeCell ref="A46:Q46"/>
    <mergeCell ref="A47:Q47"/>
    <mergeCell ref="C1:F1"/>
    <mergeCell ref="O1:R1"/>
    <mergeCell ref="G1:N1"/>
    <mergeCell ref="A1:A2"/>
    <mergeCell ref="B1:B2"/>
    <mergeCell ref="A3:B3"/>
    <mergeCell ref="A5:A15"/>
    <mergeCell ref="A55:B55"/>
    <mergeCell ref="M55:N55"/>
    <mergeCell ref="A56:B56"/>
    <mergeCell ref="M56:N56"/>
    <mergeCell ref="C55:K55"/>
    <mergeCell ref="C56:K56"/>
    <mergeCell ref="A59:B59"/>
    <mergeCell ref="O59:P59"/>
    <mergeCell ref="A57:B57"/>
    <mergeCell ref="M57:N57"/>
    <mergeCell ref="A58:B58"/>
    <mergeCell ref="M58:N58"/>
    <mergeCell ref="C59:K59"/>
    <mergeCell ref="M59:N59"/>
    <mergeCell ref="C57:K57"/>
    <mergeCell ref="C58:K58"/>
  </mergeCells>
  <phoneticPr fontId="2" type="noConversion"/>
  <pageMargins left="0.75" right="0.75" top="1" bottom="1" header="0.5" footer="0.5"/>
  <pageSetup paperSize="9"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8"/>
  <sheetViews>
    <sheetView zoomScaleNormal="100" workbookViewId="0">
      <selection activeCell="F15" sqref="F15"/>
    </sheetView>
  </sheetViews>
  <sheetFormatPr defaultRowHeight="14.25"/>
  <cols>
    <col min="1" max="1" width="13.125" customWidth="1"/>
    <col min="2" max="2" width="15.375" customWidth="1"/>
  </cols>
  <sheetData>
    <row r="1" spans="1:20" ht="17.25" customHeight="1">
      <c r="A1" s="182" t="s">
        <v>0</v>
      </c>
      <c r="B1" s="182" t="s">
        <v>258</v>
      </c>
      <c r="C1" s="264" t="s">
        <v>405</v>
      </c>
      <c r="D1" s="254" t="s">
        <v>402</v>
      </c>
      <c r="E1" s="255"/>
      <c r="F1" s="256"/>
      <c r="G1" s="249" t="s">
        <v>420</v>
      </c>
      <c r="H1" s="250"/>
      <c r="I1" s="266" t="s">
        <v>260</v>
      </c>
      <c r="J1" s="267"/>
      <c r="K1" s="267"/>
      <c r="L1" s="267"/>
      <c r="M1" s="267"/>
      <c r="N1" s="267"/>
      <c r="O1" s="267"/>
      <c r="P1" s="268"/>
      <c r="Q1" s="266" t="s">
        <v>261</v>
      </c>
      <c r="R1" s="267"/>
      <c r="S1" s="268"/>
      <c r="T1" s="264" t="s">
        <v>404</v>
      </c>
    </row>
    <row r="2" spans="1:20" ht="47.25">
      <c r="A2" s="183"/>
      <c r="B2" s="183"/>
      <c r="C2" s="265"/>
      <c r="D2" s="150" t="s">
        <v>401</v>
      </c>
      <c r="E2" s="196" t="s">
        <v>297</v>
      </c>
      <c r="F2" s="196" t="s">
        <v>403</v>
      </c>
      <c r="G2" s="197" t="s">
        <v>417</v>
      </c>
      <c r="H2" s="194" t="s">
        <v>403</v>
      </c>
      <c r="I2" s="133" t="s">
        <v>262</v>
      </c>
      <c r="J2" s="133" t="s">
        <v>72</v>
      </c>
      <c r="K2" s="133" t="s">
        <v>263</v>
      </c>
      <c r="L2" s="133" t="s">
        <v>73</v>
      </c>
      <c r="M2" s="133" t="s">
        <v>71</v>
      </c>
      <c r="N2" s="133" t="s">
        <v>74</v>
      </c>
      <c r="O2" s="133" t="s">
        <v>356</v>
      </c>
      <c r="P2" s="133" t="s">
        <v>75</v>
      </c>
      <c r="Q2" s="133" t="s">
        <v>264</v>
      </c>
      <c r="R2" s="133" t="s">
        <v>77</v>
      </c>
      <c r="S2" s="133" t="s">
        <v>78</v>
      </c>
      <c r="T2" s="265"/>
    </row>
    <row r="3" spans="1:20" ht="15.75">
      <c r="A3" s="183" t="s">
        <v>259</v>
      </c>
      <c r="B3" s="183"/>
      <c r="C3" s="47"/>
      <c r="D3" s="126">
        <v>35</v>
      </c>
      <c r="E3" s="126"/>
      <c r="F3" s="126"/>
      <c r="G3" s="191"/>
      <c r="H3" s="185"/>
      <c r="I3" s="127"/>
      <c r="J3" s="127"/>
      <c r="K3" s="127"/>
      <c r="L3" s="127"/>
      <c r="M3" s="127"/>
      <c r="N3" s="127"/>
      <c r="O3" s="127"/>
      <c r="P3" s="127"/>
      <c r="Q3" s="127"/>
      <c r="R3" s="127"/>
      <c r="S3" s="127"/>
      <c r="T3" s="47"/>
    </row>
    <row r="4" spans="1:20" ht="15.75">
      <c r="A4" s="24" t="s">
        <v>9</v>
      </c>
      <c r="B4" s="24"/>
      <c r="C4" s="47"/>
      <c r="D4" s="54">
        <v>8</v>
      </c>
      <c r="E4" s="54"/>
      <c r="F4" s="54"/>
      <c r="G4" s="191"/>
      <c r="H4" s="185"/>
      <c r="I4" s="113">
        <v>1774</v>
      </c>
      <c r="J4" s="113">
        <v>1379</v>
      </c>
      <c r="K4" s="113">
        <v>305</v>
      </c>
      <c r="L4" s="131">
        <v>0.938733832539142</v>
      </c>
      <c r="M4" s="113">
        <v>64</v>
      </c>
      <c r="N4" s="113">
        <v>19</v>
      </c>
      <c r="O4" s="113"/>
      <c r="P4" s="131">
        <v>0.33333333333333298</v>
      </c>
      <c r="Q4" s="128">
        <v>409</v>
      </c>
      <c r="R4" s="128">
        <v>336</v>
      </c>
      <c r="S4" s="129">
        <v>0.82</v>
      </c>
      <c r="T4" s="47"/>
    </row>
    <row r="5" spans="1:20" ht="15.75">
      <c r="A5" s="182" t="s">
        <v>93</v>
      </c>
      <c r="B5" s="24" t="s">
        <v>67</v>
      </c>
      <c r="C5" s="47"/>
      <c r="D5" s="54">
        <v>20</v>
      </c>
      <c r="E5" s="54"/>
      <c r="F5" s="54"/>
      <c r="G5" s="192"/>
      <c r="H5" s="185"/>
      <c r="I5" s="113">
        <v>5813</v>
      </c>
      <c r="J5" s="113">
        <v>3685</v>
      </c>
      <c r="K5" s="113">
        <v>1966</v>
      </c>
      <c r="L5" s="131">
        <v>0.96</v>
      </c>
      <c r="M5" s="113">
        <v>307</v>
      </c>
      <c r="N5" s="113">
        <v>182</v>
      </c>
      <c r="O5" s="113"/>
      <c r="P5" s="131">
        <v>0.84</v>
      </c>
      <c r="Q5" s="130">
        <v>2110</v>
      </c>
      <c r="R5" s="130">
        <v>2037</v>
      </c>
      <c r="S5" s="129">
        <v>0.97</v>
      </c>
      <c r="T5" s="47"/>
    </row>
    <row r="6" spans="1:20" ht="15.75">
      <c r="A6" s="184"/>
      <c r="B6" s="24" t="s">
        <v>120</v>
      </c>
      <c r="C6" s="47"/>
      <c r="D6" s="54">
        <v>1</v>
      </c>
      <c r="E6" s="54"/>
      <c r="F6" s="54"/>
      <c r="G6" s="191"/>
      <c r="H6" s="185"/>
      <c r="I6" s="132">
        <v>133</v>
      </c>
      <c r="J6" s="132">
        <v>96</v>
      </c>
      <c r="K6" s="132">
        <v>34</v>
      </c>
      <c r="L6" s="131">
        <v>0.97</v>
      </c>
      <c r="M6" s="132">
        <v>6</v>
      </c>
      <c r="N6" s="132">
        <v>2</v>
      </c>
      <c r="O6" s="132"/>
      <c r="P6" s="131">
        <v>0.67</v>
      </c>
      <c r="Q6" s="128">
        <v>58</v>
      </c>
      <c r="R6" s="128">
        <v>58</v>
      </c>
      <c r="S6" s="129">
        <v>1</v>
      </c>
      <c r="T6" s="47"/>
    </row>
    <row r="7" spans="1:20" ht="15.75">
      <c r="A7" s="184"/>
      <c r="B7" s="24" t="s">
        <v>113</v>
      </c>
      <c r="C7" s="47"/>
      <c r="D7" s="54">
        <v>5</v>
      </c>
      <c r="E7" s="54"/>
      <c r="F7" s="54"/>
      <c r="G7" s="192"/>
      <c r="H7" s="185"/>
      <c r="I7" s="113">
        <v>1823</v>
      </c>
      <c r="J7" s="113">
        <v>979</v>
      </c>
      <c r="K7" s="113">
        <v>747</v>
      </c>
      <c r="L7" s="131">
        <v>0.90985130111524204</v>
      </c>
      <c r="M7" s="113">
        <v>58</v>
      </c>
      <c r="N7" s="113">
        <v>36</v>
      </c>
      <c r="O7" s="113"/>
      <c r="P7" s="131">
        <v>0.76595744680851097</v>
      </c>
      <c r="Q7" s="128">
        <v>165</v>
      </c>
      <c r="R7" s="128">
        <v>116</v>
      </c>
      <c r="S7" s="129">
        <v>0.7</v>
      </c>
      <c r="T7" s="47"/>
    </row>
    <row r="8" spans="1:20" ht="15.75">
      <c r="A8" s="184"/>
      <c r="B8" s="24" t="s">
        <v>114</v>
      </c>
      <c r="C8" s="47"/>
      <c r="D8" s="54">
        <v>1</v>
      </c>
      <c r="E8" s="54"/>
      <c r="F8" s="54"/>
      <c r="G8" s="191"/>
      <c r="H8" s="185"/>
      <c r="I8" s="113">
        <v>1038</v>
      </c>
      <c r="J8" s="113">
        <v>736</v>
      </c>
      <c r="K8" s="113">
        <v>295</v>
      </c>
      <c r="L8" s="131">
        <v>0.99057873485868098</v>
      </c>
      <c r="M8" s="113">
        <v>27</v>
      </c>
      <c r="N8" s="113">
        <v>9</v>
      </c>
      <c r="O8" s="113"/>
      <c r="P8" s="131">
        <v>0.69230769230769196</v>
      </c>
      <c r="Q8" s="128">
        <v>290</v>
      </c>
      <c r="R8" s="128">
        <v>279</v>
      </c>
      <c r="S8" s="129">
        <v>0.96</v>
      </c>
      <c r="T8" s="47"/>
    </row>
    <row r="9" spans="1:20" ht="15.75">
      <c r="A9" s="184"/>
      <c r="B9" s="24" t="s">
        <v>119</v>
      </c>
      <c r="C9" s="47"/>
      <c r="D9" s="54">
        <v>2</v>
      </c>
      <c r="E9" s="54"/>
      <c r="F9" s="54"/>
      <c r="G9" s="191"/>
      <c r="H9" s="185"/>
      <c r="I9" s="113">
        <v>50</v>
      </c>
      <c r="J9" s="113">
        <v>37</v>
      </c>
      <c r="K9" s="113">
        <v>12</v>
      </c>
      <c r="L9" s="131">
        <v>0.97368421052631604</v>
      </c>
      <c r="M9" s="113">
        <v>22</v>
      </c>
      <c r="N9" s="113">
        <v>16</v>
      </c>
      <c r="O9" s="113"/>
      <c r="P9" s="131">
        <v>0.94117647058823495</v>
      </c>
      <c r="Q9" s="128">
        <v>118</v>
      </c>
      <c r="R9" s="128">
        <v>112</v>
      </c>
      <c r="S9" s="129">
        <v>0.95</v>
      </c>
      <c r="T9" s="47"/>
    </row>
    <row r="10" spans="1:20" ht="15.75">
      <c r="A10" s="184"/>
      <c r="B10" s="24" t="s">
        <v>115</v>
      </c>
      <c r="C10" s="47"/>
      <c r="D10" s="54"/>
      <c r="E10" s="54"/>
      <c r="F10" s="54"/>
      <c r="G10" s="192"/>
      <c r="H10" s="185"/>
      <c r="I10" s="113">
        <v>344</v>
      </c>
      <c r="J10" s="113">
        <v>249</v>
      </c>
      <c r="K10" s="113">
        <v>75</v>
      </c>
      <c r="L10" s="131">
        <v>0.92565055762081805</v>
      </c>
      <c r="M10" s="113">
        <v>20</v>
      </c>
      <c r="N10" s="113">
        <v>16</v>
      </c>
      <c r="O10" s="113"/>
      <c r="P10" s="131">
        <v>0.84210526315789502</v>
      </c>
      <c r="Q10" s="128">
        <v>285</v>
      </c>
      <c r="R10" s="128">
        <v>282</v>
      </c>
      <c r="S10" s="129">
        <v>0.99</v>
      </c>
      <c r="T10" s="47"/>
    </row>
    <row r="11" spans="1:20" ht="15.75">
      <c r="A11" s="184"/>
      <c r="B11" s="24" t="s">
        <v>117</v>
      </c>
      <c r="C11" s="47"/>
      <c r="D11" s="54">
        <v>11</v>
      </c>
      <c r="E11" s="54"/>
      <c r="F11" s="54"/>
      <c r="G11" s="191"/>
      <c r="H11" s="185"/>
      <c r="I11" s="113">
        <v>2096</v>
      </c>
      <c r="J11" s="113">
        <v>1289</v>
      </c>
      <c r="K11" s="113">
        <v>774</v>
      </c>
      <c r="L11" s="131">
        <v>0.97503782148260199</v>
      </c>
      <c r="M11" s="113">
        <v>145</v>
      </c>
      <c r="N11" s="113">
        <v>75</v>
      </c>
      <c r="O11" s="113"/>
      <c r="P11" s="131">
        <v>0.83333333333333404</v>
      </c>
      <c r="Q11" s="128">
        <v>830</v>
      </c>
      <c r="R11" s="128">
        <v>828</v>
      </c>
      <c r="S11" s="129">
        <v>1</v>
      </c>
      <c r="T11" s="47"/>
    </row>
    <row r="12" spans="1:20" ht="15.75">
      <c r="A12" s="184"/>
      <c r="B12" s="24" t="s">
        <v>116</v>
      </c>
      <c r="C12" s="47"/>
      <c r="D12" s="54">
        <v>2</v>
      </c>
      <c r="E12" s="54"/>
      <c r="F12" s="54"/>
      <c r="G12" s="191"/>
      <c r="H12" s="185"/>
      <c r="I12" s="113">
        <v>33</v>
      </c>
      <c r="J12" s="113">
        <v>33</v>
      </c>
      <c r="K12" s="113">
        <v>0</v>
      </c>
      <c r="L12" s="131">
        <v>1</v>
      </c>
      <c r="M12" s="113">
        <v>5</v>
      </c>
      <c r="N12" s="113">
        <v>5</v>
      </c>
      <c r="O12" s="113"/>
      <c r="P12" s="131">
        <v>1</v>
      </c>
      <c r="Q12" s="128">
        <v>157</v>
      </c>
      <c r="R12" s="128">
        <v>157</v>
      </c>
      <c r="S12" s="129">
        <v>1</v>
      </c>
      <c r="T12" s="47"/>
    </row>
    <row r="13" spans="1:20" ht="15.75">
      <c r="A13" s="184"/>
      <c r="B13" s="24" t="s">
        <v>118</v>
      </c>
      <c r="C13" s="47"/>
      <c r="D13" s="54">
        <v>1</v>
      </c>
      <c r="E13" s="54"/>
      <c r="F13" s="54"/>
      <c r="G13" s="191"/>
      <c r="H13" s="185"/>
      <c r="I13" s="113">
        <v>267</v>
      </c>
      <c r="J13" s="113">
        <v>240</v>
      </c>
      <c r="K13" s="113">
        <v>27</v>
      </c>
      <c r="L13" s="131">
        <v>1</v>
      </c>
      <c r="M13" s="113">
        <v>22</v>
      </c>
      <c r="N13" s="113">
        <v>21</v>
      </c>
      <c r="O13" s="113"/>
      <c r="P13" s="131">
        <v>1</v>
      </c>
      <c r="Q13" s="128">
        <v>153</v>
      </c>
      <c r="R13" s="128">
        <v>151</v>
      </c>
      <c r="S13" s="129">
        <v>0.99</v>
      </c>
      <c r="T13" s="47"/>
    </row>
    <row r="14" spans="1:20" ht="15.75">
      <c r="A14" s="183"/>
      <c r="B14" s="24" t="s">
        <v>128</v>
      </c>
      <c r="C14" s="47"/>
      <c r="D14" s="54"/>
      <c r="E14" s="54"/>
      <c r="F14" s="54"/>
      <c r="G14" s="191"/>
      <c r="H14" s="185"/>
      <c r="I14" s="113">
        <v>29</v>
      </c>
      <c r="J14" s="113">
        <v>26</v>
      </c>
      <c r="K14" s="113">
        <v>2</v>
      </c>
      <c r="L14" s="131">
        <v>0.96296296296296302</v>
      </c>
      <c r="M14" s="113">
        <v>2</v>
      </c>
      <c r="N14" s="113">
        <v>2</v>
      </c>
      <c r="O14" s="113"/>
      <c r="P14" s="131">
        <v>1</v>
      </c>
      <c r="Q14" s="128">
        <v>54</v>
      </c>
      <c r="R14" s="128">
        <v>54</v>
      </c>
      <c r="S14" s="129">
        <v>1</v>
      </c>
      <c r="T14" s="47"/>
    </row>
    <row r="15" spans="1:20" ht="15.75">
      <c r="A15" s="24" t="s">
        <v>7</v>
      </c>
      <c r="B15" s="70"/>
      <c r="C15" s="47"/>
      <c r="D15" s="54">
        <v>4</v>
      </c>
      <c r="E15" s="54"/>
      <c r="F15" s="54"/>
      <c r="G15" s="191"/>
      <c r="H15" s="185"/>
      <c r="I15" s="113">
        <v>878</v>
      </c>
      <c r="J15" s="113">
        <v>815</v>
      </c>
      <c r="K15" s="113">
        <v>51</v>
      </c>
      <c r="L15" s="131">
        <v>0.98548972188633599</v>
      </c>
      <c r="M15" s="113">
        <v>29</v>
      </c>
      <c r="N15" s="113">
        <v>17</v>
      </c>
      <c r="O15" s="113"/>
      <c r="P15" s="131">
        <v>0.58620689655172398</v>
      </c>
      <c r="Q15" s="128">
        <v>927</v>
      </c>
      <c r="R15" s="128">
        <v>870</v>
      </c>
      <c r="S15" s="129">
        <v>0.94</v>
      </c>
      <c r="T15" s="47"/>
    </row>
    <row r="16" spans="1:20" ht="15.75">
      <c r="A16" s="24" t="s">
        <v>8</v>
      </c>
      <c r="B16" s="29"/>
      <c r="C16" s="47"/>
      <c r="D16" s="54">
        <v>2</v>
      </c>
      <c r="E16" s="54"/>
      <c r="F16" s="54"/>
      <c r="G16" s="191"/>
      <c r="H16" s="185"/>
      <c r="I16" s="113">
        <v>550</v>
      </c>
      <c r="J16" s="113">
        <v>472</v>
      </c>
      <c r="K16" s="113">
        <v>69</v>
      </c>
      <c r="L16" s="131">
        <v>0.98128898128898101</v>
      </c>
      <c r="M16" s="113">
        <v>44</v>
      </c>
      <c r="N16" s="113">
        <v>42</v>
      </c>
      <c r="O16" s="113"/>
      <c r="P16" s="131">
        <v>1</v>
      </c>
      <c r="Q16" s="128">
        <v>411</v>
      </c>
      <c r="R16" s="128">
        <v>377</v>
      </c>
      <c r="S16" s="129">
        <v>0.92</v>
      </c>
      <c r="T16" s="47"/>
    </row>
    <row r="17" spans="1:20" ht="15.75">
      <c r="A17" s="24" t="s">
        <v>10</v>
      </c>
      <c r="B17" s="24"/>
      <c r="C17" s="47"/>
      <c r="D17" s="54">
        <v>1</v>
      </c>
      <c r="E17" s="54"/>
      <c r="F17" s="54"/>
      <c r="G17" s="191"/>
      <c r="H17" s="185"/>
      <c r="I17" s="113">
        <v>928</v>
      </c>
      <c r="J17" s="113">
        <v>592</v>
      </c>
      <c r="K17" s="113">
        <v>321</v>
      </c>
      <c r="L17" s="131">
        <v>0.97528830313014803</v>
      </c>
      <c r="M17" s="113">
        <v>25</v>
      </c>
      <c r="N17" s="113">
        <v>10</v>
      </c>
      <c r="O17" s="113"/>
      <c r="P17" s="131">
        <v>0.476190476190476</v>
      </c>
      <c r="Q17" s="128">
        <v>838</v>
      </c>
      <c r="R17" s="128">
        <v>827</v>
      </c>
      <c r="S17" s="129">
        <v>0.99</v>
      </c>
      <c r="T17" s="47"/>
    </row>
    <row r="18" spans="1:20" ht="15.75">
      <c r="A18" s="138" t="s">
        <v>289</v>
      </c>
      <c r="B18" s="142"/>
      <c r="C18" s="47"/>
      <c r="D18" s="47"/>
      <c r="E18" s="47"/>
      <c r="F18" s="47"/>
      <c r="G18" s="193"/>
      <c r="H18" s="185"/>
      <c r="I18" s="47"/>
      <c r="J18" s="47"/>
      <c r="K18" s="47"/>
      <c r="L18" s="47"/>
      <c r="M18" s="47"/>
      <c r="N18" s="47"/>
      <c r="O18" s="47"/>
      <c r="P18" s="47"/>
      <c r="Q18" s="47"/>
      <c r="R18" s="47"/>
      <c r="S18" s="47"/>
      <c r="T18" s="47"/>
    </row>
    <row r="20" spans="1:20">
      <c r="A20" s="151" t="s">
        <v>304</v>
      </c>
    </row>
    <row r="21" spans="1:20">
      <c r="A21" s="151" t="s">
        <v>305</v>
      </c>
    </row>
    <row r="22" spans="1:20">
      <c r="A22" s="151" t="s">
        <v>257</v>
      </c>
    </row>
    <row r="23" spans="1:20">
      <c r="A23" s="151" t="s">
        <v>306</v>
      </c>
    </row>
    <row r="24" spans="1:20">
      <c r="A24" s="20" t="s">
        <v>418</v>
      </c>
      <c r="B24" s="20"/>
      <c r="C24" s="20"/>
      <c r="D24" s="20"/>
      <c r="E24" s="20"/>
      <c r="F24" s="20"/>
      <c r="G24" s="20"/>
      <c r="H24" s="20"/>
      <c r="I24" s="20"/>
      <c r="J24" s="20"/>
      <c r="K24" s="20"/>
      <c r="L24" s="20"/>
      <c r="M24" s="20"/>
    </row>
    <row r="25" spans="1:20">
      <c r="A25" s="20" t="s">
        <v>419</v>
      </c>
      <c r="B25" s="20"/>
      <c r="C25" s="20"/>
      <c r="D25" s="20"/>
      <c r="E25" s="20"/>
      <c r="F25" s="20"/>
      <c r="G25" s="20"/>
      <c r="H25" s="20"/>
      <c r="I25" s="20"/>
      <c r="J25" s="20"/>
      <c r="K25" s="20"/>
      <c r="L25" s="20"/>
      <c r="M25" s="20"/>
    </row>
    <row r="26" spans="1:20">
      <c r="A26" s="20" t="s">
        <v>435</v>
      </c>
      <c r="B26" s="20"/>
      <c r="C26" s="20"/>
      <c r="D26" s="20"/>
      <c r="E26" s="20"/>
      <c r="F26" s="20"/>
      <c r="G26" s="20"/>
      <c r="H26" s="20"/>
      <c r="I26" s="20"/>
      <c r="J26" s="20"/>
      <c r="K26" s="20"/>
      <c r="L26" s="20"/>
      <c r="M26" s="20"/>
    </row>
    <row r="27" spans="1:20">
      <c r="A27" s="20" t="s">
        <v>434</v>
      </c>
      <c r="B27" s="20"/>
      <c r="C27" s="20"/>
      <c r="D27" s="20"/>
      <c r="E27" s="20"/>
      <c r="F27" s="20"/>
      <c r="G27" s="20"/>
      <c r="H27" s="20"/>
      <c r="I27" s="20"/>
      <c r="J27" s="20"/>
      <c r="K27" s="20"/>
      <c r="L27" s="20"/>
      <c r="M27" s="20"/>
    </row>
    <row r="28" spans="1:20">
      <c r="A28" s="20" t="s">
        <v>421</v>
      </c>
      <c r="B28" s="20"/>
      <c r="C28" s="20"/>
      <c r="D28" s="20"/>
      <c r="E28" s="20"/>
      <c r="F28" s="20"/>
      <c r="G28" s="20"/>
      <c r="H28" s="20"/>
      <c r="I28" s="20"/>
      <c r="J28" s="20"/>
      <c r="K28" s="20"/>
      <c r="L28" s="20"/>
      <c r="M28" s="20"/>
    </row>
    <row r="29" spans="1:20">
      <c r="A29" s="20" t="s">
        <v>425</v>
      </c>
      <c r="B29" s="20"/>
      <c r="C29" s="20"/>
      <c r="D29" s="20"/>
      <c r="E29" s="20"/>
      <c r="F29" s="20"/>
      <c r="G29" s="20"/>
      <c r="H29" s="20"/>
      <c r="I29" s="20"/>
      <c r="J29" s="20"/>
      <c r="K29" s="20"/>
      <c r="L29" s="20"/>
      <c r="M29" s="20"/>
    </row>
    <row r="30" spans="1:20">
      <c r="A30" s="20" t="s">
        <v>422</v>
      </c>
      <c r="B30" s="20"/>
      <c r="C30" s="20"/>
      <c r="D30" s="20"/>
      <c r="E30" s="20"/>
      <c r="F30" s="20"/>
      <c r="G30" s="20"/>
      <c r="H30" s="20"/>
      <c r="I30" s="20"/>
      <c r="J30" s="20"/>
      <c r="K30" s="20"/>
      <c r="L30" s="20"/>
      <c r="M30" s="20"/>
    </row>
    <row r="31" spans="1:20">
      <c r="A31" s="20" t="s">
        <v>423</v>
      </c>
      <c r="B31" s="20"/>
      <c r="C31" s="20"/>
      <c r="D31" s="20"/>
      <c r="E31" s="20"/>
      <c r="F31" s="20"/>
      <c r="G31" s="20"/>
      <c r="H31" s="20"/>
      <c r="I31" s="20"/>
      <c r="J31" s="20"/>
      <c r="K31" s="20"/>
      <c r="L31" s="20"/>
      <c r="M31" s="20"/>
    </row>
    <row r="32" spans="1:20">
      <c r="A32" s="20" t="s">
        <v>424</v>
      </c>
      <c r="B32" s="20"/>
      <c r="C32" s="20"/>
      <c r="D32" s="20"/>
      <c r="E32" s="20"/>
      <c r="F32" s="20"/>
      <c r="G32" s="20"/>
      <c r="H32" s="20"/>
      <c r="I32" s="20"/>
      <c r="J32" s="20"/>
      <c r="K32" s="20"/>
      <c r="L32" s="20"/>
      <c r="M32" s="20"/>
    </row>
    <row r="33" spans="1:13">
      <c r="A33" s="20"/>
      <c r="B33" s="20"/>
      <c r="C33" s="20"/>
      <c r="D33" s="20"/>
      <c r="E33" s="20"/>
      <c r="F33" s="20"/>
      <c r="G33" s="20"/>
      <c r="H33" s="20"/>
      <c r="I33" s="20"/>
      <c r="J33" s="20"/>
      <c r="K33" s="20"/>
      <c r="L33" s="20"/>
      <c r="M33" s="20"/>
    </row>
    <row r="34" spans="1:13" ht="28.5" customHeight="1">
      <c r="A34" s="263" t="s">
        <v>416</v>
      </c>
      <c r="B34" s="263"/>
      <c r="C34" s="263"/>
      <c r="D34" s="263"/>
      <c r="E34" s="263"/>
      <c r="F34" s="263"/>
      <c r="G34" s="263"/>
      <c r="H34" s="263"/>
      <c r="I34" s="263"/>
      <c r="J34" s="263"/>
      <c r="K34" s="263"/>
      <c r="L34" s="263"/>
      <c r="M34" s="263"/>
    </row>
    <row r="35" spans="1:13" ht="15.75">
      <c r="A35" s="69" t="s">
        <v>81</v>
      </c>
      <c r="B35" s="13"/>
      <c r="D35" s="13"/>
      <c r="E35" s="13"/>
      <c r="F35" s="13"/>
      <c r="G35" s="13"/>
      <c r="H35" s="13"/>
      <c r="I35" s="13"/>
    </row>
    <row r="36" spans="1:13" ht="15.75">
      <c r="A36" s="74" t="s">
        <v>91</v>
      </c>
      <c r="B36" s="14"/>
      <c r="D36" s="14"/>
      <c r="E36" s="14"/>
      <c r="F36" s="14"/>
      <c r="G36" s="14"/>
      <c r="H36" s="14"/>
      <c r="I36" s="14"/>
    </row>
    <row r="37" spans="1:13">
      <c r="A37" s="186" t="s">
        <v>82</v>
      </c>
      <c r="B37" s="186"/>
      <c r="D37" s="186"/>
      <c r="E37" s="186"/>
      <c r="F37" s="186"/>
      <c r="G37" s="186"/>
      <c r="H37" s="186"/>
      <c r="I37" s="186"/>
    </row>
    <row r="38" spans="1:13" ht="15.75">
      <c r="A38" s="186" t="s">
        <v>449</v>
      </c>
      <c r="B38" s="72"/>
      <c r="D38" s="72"/>
      <c r="E38" s="72"/>
      <c r="F38" s="72"/>
      <c r="G38" s="72"/>
      <c r="H38" s="72"/>
      <c r="I38" s="72"/>
    </row>
    <row r="39" spans="1:13">
      <c r="A39" s="186" t="s">
        <v>83</v>
      </c>
      <c r="B39" s="73"/>
      <c r="D39" s="73"/>
      <c r="E39" s="73"/>
      <c r="F39" s="73"/>
      <c r="G39" s="73"/>
      <c r="H39" s="73"/>
      <c r="I39" s="73"/>
    </row>
    <row r="40" spans="1:13">
      <c r="A40" s="186" t="s">
        <v>84</v>
      </c>
      <c r="B40" s="73"/>
      <c r="D40" s="73"/>
      <c r="E40" s="73"/>
      <c r="F40" s="73"/>
      <c r="G40" s="73"/>
      <c r="H40" s="73"/>
      <c r="I40" s="73"/>
    </row>
    <row r="41" spans="1:13">
      <c r="A41" s="186" t="s">
        <v>450</v>
      </c>
      <c r="B41" s="73"/>
      <c r="D41" s="73"/>
      <c r="E41" s="73"/>
      <c r="F41" s="73"/>
      <c r="G41" s="73"/>
      <c r="H41" s="73"/>
      <c r="I41" s="73"/>
    </row>
    <row r="42" spans="1:13">
      <c r="A42" s="186" t="s">
        <v>85</v>
      </c>
      <c r="B42" s="73"/>
      <c r="D42" s="73"/>
      <c r="E42" s="73"/>
      <c r="F42" s="73"/>
      <c r="G42" s="73"/>
      <c r="H42" s="73"/>
      <c r="I42" s="73"/>
    </row>
    <row r="43" spans="1:13">
      <c r="A43" s="71" t="s">
        <v>86</v>
      </c>
    </row>
    <row r="44" spans="1:13">
      <c r="A44" s="186" t="s">
        <v>87</v>
      </c>
    </row>
    <row r="45" spans="1:13">
      <c r="A45" s="186" t="s">
        <v>88</v>
      </c>
    </row>
    <row r="46" spans="1:13">
      <c r="A46" s="186" t="s">
        <v>89</v>
      </c>
    </row>
    <row r="47" spans="1:13">
      <c r="A47" s="186" t="s">
        <v>90</v>
      </c>
    </row>
    <row r="48" spans="1:13">
      <c r="A48" s="75" t="s">
        <v>92</v>
      </c>
    </row>
  </sheetData>
  <mergeCells count="7">
    <mergeCell ref="A34:M34"/>
    <mergeCell ref="G1:H1"/>
    <mergeCell ref="T1:T2"/>
    <mergeCell ref="C1:C2"/>
    <mergeCell ref="Q1:S1"/>
    <mergeCell ref="I1:P1"/>
    <mergeCell ref="D1:F1"/>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58"/>
  <sheetViews>
    <sheetView workbookViewId="0">
      <selection activeCell="O11" sqref="O11"/>
    </sheetView>
  </sheetViews>
  <sheetFormatPr defaultRowHeight="14.25"/>
  <cols>
    <col min="1" max="2" width="14.125" customWidth="1"/>
    <col min="3" max="3" width="12.625" customWidth="1"/>
    <col min="4" max="4" width="13.75" customWidth="1"/>
  </cols>
  <sheetData>
    <row r="1" spans="1:14" ht="15.75">
      <c r="A1" s="278" t="s">
        <v>357</v>
      </c>
      <c r="B1" s="278" t="s">
        <v>358</v>
      </c>
      <c r="C1" s="280" t="s">
        <v>359</v>
      </c>
      <c r="D1" s="280" t="s">
        <v>360</v>
      </c>
      <c r="E1" s="282" t="s">
        <v>361</v>
      </c>
      <c r="F1" s="282" t="s">
        <v>362</v>
      </c>
      <c r="G1" s="277" t="s">
        <v>471</v>
      </c>
      <c r="H1" s="277"/>
      <c r="I1" s="277"/>
      <c r="J1" s="277"/>
      <c r="K1" s="277"/>
    </row>
    <row r="2" spans="1:14" ht="31.5">
      <c r="A2" s="279"/>
      <c r="B2" s="279"/>
      <c r="C2" s="281"/>
      <c r="D2" s="281"/>
      <c r="E2" s="283"/>
      <c r="F2" s="283"/>
      <c r="G2" s="160" t="s">
        <v>363</v>
      </c>
      <c r="H2" s="218" t="s">
        <v>472</v>
      </c>
      <c r="I2" s="218" t="s">
        <v>473</v>
      </c>
      <c r="J2" s="218" t="s">
        <v>474</v>
      </c>
      <c r="K2" s="218" t="s">
        <v>475</v>
      </c>
      <c r="L2" s="161"/>
      <c r="M2" s="162"/>
      <c r="N2" s="162"/>
    </row>
    <row r="3" spans="1:14" ht="15.75">
      <c r="A3" s="159"/>
      <c r="B3" s="159" t="s">
        <v>394</v>
      </c>
      <c r="C3" s="180"/>
      <c r="D3" s="180"/>
      <c r="E3" s="146"/>
      <c r="F3" s="160"/>
      <c r="G3" s="146"/>
      <c r="H3" s="146"/>
      <c r="I3" s="146"/>
      <c r="J3" s="160"/>
      <c r="K3" s="160"/>
      <c r="L3" s="161"/>
      <c r="M3" s="162"/>
      <c r="N3" s="162"/>
    </row>
    <row r="4" spans="1:14" ht="15.75">
      <c r="A4" s="24" t="s">
        <v>364</v>
      </c>
      <c r="B4" s="24"/>
      <c r="C4" s="113">
        <v>25</v>
      </c>
      <c r="D4" s="113">
        <v>16</v>
      </c>
      <c r="E4" s="163">
        <f>C4/D4</f>
        <v>1.5625</v>
      </c>
      <c r="F4" s="164">
        <f>100-(E4/1.49-1)*100</f>
        <v>95.134228187919462</v>
      </c>
      <c r="G4" s="165">
        <v>1</v>
      </c>
      <c r="H4" s="165"/>
      <c r="I4" s="165"/>
      <c r="J4" s="166">
        <v>5</v>
      </c>
      <c r="K4" s="167">
        <f>100-J4</f>
        <v>95</v>
      </c>
      <c r="L4" s="168"/>
      <c r="M4" s="169"/>
      <c r="N4" s="170"/>
    </row>
    <row r="5" spans="1:14" ht="15.75">
      <c r="A5" s="251" t="s">
        <v>365</v>
      </c>
      <c r="B5" s="24" t="s">
        <v>366</v>
      </c>
      <c r="C5" s="113">
        <v>117</v>
      </c>
      <c r="D5" s="113">
        <v>74.400000000000006</v>
      </c>
      <c r="E5" s="163">
        <f t="shared" ref="E5:E17" si="0">C5/D5</f>
        <v>1.5725806451612903</v>
      </c>
      <c r="F5" s="164">
        <f>100-(E5/1.44-1)*100</f>
        <v>90.793010752688176</v>
      </c>
      <c r="G5" s="165">
        <v>0</v>
      </c>
      <c r="H5" s="165"/>
      <c r="I5" s="165"/>
      <c r="J5" s="166">
        <v>0</v>
      </c>
      <c r="K5" s="167">
        <f>100-J5</f>
        <v>100</v>
      </c>
      <c r="L5" s="168"/>
      <c r="M5" s="169"/>
      <c r="N5" s="170"/>
    </row>
    <row r="6" spans="1:14" ht="15.75">
      <c r="A6" s="251"/>
      <c r="B6" s="24" t="s">
        <v>367</v>
      </c>
      <c r="C6" s="113">
        <v>2</v>
      </c>
      <c r="D6" s="113">
        <v>5.0999999999999996</v>
      </c>
      <c r="E6" s="163">
        <f t="shared" si="0"/>
        <v>0.39215686274509809</v>
      </c>
      <c r="F6" s="164">
        <v>100</v>
      </c>
      <c r="G6" s="165">
        <v>0</v>
      </c>
      <c r="H6" s="165">
        <v>1</v>
      </c>
      <c r="I6" s="165">
        <v>1</v>
      </c>
      <c r="J6" s="166">
        <v>10</v>
      </c>
      <c r="K6" s="167">
        <f t="shared" ref="K6:K17" si="1">100-J6</f>
        <v>90</v>
      </c>
      <c r="L6" s="168"/>
      <c r="M6" s="169"/>
      <c r="N6" s="170"/>
    </row>
    <row r="7" spans="1:14" ht="15.75">
      <c r="A7" s="251"/>
      <c r="B7" s="24" t="s">
        <v>368</v>
      </c>
      <c r="C7" s="113">
        <v>39</v>
      </c>
      <c r="D7" s="113">
        <v>12.1</v>
      </c>
      <c r="E7" s="163">
        <f t="shared" si="0"/>
        <v>3.2231404958677685</v>
      </c>
      <c r="F7" s="164">
        <v>80</v>
      </c>
      <c r="G7" s="165">
        <v>0</v>
      </c>
      <c r="H7" s="165"/>
      <c r="I7" s="165"/>
      <c r="J7" s="166">
        <f t="shared" ref="J7:J17" si="2">G7</f>
        <v>0</v>
      </c>
      <c r="K7" s="167">
        <f t="shared" si="1"/>
        <v>100</v>
      </c>
      <c r="L7" s="168"/>
      <c r="M7" s="169"/>
      <c r="N7" s="170"/>
    </row>
    <row r="8" spans="1:14" ht="15.75">
      <c r="A8" s="251"/>
      <c r="B8" s="24" t="s">
        <v>369</v>
      </c>
      <c r="C8" s="113">
        <v>32</v>
      </c>
      <c r="D8" s="113">
        <v>10</v>
      </c>
      <c r="E8" s="163">
        <f t="shared" si="0"/>
        <v>3.2</v>
      </c>
      <c r="F8" s="164">
        <v>80</v>
      </c>
      <c r="G8" s="165">
        <v>0</v>
      </c>
      <c r="H8" s="165"/>
      <c r="I8" s="165">
        <v>1</v>
      </c>
      <c r="J8" s="166">
        <v>5</v>
      </c>
      <c r="K8" s="167">
        <f t="shared" si="1"/>
        <v>95</v>
      </c>
      <c r="L8" s="168"/>
      <c r="M8" s="169"/>
      <c r="N8" s="170"/>
    </row>
    <row r="9" spans="1:14" ht="15.75">
      <c r="A9" s="251"/>
      <c r="B9" s="24" t="s">
        <v>370</v>
      </c>
      <c r="C9" s="113">
        <v>1</v>
      </c>
      <c r="D9" s="113">
        <v>3.3</v>
      </c>
      <c r="E9" s="163">
        <f t="shared" si="0"/>
        <v>0.30303030303030304</v>
      </c>
      <c r="F9" s="164">
        <v>100</v>
      </c>
      <c r="G9" s="165">
        <v>0</v>
      </c>
      <c r="H9" s="165">
        <v>1</v>
      </c>
      <c r="I9" s="165"/>
      <c r="J9" s="166">
        <v>5</v>
      </c>
      <c r="K9" s="167">
        <f t="shared" si="1"/>
        <v>95</v>
      </c>
      <c r="L9" s="168"/>
      <c r="M9" s="169"/>
      <c r="N9" s="170"/>
    </row>
    <row r="10" spans="1:14" ht="15.75">
      <c r="A10" s="251"/>
      <c r="B10" s="24" t="s">
        <v>371</v>
      </c>
      <c r="C10" s="113">
        <v>2</v>
      </c>
      <c r="D10" s="113">
        <v>7.4</v>
      </c>
      <c r="E10" s="163">
        <f t="shared" si="0"/>
        <v>0.27027027027027023</v>
      </c>
      <c r="F10" s="164">
        <v>100</v>
      </c>
      <c r="G10" s="165">
        <v>0</v>
      </c>
      <c r="H10" s="165"/>
      <c r="I10" s="165"/>
      <c r="J10" s="166">
        <f t="shared" si="2"/>
        <v>0</v>
      </c>
      <c r="K10" s="167">
        <f t="shared" si="1"/>
        <v>100</v>
      </c>
      <c r="L10" s="168"/>
      <c r="M10" s="169"/>
      <c r="N10" s="170"/>
    </row>
    <row r="11" spans="1:14" ht="15.75">
      <c r="A11" s="251"/>
      <c r="B11" s="24" t="s">
        <v>372</v>
      </c>
      <c r="C11" s="113">
        <v>34</v>
      </c>
      <c r="D11" s="113">
        <v>18.5</v>
      </c>
      <c r="E11" s="163">
        <f t="shared" si="0"/>
        <v>1.8378378378378379</v>
      </c>
      <c r="F11" s="164">
        <v>80</v>
      </c>
      <c r="G11" s="165">
        <v>0</v>
      </c>
      <c r="H11" s="165"/>
      <c r="I11" s="165"/>
      <c r="J11" s="166">
        <f t="shared" si="2"/>
        <v>0</v>
      </c>
      <c r="K11" s="167">
        <f t="shared" si="1"/>
        <v>100</v>
      </c>
      <c r="L11" s="168"/>
      <c r="M11" s="169"/>
      <c r="N11" s="170"/>
    </row>
    <row r="12" spans="1:14" ht="15.75">
      <c r="A12" s="251"/>
      <c r="B12" s="24" t="s">
        <v>373</v>
      </c>
      <c r="C12" s="113">
        <v>0</v>
      </c>
      <c r="D12" s="113">
        <v>3.9</v>
      </c>
      <c r="E12" s="163">
        <f t="shared" si="0"/>
        <v>0</v>
      </c>
      <c r="F12" s="164">
        <v>100</v>
      </c>
      <c r="G12" s="165">
        <v>0</v>
      </c>
      <c r="H12" s="165"/>
      <c r="I12" s="165"/>
      <c r="J12" s="166">
        <f t="shared" si="2"/>
        <v>0</v>
      </c>
      <c r="K12" s="167">
        <f t="shared" si="1"/>
        <v>100</v>
      </c>
      <c r="L12" s="168"/>
      <c r="M12" s="169"/>
      <c r="N12" s="170"/>
    </row>
    <row r="13" spans="1:14" ht="15.75">
      <c r="A13" s="251"/>
      <c r="B13" s="24" t="s">
        <v>374</v>
      </c>
      <c r="C13" s="113">
        <v>7</v>
      </c>
      <c r="D13" s="113">
        <v>10.9</v>
      </c>
      <c r="E13" s="163">
        <f t="shared" si="0"/>
        <v>0.64220183486238525</v>
      </c>
      <c r="F13" s="164">
        <v>100</v>
      </c>
      <c r="G13" s="165">
        <v>1</v>
      </c>
      <c r="H13" s="165"/>
      <c r="I13" s="165"/>
      <c r="J13" s="166">
        <f t="shared" si="2"/>
        <v>1</v>
      </c>
      <c r="K13" s="167">
        <f t="shared" si="1"/>
        <v>99</v>
      </c>
      <c r="L13" s="168"/>
      <c r="M13" s="169"/>
      <c r="N13" s="170"/>
    </row>
    <row r="14" spans="1:14" ht="15.75">
      <c r="A14" s="251"/>
      <c r="B14" s="24" t="s">
        <v>375</v>
      </c>
      <c r="C14" s="113">
        <v>0</v>
      </c>
      <c r="D14" s="113">
        <v>3.2</v>
      </c>
      <c r="E14" s="163">
        <f t="shared" si="0"/>
        <v>0</v>
      </c>
      <c r="F14" s="164">
        <v>100</v>
      </c>
      <c r="G14" s="165">
        <v>0</v>
      </c>
      <c r="H14" s="165"/>
      <c r="I14" s="165"/>
      <c r="J14" s="166">
        <f t="shared" si="2"/>
        <v>0</v>
      </c>
      <c r="K14" s="167">
        <f t="shared" si="1"/>
        <v>100</v>
      </c>
      <c r="L14" s="168"/>
      <c r="M14" s="169"/>
      <c r="N14" s="170"/>
    </row>
    <row r="15" spans="1:14" ht="15.75">
      <c r="A15" s="24" t="s">
        <v>376</v>
      </c>
      <c r="B15" s="70"/>
      <c r="C15" s="113">
        <v>15</v>
      </c>
      <c r="D15" s="113">
        <v>8.1999999999999993</v>
      </c>
      <c r="E15" s="163">
        <f t="shared" si="0"/>
        <v>1.8292682926829269</v>
      </c>
      <c r="F15" s="164">
        <v>80</v>
      </c>
      <c r="G15" s="165">
        <v>0</v>
      </c>
      <c r="H15" s="165"/>
      <c r="I15" s="165"/>
      <c r="J15" s="166">
        <f t="shared" si="2"/>
        <v>0</v>
      </c>
      <c r="K15" s="167">
        <f t="shared" si="1"/>
        <v>100</v>
      </c>
      <c r="L15" s="168"/>
      <c r="M15" s="169"/>
      <c r="N15" s="170"/>
    </row>
    <row r="16" spans="1:14" ht="15.75">
      <c r="A16" s="24" t="s">
        <v>377</v>
      </c>
      <c r="B16" s="29"/>
      <c r="C16" s="113">
        <v>17</v>
      </c>
      <c r="D16" s="113">
        <v>2.6</v>
      </c>
      <c r="E16" s="163">
        <f t="shared" si="0"/>
        <v>6.5384615384615383</v>
      </c>
      <c r="F16" s="164">
        <v>80</v>
      </c>
      <c r="G16" s="165">
        <v>0</v>
      </c>
      <c r="H16" s="165"/>
      <c r="I16" s="165"/>
      <c r="J16" s="166">
        <f t="shared" si="2"/>
        <v>0</v>
      </c>
      <c r="K16" s="167">
        <f t="shared" si="1"/>
        <v>100</v>
      </c>
      <c r="L16" s="168"/>
      <c r="M16" s="169"/>
      <c r="N16" s="170"/>
    </row>
    <row r="17" spans="1:14" ht="15.75">
      <c r="A17" s="24" t="s">
        <v>378</v>
      </c>
      <c r="B17" s="24"/>
      <c r="C17" s="113">
        <v>10</v>
      </c>
      <c r="D17" s="113">
        <v>24.9</v>
      </c>
      <c r="E17" s="163">
        <f t="shared" si="0"/>
        <v>0.40160642570281124</v>
      </c>
      <c r="F17" s="164">
        <v>100</v>
      </c>
      <c r="G17" s="165">
        <v>0</v>
      </c>
      <c r="H17" s="165"/>
      <c r="I17" s="165"/>
      <c r="J17" s="166">
        <f t="shared" si="2"/>
        <v>0</v>
      </c>
      <c r="K17" s="167">
        <f t="shared" si="1"/>
        <v>100</v>
      </c>
      <c r="L17" s="168"/>
      <c r="M17" s="169"/>
      <c r="N17" s="170"/>
    </row>
    <row r="18" spans="1:14" ht="15.75">
      <c r="A18" s="2"/>
      <c r="B18" s="2"/>
      <c r="C18" s="2"/>
      <c r="D18" s="2"/>
      <c r="E18" s="18"/>
      <c r="F18" s="19"/>
      <c r="G18" s="19"/>
      <c r="H18" s="19"/>
      <c r="I18" s="19"/>
      <c r="J18" s="19"/>
      <c r="K18" s="84"/>
      <c r="L18" s="19"/>
      <c r="M18" s="19"/>
      <c r="N18" s="171"/>
    </row>
    <row r="19" spans="1:14" ht="15.75">
      <c r="A19" s="172" t="s">
        <v>379</v>
      </c>
      <c r="B19" s="172"/>
      <c r="C19" s="172"/>
      <c r="D19" s="172"/>
      <c r="E19" s="3"/>
      <c r="F19" s="3"/>
      <c r="G19" s="3"/>
      <c r="H19" s="3"/>
      <c r="I19" s="3"/>
      <c r="J19" s="3"/>
      <c r="K19" s="3"/>
      <c r="L19" s="3"/>
      <c r="M19" s="3"/>
      <c r="N19" s="3"/>
    </row>
    <row r="20" spans="1:14" ht="15.75">
      <c r="A20" s="158" t="s">
        <v>380</v>
      </c>
      <c r="B20" s="158"/>
      <c r="C20" s="158"/>
      <c r="D20" s="158"/>
      <c r="E20" s="4"/>
      <c r="F20" s="4"/>
      <c r="G20" s="4"/>
      <c r="H20" s="4"/>
      <c r="I20" s="4"/>
      <c r="J20" s="4"/>
      <c r="K20" s="4"/>
      <c r="L20" s="4"/>
      <c r="M20" s="3"/>
      <c r="N20" s="3"/>
    </row>
    <row r="21" spans="1:14" ht="15.75">
      <c r="A21" s="5" t="s">
        <v>381</v>
      </c>
      <c r="B21" s="5"/>
      <c r="C21" s="5"/>
      <c r="D21" s="5"/>
      <c r="E21" s="5"/>
      <c r="F21" s="5"/>
      <c r="G21" s="5"/>
      <c r="H21" s="5"/>
      <c r="I21" s="5"/>
      <c r="J21" s="5"/>
      <c r="K21" s="5"/>
      <c r="L21" s="5"/>
      <c r="M21" s="5"/>
      <c r="N21" s="5"/>
    </row>
    <row r="22" spans="1:14" ht="15.75">
      <c r="A22" s="173" t="s">
        <v>395</v>
      </c>
      <c r="B22" s="5"/>
      <c r="C22" s="5"/>
      <c r="D22" s="5"/>
      <c r="E22" s="5"/>
      <c r="F22" s="5"/>
      <c r="G22" s="5"/>
      <c r="H22" s="5"/>
      <c r="I22" s="5"/>
      <c r="J22" s="5"/>
      <c r="K22" s="5"/>
      <c r="L22" s="5"/>
      <c r="M22" s="5"/>
      <c r="N22" s="5"/>
    </row>
    <row r="23" spans="1:14" ht="15.75">
      <c r="A23" s="173" t="s">
        <v>400</v>
      </c>
      <c r="B23" s="5"/>
      <c r="C23" s="5"/>
      <c r="D23" s="5"/>
      <c r="E23" s="5"/>
      <c r="F23" s="5"/>
      <c r="G23" s="5"/>
      <c r="H23" s="5"/>
      <c r="I23" s="5"/>
      <c r="J23" s="5"/>
      <c r="K23" s="5"/>
      <c r="L23" s="5"/>
      <c r="M23" s="5"/>
      <c r="N23" s="5"/>
    </row>
    <row r="24" spans="1:14" ht="15.75">
      <c r="A24" s="173" t="s">
        <v>396</v>
      </c>
      <c r="B24" s="5"/>
      <c r="C24" s="5"/>
      <c r="D24" s="5"/>
      <c r="E24" s="5"/>
      <c r="F24" s="5"/>
      <c r="G24" s="5"/>
      <c r="H24" s="5"/>
      <c r="I24" s="5"/>
      <c r="J24" s="5"/>
      <c r="K24" s="5"/>
      <c r="L24" s="5"/>
      <c r="M24" s="5"/>
      <c r="N24" s="5"/>
    </row>
    <row r="25" spans="1:14" ht="15.75">
      <c r="A25" s="173" t="s">
        <v>506</v>
      </c>
      <c r="B25" s="5"/>
      <c r="C25" s="5"/>
      <c r="D25" s="5"/>
      <c r="E25" s="5"/>
      <c r="F25" s="5"/>
      <c r="G25" s="5"/>
      <c r="H25" s="5"/>
      <c r="I25" s="5"/>
      <c r="J25" s="5"/>
      <c r="K25" s="5"/>
      <c r="L25" s="5"/>
      <c r="M25" s="5"/>
      <c r="N25" s="5"/>
    </row>
    <row r="26" spans="1:14" ht="15.75">
      <c r="A26" s="9" t="s">
        <v>382</v>
      </c>
      <c r="B26" s="9"/>
      <c r="C26" s="9"/>
      <c r="D26" s="9"/>
      <c r="E26" s="10"/>
      <c r="F26" s="10"/>
      <c r="G26" s="10"/>
      <c r="H26" s="10"/>
      <c r="I26" s="10"/>
      <c r="J26" s="10"/>
      <c r="K26" s="10"/>
      <c r="L26" s="10"/>
      <c r="M26" s="10"/>
      <c r="N26" s="10"/>
    </row>
    <row r="27" spans="1:14" ht="15.75">
      <c r="A27" s="9" t="s">
        <v>383</v>
      </c>
      <c r="B27" s="9"/>
      <c r="C27" s="9"/>
      <c r="D27" s="9"/>
      <c r="E27" s="10"/>
      <c r="F27" s="10"/>
      <c r="G27" s="10"/>
      <c r="H27" s="10"/>
      <c r="I27" s="10"/>
      <c r="J27" s="10"/>
      <c r="K27" s="10"/>
      <c r="L27" s="10"/>
      <c r="M27" s="10"/>
      <c r="N27" s="10"/>
    </row>
    <row r="28" spans="1:14" ht="15.75">
      <c r="A28" s="225" t="s">
        <v>497</v>
      </c>
      <c r="B28" s="9"/>
      <c r="C28" s="9"/>
      <c r="D28" s="9"/>
      <c r="E28" s="10"/>
      <c r="F28" s="10"/>
      <c r="G28" s="10"/>
      <c r="H28" s="10"/>
      <c r="I28" s="10"/>
      <c r="J28" s="10"/>
      <c r="K28" s="10"/>
      <c r="L28" s="10"/>
      <c r="M28" s="10"/>
      <c r="N28" s="10"/>
    </row>
    <row r="29" spans="1:14" ht="15.75">
      <c r="A29" s="225" t="s">
        <v>498</v>
      </c>
      <c r="B29" s="9"/>
      <c r="C29" s="9"/>
      <c r="D29" s="9"/>
      <c r="E29" s="10"/>
      <c r="F29" s="10"/>
      <c r="G29" s="10"/>
      <c r="H29" s="10"/>
      <c r="I29" s="10"/>
      <c r="J29" s="10"/>
      <c r="K29" s="10"/>
      <c r="L29" s="10"/>
      <c r="M29" s="10"/>
      <c r="N29" s="10"/>
    </row>
    <row r="30" spans="1:14" ht="15.75">
      <c r="A30" s="216" t="s">
        <v>499</v>
      </c>
      <c r="B30" s="11"/>
      <c r="C30" s="11"/>
      <c r="D30" s="11"/>
      <c r="E30" s="77"/>
      <c r="F30" s="77"/>
      <c r="G30" s="77"/>
      <c r="H30" s="77"/>
      <c r="I30" s="77"/>
      <c r="J30" s="77"/>
      <c r="K30" s="77"/>
      <c r="L30" s="77"/>
      <c r="M30" s="77"/>
      <c r="N30" s="77"/>
    </row>
    <row r="31" spans="1:14" ht="15.75">
      <c r="A31" s="216" t="s">
        <v>500</v>
      </c>
      <c r="B31" s="11"/>
      <c r="C31" s="11"/>
      <c r="D31" s="11"/>
      <c r="E31" s="77"/>
      <c r="F31" s="77"/>
      <c r="G31" s="77"/>
      <c r="H31" s="77"/>
      <c r="I31" s="77"/>
      <c r="J31" s="77"/>
      <c r="K31" s="77"/>
      <c r="L31" s="77"/>
      <c r="M31" s="77"/>
      <c r="N31" s="77"/>
    </row>
    <row r="32" spans="1:14" ht="15.75">
      <c r="A32" s="226" t="s">
        <v>501</v>
      </c>
      <c r="B32" s="11"/>
      <c r="C32" s="11"/>
      <c r="D32" s="11"/>
      <c r="E32" s="77"/>
      <c r="F32" s="77"/>
      <c r="G32" s="77"/>
      <c r="H32" s="77"/>
      <c r="I32" s="77"/>
      <c r="J32" s="77"/>
      <c r="K32" s="77"/>
      <c r="L32" s="77"/>
      <c r="M32" s="77"/>
      <c r="N32" s="77"/>
    </row>
    <row r="33" spans="1:14" ht="15.75">
      <c r="A33" s="227" t="s">
        <v>502</v>
      </c>
      <c r="B33" s="11"/>
      <c r="C33" s="11"/>
      <c r="D33" s="11"/>
      <c r="E33" s="77"/>
      <c r="F33" s="77"/>
      <c r="G33" s="77"/>
      <c r="H33" s="77"/>
      <c r="I33" s="77"/>
      <c r="J33" s="77"/>
      <c r="K33" s="77"/>
      <c r="L33" s="77"/>
      <c r="M33" s="77"/>
      <c r="N33" s="77"/>
    </row>
    <row r="34" spans="1:14" ht="15.75">
      <c r="A34" s="227" t="s">
        <v>503</v>
      </c>
      <c r="B34" s="11"/>
      <c r="C34" s="11"/>
      <c r="D34" s="11"/>
      <c r="E34" s="77"/>
      <c r="F34" s="77"/>
      <c r="G34" s="77"/>
      <c r="H34" s="77"/>
      <c r="I34" s="77"/>
      <c r="J34" s="77"/>
      <c r="K34" s="77"/>
      <c r="L34" s="77"/>
      <c r="M34" s="77"/>
      <c r="N34" s="77"/>
    </row>
    <row r="35" spans="1:14" ht="15.75">
      <c r="A35" s="226"/>
      <c r="B35" s="11"/>
      <c r="C35" s="11"/>
      <c r="D35" s="11"/>
      <c r="E35" s="77"/>
      <c r="F35" s="77"/>
      <c r="G35" s="77"/>
      <c r="H35" s="77"/>
      <c r="I35" s="77"/>
      <c r="J35" s="77"/>
      <c r="K35" s="77"/>
      <c r="L35" s="77"/>
      <c r="M35" s="77"/>
      <c r="N35" s="77"/>
    </row>
    <row r="36" spans="1:14" ht="15.75">
      <c r="A36" s="11" t="s">
        <v>384</v>
      </c>
      <c r="B36" s="11"/>
      <c r="C36" s="11"/>
      <c r="D36" s="11"/>
      <c r="E36" s="10"/>
      <c r="F36" s="10"/>
      <c r="G36" s="10"/>
      <c r="H36" s="10"/>
      <c r="I36" s="10"/>
      <c r="J36" s="10"/>
      <c r="K36" s="10"/>
      <c r="L36" s="10"/>
      <c r="M36" s="10"/>
      <c r="N36" s="10"/>
    </row>
    <row r="37" spans="1:14" ht="15.75">
      <c r="A37" s="249" t="s">
        <v>385</v>
      </c>
      <c r="B37" s="250"/>
      <c r="C37" s="249" t="s">
        <v>386</v>
      </c>
      <c r="D37" s="252"/>
      <c r="E37" s="252"/>
      <c r="F37" s="252"/>
      <c r="G37" s="252"/>
      <c r="H37" s="252"/>
      <c r="I37" s="252"/>
      <c r="J37" s="252"/>
      <c r="K37" s="250"/>
      <c r="L37" s="174" t="s">
        <v>387</v>
      </c>
      <c r="M37" s="251" t="s">
        <v>388</v>
      </c>
      <c r="N37" s="251"/>
    </row>
    <row r="38" spans="1:14" ht="48.75" customHeight="1">
      <c r="A38" s="241" t="s">
        <v>398</v>
      </c>
      <c r="B38" s="241"/>
      <c r="C38" s="246" t="s">
        <v>389</v>
      </c>
      <c r="D38" s="247"/>
      <c r="E38" s="247"/>
      <c r="F38" s="247"/>
      <c r="G38" s="247"/>
      <c r="H38" s="247"/>
      <c r="I38" s="247"/>
      <c r="J38" s="247"/>
      <c r="K38" s="248"/>
      <c r="L38" s="175" t="s">
        <v>390</v>
      </c>
      <c r="M38" s="269" t="s">
        <v>391</v>
      </c>
      <c r="N38" s="269"/>
    </row>
    <row r="39" spans="1:14" ht="15.75">
      <c r="A39" s="246" t="s">
        <v>399</v>
      </c>
      <c r="B39" s="248"/>
      <c r="C39" s="246" t="s">
        <v>397</v>
      </c>
      <c r="D39" s="247"/>
      <c r="E39" s="247"/>
      <c r="F39" s="247"/>
      <c r="G39" s="247"/>
      <c r="H39" s="247"/>
      <c r="I39" s="247"/>
      <c r="J39" s="247"/>
      <c r="K39" s="248"/>
      <c r="L39" s="176">
        <v>0</v>
      </c>
      <c r="M39" s="269" t="s">
        <v>392</v>
      </c>
      <c r="N39" s="269"/>
    </row>
    <row r="40" spans="1:14" ht="15.75">
      <c r="A40" s="3"/>
      <c r="B40" s="3"/>
      <c r="C40" s="3"/>
      <c r="D40" s="3"/>
      <c r="E40" s="3"/>
      <c r="F40" s="3"/>
      <c r="G40" s="3"/>
      <c r="H40" s="3"/>
      <c r="I40" s="3"/>
      <c r="J40" s="3"/>
      <c r="K40" s="3"/>
      <c r="L40" s="3"/>
      <c r="M40" s="3"/>
      <c r="N40" s="3"/>
    </row>
    <row r="41" spans="1:14" ht="27" customHeight="1">
      <c r="A41" s="275" t="s">
        <v>476</v>
      </c>
      <c r="B41" s="276"/>
      <c r="C41" s="203" t="s">
        <v>477</v>
      </c>
      <c r="D41" s="224" t="s">
        <v>478</v>
      </c>
      <c r="E41" s="3"/>
      <c r="F41" s="3"/>
      <c r="G41" s="3"/>
      <c r="H41" s="3"/>
      <c r="I41" s="3"/>
      <c r="J41" s="3"/>
      <c r="K41" s="3"/>
      <c r="L41" s="3"/>
      <c r="M41" s="3"/>
      <c r="N41" s="3"/>
    </row>
    <row r="42" spans="1:14" ht="15.75">
      <c r="A42" s="270" t="s">
        <v>479</v>
      </c>
      <c r="B42" s="271"/>
      <c r="C42" s="219">
        <v>1.35</v>
      </c>
      <c r="D42" s="220">
        <f>C42*0.9</f>
        <v>1.2150000000000001</v>
      </c>
      <c r="E42" s="3"/>
      <c r="F42" s="3"/>
      <c r="G42" s="178"/>
      <c r="H42" s="178"/>
      <c r="I42" s="178"/>
      <c r="J42" s="3"/>
      <c r="K42" s="3"/>
      <c r="L42" s="3"/>
      <c r="M42" s="3"/>
      <c r="N42" s="3"/>
    </row>
    <row r="43" spans="1:14" ht="15.75">
      <c r="A43" s="270" t="s">
        <v>480</v>
      </c>
      <c r="B43" s="271"/>
      <c r="C43" s="219">
        <v>0.88</v>
      </c>
      <c r="D43" s="220">
        <f t="shared" ref="D43:D56" si="3">C43*0.9</f>
        <v>0.79200000000000004</v>
      </c>
      <c r="E43" s="3"/>
      <c r="F43" s="3"/>
      <c r="G43" s="178"/>
      <c r="H43" s="178"/>
      <c r="I43" s="178"/>
      <c r="J43" s="3"/>
      <c r="K43" s="3"/>
      <c r="L43" s="3"/>
      <c r="M43" s="3"/>
      <c r="N43" s="3"/>
    </row>
    <row r="44" spans="1:14" ht="15.75">
      <c r="A44" s="272" t="s">
        <v>481</v>
      </c>
      <c r="B44" s="177" t="s">
        <v>482</v>
      </c>
      <c r="C44" s="219">
        <v>0.84</v>
      </c>
      <c r="D44" s="220">
        <f t="shared" si="3"/>
        <v>0.75600000000000001</v>
      </c>
      <c r="E44" s="3"/>
      <c r="F44" s="3"/>
      <c r="G44" s="178"/>
      <c r="H44" s="178"/>
      <c r="I44" s="178"/>
      <c r="J44" s="3"/>
      <c r="K44" s="3"/>
      <c r="L44" s="3"/>
      <c r="M44" s="3"/>
      <c r="N44" s="3"/>
    </row>
    <row r="45" spans="1:14" ht="15.75">
      <c r="A45" s="273"/>
      <c r="B45" s="177" t="s">
        <v>483</v>
      </c>
      <c r="C45" s="221">
        <v>1.01</v>
      </c>
      <c r="D45" s="220">
        <f t="shared" si="3"/>
        <v>0.90900000000000003</v>
      </c>
      <c r="E45" s="3"/>
      <c r="F45" s="3"/>
      <c r="G45" s="178"/>
      <c r="H45" s="178"/>
      <c r="I45" s="178"/>
      <c r="J45" s="3"/>
      <c r="K45" s="3"/>
      <c r="L45" s="3"/>
      <c r="M45" s="3"/>
      <c r="N45" s="3"/>
    </row>
    <row r="46" spans="1:14" ht="15.75">
      <c r="A46" s="274"/>
      <c r="B46" s="177" t="s">
        <v>484</v>
      </c>
      <c r="C46" s="221">
        <v>1.07</v>
      </c>
      <c r="D46" s="220">
        <f t="shared" si="3"/>
        <v>0.96300000000000008</v>
      </c>
      <c r="E46" s="3"/>
      <c r="F46" s="3"/>
      <c r="G46" s="178"/>
      <c r="H46" s="178"/>
      <c r="I46" s="178"/>
      <c r="J46" s="3"/>
      <c r="K46" s="3"/>
      <c r="L46" s="3"/>
      <c r="M46" s="3"/>
      <c r="N46" s="3"/>
    </row>
    <row r="47" spans="1:14" ht="15.75">
      <c r="A47" s="270" t="s">
        <v>485</v>
      </c>
      <c r="B47" s="271"/>
      <c r="C47" s="221">
        <v>1.02</v>
      </c>
      <c r="D47" s="220">
        <f>C47*0.9</f>
        <v>0.91800000000000004</v>
      </c>
      <c r="E47" s="3"/>
      <c r="F47" s="3"/>
      <c r="G47" s="178"/>
      <c r="H47" s="178"/>
      <c r="I47" s="178"/>
      <c r="J47" s="3"/>
      <c r="K47" s="3"/>
      <c r="L47" s="3"/>
      <c r="M47" s="3"/>
      <c r="N47" s="3"/>
    </row>
    <row r="48" spans="1:14" ht="15.75">
      <c r="A48" s="272" t="s">
        <v>486</v>
      </c>
      <c r="B48" s="177" t="s">
        <v>487</v>
      </c>
      <c r="C48" s="221">
        <v>0.67</v>
      </c>
      <c r="D48" s="220">
        <f t="shared" si="3"/>
        <v>0.60300000000000009</v>
      </c>
      <c r="E48" s="3"/>
      <c r="F48" s="3"/>
      <c r="G48" s="178"/>
      <c r="H48" s="178"/>
      <c r="I48" s="178"/>
      <c r="J48" s="3"/>
      <c r="K48" s="3"/>
      <c r="L48" s="3"/>
      <c r="M48" s="3"/>
      <c r="N48" s="3"/>
    </row>
    <row r="49" spans="1:14" ht="15.75">
      <c r="A49" s="273"/>
      <c r="B49" s="177" t="s">
        <v>488</v>
      </c>
      <c r="C49" s="221">
        <v>0</v>
      </c>
      <c r="D49" s="220">
        <v>0.63</v>
      </c>
      <c r="E49" s="3"/>
      <c r="F49" s="3"/>
      <c r="G49" s="178"/>
      <c r="H49" s="178"/>
      <c r="I49" s="178"/>
      <c r="J49" s="3"/>
      <c r="K49" s="3"/>
      <c r="L49" s="3"/>
      <c r="M49" s="3"/>
      <c r="N49" s="3"/>
    </row>
    <row r="50" spans="1:14" ht="15.75">
      <c r="A50" s="273"/>
      <c r="B50" s="177" t="s">
        <v>489</v>
      </c>
      <c r="C50" s="221">
        <v>0.39</v>
      </c>
      <c r="D50" s="220">
        <f t="shared" si="3"/>
        <v>0.35100000000000003</v>
      </c>
      <c r="E50" s="3"/>
      <c r="F50" s="3"/>
      <c r="G50" s="178"/>
      <c r="H50" s="178"/>
      <c r="I50" s="178"/>
      <c r="J50" s="3"/>
      <c r="K50" s="3"/>
      <c r="L50" s="3"/>
      <c r="M50" s="3"/>
      <c r="N50" s="3"/>
    </row>
    <row r="51" spans="1:14" ht="15.75">
      <c r="A51" s="273"/>
      <c r="B51" s="177" t="s">
        <v>490</v>
      </c>
      <c r="C51" s="221">
        <v>0.32</v>
      </c>
      <c r="D51" s="220">
        <v>0.63</v>
      </c>
      <c r="E51" s="3"/>
      <c r="F51" s="3"/>
      <c r="G51" s="178"/>
      <c r="H51" s="178"/>
      <c r="I51" s="178"/>
      <c r="J51" s="3"/>
      <c r="K51" s="3"/>
      <c r="L51" s="3"/>
      <c r="M51" s="3"/>
      <c r="N51" s="3"/>
    </row>
    <row r="52" spans="1:14" ht="15.75">
      <c r="A52" s="273"/>
      <c r="B52" s="177" t="s">
        <v>491</v>
      </c>
      <c r="C52" s="221">
        <v>0.11</v>
      </c>
      <c r="D52" s="220">
        <v>0.63</v>
      </c>
      <c r="E52" s="3"/>
      <c r="F52" s="3"/>
      <c r="G52" s="178"/>
      <c r="H52" s="178"/>
      <c r="I52" s="178"/>
      <c r="J52" s="3"/>
      <c r="K52" s="3"/>
      <c r="L52" s="3"/>
      <c r="M52" s="3"/>
      <c r="N52" s="3"/>
    </row>
    <row r="53" spans="1:14" ht="15.75">
      <c r="A53" s="274"/>
      <c r="B53" s="177" t="s">
        <v>492</v>
      </c>
      <c r="C53" s="221">
        <v>0.11</v>
      </c>
      <c r="D53" s="220">
        <v>0.63</v>
      </c>
      <c r="E53" s="3"/>
      <c r="F53" s="3"/>
      <c r="G53" s="178"/>
      <c r="H53" s="178"/>
      <c r="I53" s="178"/>
      <c r="J53" s="3"/>
      <c r="K53" s="3"/>
      <c r="L53" s="3"/>
      <c r="M53" s="3"/>
      <c r="N53" s="3"/>
    </row>
    <row r="54" spans="1:14" ht="15.75">
      <c r="A54" s="270" t="s">
        <v>493</v>
      </c>
      <c r="B54" s="271"/>
      <c r="C54" s="221">
        <v>0.45</v>
      </c>
      <c r="D54" s="220">
        <f t="shared" si="3"/>
        <v>0.40500000000000003</v>
      </c>
      <c r="E54" s="3"/>
      <c r="F54" s="3"/>
      <c r="G54" s="178"/>
      <c r="H54" s="178"/>
      <c r="I54" s="178"/>
      <c r="J54" s="3"/>
      <c r="K54" s="3"/>
      <c r="L54" s="3"/>
      <c r="M54" s="3"/>
      <c r="N54" s="3"/>
    </row>
    <row r="55" spans="1:14" ht="15.75">
      <c r="A55" s="270" t="s">
        <v>494</v>
      </c>
      <c r="B55" s="271"/>
      <c r="C55" s="221">
        <v>1.67</v>
      </c>
      <c r="D55" s="220">
        <f t="shared" si="3"/>
        <v>1.5029999999999999</v>
      </c>
      <c r="E55" s="3"/>
      <c r="F55" s="3"/>
      <c r="G55" s="178"/>
      <c r="H55" s="178"/>
      <c r="I55" s="178"/>
      <c r="J55" s="3"/>
      <c r="K55" s="3"/>
      <c r="L55" s="3"/>
      <c r="M55" s="3"/>
      <c r="N55" s="3"/>
    </row>
    <row r="56" spans="1:14" ht="15.75">
      <c r="A56" s="270" t="s">
        <v>495</v>
      </c>
      <c r="B56" s="271"/>
      <c r="C56" s="221">
        <v>0.21</v>
      </c>
      <c r="D56" s="220">
        <f t="shared" si="3"/>
        <v>0.189</v>
      </c>
      <c r="E56" s="3"/>
      <c r="F56" s="3"/>
      <c r="G56" s="179"/>
      <c r="H56" s="179"/>
      <c r="I56" s="179"/>
      <c r="J56" s="3"/>
      <c r="K56" s="3"/>
      <c r="L56" s="3"/>
      <c r="M56" s="3"/>
      <c r="N56" s="3"/>
    </row>
    <row r="57" spans="1:14" ht="15.75">
      <c r="A57" s="222" t="s">
        <v>393</v>
      </c>
      <c r="B57" s="223"/>
      <c r="C57" s="202">
        <v>0.63</v>
      </c>
      <c r="D57" s="202"/>
      <c r="E57" s="3"/>
      <c r="F57" s="3"/>
      <c r="G57" s="3"/>
      <c r="H57" s="3"/>
      <c r="I57" s="3"/>
      <c r="J57" s="3"/>
      <c r="K57" s="3"/>
      <c r="L57" s="3"/>
      <c r="M57" s="3"/>
      <c r="N57" s="3"/>
    </row>
    <row r="58" spans="1:14" ht="15.75">
      <c r="A58" s="3" t="s">
        <v>496</v>
      </c>
      <c r="B58" s="3"/>
      <c r="C58" s="3"/>
      <c r="D58" s="3"/>
      <c r="E58" s="3"/>
      <c r="F58" s="3"/>
      <c r="G58" s="3"/>
      <c r="H58" s="3"/>
      <c r="I58" s="3"/>
      <c r="J58" s="3"/>
      <c r="K58" s="3"/>
      <c r="L58" s="3"/>
      <c r="M58" s="3"/>
      <c r="N58" s="3"/>
    </row>
  </sheetData>
  <mergeCells count="26">
    <mergeCell ref="A47:B47"/>
    <mergeCell ref="A48:A53"/>
    <mergeCell ref="A54:B54"/>
    <mergeCell ref="A55:B55"/>
    <mergeCell ref="A56:B56"/>
    <mergeCell ref="G1:K1"/>
    <mergeCell ref="A1:A2"/>
    <mergeCell ref="B1:B2"/>
    <mergeCell ref="C1:C2"/>
    <mergeCell ref="D1:D2"/>
    <mergeCell ref="E1:E2"/>
    <mergeCell ref="F1:F2"/>
    <mergeCell ref="A44:A46"/>
    <mergeCell ref="A5:A14"/>
    <mergeCell ref="A37:B37"/>
    <mergeCell ref="C37:K37"/>
    <mergeCell ref="A39:B39"/>
    <mergeCell ref="C39:K39"/>
    <mergeCell ref="A41:B41"/>
    <mergeCell ref="A42:B42"/>
    <mergeCell ref="M37:N37"/>
    <mergeCell ref="A38:B38"/>
    <mergeCell ref="C38:K38"/>
    <mergeCell ref="M38:N38"/>
    <mergeCell ref="A43:B43"/>
    <mergeCell ref="M39:N39"/>
  </mergeCells>
  <phoneticPr fontId="2"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24"/>
  <sheetViews>
    <sheetView workbookViewId="0">
      <selection activeCell="C14" sqref="C14"/>
    </sheetView>
  </sheetViews>
  <sheetFormatPr defaultRowHeight="14.25"/>
  <cols>
    <col min="2" max="2" width="16.125" customWidth="1"/>
    <col min="3" max="3" width="21.5" style="1" customWidth="1"/>
    <col min="4" max="4" width="46.125" customWidth="1"/>
    <col min="7" max="7" width="9" style="1"/>
    <col min="8" max="8" width="10" customWidth="1"/>
  </cols>
  <sheetData>
    <row r="1" spans="1:8">
      <c r="A1" s="64" t="s">
        <v>288</v>
      </c>
      <c r="B1" s="64" t="s">
        <v>13</v>
      </c>
      <c r="C1" s="52" t="s">
        <v>14</v>
      </c>
      <c r="D1" s="22" t="s">
        <v>2</v>
      </c>
      <c r="E1" s="23" t="s">
        <v>3</v>
      </c>
      <c r="F1" s="23" t="s">
        <v>99</v>
      </c>
      <c r="G1" s="65" t="s">
        <v>15</v>
      </c>
      <c r="H1" s="22" t="s">
        <v>16</v>
      </c>
    </row>
    <row r="2" spans="1:8" ht="24">
      <c r="A2" s="47"/>
      <c r="B2" s="105" t="s">
        <v>187</v>
      </c>
      <c r="C2" s="106" t="s">
        <v>188</v>
      </c>
      <c r="D2" s="107" t="s">
        <v>189</v>
      </c>
      <c r="E2" s="91" t="s">
        <v>171</v>
      </c>
      <c r="F2" s="107" t="s">
        <v>235</v>
      </c>
      <c r="G2" s="66" t="s">
        <v>190</v>
      </c>
      <c r="H2" s="93" t="s">
        <v>174</v>
      </c>
    </row>
    <row r="3" spans="1:8" ht="24">
      <c r="A3" s="47"/>
      <c r="B3" s="105" t="s">
        <v>8</v>
      </c>
      <c r="C3" s="106" t="s">
        <v>188</v>
      </c>
      <c r="D3" s="107" t="s">
        <v>189</v>
      </c>
      <c r="E3" s="91" t="s">
        <v>171</v>
      </c>
      <c r="F3" s="107" t="s">
        <v>236</v>
      </c>
      <c r="G3" s="66" t="s">
        <v>190</v>
      </c>
      <c r="H3" s="93" t="s">
        <v>174</v>
      </c>
    </row>
    <row r="4" spans="1:8" ht="24">
      <c r="A4" s="47"/>
      <c r="B4" s="105" t="s">
        <v>8</v>
      </c>
      <c r="C4" s="106" t="s">
        <v>188</v>
      </c>
      <c r="D4" s="107" t="s">
        <v>189</v>
      </c>
      <c r="E4" s="91" t="s">
        <v>171</v>
      </c>
      <c r="F4" s="107" t="s">
        <v>237</v>
      </c>
      <c r="G4" s="66" t="s">
        <v>190</v>
      </c>
      <c r="H4" s="93" t="s">
        <v>174</v>
      </c>
    </row>
    <row r="5" spans="1:8">
      <c r="A5" s="47"/>
      <c r="B5" s="105" t="s">
        <v>187</v>
      </c>
      <c r="C5" s="106" t="s">
        <v>194</v>
      </c>
      <c r="D5" s="107" t="s">
        <v>195</v>
      </c>
      <c r="E5" s="91" t="s">
        <v>171</v>
      </c>
      <c r="F5" s="105" t="s">
        <v>196</v>
      </c>
      <c r="G5" s="66" t="s">
        <v>173</v>
      </c>
      <c r="H5" s="93" t="s">
        <v>174</v>
      </c>
    </row>
    <row r="6" spans="1:8">
      <c r="A6" s="47"/>
      <c r="B6" s="108" t="s">
        <v>205</v>
      </c>
      <c r="C6" s="31" t="s">
        <v>206</v>
      </c>
      <c r="D6" s="94" t="s">
        <v>207</v>
      </c>
      <c r="E6" s="91" t="s">
        <v>200</v>
      </c>
      <c r="F6" s="94" t="s">
        <v>208</v>
      </c>
      <c r="G6" s="92" t="s">
        <v>173</v>
      </c>
      <c r="H6" s="93" t="s">
        <v>174</v>
      </c>
    </row>
    <row r="7" spans="1:8">
      <c r="A7" s="47"/>
      <c r="B7" s="108" t="s">
        <v>205</v>
      </c>
      <c r="C7" s="31" t="s">
        <v>206</v>
      </c>
      <c r="D7" s="94" t="s">
        <v>209</v>
      </c>
      <c r="E7" s="91" t="s">
        <v>200</v>
      </c>
      <c r="F7" s="94" t="s">
        <v>208</v>
      </c>
      <c r="G7" s="92" t="s">
        <v>173</v>
      </c>
      <c r="H7" s="93" t="s">
        <v>174</v>
      </c>
    </row>
    <row r="8" spans="1:8">
      <c r="A8" s="47"/>
      <c r="B8" s="108" t="s">
        <v>205</v>
      </c>
      <c r="C8" s="31" t="s">
        <v>206</v>
      </c>
      <c r="D8" s="94" t="s">
        <v>210</v>
      </c>
      <c r="E8" s="91" t="s">
        <v>200</v>
      </c>
      <c r="F8" s="94" t="s">
        <v>208</v>
      </c>
      <c r="G8" s="92" t="s">
        <v>173</v>
      </c>
      <c r="H8" s="93" t="s">
        <v>174</v>
      </c>
    </row>
    <row r="9" spans="1:8" ht="24">
      <c r="A9" s="47"/>
      <c r="B9" s="108" t="s">
        <v>205</v>
      </c>
      <c r="C9" s="31" t="s">
        <v>206</v>
      </c>
      <c r="D9" s="94" t="s">
        <v>241</v>
      </c>
      <c r="E9" s="91" t="s">
        <v>200</v>
      </c>
      <c r="F9" s="94" t="s">
        <v>208</v>
      </c>
      <c r="G9" s="92" t="s">
        <v>173</v>
      </c>
      <c r="H9" s="93" t="s">
        <v>174</v>
      </c>
    </row>
    <row r="10" spans="1:8" ht="36">
      <c r="A10" s="47"/>
      <c r="B10" s="101" t="s">
        <v>169</v>
      </c>
      <c r="C10" s="102" t="s">
        <v>170</v>
      </c>
      <c r="D10" s="103" t="s">
        <v>238</v>
      </c>
      <c r="E10" s="91" t="s">
        <v>171</v>
      </c>
      <c r="F10" s="95" t="s">
        <v>172</v>
      </c>
      <c r="G10" s="92" t="s">
        <v>173</v>
      </c>
      <c r="H10" s="93" t="s">
        <v>174</v>
      </c>
    </row>
    <row r="11" spans="1:8" ht="24">
      <c r="A11" s="47"/>
      <c r="B11" s="101" t="s">
        <v>169</v>
      </c>
      <c r="C11" s="102" t="s">
        <v>170</v>
      </c>
      <c r="D11" s="103" t="s">
        <v>180</v>
      </c>
      <c r="E11" s="91" t="s">
        <v>171</v>
      </c>
      <c r="F11" s="95" t="s">
        <v>172</v>
      </c>
      <c r="G11" s="92" t="s">
        <v>173</v>
      </c>
      <c r="H11" s="93" t="s">
        <v>174</v>
      </c>
    </row>
    <row r="12" spans="1:8" ht="27" customHeight="1">
      <c r="A12" s="47"/>
      <c r="B12" s="101" t="s">
        <v>169</v>
      </c>
      <c r="C12" s="102" t="s">
        <v>170</v>
      </c>
      <c r="D12" s="103" t="s">
        <v>181</v>
      </c>
      <c r="E12" s="91" t="s">
        <v>171</v>
      </c>
      <c r="F12" s="95" t="s">
        <v>233</v>
      </c>
      <c r="G12" s="92" t="s">
        <v>173</v>
      </c>
      <c r="H12" s="93" t="s">
        <v>174</v>
      </c>
    </row>
    <row r="13" spans="1:8" ht="27" customHeight="1">
      <c r="A13" s="47"/>
      <c r="B13" s="101" t="s">
        <v>93</v>
      </c>
      <c r="C13" s="102" t="s">
        <v>170</v>
      </c>
      <c r="D13" s="103" t="s">
        <v>181</v>
      </c>
      <c r="E13" s="91" t="s">
        <v>171</v>
      </c>
      <c r="F13" s="95" t="s">
        <v>234</v>
      </c>
      <c r="G13" s="92" t="s">
        <v>173</v>
      </c>
      <c r="H13" s="93" t="s">
        <v>174</v>
      </c>
    </row>
    <row r="14" spans="1:8" ht="27" customHeight="1">
      <c r="A14" s="47"/>
      <c r="B14" s="101" t="s">
        <v>169</v>
      </c>
      <c r="C14" s="102" t="s">
        <v>170</v>
      </c>
      <c r="D14" s="103" t="s">
        <v>182</v>
      </c>
      <c r="E14" s="91" t="s">
        <v>171</v>
      </c>
      <c r="F14" s="95" t="s">
        <v>172</v>
      </c>
      <c r="G14" s="66" t="s">
        <v>183</v>
      </c>
      <c r="H14" s="93" t="s">
        <v>174</v>
      </c>
    </row>
    <row r="15" spans="1:8">
      <c r="A15" s="47"/>
      <c r="B15" s="101" t="s">
        <v>169</v>
      </c>
      <c r="C15" s="102" t="s">
        <v>184</v>
      </c>
      <c r="D15" s="103" t="s">
        <v>185</v>
      </c>
      <c r="E15" s="91" t="s">
        <v>171</v>
      </c>
      <c r="F15" s="104" t="s">
        <v>186</v>
      </c>
      <c r="G15" s="66" t="s">
        <v>173</v>
      </c>
      <c r="H15" s="93" t="s">
        <v>174</v>
      </c>
    </row>
    <row r="16" spans="1:8">
      <c r="A16" s="47"/>
      <c r="B16" s="101" t="s">
        <v>239</v>
      </c>
      <c r="C16" s="102" t="s">
        <v>184</v>
      </c>
      <c r="D16" s="103" t="s">
        <v>185</v>
      </c>
      <c r="E16" s="91" t="s">
        <v>171</v>
      </c>
      <c r="F16" s="104" t="s">
        <v>186</v>
      </c>
      <c r="G16" s="66" t="s">
        <v>173</v>
      </c>
      <c r="H16" s="93" t="s">
        <v>174</v>
      </c>
    </row>
    <row r="17" spans="1:8">
      <c r="A17" s="47"/>
      <c r="B17" s="101" t="s">
        <v>169</v>
      </c>
      <c r="C17" s="102" t="s">
        <v>175</v>
      </c>
      <c r="D17" s="103" t="s">
        <v>176</v>
      </c>
      <c r="E17" s="91" t="s">
        <v>171</v>
      </c>
      <c r="F17" s="95" t="s">
        <v>177</v>
      </c>
      <c r="G17" s="92" t="s">
        <v>173</v>
      </c>
      <c r="H17" s="93" t="s">
        <v>174</v>
      </c>
    </row>
    <row r="18" spans="1:8">
      <c r="A18" s="47"/>
      <c r="B18" s="101" t="s">
        <v>169</v>
      </c>
      <c r="C18" s="102" t="s">
        <v>175</v>
      </c>
      <c r="D18" s="103" t="s">
        <v>178</v>
      </c>
      <c r="E18" s="91" t="s">
        <v>171</v>
      </c>
      <c r="F18" s="95" t="s">
        <v>177</v>
      </c>
      <c r="G18" s="92" t="s">
        <v>173</v>
      </c>
      <c r="H18" s="93" t="s">
        <v>174</v>
      </c>
    </row>
    <row r="19" spans="1:8" ht="24">
      <c r="A19" s="47"/>
      <c r="B19" s="101" t="s">
        <v>169</v>
      </c>
      <c r="C19" s="102" t="s">
        <v>175</v>
      </c>
      <c r="D19" s="103" t="s">
        <v>179</v>
      </c>
      <c r="E19" s="91" t="s">
        <v>171</v>
      </c>
      <c r="F19" s="95" t="s">
        <v>177</v>
      </c>
      <c r="G19" s="92" t="s">
        <v>173</v>
      </c>
      <c r="H19" s="93" t="s">
        <v>174</v>
      </c>
    </row>
    <row r="20" spans="1:8" ht="72">
      <c r="A20" s="47"/>
      <c r="B20" s="91" t="s">
        <v>197</v>
      </c>
      <c r="C20" s="91" t="s">
        <v>204</v>
      </c>
      <c r="D20" s="94" t="s">
        <v>240</v>
      </c>
      <c r="E20" s="91" t="s">
        <v>200</v>
      </c>
      <c r="F20" s="91" t="s">
        <v>201</v>
      </c>
      <c r="G20" s="92" t="s">
        <v>173</v>
      </c>
      <c r="H20" s="93" t="s">
        <v>174</v>
      </c>
    </row>
    <row r="21" spans="1:8" ht="24">
      <c r="A21" s="47"/>
      <c r="B21" s="91" t="s">
        <v>197</v>
      </c>
      <c r="C21" s="91" t="s">
        <v>198</v>
      </c>
      <c r="D21" s="110" t="s">
        <v>199</v>
      </c>
      <c r="E21" s="91" t="s">
        <v>200</v>
      </c>
      <c r="F21" s="91" t="s">
        <v>201</v>
      </c>
      <c r="G21" s="92" t="s">
        <v>173</v>
      </c>
      <c r="H21" s="93" t="s">
        <v>174</v>
      </c>
    </row>
    <row r="22" spans="1:8" ht="36">
      <c r="A22" s="47"/>
      <c r="B22" s="91" t="s">
        <v>197</v>
      </c>
      <c r="C22" s="91" t="s">
        <v>198</v>
      </c>
      <c r="D22" s="110" t="s">
        <v>202</v>
      </c>
      <c r="E22" s="91" t="s">
        <v>200</v>
      </c>
      <c r="F22" s="91" t="s">
        <v>201</v>
      </c>
      <c r="G22" s="92" t="s">
        <v>173</v>
      </c>
      <c r="H22" s="93" t="s">
        <v>174</v>
      </c>
    </row>
    <row r="23" spans="1:8" ht="24">
      <c r="A23" s="47"/>
      <c r="B23" s="91" t="s">
        <v>197</v>
      </c>
      <c r="C23" s="91" t="s">
        <v>198</v>
      </c>
      <c r="D23" s="110" t="s">
        <v>203</v>
      </c>
      <c r="E23" s="91" t="s">
        <v>200</v>
      </c>
      <c r="F23" s="91" t="s">
        <v>201</v>
      </c>
      <c r="G23" s="92" t="s">
        <v>173</v>
      </c>
      <c r="H23" s="93" t="s">
        <v>174</v>
      </c>
    </row>
    <row r="24" spans="1:8">
      <c r="A24" s="47"/>
      <c r="B24" s="105" t="s">
        <v>187</v>
      </c>
      <c r="C24" s="106" t="s">
        <v>191</v>
      </c>
      <c r="D24" s="107" t="s">
        <v>192</v>
      </c>
      <c r="E24" s="91" t="s">
        <v>171</v>
      </c>
      <c r="F24" s="105" t="s">
        <v>193</v>
      </c>
      <c r="G24" s="66" t="s">
        <v>173</v>
      </c>
      <c r="H24" s="93" t="s">
        <v>174</v>
      </c>
    </row>
  </sheetData>
  <autoFilter ref="B1:H24">
    <sortState ref="B2:H24">
      <sortCondition ref="C2:C24"/>
    </sortState>
  </autoFilter>
  <sortState ref="B2:H32">
    <sortCondition ref="C2:C32"/>
  </sortState>
  <phoneticPr fontId="19" type="noConversion"/>
  <dataValidations count="1">
    <dataValidation type="list" allowBlank="1" showInputMessage="1" showErrorMessage="1" sqref="G2:G24">
      <formula1>"待解决,解决中,已解决,按时解决已关闭,未按时解决关闭,无需解决"</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3"/>
  <sheetViews>
    <sheetView workbookViewId="0">
      <selection activeCell="A17" sqref="A17"/>
    </sheetView>
  </sheetViews>
  <sheetFormatPr defaultRowHeight="14.25"/>
  <cols>
    <col min="7" max="7" width="15.625" customWidth="1"/>
  </cols>
  <sheetData>
    <row r="1" spans="1:7">
      <c r="A1" s="134" t="s">
        <v>270</v>
      </c>
      <c r="B1" s="134" t="s">
        <v>286</v>
      </c>
      <c r="C1" s="134" t="s">
        <v>265</v>
      </c>
      <c r="D1" s="134" t="s">
        <v>266</v>
      </c>
      <c r="E1" s="134" t="s">
        <v>267</v>
      </c>
      <c r="F1" s="134" t="s">
        <v>268</v>
      </c>
      <c r="G1" s="134" t="s">
        <v>269</v>
      </c>
    </row>
    <row r="2" spans="1:7">
      <c r="A2" s="47"/>
      <c r="B2" s="47"/>
      <c r="C2" s="47"/>
      <c r="D2" s="47"/>
      <c r="E2" s="47"/>
      <c r="F2" s="47"/>
      <c r="G2" s="47"/>
    </row>
    <row r="3" spans="1:7">
      <c r="A3" s="47"/>
      <c r="B3" s="47"/>
      <c r="C3" s="47"/>
      <c r="D3" s="47"/>
      <c r="E3" s="47"/>
      <c r="F3" s="47"/>
      <c r="G3" s="47"/>
    </row>
    <row r="4" spans="1:7">
      <c r="A4" s="47"/>
      <c r="B4" s="47"/>
      <c r="C4" s="47"/>
      <c r="D4" s="47"/>
      <c r="E4" s="47"/>
      <c r="F4" s="47"/>
      <c r="G4" s="47"/>
    </row>
    <row r="5" spans="1:7">
      <c r="A5" s="47"/>
      <c r="B5" s="47"/>
      <c r="C5" s="47"/>
      <c r="D5" s="47"/>
      <c r="E5" s="47"/>
      <c r="F5" s="47"/>
      <c r="G5" s="47"/>
    </row>
    <row r="6" spans="1:7">
      <c r="A6" s="47"/>
      <c r="B6" s="47"/>
      <c r="C6" s="47"/>
      <c r="D6" s="47"/>
      <c r="E6" s="47"/>
      <c r="F6" s="47"/>
      <c r="G6" s="47"/>
    </row>
    <row r="7" spans="1:7">
      <c r="A7" s="47"/>
      <c r="B7" s="47"/>
      <c r="C7" s="47"/>
      <c r="D7" s="47"/>
      <c r="E7" s="47"/>
      <c r="F7" s="47"/>
      <c r="G7" s="47"/>
    </row>
    <row r="8" spans="1:7">
      <c r="A8" s="47"/>
      <c r="B8" s="47"/>
      <c r="C8" s="47"/>
      <c r="D8" s="47"/>
      <c r="E8" s="47"/>
      <c r="F8" s="47"/>
      <c r="G8" s="47"/>
    </row>
    <row r="9" spans="1:7">
      <c r="A9" s="47"/>
      <c r="B9" s="47"/>
      <c r="C9" s="47"/>
      <c r="D9" s="47"/>
      <c r="E9" s="47"/>
      <c r="F9" s="47"/>
      <c r="G9" s="47"/>
    </row>
    <row r="11" spans="1:7">
      <c r="A11" s="20" t="s">
        <v>310</v>
      </c>
    </row>
    <row r="12" spans="1:7">
      <c r="A12" s="20" t="s">
        <v>309</v>
      </c>
    </row>
    <row r="13" spans="1:7">
      <c r="A13" s="20" t="s">
        <v>311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3"/>
  <sheetViews>
    <sheetView workbookViewId="0">
      <selection activeCell="H19" sqref="H19"/>
    </sheetView>
  </sheetViews>
  <sheetFormatPr defaultRowHeight="14.25"/>
  <cols>
    <col min="6" max="6" width="10.375" customWidth="1"/>
  </cols>
  <sheetData>
    <row r="1" spans="1:15" ht="28.5">
      <c r="A1" s="134" t="s">
        <v>270</v>
      </c>
      <c r="B1" s="134" t="s">
        <v>286</v>
      </c>
      <c r="C1" s="134" t="s">
        <v>265</v>
      </c>
      <c r="D1" s="135" t="s">
        <v>315</v>
      </c>
      <c r="E1" s="134" t="s">
        <v>274</v>
      </c>
      <c r="F1" s="135" t="s">
        <v>271</v>
      </c>
      <c r="G1" s="135" t="s">
        <v>272</v>
      </c>
      <c r="H1" s="134" t="s">
        <v>273</v>
      </c>
      <c r="I1" s="135" t="s">
        <v>316</v>
      </c>
      <c r="J1" s="134" t="s">
        <v>275</v>
      </c>
      <c r="K1" s="135" t="s">
        <v>276</v>
      </c>
      <c r="L1" s="135" t="s">
        <v>317</v>
      </c>
      <c r="M1" s="135" t="s">
        <v>318</v>
      </c>
      <c r="N1" s="135" t="s">
        <v>429</v>
      </c>
      <c r="O1" s="134" t="s">
        <v>430</v>
      </c>
    </row>
    <row r="2" spans="1:15">
      <c r="A2" s="47"/>
      <c r="B2" s="47"/>
      <c r="C2" s="47"/>
      <c r="D2" s="47"/>
      <c r="E2" s="47"/>
      <c r="F2" s="47"/>
      <c r="G2" s="47"/>
      <c r="H2" s="47"/>
      <c r="I2" s="47"/>
      <c r="J2" s="134" t="s">
        <v>323</v>
      </c>
      <c r="K2" s="47"/>
      <c r="L2" s="134" t="s">
        <v>323</v>
      </c>
      <c r="M2" s="47"/>
      <c r="N2" s="47"/>
      <c r="O2" s="47"/>
    </row>
    <row r="3" spans="1:15">
      <c r="A3" s="47"/>
      <c r="B3" s="47"/>
      <c r="C3" s="47"/>
      <c r="D3" s="47"/>
      <c r="E3" s="47"/>
      <c r="F3" s="47"/>
      <c r="G3" s="47"/>
      <c r="H3" s="47"/>
      <c r="I3" s="47"/>
      <c r="J3" s="134" t="s">
        <v>324</v>
      </c>
      <c r="K3" s="47"/>
      <c r="L3" s="134" t="s">
        <v>324</v>
      </c>
      <c r="M3" s="47"/>
      <c r="N3" s="47"/>
      <c r="O3" s="47"/>
    </row>
    <row r="4" spans="1:15">
      <c r="A4" s="47"/>
      <c r="B4" s="47"/>
      <c r="C4" s="47"/>
      <c r="D4" s="47"/>
      <c r="E4" s="47"/>
      <c r="F4" s="47"/>
      <c r="G4" s="47"/>
      <c r="H4" s="47"/>
      <c r="I4" s="47"/>
      <c r="J4" s="47"/>
      <c r="K4" s="47"/>
      <c r="L4" s="47"/>
      <c r="M4" s="47"/>
      <c r="N4" s="47"/>
      <c r="O4" s="47"/>
    </row>
    <row r="5" spans="1:15">
      <c r="A5" s="47"/>
      <c r="B5" s="47"/>
      <c r="C5" s="47"/>
      <c r="D5" s="47"/>
      <c r="E5" s="47"/>
      <c r="F5" s="47"/>
      <c r="G5" s="47"/>
      <c r="H5" s="47"/>
      <c r="I5" s="47"/>
      <c r="J5" s="47"/>
      <c r="K5" s="47"/>
      <c r="L5" s="47"/>
      <c r="M5" s="47"/>
      <c r="N5" s="47"/>
      <c r="O5" s="47"/>
    </row>
    <row r="6" spans="1:15">
      <c r="A6" s="47"/>
      <c r="B6" s="47"/>
      <c r="C6" s="47"/>
      <c r="D6" s="47"/>
      <c r="E6" s="47"/>
      <c r="F6" s="47"/>
      <c r="G6" s="47"/>
      <c r="H6" s="47"/>
      <c r="I6" s="47"/>
      <c r="J6" s="47"/>
      <c r="K6" s="47"/>
      <c r="L6" s="47"/>
      <c r="M6" s="47"/>
      <c r="N6" s="47"/>
      <c r="O6" s="47"/>
    </row>
    <row r="7" spans="1:15">
      <c r="A7" s="47"/>
      <c r="B7" s="47"/>
      <c r="C7" s="47"/>
      <c r="D7" s="47"/>
      <c r="E7" s="47"/>
      <c r="F7" s="47"/>
      <c r="G7" s="47"/>
      <c r="H7" s="47"/>
      <c r="I7" s="47"/>
      <c r="J7" s="47"/>
      <c r="K7" s="47"/>
      <c r="L7" s="47"/>
      <c r="M7" s="47"/>
      <c r="N7" s="47"/>
      <c r="O7" s="47"/>
    </row>
    <row r="8" spans="1:15">
      <c r="A8" s="47"/>
      <c r="B8" s="47"/>
      <c r="C8" s="47"/>
      <c r="D8" s="47"/>
      <c r="E8" s="47"/>
      <c r="F8" s="47"/>
      <c r="G8" s="47"/>
      <c r="H8" s="47"/>
      <c r="I8" s="47"/>
      <c r="J8" s="47"/>
      <c r="K8" s="47"/>
      <c r="L8" s="47"/>
      <c r="M8" s="47"/>
      <c r="N8" s="47"/>
      <c r="O8" s="47"/>
    </row>
    <row r="9" spans="1:15">
      <c r="A9" s="47"/>
      <c r="B9" s="47"/>
      <c r="C9" s="47"/>
      <c r="D9" s="47"/>
      <c r="E9" s="47"/>
      <c r="F9" s="47"/>
      <c r="G9" s="47"/>
      <c r="H9" s="47"/>
      <c r="I9" s="47"/>
      <c r="J9" s="47"/>
      <c r="K9" s="47"/>
      <c r="L9" s="47"/>
      <c r="M9" s="47"/>
      <c r="N9" s="47"/>
      <c r="O9" s="47"/>
    </row>
    <row r="10" spans="1:15">
      <c r="A10" s="47"/>
      <c r="B10" s="47"/>
      <c r="C10" s="47"/>
      <c r="D10" s="47"/>
      <c r="E10" s="47"/>
      <c r="F10" s="47"/>
      <c r="G10" s="47"/>
      <c r="H10" s="47"/>
      <c r="I10" s="47"/>
      <c r="J10" s="47"/>
      <c r="K10" s="47"/>
      <c r="L10" s="47"/>
      <c r="M10" s="47"/>
      <c r="N10" s="47"/>
      <c r="O10" s="47"/>
    </row>
    <row r="11" spans="1:15">
      <c r="A11" s="47"/>
      <c r="B11" s="47"/>
      <c r="C11" s="47"/>
      <c r="D11" s="47"/>
      <c r="E11" s="47"/>
      <c r="F11" s="47"/>
      <c r="G11" s="47"/>
      <c r="H11" s="47"/>
      <c r="I11" s="47"/>
      <c r="J11" s="47"/>
      <c r="K11" s="47"/>
      <c r="L11" s="47"/>
      <c r="M11" s="47"/>
      <c r="N11" s="47"/>
      <c r="O11" s="47"/>
    </row>
    <row r="12" spans="1:15">
      <c r="A12" s="47"/>
      <c r="B12" s="47"/>
      <c r="C12" s="47"/>
      <c r="D12" s="47"/>
      <c r="E12" s="47"/>
      <c r="F12" s="47"/>
      <c r="G12" s="47"/>
      <c r="H12" s="47"/>
      <c r="I12" s="47"/>
      <c r="J12" s="47"/>
      <c r="K12" s="47"/>
      <c r="L12" s="47"/>
      <c r="M12" s="47"/>
      <c r="N12" s="47"/>
      <c r="O12" s="47"/>
    </row>
    <row r="14" spans="1:15" ht="19.5" customHeight="1">
      <c r="A14" s="284" t="s">
        <v>314</v>
      </c>
      <c r="B14" s="284"/>
      <c r="C14" s="284"/>
      <c r="D14" s="284"/>
      <c r="E14" s="284"/>
      <c r="F14" s="284"/>
      <c r="G14" s="284"/>
      <c r="H14" s="284"/>
      <c r="I14" s="284"/>
      <c r="J14" s="284"/>
      <c r="K14" s="284"/>
    </row>
    <row r="15" spans="1:15" ht="19.5" customHeight="1">
      <c r="A15" s="20" t="s">
        <v>319</v>
      </c>
    </row>
    <row r="16" spans="1:15" ht="19.5" customHeight="1">
      <c r="A16" s="20" t="s">
        <v>320</v>
      </c>
    </row>
    <row r="17" spans="1:11" ht="19.5" customHeight="1">
      <c r="A17" s="284" t="s">
        <v>329</v>
      </c>
      <c r="B17" s="284"/>
      <c r="C17" s="284"/>
      <c r="D17" s="284"/>
      <c r="E17" s="284"/>
      <c r="F17" s="284"/>
      <c r="G17" s="284"/>
      <c r="H17" s="284"/>
      <c r="I17" s="284"/>
      <c r="J17" s="284"/>
      <c r="K17" s="284"/>
    </row>
    <row r="18" spans="1:11" ht="19.5" customHeight="1">
      <c r="A18" s="20" t="s">
        <v>321</v>
      </c>
    </row>
    <row r="19" spans="1:11" ht="19.5" customHeight="1">
      <c r="A19" s="20" t="s">
        <v>322</v>
      </c>
    </row>
    <row r="20" spans="1:11" ht="19.5" customHeight="1">
      <c r="A20" s="20" t="s">
        <v>325</v>
      </c>
    </row>
    <row r="21" spans="1:11" ht="19.5" customHeight="1">
      <c r="A21" s="20" t="s">
        <v>326</v>
      </c>
    </row>
    <row r="22" spans="1:11">
      <c r="A22" s="20" t="s">
        <v>428</v>
      </c>
    </row>
    <row r="23" spans="1:11">
      <c r="A23" s="20" t="s">
        <v>431</v>
      </c>
    </row>
  </sheetData>
  <mergeCells count="2">
    <mergeCell ref="A14:K14"/>
    <mergeCell ref="A17:K17"/>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7"/>
  <sheetViews>
    <sheetView workbookViewId="0">
      <selection activeCell="J21" sqref="J21"/>
    </sheetView>
  </sheetViews>
  <sheetFormatPr defaultRowHeight="14.25"/>
  <cols>
    <col min="1" max="1" width="6.25" customWidth="1"/>
    <col min="2" max="2" width="12" customWidth="1"/>
    <col min="10" max="10" width="10.625" customWidth="1"/>
  </cols>
  <sheetData>
    <row r="1" spans="1:11" ht="28.5">
      <c r="A1" s="134" t="s">
        <v>270</v>
      </c>
      <c r="B1" s="134" t="s">
        <v>286</v>
      </c>
      <c r="C1" s="134" t="s">
        <v>265</v>
      </c>
      <c r="D1" s="135" t="s">
        <v>315</v>
      </c>
      <c r="E1" s="135" t="s">
        <v>285</v>
      </c>
      <c r="F1" s="134" t="s">
        <v>274</v>
      </c>
      <c r="G1" s="134" t="s">
        <v>327</v>
      </c>
      <c r="H1" s="134" t="s">
        <v>284</v>
      </c>
      <c r="I1" s="134" t="s">
        <v>273</v>
      </c>
      <c r="J1" s="135" t="s">
        <v>317</v>
      </c>
      <c r="K1" s="135" t="s">
        <v>318</v>
      </c>
    </row>
    <row r="2" spans="1:11">
      <c r="A2" s="47"/>
      <c r="B2" s="47"/>
      <c r="C2" s="47"/>
      <c r="D2" s="47"/>
      <c r="E2" s="47"/>
      <c r="F2" s="47"/>
      <c r="G2" s="47"/>
      <c r="H2" s="47"/>
      <c r="I2" s="47"/>
      <c r="J2" s="134" t="s">
        <v>323</v>
      </c>
      <c r="K2" s="47"/>
    </row>
    <row r="3" spans="1:11">
      <c r="A3" s="47"/>
      <c r="B3" s="47"/>
      <c r="C3" s="47"/>
      <c r="D3" s="47"/>
      <c r="E3" s="47"/>
      <c r="F3" s="47"/>
      <c r="G3" s="47"/>
      <c r="H3" s="47"/>
      <c r="I3" s="47"/>
      <c r="J3" s="134" t="s">
        <v>324</v>
      </c>
      <c r="K3" s="47"/>
    </row>
    <row r="4" spans="1:11">
      <c r="A4" s="47"/>
      <c r="B4" s="47"/>
      <c r="C4" s="47"/>
      <c r="D4" s="47"/>
      <c r="E4" s="47"/>
      <c r="F4" s="47"/>
      <c r="G4" s="47"/>
      <c r="H4" s="47"/>
      <c r="I4" s="47"/>
      <c r="J4" s="47"/>
      <c r="K4" s="47"/>
    </row>
    <row r="5" spans="1:11">
      <c r="A5" s="47"/>
      <c r="B5" s="47"/>
      <c r="C5" s="47"/>
      <c r="D5" s="47"/>
      <c r="E5" s="47"/>
      <c r="F5" s="47"/>
      <c r="G5" s="47"/>
      <c r="H5" s="47"/>
      <c r="I5" s="47"/>
      <c r="J5" s="47"/>
      <c r="K5" s="47"/>
    </row>
    <row r="6" spans="1:11">
      <c r="A6" s="47"/>
      <c r="B6" s="47"/>
      <c r="C6" s="47"/>
      <c r="D6" s="47"/>
      <c r="E6" s="47"/>
      <c r="F6" s="47"/>
      <c r="G6" s="47"/>
      <c r="H6" s="47"/>
      <c r="I6" s="47"/>
      <c r="J6" s="47"/>
      <c r="K6" s="47"/>
    </row>
    <row r="7" spans="1:11">
      <c r="A7" s="47"/>
      <c r="B7" s="47"/>
      <c r="C7" s="47"/>
      <c r="D7" s="47"/>
      <c r="E7" s="47"/>
      <c r="F7" s="47"/>
      <c r="G7" s="47"/>
      <c r="H7" s="47"/>
      <c r="I7" s="47"/>
      <c r="J7" s="47"/>
      <c r="K7" s="47"/>
    </row>
    <row r="8" spans="1:11">
      <c r="A8" s="47"/>
      <c r="B8" s="47"/>
      <c r="C8" s="47"/>
      <c r="D8" s="47"/>
      <c r="E8" s="47"/>
      <c r="F8" s="47"/>
      <c r="G8" s="47"/>
      <c r="H8" s="47"/>
      <c r="I8" s="47"/>
      <c r="J8" s="47"/>
      <c r="K8" s="47"/>
    </row>
    <row r="9" spans="1:11">
      <c r="A9" s="47"/>
      <c r="B9" s="47"/>
      <c r="C9" s="47"/>
      <c r="D9" s="47"/>
      <c r="E9" s="47"/>
      <c r="F9" s="47"/>
      <c r="G9" s="47"/>
      <c r="H9" s="47"/>
      <c r="I9" s="47"/>
      <c r="J9" s="47"/>
      <c r="K9" s="47"/>
    </row>
    <row r="10" spans="1:11">
      <c r="A10" s="47"/>
      <c r="B10" s="47"/>
      <c r="C10" s="47"/>
      <c r="D10" s="47"/>
      <c r="E10" s="47"/>
      <c r="F10" s="47"/>
      <c r="G10" s="47"/>
      <c r="H10" s="47"/>
      <c r="I10" s="47"/>
      <c r="J10" s="47"/>
      <c r="K10" s="47"/>
    </row>
    <row r="11" spans="1:11">
      <c r="A11" s="47"/>
      <c r="B11" s="47"/>
      <c r="C11" s="47"/>
      <c r="D11" s="47"/>
      <c r="E11" s="47"/>
      <c r="F11" s="47"/>
      <c r="G11" s="47"/>
      <c r="H11" s="47"/>
      <c r="I11" s="47"/>
      <c r="J11" s="47"/>
      <c r="K11" s="47"/>
    </row>
    <row r="12" spans="1:11">
      <c r="A12" s="47"/>
      <c r="B12" s="47"/>
      <c r="C12" s="47"/>
      <c r="D12" s="47"/>
      <c r="E12" s="47"/>
      <c r="F12" s="47"/>
      <c r="G12" s="47"/>
      <c r="H12" s="47"/>
      <c r="I12" s="47"/>
      <c r="J12" s="47"/>
      <c r="K12" s="47"/>
    </row>
    <row r="14" spans="1:11">
      <c r="A14" s="284" t="s">
        <v>314</v>
      </c>
      <c r="B14" s="284"/>
      <c r="C14" s="284"/>
      <c r="D14" s="284"/>
      <c r="E14" s="284"/>
      <c r="F14" s="284"/>
      <c r="G14" s="284"/>
      <c r="H14" s="284"/>
      <c r="I14" s="284"/>
      <c r="J14" s="284"/>
      <c r="K14" s="284"/>
    </row>
    <row r="15" spans="1:11">
      <c r="A15" s="20" t="s">
        <v>328</v>
      </c>
    </row>
    <row r="16" spans="1:11">
      <c r="A16" s="20" t="s">
        <v>325</v>
      </c>
    </row>
    <row r="17" spans="1:1">
      <c r="A17" s="20" t="s">
        <v>326</v>
      </c>
    </row>
  </sheetData>
  <mergeCells count="1">
    <mergeCell ref="A14:K1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查询条件</vt:lpstr>
      <vt:lpstr>1.研发项目进展</vt:lpstr>
      <vt:lpstr>2.维护工作统计</vt:lpstr>
      <vt:lpstr>3.研发规范性统计</vt:lpstr>
      <vt:lpstr>4.产品质量评价</vt:lpstr>
      <vt:lpstr>附1.项目不符合项明细</vt:lpstr>
      <vt:lpstr>附2.未在24小时内响应的问题</vt:lpstr>
      <vt:lpstr>附3.未按初次计划修复的问题</vt:lpstr>
      <vt:lpstr>附4.未在5工作日修复的问题</vt:lpstr>
      <vt:lpstr>附5.超期未修复问题</vt:lpstr>
      <vt:lpstr>附6.补丁引起问题</vt:lpstr>
      <vt:lpstr>附7.再次出现问题明细</vt:lpstr>
      <vt:lpstr>附8.补丁撤回与替换明细</vt:lpstr>
      <vt:lpstr>附9.TD规范性问题明细</vt:lpstr>
    </vt:vector>
  </TitlesOfParts>
  <Company>genersoft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qiaoliang</dc:creator>
  <cp:lastModifiedBy>jon</cp:lastModifiedBy>
  <cp:lastPrinted>2009-01-14T09:04:59Z</cp:lastPrinted>
  <dcterms:created xsi:type="dcterms:W3CDTF">2007-08-15T05:58:53Z</dcterms:created>
  <dcterms:modified xsi:type="dcterms:W3CDTF">2015-05-20T09:26:51Z</dcterms:modified>
</cp:coreProperties>
</file>