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Work\"/>
    </mc:Choice>
  </mc:AlternateContent>
  <xr:revisionPtr revIDLastSave="0" documentId="13_ncr:1_{90F3F2D9-262D-4851-89A8-332951D19669}" xr6:coauthVersionLast="47" xr6:coauthVersionMax="47" xr10:uidLastSave="{00000000-0000-0000-0000-000000000000}"/>
  <bookViews>
    <workbookView xWindow="-120" yWindow="-120" windowWidth="29040" windowHeight="15720" activeTab="1" xr2:uid="{2F3FEF21-31DC-4EFC-8AD6-3CF51B2FFE04}"/>
  </bookViews>
  <sheets>
    <sheet name="Sheet1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3" i="1" l="1"/>
  <c r="AC4" i="1"/>
  <c r="N18" i="1"/>
  <c r="N10" i="1"/>
  <c r="N3" i="1"/>
  <c r="J3" i="1"/>
  <c r="L3" i="1" s="1"/>
  <c r="I3" i="1"/>
  <c r="K3" i="1" s="1"/>
  <c r="G19" i="1"/>
  <c r="H19" i="1" s="1"/>
  <c r="G18" i="1"/>
  <c r="H18" i="1" s="1"/>
  <c r="H11" i="1"/>
  <c r="H10" i="1"/>
  <c r="J10" i="1" s="1"/>
  <c r="L10" i="1" s="1"/>
  <c r="H4" i="1"/>
  <c r="H3" i="1"/>
  <c r="W14" i="1"/>
  <c r="W15" i="1"/>
  <c r="W13" i="1"/>
  <c r="W5" i="1"/>
  <c r="W6" i="1"/>
  <c r="W4" i="1"/>
  <c r="Y4" i="1" s="1"/>
  <c r="AA4" i="1" s="1"/>
  <c r="X13" i="1" l="1"/>
  <c r="Z13" i="1" s="1"/>
  <c r="J18" i="1"/>
  <c r="L18" i="1" s="1"/>
  <c r="I18" i="1"/>
  <c r="K18" i="1" s="1"/>
  <c r="X4" i="1"/>
  <c r="Z4" i="1" s="1"/>
  <c r="Y13" i="1"/>
  <c r="AA13" i="1" s="1"/>
  <c r="I10" i="1"/>
  <c r="K10" i="1" s="1"/>
</calcChain>
</file>

<file path=xl/sharedStrings.xml><?xml version="1.0" encoding="utf-8"?>
<sst xmlns="http://schemas.openxmlformats.org/spreadsheetml/2006/main" count="63" uniqueCount="32">
  <si>
    <t>Fiber</t>
  </si>
  <si>
    <t>SL No</t>
  </si>
  <si>
    <t>Sample Weight</t>
  </si>
  <si>
    <t>Pettridis Weight</t>
  </si>
  <si>
    <t>Final Weight</t>
  </si>
  <si>
    <t>Fat</t>
  </si>
  <si>
    <t>BottomF Weight</t>
  </si>
  <si>
    <t>Protein</t>
  </si>
  <si>
    <t>I.B.R</t>
  </si>
  <si>
    <t>F.B.R</t>
  </si>
  <si>
    <t>Moisture</t>
  </si>
  <si>
    <t>S.W</t>
  </si>
  <si>
    <t>P.W</t>
  </si>
  <si>
    <t>F.W</t>
  </si>
  <si>
    <t>Ash</t>
  </si>
  <si>
    <t>C.W</t>
  </si>
  <si>
    <t>Cal</t>
  </si>
  <si>
    <t xml:space="preserve">Avg. </t>
  </si>
  <si>
    <t>SD</t>
  </si>
  <si>
    <t>Avg.</t>
  </si>
  <si>
    <t>BR</t>
  </si>
  <si>
    <t>±</t>
  </si>
  <si>
    <t>Crude Protein</t>
  </si>
  <si>
    <t>Crude Fat</t>
  </si>
  <si>
    <t>Crude Fiber</t>
  </si>
  <si>
    <t>Proximates</t>
  </si>
  <si>
    <t>Mean±SD</t>
  </si>
  <si>
    <t>3.53±0.25</t>
  </si>
  <si>
    <t>2.75±0.16</t>
  </si>
  <si>
    <t>0.12±0.01</t>
  </si>
  <si>
    <t>2.48±0.07</t>
  </si>
  <si>
    <t>8.96±0.25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</si>
</sst>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EB58-2B8B-4B36-8B3D-19AFE03B74C4}">
  <dimension ref="A1:AC27"/>
  <sheetViews>
    <sheetView topLeftCell="G1" workbookViewId="0">
      <selection activeCell="H23" sqref="H23:H27"/>
    </sheetView>
  </sheetViews>
  <sheetFormatPr defaultRowHeight="15" x14ac:dyDescent="0.25"/>
  <cols>
    <col min="2" max="2" width="9.140625" style="1"/>
    <col min="3" max="3" width="14.5703125" style="1" bestFit="1" customWidth="1"/>
    <col min="4" max="4" width="9.140625" style="1"/>
    <col min="5" max="5" width="15.5703125" style="1" bestFit="1" customWidth="1"/>
    <col min="6" max="6" width="9.140625" style="1"/>
    <col min="7" max="7" width="12.140625" style="1" bestFit="1" customWidth="1"/>
    <col min="8" max="8" width="16.85546875" style="1" customWidth="1"/>
    <col min="9" max="13" width="9.140625" style="1"/>
    <col min="14" max="14" width="21.5703125" style="1" customWidth="1"/>
    <col min="15" max="22" width="9.140625" style="1"/>
    <col min="23" max="23" width="19.5703125" style="1" customWidth="1"/>
    <col min="24" max="26" width="9.140625" style="1"/>
  </cols>
  <sheetData>
    <row r="1" spans="2:29" x14ac:dyDescent="0.25">
      <c r="B1" s="1" t="s">
        <v>0</v>
      </c>
    </row>
    <row r="2" spans="2:29" x14ac:dyDescent="0.25">
      <c r="B2" s="1" t="s">
        <v>1</v>
      </c>
      <c r="C2" s="1" t="s">
        <v>2</v>
      </c>
      <c r="E2" s="1" t="s">
        <v>3</v>
      </c>
      <c r="G2" s="1" t="s">
        <v>4</v>
      </c>
      <c r="H2" s="1" t="s">
        <v>16</v>
      </c>
      <c r="I2" s="1" t="s">
        <v>19</v>
      </c>
      <c r="J2" s="1" t="s">
        <v>18</v>
      </c>
      <c r="Q2" s="1" t="s">
        <v>10</v>
      </c>
    </row>
    <row r="3" spans="2:29" x14ac:dyDescent="0.25">
      <c r="B3" s="1">
        <v>1</v>
      </c>
      <c r="C3" s="1">
        <v>1.272</v>
      </c>
      <c r="E3" s="1">
        <v>80.757000000000005</v>
      </c>
      <c r="G3" s="1">
        <v>80.805000000000007</v>
      </c>
      <c r="H3" s="1">
        <f>((G3-E3)/C3)*100</f>
        <v>3.77358490566052</v>
      </c>
      <c r="I3" s="2">
        <f>AVERAGE(H3:H4)</f>
        <v>3.5255397215843565</v>
      </c>
      <c r="J3" s="2">
        <f>_xlfn.STDEV.P(H3:H4)</f>
        <v>0.24804518407616349</v>
      </c>
      <c r="K3" s="1">
        <f>ROUND(I3,2)</f>
        <v>3.53</v>
      </c>
      <c r="L3" s="1">
        <f>ROUND(J3,2)</f>
        <v>0.25</v>
      </c>
      <c r="M3" s="4" t="s">
        <v>21</v>
      </c>
      <c r="N3" s="1" t="str">
        <f>K3&amp;""&amp;M3&amp;L3</f>
        <v>3.53±0.25</v>
      </c>
      <c r="Q3" s="1" t="s">
        <v>1</v>
      </c>
      <c r="R3" s="1" t="s">
        <v>11</v>
      </c>
      <c r="T3" s="1" t="s">
        <v>12</v>
      </c>
      <c r="V3" s="1" t="s">
        <v>13</v>
      </c>
      <c r="W3" s="1" t="s">
        <v>16</v>
      </c>
      <c r="X3" s="1" t="s">
        <v>17</v>
      </c>
      <c r="Y3" s="1" t="s">
        <v>18</v>
      </c>
    </row>
    <row r="4" spans="2:29" x14ac:dyDescent="0.25">
      <c r="B4" s="1">
        <v>2</v>
      </c>
      <c r="C4" s="1">
        <v>1.373</v>
      </c>
      <c r="E4" s="1">
        <v>91.028000000000006</v>
      </c>
      <c r="G4" s="1">
        <v>91.072999999999993</v>
      </c>
      <c r="H4" s="1">
        <f>((G4-E4)/C4)*100</f>
        <v>3.277494537508193</v>
      </c>
      <c r="I4" s="2"/>
      <c r="J4" s="2"/>
      <c r="Q4" s="1">
        <v>1</v>
      </c>
      <c r="R4" s="1">
        <v>9.3160000000000007</v>
      </c>
      <c r="T4" s="1">
        <v>81.772000000000006</v>
      </c>
      <c r="V4" s="1">
        <v>90.25</v>
      </c>
      <c r="W4" s="1">
        <f>((R4-(V4-T4))/R4)*100</f>
        <v>8.9952769428940123</v>
      </c>
      <c r="X4" s="2">
        <f>AVERAGE(W4:W6)</f>
        <v>8.9639593456495064</v>
      </c>
      <c r="Y4" s="2">
        <f>_xlfn.STDEV.P(W4:W6)</f>
        <v>0.25256240469110824</v>
      </c>
      <c r="Z4" s="1">
        <f>ROUND(X4,2)</f>
        <v>8.9600000000000009</v>
      </c>
      <c r="AA4" s="1">
        <f>ROUND(Y4,2)</f>
        <v>0.25</v>
      </c>
      <c r="AB4" s="4" t="s">
        <v>21</v>
      </c>
      <c r="AC4" s="1" t="str">
        <f>Z4&amp;""&amp;AB4&amp;AA4</f>
        <v>8.96±0.25</v>
      </c>
    </row>
    <row r="5" spans="2:29" x14ac:dyDescent="0.25">
      <c r="Q5" s="1">
        <v>2</v>
      </c>
      <c r="R5" s="1">
        <v>9.8309999999999995</v>
      </c>
      <c r="T5" s="1">
        <v>80.786000000000001</v>
      </c>
      <c r="V5" s="1">
        <v>89.706999999999994</v>
      </c>
      <c r="W5" s="1">
        <f t="shared" ref="W5:W6" si="0">((R5-(V5-T5))/R5)*100</f>
        <v>9.2564337300377115</v>
      </c>
      <c r="X5" s="2"/>
      <c r="Y5" s="2"/>
    </row>
    <row r="6" spans="2:29" x14ac:dyDescent="0.25">
      <c r="Q6" s="1">
        <v>3</v>
      </c>
      <c r="R6" s="1">
        <v>9.56</v>
      </c>
      <c r="T6" s="1">
        <v>90.959000000000003</v>
      </c>
      <c r="V6" s="1">
        <v>99.692999999999998</v>
      </c>
      <c r="W6" s="1">
        <f t="shared" si="0"/>
        <v>8.6401673640167971</v>
      </c>
      <c r="X6" s="2"/>
      <c r="Y6" s="2"/>
    </row>
    <row r="8" spans="2:29" x14ac:dyDescent="0.25">
      <c r="B8" s="1" t="s">
        <v>5</v>
      </c>
    </row>
    <row r="9" spans="2:29" x14ac:dyDescent="0.25">
      <c r="B9" s="1" t="s">
        <v>1</v>
      </c>
      <c r="C9" s="1" t="s">
        <v>2</v>
      </c>
      <c r="E9" s="1" t="s">
        <v>6</v>
      </c>
      <c r="G9" s="1" t="s">
        <v>4</v>
      </c>
      <c r="H9" s="1" t="s">
        <v>16</v>
      </c>
      <c r="I9" s="1" t="s">
        <v>19</v>
      </c>
      <c r="J9" s="1" t="s">
        <v>18</v>
      </c>
    </row>
    <row r="10" spans="2:29" x14ac:dyDescent="0.25">
      <c r="B10" s="1">
        <v>1</v>
      </c>
      <c r="C10" s="1">
        <v>2.0499999999999998</v>
      </c>
      <c r="E10" s="1">
        <v>132.06299999999999</v>
      </c>
      <c r="G10" s="1">
        <v>132.11600000000001</v>
      </c>
      <c r="H10" s="1">
        <f>((G10-E10)/C10)*100</f>
        <v>2.5853658536597899</v>
      </c>
      <c r="I10" s="2">
        <f>AVERAGE(H10:H11)</f>
        <v>2.7481623788843392</v>
      </c>
      <c r="J10" s="2">
        <f>_xlfn.STDEV.P(H10:H11)</f>
        <v>0.16279652522454935</v>
      </c>
      <c r="K10" s="1">
        <f>ROUND(I10,2)</f>
        <v>2.75</v>
      </c>
      <c r="L10" s="1">
        <f>ROUND(J10,2)</f>
        <v>0.16</v>
      </c>
      <c r="M10" s="4" t="s">
        <v>21</v>
      </c>
      <c r="N10" s="1" t="str">
        <f>K10&amp;""&amp;M10&amp;L10</f>
        <v>2.75±0.16</v>
      </c>
    </row>
    <row r="11" spans="2:29" x14ac:dyDescent="0.25">
      <c r="B11" s="1">
        <v>2</v>
      </c>
      <c r="C11" s="1">
        <v>1.752</v>
      </c>
      <c r="E11" s="1">
        <v>102.43300000000001</v>
      </c>
      <c r="G11" s="1">
        <v>102.48399999999999</v>
      </c>
      <c r="H11" s="1">
        <f>((G11-E11)/C11)*100</f>
        <v>2.9109589041088886</v>
      </c>
      <c r="I11" s="2"/>
      <c r="J11" s="2"/>
      <c r="Q11" s="1" t="s">
        <v>14</v>
      </c>
    </row>
    <row r="12" spans="2:29" x14ac:dyDescent="0.25">
      <c r="Q12" s="1" t="s">
        <v>1</v>
      </c>
      <c r="R12" s="1" t="s">
        <v>11</v>
      </c>
      <c r="T12" s="1" t="s">
        <v>15</v>
      </c>
      <c r="V12" s="1" t="s">
        <v>13</v>
      </c>
      <c r="W12" s="1" t="s">
        <v>16</v>
      </c>
      <c r="X12" s="1" t="s">
        <v>17</v>
      </c>
      <c r="Y12" s="1" t="s">
        <v>18</v>
      </c>
    </row>
    <row r="13" spans="2:29" x14ac:dyDescent="0.25">
      <c r="Q13" s="1">
        <v>1</v>
      </c>
      <c r="R13" s="1">
        <v>3.9809999999999999</v>
      </c>
      <c r="T13" s="1">
        <v>23.303000000000001</v>
      </c>
      <c r="V13" s="1">
        <v>23.402999999999999</v>
      </c>
      <c r="W13" s="1">
        <f>(100-((R13-(V13-T13))/R13)*100)</f>
        <v>2.5119316754583849</v>
      </c>
      <c r="X13" s="2">
        <f>AVERAGE(W14:W16)</f>
        <v>2.4825421856760244</v>
      </c>
      <c r="Y13" s="2">
        <f>_xlfn.STDEV.P(W14:W16)</f>
        <v>6.7318960499150649E-2</v>
      </c>
      <c r="Z13" s="1">
        <f>ROUND(X13,2)</f>
        <v>2.48</v>
      </c>
      <c r="AA13" s="1">
        <f>ROUND(Y13,2)</f>
        <v>7.0000000000000007E-2</v>
      </c>
      <c r="AB13" s="4" t="s">
        <v>21</v>
      </c>
      <c r="AC13" s="1" t="str">
        <f>Z13&amp;""&amp;AB13&amp;AA13</f>
        <v>2.48±0.07</v>
      </c>
    </row>
    <row r="14" spans="2:29" x14ac:dyDescent="0.25">
      <c r="Q14" s="1">
        <v>2</v>
      </c>
      <c r="R14" s="1">
        <v>3.9609999999999999</v>
      </c>
      <c r="T14" s="1">
        <v>24.064</v>
      </c>
      <c r="V14" s="1">
        <v>24.164999999999999</v>
      </c>
      <c r="W14" s="1">
        <f t="shared" ref="W14:W15" si="1">(100-((R14-(V14-T14))/R14)*100)</f>
        <v>2.549861146175175</v>
      </c>
      <c r="X14" s="2"/>
      <c r="Y14" s="2"/>
    </row>
    <row r="15" spans="2:29" x14ac:dyDescent="0.25">
      <c r="B15" s="1" t="s">
        <v>7</v>
      </c>
      <c r="Q15" s="1">
        <v>3</v>
      </c>
      <c r="R15" s="1">
        <v>4.0990000000000002</v>
      </c>
      <c r="T15" s="1">
        <v>23.641999999999999</v>
      </c>
      <c r="V15" s="1">
        <v>23.741</v>
      </c>
      <c r="W15" s="1">
        <f t="shared" si="1"/>
        <v>2.4152232251768737</v>
      </c>
      <c r="X15" s="2"/>
      <c r="Y15" s="2"/>
    </row>
    <row r="17" spans="1:14" x14ac:dyDescent="0.25">
      <c r="A17" s="1" t="s">
        <v>1</v>
      </c>
      <c r="B17" s="1" t="s">
        <v>2</v>
      </c>
      <c r="D17" s="1" t="s">
        <v>8</v>
      </c>
      <c r="F17" s="1" t="s">
        <v>9</v>
      </c>
      <c r="G17" s="1" t="s">
        <v>20</v>
      </c>
      <c r="H17" s="1" t="s">
        <v>16</v>
      </c>
      <c r="I17" s="1" t="s">
        <v>19</v>
      </c>
      <c r="J17" s="1" t="s">
        <v>18</v>
      </c>
    </row>
    <row r="18" spans="1:14" x14ac:dyDescent="0.25">
      <c r="A18" s="1">
        <v>1</v>
      </c>
      <c r="B18" s="1">
        <v>0.36099999999999999</v>
      </c>
      <c r="D18" s="1">
        <v>3.3</v>
      </c>
      <c r="F18" s="1">
        <v>9.6999999999999993</v>
      </c>
      <c r="G18" s="1">
        <f>F18-D18</f>
        <v>6.3999999999999995</v>
      </c>
      <c r="H18" s="1">
        <f>((0.1*0.014*5.9*100)/G18)</f>
        <v>0.12906250000000005</v>
      </c>
      <c r="I18" s="3">
        <f>AVERAGE(H18:H19)</f>
        <v>0.12353125000000004</v>
      </c>
      <c r="J18" s="3">
        <f>_xlfn.STDEV.P(H18:H19)</f>
        <v>5.5312500000000153E-3</v>
      </c>
      <c r="K18" s="1">
        <f>ROUND(I18,2)</f>
        <v>0.12</v>
      </c>
      <c r="L18" s="1">
        <f>ROUND(J18,2)</f>
        <v>0.01</v>
      </c>
      <c r="M18" s="4" t="s">
        <v>21</v>
      </c>
      <c r="N18" s="1" t="str">
        <f>K18&amp;""&amp;M18&amp;L18</f>
        <v>0.12±0.01</v>
      </c>
    </row>
    <row r="19" spans="1:14" x14ac:dyDescent="0.25">
      <c r="A19" s="1">
        <v>2</v>
      </c>
      <c r="B19" s="1">
        <v>0.35599999999999998</v>
      </c>
      <c r="D19" s="1">
        <v>10.199999999999999</v>
      </c>
      <c r="F19" s="1">
        <v>17.2</v>
      </c>
      <c r="G19" s="1">
        <f>F19-D19</f>
        <v>7</v>
      </c>
      <c r="H19" s="1">
        <f>((0.1*0.014*5.9*100)/G19)</f>
        <v>0.11800000000000002</v>
      </c>
      <c r="I19" s="3"/>
      <c r="J19" s="3"/>
      <c r="K19" s="3"/>
      <c r="L19" s="3"/>
      <c r="N19" s="3"/>
    </row>
    <row r="23" spans="1:14" x14ac:dyDescent="0.25">
      <c r="H23" s="1" t="s">
        <v>29</v>
      </c>
    </row>
    <row r="24" spans="1:14" x14ac:dyDescent="0.25">
      <c r="H24" s="1" t="s">
        <v>27</v>
      </c>
    </row>
    <row r="25" spans="1:14" x14ac:dyDescent="0.25">
      <c r="H25" s="1" t="s">
        <v>28</v>
      </c>
    </row>
    <row r="26" spans="1:14" x14ac:dyDescent="0.25">
      <c r="H26" s="1" t="s">
        <v>30</v>
      </c>
    </row>
    <row r="27" spans="1:14" x14ac:dyDescent="0.25">
      <c r="H27" s="1" t="s">
        <v>31</v>
      </c>
    </row>
  </sheetData>
  <mergeCells count="8">
    <mergeCell ref="I3:I4"/>
    <mergeCell ref="J3:J4"/>
    <mergeCell ref="I10:I11"/>
    <mergeCell ref="J10:J11"/>
    <mergeCell ref="X4:X6"/>
    <mergeCell ref="Y4:Y6"/>
    <mergeCell ref="X13:X15"/>
    <mergeCell ref="Y13:Y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DFC4-A598-4845-8E0A-FBD02062BFBC}">
  <dimension ref="B2:E7"/>
  <sheetViews>
    <sheetView tabSelected="1" workbookViewId="0">
      <selection activeCell="H10" sqref="H10"/>
    </sheetView>
  </sheetViews>
  <sheetFormatPr defaultRowHeight="15" x14ac:dyDescent="0.25"/>
  <cols>
    <col min="2" max="2" width="21" bestFit="1" customWidth="1"/>
    <col min="3" max="3" width="15.140625" bestFit="1" customWidth="1"/>
  </cols>
  <sheetData>
    <row r="2" spans="2:5" ht="21" x14ac:dyDescent="0.35">
      <c r="B2" s="6" t="s">
        <v>25</v>
      </c>
      <c r="C2" s="6" t="s">
        <v>26</v>
      </c>
    </row>
    <row r="3" spans="2:5" ht="23.25" x14ac:dyDescent="0.35">
      <c r="B3" s="7" t="s">
        <v>22</v>
      </c>
      <c r="C3" s="8" t="s">
        <v>29</v>
      </c>
      <c r="E3" s="5"/>
    </row>
    <row r="4" spans="2:5" ht="23.25" x14ac:dyDescent="0.35">
      <c r="B4" s="7" t="s">
        <v>23</v>
      </c>
      <c r="C4" s="8" t="s">
        <v>27</v>
      </c>
    </row>
    <row r="5" spans="2:5" ht="23.25" x14ac:dyDescent="0.35">
      <c r="B5" s="7" t="s">
        <v>24</v>
      </c>
      <c r="C5" s="8" t="s">
        <v>28</v>
      </c>
    </row>
    <row r="6" spans="2:5" ht="23.25" x14ac:dyDescent="0.35">
      <c r="B6" s="7" t="s">
        <v>14</v>
      </c>
      <c r="C6" s="8" t="s">
        <v>30</v>
      </c>
    </row>
    <row r="7" spans="2:5" ht="23.25" x14ac:dyDescent="0.35">
      <c r="B7" s="7" t="s">
        <v>10</v>
      </c>
      <c r="C7" s="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2022-05-29T05:19:44Z</dcterms:created>
  <dcterms:modified xsi:type="dcterms:W3CDTF">2022-05-29T08:18:26Z</dcterms:modified>
</cp:coreProperties>
</file>