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835607B0-3950-4A88-A486-B4E37193E411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FILTER practice" sheetId="30" r:id="rId1"/>
    <sheet name="Mode" sheetId="32" r:id="rId2"/>
    <sheet name="Sheet1" sheetId="33" r:id="rId3"/>
    <sheet name="Practice" sheetId="31" r:id="rId4"/>
  </sheets>
  <calcPr calcId="191029" iterate="1"/>
  <pivotCaches>
    <pivotCache cacheId="5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6" i="31" l="1"/>
  <c r="AB25" i="31"/>
  <c r="AE25" i="31"/>
  <c r="AD25" i="31"/>
  <c r="AB23" i="31" l="1"/>
  <c r="AB22" i="31" a="1"/>
  <c r="AB22" i="31" s="1"/>
  <c r="AB21" i="31"/>
  <c r="AB20" i="31"/>
  <c r="AB19" i="31" a="1"/>
  <c r="AB19" i="31" s="1"/>
  <c r="O4" i="32" a="1"/>
  <c r="O4" i="32" s="1"/>
  <c r="AB18" i="31" a="1"/>
  <c r="AB18" i="31" s="1"/>
  <c r="AB17" i="31" a="1"/>
  <c r="AB17" i="31" s="1"/>
  <c r="AD17" i="31"/>
  <c r="AB13" i="31"/>
  <c r="AB12" i="31"/>
  <c r="AB11" i="31"/>
  <c r="AB10" i="31"/>
  <c r="AB9" i="31"/>
  <c r="AB8" i="31"/>
  <c r="AB7" i="31"/>
  <c r="AB6" i="31"/>
  <c r="AB5" i="31"/>
  <c r="AB4" i="31"/>
  <c r="AC5" i="30" a="1"/>
  <c r="AC5" i="30" s="1"/>
  <c r="Q4" i="32" a="1"/>
  <c r="Q4" i="32" s="1"/>
  <c r="P4" i="32" a="1"/>
  <c r="P4" i="32" s="1"/>
  <c r="N4" i="32" a="1"/>
  <c r="N4" i="32" s="1"/>
  <c r="M4" i="32" a="1"/>
  <c r="M4" i="32"/>
  <c r="L4" i="32" a="1"/>
  <c r="L4" i="32" s="1"/>
  <c r="AD6" i="30" a="1"/>
  <c r="AD6" i="30"/>
  <c r="AG9" i="30" a="1"/>
  <c r="AG9" i="30" s="1"/>
  <c r="AF8" i="30" a="1"/>
  <c r="AF8" i="30" s="1"/>
  <c r="AE7" i="30" a="1"/>
  <c r="AE7" i="30" s="1"/>
  <c r="AB4" i="30" a="1"/>
  <c r="AB4" i="30" s="1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3" i="32"/>
  <c r="F2" i="3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<sst xmlns="http://schemas.openxmlformats.org/spreadsheetml/2006/main" count="2888" uniqueCount="227">
  <si>
    <t>L</t>
  </si>
  <si>
    <t>S</t>
  </si>
  <si>
    <t>M</t>
  </si>
  <si>
    <t>PayPal</t>
  </si>
  <si>
    <t>XL</t>
  </si>
  <si>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</si>
  <si>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</si>
  <si>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</si>
  <si>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</si>
  <si>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</si>
  <si>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</si>
  <si>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</si>
  <si>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</si>
  <si>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</si>
  <si>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</si>
  <si>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</si>
  <si>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</si>
  <si>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</si>
  <si>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</si>
  <si>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</si>
  <si>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</si>
  <si>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</si>
  <si>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</si>
  <si>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</si>
  <si>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</si>
  <si>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</si>
  <si>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</si>
  <si>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</si>
  <si>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</si>
  <si>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</si>
  <si>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</si>
  <si>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</si>
  <si>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</si>
  <si>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</si>
  <si>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</si>
  <si>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</si>
  <si>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</si>
  <si>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</si>
  <si>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</si>
  <si>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</si>
  <si>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</si>
  <si>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</si>
  <si>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</si>
  <si>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</si>
  <si>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</si>
  <si>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</si>
  <si>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Next Day Air</t>
  </si>
  <si>
    <t xml:space="preserve">	Yozda erkaklar tomonidan olingan mahsulotlar ro‘yxatini chiqaring.</t>
  </si>
  <si>
    <t>Oregon</t>
  </si>
  <si>
    <t>Turquoise</t>
  </si>
  <si>
    <t>Annually</t>
  </si>
  <si>
    <t>Yillik xarid qilgan va “Cash” to‘lagan foydalanuvchilar ro‘yxatini chiqaring.</t>
  </si>
  <si>
    <t>Sneakers</t>
  </si>
  <si>
    <t>Wyoming</t>
  </si>
  <si>
    <t>White</t>
  </si>
  <si>
    <t>Summer</t>
  </si>
  <si>
    <t>Standard</t>
  </si>
  <si>
    <t>Yozda “Free Shipping” orqali olingan barcha mahsulotlar.</t>
  </si>
  <si>
    <t>Shirt</t>
  </si>
  <si>
    <t>Montana</t>
  </si>
  <si>
    <t>Fall</t>
  </si>
  <si>
    <t>Quarterly</t>
  </si>
  <si>
    <t>Review reytingi 4 dan yuqori bo‘lgan foydalanuvchilar ID raqamlarini chiqaring</t>
  </si>
  <si>
    <t>Shorts</t>
  </si>
  <si>
    <t>Louisiana</t>
  </si>
  <si>
    <t>Charcoal</t>
  </si>
  <si>
    <t>Silver rangdagi mahsulotni sotib olgan birinchi mijozning yoshi nechada?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</si>
  <si>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</si>
  <si>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</si>
  <si>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</si>
  <si>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</si>
  <si>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</si>
  <si>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</si>
  <si>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</si>
  <si>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</si>
  <si>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</si>
  <si>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</si>
  <si>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</si>
  <si>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</si>
  <si>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</si>
  <si>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</si>
  <si>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</si>
  <si>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</si>
  <si>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</si>
  <si>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</si>
  <si>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</si>
  <si>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</si>
  <si>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</si>
  <si>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</si>
  <si>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</si>
  <si>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</si>
  <si>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</si>
  <si>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</si>
  <si>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</si>
  <si>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</si>
  <si>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</si>
  <si>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</si>
  <si>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</si>
  <si>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</si>
  <si>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</si>
  <si>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</si>
  <si>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</si>
  <si>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</si>
  <si>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</si>
  <si>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</si>
  <si>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</si>
  <si>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</si>
  <si>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</si>
  <si>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</si>
  <si>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</si>
  <si>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</si>
  <si>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</si>
  <si>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</si>
  <si>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</si>
  <si>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</si>
  <si>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</si>
  <si>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</si>
  <si>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</si>
  <si>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</si>
  <si>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</si>
  <si>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</si>
  <si>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</si>
  <si>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</si>
  <si>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</si>
  <si>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</si>
  <si>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</si>
  <si>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</si>
  <si>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</si>
  <si>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</si>
  <si>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</si>
  <si>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</si>
  <si>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</si>
  <si>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</si>
  <si>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</si>
  <si>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</si>
  <si>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</si>
  <si>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</si>
  <si>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</si>
  <si>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</si>
  <si>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</si>
  <si>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</si>
  <si>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</si>
  <si>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</si>
  <si>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</si>
  <si>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</si>
  <si>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</si>
  <si>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</si>
  <si>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</si>
  <si>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</si>
  <si>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</si>
  <si>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</si>
  <si>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Female</t>
  </si>
  <si>
    <t>Eng ko‘p miqdordagi xaridni amalga oshirgan mijozning to‘lov usuli qanday?</t>
  </si>
  <si>
    <t>Eng katta xarid summasiga ega bo‘lgan mijoz qaysi mahsulotni sotib olgan?</t>
  </si>
  <si>
    <t>Eng kichik xarid summasiga ega bo‘lgan mijozning joylashuvini aniqlang?</t>
  </si>
  <si>
    <t>Qish faslida birinchi marta qanday rangadagi mahsulot xarid qilingan?</t>
  </si>
  <si>
    <t>"M" o‘lchamdagi mahsulotni sotib olgan birinchi mijozning to‘lov usuli qanday?</t>
  </si>
  <si>
    <t>Eng yuqori review bahoga ega mijoz qaysi faslda xarid qilgan?</t>
  </si>
  <si>
    <t xml:space="preserve"> ID raqami 100 bo'lgan mijoz qaysi payment methoddan foydalangan?</t>
  </si>
  <si>
    <t xml:space="preserve">Narxi o'rtacha narxdan yuqori bo'lgan mahsulotlar sotuvidan qancha daromad olingan? </t>
  </si>
  <si>
    <t xml:space="preserve"> Customer ID 15 bo‘lgan mijoz qaysi mahsulotni sotib olgan?</t>
  </si>
  <si>
    <t>Customer ID 32 bo‘lgan mijozning yoshi nechida?</t>
  </si>
  <si>
    <t>№</t>
  </si>
  <si>
    <t>Questions</t>
  </si>
  <si>
    <t>Index+Match or Xlookup</t>
  </si>
  <si>
    <t>Narxi, narxlarning modasidan yuqori bo'lgan mahsulotlar sotuvidan olingan daromad qanday?</t>
  </si>
  <si>
    <t>Mijozlar aksariyat holatda qaysi payment methodga murojaat qilishgan ?</t>
  </si>
  <si>
    <t>Mijozlar eng ko'p qanday o'lchamdagi mahsulotni xarid qilishgan?</t>
  </si>
  <si>
    <t>Eng ko'p sotuv qaysi faslda bo'lgan?</t>
  </si>
  <si>
    <t>Narxi 50 USD dan yuqori bo'lgan mahsulotlar sotuvidan qancha daromad bo'lgan?</t>
  </si>
  <si>
    <t>Filter</t>
  </si>
  <si>
    <t>Mode</t>
  </si>
  <si>
    <t>Bahorda xaridni amalga  oshirgan ayollar ID lari ro'yxatini chiqaring.</t>
  </si>
  <si>
    <t>Product_ID</t>
  </si>
  <si>
    <t>Customer Gender</t>
  </si>
  <si>
    <t>Unit_Price</t>
  </si>
  <si>
    <t>Discount,  %</t>
  </si>
  <si>
    <t>Quantity</t>
  </si>
  <si>
    <t>Sales_Revenue</t>
  </si>
  <si>
    <t>Product_Description</t>
  </si>
  <si>
    <t>Product_Category</t>
  </si>
  <si>
    <t>Raw_Material</t>
  </si>
  <si>
    <t>Region</t>
  </si>
  <si>
    <t>Cycling Jerseys</t>
  </si>
  <si>
    <t>Sports</t>
  </si>
  <si>
    <t>Fabrics</t>
  </si>
  <si>
    <t>Winchester</t>
  </si>
  <si>
    <t>F</t>
  </si>
  <si>
    <t>Casual Shirts</t>
  </si>
  <si>
    <t>Menswear</t>
  </si>
  <si>
    <t>Cotton</t>
  </si>
  <si>
    <t>Worcester</t>
  </si>
  <si>
    <t>Womenswear</t>
  </si>
  <si>
    <t>Belts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</si>
  <si>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</si>
  <si>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</si>
  <si>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</si>
  <si>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</si>
  <si>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</si>
  <si>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</si>
  <si>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</si>
  <si>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</si>
  <si>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</si>
  <si>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</si>
  <si>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</si>
  <si>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</si>
  <si>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</si>
  <si>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GolfShoes</t>
  </si>
  <si>
    <t>Truro</t>
  </si>
  <si>
    <t>Coats</t>
  </si>
  <si>
    <t>Underwear</t>
  </si>
  <si>
    <t>Pyjamas</t>
  </si>
  <si>
    <t>Raw_material</t>
  </si>
  <si>
    <t>Product Category</t>
  </si>
  <si>
    <t>Product description</t>
  </si>
  <si>
    <t>Silver rangdagi mahsulotni sotib olgan mijozlarning yoshi nechada?</t>
  </si>
  <si>
    <t>Sum+Filter, mode</t>
  </si>
  <si>
    <t>Xlookup yordamida costumer id 56 chini  qancha mahsulot sotib olganini chiqarib ber</t>
  </si>
  <si>
    <t>Ayollar qishda  qaysi shahardan catigoryalar bo'limidan eng ko'p sotib olingan</t>
  </si>
  <si>
    <t>Row Labels</t>
  </si>
  <si>
    <t>Grand Total</t>
  </si>
  <si>
    <t>Sum of Purchase Amount (USD)</t>
  </si>
  <si>
    <t>Rhode Island eng ko'p ekan</t>
  </si>
  <si>
    <t>Previous purchases katigoryasidan olingan mahsulotlarni normal disturbitioni top</t>
  </si>
  <si>
    <t>Mean</t>
  </si>
  <si>
    <t>stdev s</t>
  </si>
  <si>
    <t>L sizli purple shoes dan qancha sotib olingan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</si>
</sst>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/>
    <xf numFmtId="0" fontId="0" fillId="12" borderId="1" xfId="0" applyFill="1" applyBorder="1"/>
    <xf numFmtId="4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7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0" fontId="5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8" borderId="0" xfId="0" applyFill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 18.xlsx]Sheet1!PivotTable1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Sheet1!$A$4:$A$50</c:f>
              <c:multiLvlStrCache>
                <c:ptCount val="41"/>
                <c:lvl>
                  <c:pt idx="0">
                    <c:v>Alabama</c:v>
                  </c:pt>
                  <c:pt idx="1">
                    <c:v>Kentucky</c:v>
                  </c:pt>
                  <c:pt idx="2">
                    <c:v>Louisiana</c:v>
                  </c:pt>
                  <c:pt idx="3">
                    <c:v>Missouri</c:v>
                  </c:pt>
                  <c:pt idx="4">
                    <c:v>Montana</c:v>
                  </c:pt>
                  <c:pt idx="5">
                    <c:v>New Mexico</c:v>
                  </c:pt>
                  <c:pt idx="6">
                    <c:v>North Carolina</c:v>
                  </c:pt>
                  <c:pt idx="7">
                    <c:v>Ohio</c:v>
                  </c:pt>
                  <c:pt idx="8">
                    <c:v>Tennessee</c:v>
                  </c:pt>
                  <c:pt idx="9">
                    <c:v>Utah</c:v>
                  </c:pt>
                  <c:pt idx="10">
                    <c:v>Delaware</c:v>
                  </c:pt>
                  <c:pt idx="11">
                    <c:v>Georgia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Louisiana</c:v>
                  </c:pt>
                  <c:pt idx="16">
                    <c:v>Maryland</c:v>
                  </c:pt>
                  <c:pt idx="17">
                    <c:v>Massachusetts</c:v>
                  </c:pt>
                  <c:pt idx="18">
                    <c:v>Mississippi</c:v>
                  </c:pt>
                  <c:pt idx="19">
                    <c:v>Missouri</c:v>
                  </c:pt>
                  <c:pt idx="20">
                    <c:v>Montana</c:v>
                  </c:pt>
                  <c:pt idx="21">
                    <c:v>Nebraska</c:v>
                  </c:pt>
                  <c:pt idx="22">
                    <c:v>Nevada</c:v>
                  </c:pt>
                  <c:pt idx="23">
                    <c:v>New Hampshire</c:v>
                  </c:pt>
                  <c:pt idx="24">
                    <c:v>Oklahoma</c:v>
                  </c:pt>
                  <c:pt idx="25">
                    <c:v>Oregon</c:v>
                  </c:pt>
                  <c:pt idx="26">
                    <c:v>Rhode Island</c:v>
                  </c:pt>
                  <c:pt idx="27">
                    <c:v>Texas</c:v>
                  </c:pt>
                  <c:pt idx="28">
                    <c:v>Virginia</c:v>
                  </c:pt>
                  <c:pt idx="29">
                    <c:v>West Virginia</c:v>
                  </c:pt>
                  <c:pt idx="30">
                    <c:v>Alabama</c:v>
                  </c:pt>
                  <c:pt idx="31">
                    <c:v>Mississippi</c:v>
                  </c:pt>
                  <c:pt idx="32">
                    <c:v>Ohio</c:v>
                  </c:pt>
                  <c:pt idx="33">
                    <c:v>Virginia</c:v>
                  </c:pt>
                  <c:pt idx="34">
                    <c:v>Arizona</c:v>
                  </c:pt>
                  <c:pt idx="35">
                    <c:v>California</c:v>
                  </c:pt>
                  <c:pt idx="36">
                    <c:v>Delaware</c:v>
                  </c:pt>
                  <c:pt idx="37">
                    <c:v>Iowa</c:v>
                  </c:pt>
                  <c:pt idx="38">
                    <c:v>Kansas</c:v>
                  </c:pt>
                  <c:pt idx="39">
                    <c:v>South Carolina</c:v>
                  </c:pt>
                  <c:pt idx="40">
                    <c:v>Tennessee</c:v>
                  </c:pt>
                </c:lvl>
                <c:lvl>
                  <c:pt idx="0">
                    <c:v>Accessories</c:v>
                  </c:pt>
                  <c:pt idx="10">
                    <c:v>Clothing</c:v>
                  </c:pt>
                  <c:pt idx="30">
                    <c:v>Footwear</c:v>
                  </c:pt>
                  <c:pt idx="34">
                    <c:v>Outerwear</c:v>
                  </c:pt>
                </c:lvl>
                <c:lvl>
                  <c:pt idx="0">
                    <c:v>Female</c:v>
                  </c:pt>
                </c:lvl>
              </c:multiLvlStrCache>
            </c:multiLvlStrRef>
          </c:cat>
          <c:val>
            <c:numRef>
              <c:f>Sheet1!$B$4:$B$50</c:f>
              <c:numCache>
                <c:formatCode>General</c:formatCode>
                <c:ptCount val="41"/>
                <c:pt idx="0">
                  <c:v>29</c:v>
                </c:pt>
                <c:pt idx="1">
                  <c:v>53</c:v>
                </c:pt>
                <c:pt idx="2">
                  <c:v>76</c:v>
                </c:pt>
                <c:pt idx="3">
                  <c:v>31</c:v>
                </c:pt>
                <c:pt idx="4">
                  <c:v>54</c:v>
                </c:pt>
                <c:pt idx="5">
                  <c:v>95</c:v>
                </c:pt>
                <c:pt idx="6">
                  <c:v>94</c:v>
                </c:pt>
                <c:pt idx="7">
                  <c:v>69</c:v>
                </c:pt>
                <c:pt idx="8">
                  <c:v>70</c:v>
                </c:pt>
                <c:pt idx="9">
                  <c:v>131</c:v>
                </c:pt>
                <c:pt idx="10">
                  <c:v>53</c:v>
                </c:pt>
                <c:pt idx="11">
                  <c:v>54</c:v>
                </c:pt>
                <c:pt idx="12">
                  <c:v>37</c:v>
                </c:pt>
                <c:pt idx="13">
                  <c:v>69</c:v>
                </c:pt>
                <c:pt idx="14">
                  <c:v>45</c:v>
                </c:pt>
                <c:pt idx="15">
                  <c:v>85</c:v>
                </c:pt>
                <c:pt idx="16">
                  <c:v>28</c:v>
                </c:pt>
                <c:pt idx="17">
                  <c:v>73</c:v>
                </c:pt>
                <c:pt idx="18">
                  <c:v>24</c:v>
                </c:pt>
                <c:pt idx="19">
                  <c:v>40</c:v>
                </c:pt>
                <c:pt idx="20">
                  <c:v>48</c:v>
                </c:pt>
                <c:pt idx="21">
                  <c:v>91</c:v>
                </c:pt>
                <c:pt idx="22">
                  <c:v>117</c:v>
                </c:pt>
                <c:pt idx="23">
                  <c:v>51</c:v>
                </c:pt>
                <c:pt idx="24">
                  <c:v>88</c:v>
                </c:pt>
                <c:pt idx="25">
                  <c:v>49</c:v>
                </c:pt>
                <c:pt idx="26">
                  <c:v>171</c:v>
                </c:pt>
                <c:pt idx="27">
                  <c:v>40</c:v>
                </c:pt>
                <c:pt idx="28">
                  <c:v>48</c:v>
                </c:pt>
                <c:pt idx="29">
                  <c:v>79</c:v>
                </c:pt>
                <c:pt idx="30">
                  <c:v>83</c:v>
                </c:pt>
                <c:pt idx="31">
                  <c:v>21</c:v>
                </c:pt>
                <c:pt idx="32">
                  <c:v>53</c:v>
                </c:pt>
                <c:pt idx="33">
                  <c:v>92</c:v>
                </c:pt>
                <c:pt idx="34">
                  <c:v>32</c:v>
                </c:pt>
                <c:pt idx="35">
                  <c:v>83</c:v>
                </c:pt>
                <c:pt idx="36">
                  <c:v>72</c:v>
                </c:pt>
                <c:pt idx="37">
                  <c:v>96</c:v>
                </c:pt>
                <c:pt idx="38">
                  <c:v>67</c:v>
                </c:pt>
                <c:pt idx="39">
                  <c:v>28</c:v>
                </c:pt>
                <c:pt idx="4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85-4CFD-A947-169CB4FFD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223376"/>
        <c:axId val="253225040"/>
      </c:barChart>
      <c:catAx>
        <c:axId val="25322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25040"/>
        <c:crosses val="autoZero"/>
        <c:auto val="1"/>
        <c:lblAlgn val="ctr"/>
        <c:lblOffset val="100"/>
        <c:noMultiLvlLbl val="0"/>
      </c:catAx>
      <c:valAx>
        <c:axId val="2532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2000250</xdr:colOff>
      <xdr:row>5</xdr:row>
      <xdr:rowOff>156210</xdr:rowOff>
    </xdr:from>
    <xdr:to>
      <xdr:col>9</xdr:col>
      <xdr:colOff>453390</xdr:colOff>
      <xdr:row>19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BBBEDE-DE0B-41A3-B9A6-84C9FCD10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ber" refreshedDate="45758.462053703704" createdVersion="7" refreshedVersion="7" minRefreshableVersion="3" recordCount="100" xr:uid="{B67212BF-26D4-45AF-858C-6D4F2C817B89}">
  <cacheSource type="worksheet">
    <worksheetSource ref="A1:R101" sheet="Practice"/>
  </cacheSource>
  <cacheFields count="18">
    <cacheField name="Customer ID" numFmtId="0">
      <sharedItems containsSemiMixedTypes="0" containsString="0" containsNumber="1" containsInteger="1" minValue="1" maxValue="100"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 count="45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</sharedItems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0">
      <sharedItems containsSemiMixedTypes="0" containsString="0" containsNumber="1" minValue="2.6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2" maxValue="50"/>
    </cacheField>
    <cacheField name="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n v="55"/>
    <x v="0"/>
    <x v="0"/>
    <x v="0"/>
    <n v="53"/>
    <x v="0"/>
    <s v="L"/>
    <s v="Gray"/>
    <s v="Winter"/>
    <n v="3.1"/>
    <s v="Yes"/>
    <s v="Express"/>
    <s v="Yes"/>
    <s v="Yes"/>
    <n v="14"/>
    <s v="Venmo"/>
    <s v="Fortnightly"/>
  </r>
  <r>
    <n v="2"/>
    <n v="19"/>
    <x v="0"/>
    <x v="1"/>
    <x v="0"/>
    <n v="64"/>
    <x v="1"/>
    <s v="L"/>
    <s v="Maroon"/>
    <s v="Winter"/>
    <n v="3.1"/>
    <s v="Yes"/>
    <s v="Express"/>
    <s v="Yes"/>
    <s v="Yes"/>
    <n v="2"/>
    <s v="Cash"/>
    <s v="Fortnightly"/>
  </r>
  <r>
    <n v="3"/>
    <n v="50"/>
    <x v="1"/>
    <x v="2"/>
    <x v="0"/>
    <n v="73"/>
    <x v="2"/>
    <s v="S"/>
    <s v="Maroon"/>
    <s v="Spring"/>
    <n v="3.1"/>
    <s v="Yes"/>
    <s v="Free Shipping"/>
    <s v="Yes"/>
    <s v="Yes"/>
    <n v="23"/>
    <s v="Credit Card"/>
    <s v="Weekly"/>
  </r>
  <r>
    <n v="4"/>
    <n v="21"/>
    <x v="0"/>
    <x v="3"/>
    <x v="1"/>
    <n v="90"/>
    <x v="3"/>
    <s v="M"/>
    <s v="Maroon"/>
    <s v="Spring"/>
    <n v="3.5"/>
    <s v="Yes"/>
    <s v="Next Day Air"/>
    <s v="Yes"/>
    <s v="Yes"/>
    <n v="49"/>
    <s v="PayPal"/>
    <s v="Weekly"/>
  </r>
  <r>
    <n v="5"/>
    <n v="45"/>
    <x v="1"/>
    <x v="0"/>
    <x v="0"/>
    <n v="49"/>
    <x v="4"/>
    <s v="M"/>
    <s v="Turquoise"/>
    <s v="Spring"/>
    <n v="2.7"/>
    <s v="Yes"/>
    <s v="Free Shipping"/>
    <s v="Yes"/>
    <s v="Yes"/>
    <n v="31"/>
    <s v="PayPal"/>
    <s v="Annually"/>
  </r>
  <r>
    <n v="6"/>
    <n v="46"/>
    <x v="0"/>
    <x v="4"/>
    <x v="1"/>
    <n v="20"/>
    <x v="5"/>
    <s v="M"/>
    <s v="White"/>
    <s v="Summer"/>
    <n v="2.9"/>
    <s v="Yes"/>
    <s v="Standard"/>
    <s v="Yes"/>
    <s v="Yes"/>
    <n v="14"/>
    <s v="Venmo"/>
    <s v="Weekly"/>
  </r>
  <r>
    <n v="7"/>
    <n v="63"/>
    <x v="0"/>
    <x v="5"/>
    <x v="0"/>
    <n v="85"/>
    <x v="6"/>
    <s v="M"/>
    <s v="Gray"/>
    <s v="Fall"/>
    <n v="3.2"/>
    <s v="Yes"/>
    <s v="Free Shipping"/>
    <s v="Yes"/>
    <s v="Yes"/>
    <n v="49"/>
    <s v="Cash"/>
    <s v="Quarterly"/>
  </r>
  <r>
    <n v="8"/>
    <n v="27"/>
    <x v="1"/>
    <x v="6"/>
    <x v="0"/>
    <n v="34"/>
    <x v="7"/>
    <s v="L"/>
    <s v="Charcoal"/>
    <s v="Winter"/>
    <n v="3.2"/>
    <s v="Yes"/>
    <s v="Free Shipping"/>
    <s v="Yes"/>
    <s v="Yes"/>
    <n v="19"/>
    <s v="Credit Card"/>
    <s v="Weekly"/>
  </r>
  <r>
    <n v="9"/>
    <n v="26"/>
    <x v="0"/>
    <x v="7"/>
    <x v="2"/>
    <n v="97"/>
    <x v="8"/>
    <s v="L"/>
    <s v="Silver"/>
    <s v="Summer"/>
    <n v="2.6"/>
    <s v="Yes"/>
    <s v="Express"/>
    <s v="Yes"/>
    <s v="Yes"/>
    <n v="8"/>
    <s v="Venmo"/>
    <s v="Annually"/>
  </r>
  <r>
    <n v="10"/>
    <n v="57"/>
    <x v="1"/>
    <x v="8"/>
    <x v="3"/>
    <n v="31"/>
    <x v="9"/>
    <s v="M"/>
    <s v="Pink"/>
    <s v="Spring"/>
    <n v="4.8"/>
    <s v="Yes"/>
    <s v="2-Day Shipping"/>
    <s v="Yes"/>
    <s v="Yes"/>
    <n v="4"/>
    <s v="Cash"/>
    <s v="Quarterly"/>
  </r>
  <r>
    <n v="11"/>
    <n v="53"/>
    <x v="0"/>
    <x v="9"/>
    <x v="1"/>
    <n v="34"/>
    <x v="10"/>
    <s v="L"/>
    <s v="Purple"/>
    <s v="Fall"/>
    <n v="4.0999999999999996"/>
    <s v="Yes"/>
    <s v="Store Pickup"/>
    <s v="Yes"/>
    <s v="Yes"/>
    <n v="26"/>
    <s v="Bank Transfer"/>
    <s v="Bi-Weekly"/>
  </r>
  <r>
    <n v="12"/>
    <n v="30"/>
    <x v="0"/>
    <x v="6"/>
    <x v="0"/>
    <n v="68"/>
    <x v="11"/>
    <s v="S"/>
    <s v="Olive"/>
    <s v="Winter"/>
    <n v="4.9000000000000004"/>
    <s v="Yes"/>
    <s v="Store Pickup"/>
    <s v="Yes"/>
    <s v="Yes"/>
    <n v="10"/>
    <s v="Bank Transfer"/>
    <s v="Fortnightly"/>
  </r>
  <r>
    <n v="13"/>
    <n v="61"/>
    <x v="1"/>
    <x v="7"/>
    <x v="2"/>
    <n v="72"/>
    <x v="12"/>
    <s v="M"/>
    <s v="Gold"/>
    <s v="Winter"/>
    <n v="4.5"/>
    <s v="Yes"/>
    <s v="Express"/>
    <s v="Yes"/>
    <s v="Yes"/>
    <n v="37"/>
    <s v="Venmo"/>
    <s v="Fortnightly"/>
  </r>
  <r>
    <n v="14"/>
    <n v="65"/>
    <x v="1"/>
    <x v="10"/>
    <x v="0"/>
    <n v="51"/>
    <x v="13"/>
    <s v="M"/>
    <s v="Violet"/>
    <s v="Spring"/>
    <n v="4.7"/>
    <s v="Yes"/>
    <s v="Express"/>
    <s v="Yes"/>
    <s v="Yes"/>
    <n v="31"/>
    <s v="PayPal"/>
    <s v="Weekly"/>
  </r>
  <r>
    <n v="15"/>
    <n v="64"/>
    <x v="0"/>
    <x v="7"/>
    <x v="2"/>
    <n v="53"/>
    <x v="14"/>
    <s v="L"/>
    <s v="Teal"/>
    <s v="Winter"/>
    <n v="4.7"/>
    <s v="Yes"/>
    <s v="Free Shipping"/>
    <s v="Yes"/>
    <s v="Yes"/>
    <n v="34"/>
    <s v="Debit Card"/>
    <s v="Weekly"/>
  </r>
  <r>
    <n v="16"/>
    <n v="64"/>
    <x v="1"/>
    <x v="11"/>
    <x v="0"/>
    <n v="81"/>
    <x v="3"/>
    <s v="M"/>
    <s v="Teal"/>
    <s v="Winter"/>
    <n v="2.8"/>
    <s v="Yes"/>
    <s v="Store Pickup"/>
    <s v="Yes"/>
    <s v="Yes"/>
    <n v="8"/>
    <s v="PayPal"/>
    <s v="Monthly"/>
  </r>
  <r>
    <n v="17"/>
    <n v="25"/>
    <x v="0"/>
    <x v="12"/>
    <x v="3"/>
    <n v="36"/>
    <x v="15"/>
    <s v="S"/>
    <s v="Gray"/>
    <s v="Spring"/>
    <n v="4.0999999999999996"/>
    <s v="Yes"/>
    <s v="Next Day Air"/>
    <s v="Yes"/>
    <s v="Yes"/>
    <n v="44"/>
    <s v="Debit Card"/>
    <s v="Bi-Weekly"/>
  </r>
  <r>
    <n v="18"/>
    <n v="53"/>
    <x v="0"/>
    <x v="10"/>
    <x v="0"/>
    <n v="38"/>
    <x v="16"/>
    <s v="XL"/>
    <s v="Lavender"/>
    <s v="Winter"/>
    <n v="4.7"/>
    <s v="Yes"/>
    <s v="2-Day Shipping"/>
    <s v="Yes"/>
    <s v="Yes"/>
    <n v="36"/>
    <s v="Venmo"/>
    <s v="Quarterly"/>
  </r>
  <r>
    <n v="19"/>
    <n v="52"/>
    <x v="1"/>
    <x v="1"/>
    <x v="0"/>
    <n v="48"/>
    <x v="6"/>
    <s v="S"/>
    <s v="Black"/>
    <s v="Summer"/>
    <n v="4.5999999999999996"/>
    <s v="Yes"/>
    <s v="Free Shipping"/>
    <s v="Yes"/>
    <s v="Yes"/>
    <n v="17"/>
    <s v="Cash"/>
    <s v="Weekly"/>
  </r>
  <r>
    <n v="20"/>
    <n v="66"/>
    <x v="1"/>
    <x v="13"/>
    <x v="0"/>
    <n v="90"/>
    <x v="3"/>
    <s v="M"/>
    <s v="Green"/>
    <s v="Summer"/>
    <n v="3.3"/>
    <s v="Yes"/>
    <s v="Standard"/>
    <s v="Yes"/>
    <s v="Yes"/>
    <n v="46"/>
    <s v="Debit Card"/>
    <s v="Bi-Weekly"/>
  </r>
  <r>
    <n v="21"/>
    <n v="21"/>
    <x v="1"/>
    <x v="13"/>
    <x v="0"/>
    <n v="51"/>
    <x v="7"/>
    <s v="M"/>
    <s v="Black"/>
    <s v="Winter"/>
    <n v="2.8"/>
    <s v="Yes"/>
    <s v="Express"/>
    <s v="Yes"/>
    <s v="Yes"/>
    <n v="50"/>
    <s v="Cash"/>
    <s v="Every 3 Months"/>
  </r>
  <r>
    <n v="22"/>
    <n v="31"/>
    <x v="0"/>
    <x v="13"/>
    <x v="0"/>
    <n v="62"/>
    <x v="17"/>
    <s v="M"/>
    <s v="Charcoal"/>
    <s v="Winter"/>
    <n v="4.0999999999999996"/>
    <s v="Yes"/>
    <s v="Store Pickup"/>
    <s v="Yes"/>
    <s v="Yes"/>
    <n v="22"/>
    <s v="Debit Card"/>
    <s v="Quarterly"/>
  </r>
  <r>
    <n v="23"/>
    <n v="56"/>
    <x v="0"/>
    <x v="13"/>
    <x v="0"/>
    <n v="37"/>
    <x v="18"/>
    <s v="M"/>
    <s v="Peach"/>
    <s v="Summer"/>
    <n v="3.2"/>
    <s v="Yes"/>
    <s v="Store Pickup"/>
    <s v="Yes"/>
    <s v="Yes"/>
    <n v="32"/>
    <s v="Debit Card"/>
    <s v="Annually"/>
  </r>
  <r>
    <n v="24"/>
    <n v="31"/>
    <x v="1"/>
    <x v="13"/>
    <x v="0"/>
    <n v="88"/>
    <x v="19"/>
    <s v="XL"/>
    <s v="White"/>
    <s v="Winter"/>
    <n v="4.4000000000000004"/>
    <s v="Yes"/>
    <s v="Express"/>
    <s v="Yes"/>
    <s v="Yes"/>
    <n v="40"/>
    <s v="Credit Card"/>
    <s v="Weekly"/>
  </r>
  <r>
    <n v="25"/>
    <n v="18"/>
    <x v="0"/>
    <x v="14"/>
    <x v="2"/>
    <n v="22"/>
    <x v="20"/>
    <s v="M"/>
    <s v="Green"/>
    <s v="Fall"/>
    <n v="2.9"/>
    <s v="Yes"/>
    <s v="Store Pickup"/>
    <s v="Yes"/>
    <s v="Yes"/>
    <n v="16"/>
    <s v="Debit Card"/>
    <s v="Weekly"/>
  </r>
  <r>
    <n v="26"/>
    <n v="18"/>
    <x v="0"/>
    <x v="15"/>
    <x v="0"/>
    <n v="25"/>
    <x v="21"/>
    <s v="M"/>
    <s v="Silver"/>
    <s v="Summer"/>
    <n v="3.6"/>
    <s v="Yes"/>
    <s v="Express"/>
    <s v="Yes"/>
    <s v="Yes"/>
    <n v="14"/>
    <s v="PayPal"/>
    <s v="Annually"/>
  </r>
  <r>
    <n v="27"/>
    <n v="38"/>
    <x v="0"/>
    <x v="16"/>
    <x v="3"/>
    <n v="20"/>
    <x v="22"/>
    <s v="M"/>
    <s v="Red"/>
    <s v="Spring"/>
    <n v="3.6"/>
    <s v="Yes"/>
    <s v="Next Day Air"/>
    <s v="Yes"/>
    <s v="Yes"/>
    <n v="13"/>
    <s v="Credit Card"/>
    <s v="Annually"/>
  </r>
  <r>
    <n v="28"/>
    <n v="56"/>
    <x v="0"/>
    <x v="6"/>
    <x v="0"/>
    <n v="56"/>
    <x v="0"/>
    <s v="L"/>
    <s v="Cyan"/>
    <s v="Summer"/>
    <n v="5"/>
    <s v="Yes"/>
    <s v="Next Day Air"/>
    <s v="Yes"/>
    <s v="Yes"/>
    <n v="7"/>
    <s v="Bank Transfer"/>
    <s v="Every 3 Months"/>
  </r>
  <r>
    <n v="29"/>
    <n v="54"/>
    <x v="1"/>
    <x v="8"/>
    <x v="3"/>
    <n v="94"/>
    <x v="17"/>
    <s v="M"/>
    <s v="Gray"/>
    <s v="Fall"/>
    <n v="4.4000000000000004"/>
    <s v="Yes"/>
    <s v="Free Shipping"/>
    <s v="Yes"/>
    <s v="Yes"/>
    <n v="41"/>
    <s v="PayPal"/>
    <s v="Every 3 Months"/>
  </r>
  <r>
    <n v="30"/>
    <n v="31"/>
    <x v="0"/>
    <x v="10"/>
    <x v="0"/>
    <n v="48"/>
    <x v="5"/>
    <s v="S"/>
    <s v="Black"/>
    <s v="Fall"/>
    <n v="4.0999999999999996"/>
    <s v="Yes"/>
    <s v="Store Pickup"/>
    <s v="Yes"/>
    <s v="Yes"/>
    <n v="14"/>
    <s v="Credit Card"/>
    <s v="Weekly"/>
  </r>
  <r>
    <n v="31"/>
    <n v="57"/>
    <x v="0"/>
    <x v="16"/>
    <x v="3"/>
    <n v="31"/>
    <x v="17"/>
    <s v="L"/>
    <s v="Black"/>
    <s v="Winter"/>
    <n v="4.7"/>
    <s v="Yes"/>
    <s v="Standard"/>
    <s v="Yes"/>
    <s v="Yes"/>
    <n v="16"/>
    <s v="Credit Card"/>
    <s v="Monthly"/>
  </r>
  <r>
    <n v="32"/>
    <n v="33"/>
    <x v="1"/>
    <x v="10"/>
    <x v="0"/>
    <n v="79"/>
    <x v="8"/>
    <s v="L"/>
    <s v="Brown"/>
    <s v="Winter"/>
    <n v="4.7"/>
    <s v="Yes"/>
    <s v="Store Pickup"/>
    <s v="Yes"/>
    <s v="Yes"/>
    <n v="45"/>
    <s v="Venmo"/>
    <s v="Monthly"/>
  </r>
  <r>
    <n v="33"/>
    <n v="36"/>
    <x v="1"/>
    <x v="14"/>
    <x v="2"/>
    <n v="67"/>
    <x v="23"/>
    <s v="M"/>
    <s v="Silver"/>
    <s v="Summer"/>
    <n v="4.9000000000000004"/>
    <s v="Yes"/>
    <s v="Free Shipping"/>
    <s v="Yes"/>
    <s v="Yes"/>
    <n v="37"/>
    <s v="Venmo"/>
    <s v="Annually"/>
  </r>
  <r>
    <n v="34"/>
    <n v="54"/>
    <x v="0"/>
    <x v="13"/>
    <x v="0"/>
    <n v="38"/>
    <x v="24"/>
    <s v="L"/>
    <s v="Green"/>
    <s v="Summer"/>
    <n v="3.3"/>
    <s v="Yes"/>
    <s v="Store Pickup"/>
    <s v="Yes"/>
    <s v="Yes"/>
    <n v="45"/>
    <s v="Cash"/>
    <s v="Quarterly"/>
  </r>
  <r>
    <n v="35"/>
    <n v="36"/>
    <x v="0"/>
    <x v="17"/>
    <x v="0"/>
    <n v="91"/>
    <x v="25"/>
    <s v="L"/>
    <s v="Violet"/>
    <s v="Spring"/>
    <n v="4.5999999999999996"/>
    <s v="Yes"/>
    <s v="2-Day Shipping"/>
    <s v="Yes"/>
    <s v="Yes"/>
    <n v="38"/>
    <s v="PayPal"/>
    <s v="Quarterly"/>
  </r>
  <r>
    <n v="36"/>
    <n v="54"/>
    <x v="0"/>
    <x v="0"/>
    <x v="0"/>
    <n v="33"/>
    <x v="2"/>
    <s v="M"/>
    <s v="Cyan"/>
    <s v="Summer"/>
    <n v="4"/>
    <s v="Yes"/>
    <s v="2-Day Shipping"/>
    <s v="Yes"/>
    <s v="Yes"/>
    <n v="48"/>
    <s v="Credit Card"/>
    <s v="Bi-Weekly"/>
  </r>
  <r>
    <n v="37"/>
    <n v="35"/>
    <x v="1"/>
    <x v="17"/>
    <x v="0"/>
    <n v="69"/>
    <x v="26"/>
    <s v="M"/>
    <s v="Maroon"/>
    <s v="Winter"/>
    <n v="4.5999999999999996"/>
    <s v="Yes"/>
    <s v="Free Shipping"/>
    <s v="Yes"/>
    <s v="Yes"/>
    <n v="44"/>
    <s v="PayPal"/>
    <s v="Fortnightly"/>
  </r>
  <r>
    <n v="38"/>
    <n v="35"/>
    <x v="1"/>
    <x v="2"/>
    <x v="0"/>
    <n v="45"/>
    <x v="27"/>
    <s v="S"/>
    <s v="Cyan"/>
    <s v="Summer"/>
    <n v="2.8"/>
    <s v="Yes"/>
    <s v="Store Pickup"/>
    <s v="Yes"/>
    <s v="Yes"/>
    <n v="10"/>
    <s v="PayPal"/>
    <s v="Weekly"/>
  </r>
  <r>
    <n v="39"/>
    <n v="29"/>
    <x v="0"/>
    <x v="10"/>
    <x v="0"/>
    <n v="37"/>
    <x v="20"/>
    <s v="M"/>
    <s v="Red"/>
    <s v="Winter"/>
    <n v="3.7"/>
    <s v="Yes"/>
    <s v="2-Day Shipping"/>
    <s v="Yes"/>
    <s v="Yes"/>
    <n v="44"/>
    <s v="Venmo"/>
    <s v="Every 3 Months"/>
  </r>
  <r>
    <n v="40"/>
    <n v="70"/>
    <x v="0"/>
    <x v="13"/>
    <x v="0"/>
    <n v="60"/>
    <x v="28"/>
    <s v="S"/>
    <s v="Turquoise"/>
    <s v="Summer"/>
    <n v="4.2"/>
    <s v="Yes"/>
    <s v="Express"/>
    <s v="Yes"/>
    <s v="Yes"/>
    <n v="18"/>
    <s v="Credit Card"/>
    <s v="Monthly"/>
  </r>
  <r>
    <n v="41"/>
    <n v="69"/>
    <x v="1"/>
    <x v="8"/>
    <x v="3"/>
    <n v="76"/>
    <x v="7"/>
    <s v="L"/>
    <s v="Beige"/>
    <s v="Winter"/>
    <n v="4.5999999999999996"/>
    <s v="Yes"/>
    <s v="Next Day Air"/>
    <s v="Yes"/>
    <s v="Yes"/>
    <n v="31"/>
    <s v="Debit Card"/>
    <s v="Quarterly"/>
  </r>
  <r>
    <n v="42"/>
    <n v="67"/>
    <x v="0"/>
    <x v="18"/>
    <x v="3"/>
    <n v="39"/>
    <x v="29"/>
    <s v="M"/>
    <s v="Orange"/>
    <s v="Spring"/>
    <n v="4.5"/>
    <s v="Yes"/>
    <s v="Standard"/>
    <s v="Yes"/>
    <s v="Yes"/>
    <n v="40"/>
    <s v="Venmo"/>
    <s v="Annually"/>
  </r>
  <r>
    <n v="43"/>
    <n v="20"/>
    <x v="1"/>
    <x v="7"/>
    <x v="2"/>
    <n v="100"/>
    <x v="30"/>
    <s v="M"/>
    <s v="Beige"/>
    <s v="Spring"/>
    <n v="4.0999999999999996"/>
    <s v="Yes"/>
    <s v="Free Shipping"/>
    <s v="Yes"/>
    <s v="Yes"/>
    <n v="15"/>
    <s v="PayPal"/>
    <s v="Annually"/>
  </r>
  <r>
    <n v="44"/>
    <n v="25"/>
    <x v="1"/>
    <x v="18"/>
    <x v="3"/>
    <n v="69"/>
    <x v="31"/>
    <s v="L"/>
    <s v="Lavender"/>
    <s v="Fall"/>
    <n v="3.7"/>
    <s v="Yes"/>
    <s v="Store Pickup"/>
    <s v="Yes"/>
    <s v="Yes"/>
    <n v="19"/>
    <s v="PayPal"/>
    <s v="Fortnightly"/>
  </r>
  <r>
    <n v="45"/>
    <n v="39"/>
    <x v="1"/>
    <x v="19"/>
    <x v="3"/>
    <n v="53"/>
    <x v="0"/>
    <s v="S"/>
    <s v="Silver"/>
    <s v="Summer"/>
    <n v="4.5999999999999996"/>
    <s v="Yes"/>
    <s v="Free Shipping"/>
    <s v="Yes"/>
    <s v="Yes"/>
    <n v="45"/>
    <s v="PayPal"/>
    <s v="Weekly"/>
  </r>
  <r>
    <n v="46"/>
    <n v="50"/>
    <x v="0"/>
    <x v="20"/>
    <x v="0"/>
    <n v="21"/>
    <x v="30"/>
    <s v="XL"/>
    <s v="Indigo"/>
    <s v="Fall"/>
    <n v="2.9"/>
    <s v="Yes"/>
    <s v="2-Day Shipping"/>
    <s v="Yes"/>
    <s v="Yes"/>
    <n v="25"/>
    <s v="PayPal"/>
    <s v="Annually"/>
  </r>
  <r>
    <n v="47"/>
    <n v="57"/>
    <x v="0"/>
    <x v="5"/>
    <x v="0"/>
    <n v="43"/>
    <x v="18"/>
    <s v="L"/>
    <s v="White"/>
    <s v="Summer"/>
    <n v="2.9"/>
    <s v="Yes"/>
    <s v="Store Pickup"/>
    <s v="Yes"/>
    <s v="Yes"/>
    <n v="45"/>
    <s v="Cash"/>
    <s v="Quarterly"/>
  </r>
  <r>
    <n v="48"/>
    <n v="55"/>
    <x v="1"/>
    <x v="16"/>
    <x v="3"/>
    <n v="54"/>
    <x v="6"/>
    <s v="M"/>
    <s v="Charcoal"/>
    <s v="Winter"/>
    <n v="4.5"/>
    <s v="Yes"/>
    <s v="Free Shipping"/>
    <s v="Yes"/>
    <s v="Yes"/>
    <n v="36"/>
    <s v="Cash"/>
    <s v="Weekly"/>
  </r>
  <r>
    <n v="49"/>
    <n v="42"/>
    <x v="0"/>
    <x v="5"/>
    <x v="0"/>
    <n v="55"/>
    <x v="22"/>
    <s v="M"/>
    <s v="Orange"/>
    <s v="Summer"/>
    <n v="2.7"/>
    <s v="Yes"/>
    <s v="Store Pickup"/>
    <s v="Yes"/>
    <s v="Yes"/>
    <n v="38"/>
    <s v="Cash"/>
    <s v="Monthly"/>
  </r>
  <r>
    <n v="50"/>
    <n v="68"/>
    <x v="0"/>
    <x v="15"/>
    <x v="0"/>
    <n v="30"/>
    <x v="32"/>
    <s v="S"/>
    <s v="Indigo"/>
    <s v="Spring"/>
    <n v="4.5999999999999996"/>
    <s v="Yes"/>
    <s v="Next Day Air"/>
    <s v="Yes"/>
    <s v="Yes"/>
    <n v="34"/>
    <s v="Debit Card"/>
    <s v="Bi-Weekly"/>
  </r>
  <r>
    <n v="51"/>
    <n v="49"/>
    <x v="1"/>
    <x v="0"/>
    <x v="0"/>
    <n v="28"/>
    <x v="33"/>
    <s v="M"/>
    <s v="Red"/>
    <s v="Spring"/>
    <n v="3.7"/>
    <s v="Yes"/>
    <s v="Store Pickup"/>
    <s v="Yes"/>
    <s v="Yes"/>
    <n v="39"/>
    <s v="Debit Card"/>
    <s v="Bi-Weekly"/>
  </r>
  <r>
    <n v="52"/>
    <n v="59"/>
    <x v="0"/>
    <x v="11"/>
    <x v="0"/>
    <n v="59"/>
    <x v="34"/>
    <s v="XL"/>
    <s v="Gray"/>
    <s v="Winter"/>
    <n v="4.7"/>
    <s v="Yes"/>
    <s v="2-Day Shipping"/>
    <s v="Yes"/>
    <s v="Yes"/>
    <n v="7"/>
    <s v="Credit Card"/>
    <s v="Quarterly"/>
  </r>
  <r>
    <n v="53"/>
    <n v="42"/>
    <x v="0"/>
    <x v="17"/>
    <x v="0"/>
    <n v="20"/>
    <x v="29"/>
    <s v="M"/>
    <s v="Green"/>
    <s v="Summer"/>
    <n v="2.6"/>
    <s v="Yes"/>
    <s v="Free Shipping"/>
    <s v="Yes"/>
    <s v="Yes"/>
    <n v="26"/>
    <s v="Credit Card"/>
    <s v="Weekly"/>
  </r>
  <r>
    <n v="54"/>
    <n v="29"/>
    <x v="1"/>
    <x v="11"/>
    <x v="0"/>
    <n v="24"/>
    <x v="16"/>
    <s v="S"/>
    <s v="Peach"/>
    <s v="Winter"/>
    <n v="3.9"/>
    <s v="Yes"/>
    <s v="Next Day Air"/>
    <s v="Yes"/>
    <s v="Yes"/>
    <n v="35"/>
    <s v="Credit Card"/>
    <s v="Weekly"/>
  </r>
  <r>
    <n v="55"/>
    <n v="47"/>
    <x v="0"/>
    <x v="7"/>
    <x v="2"/>
    <n v="94"/>
    <x v="35"/>
    <s v="M"/>
    <s v="Brown"/>
    <s v="Summer"/>
    <n v="4.2"/>
    <s v="Yes"/>
    <s v="Next Day Air"/>
    <s v="Yes"/>
    <s v="Yes"/>
    <n v="35"/>
    <s v="Debit Card"/>
    <s v="Bi-Weekly"/>
  </r>
  <r>
    <n v="56"/>
    <n v="40"/>
    <x v="1"/>
    <x v="14"/>
    <x v="2"/>
    <n v="28"/>
    <x v="36"/>
    <s v="M"/>
    <s v="Lavender"/>
    <s v="Winter"/>
    <n v="3"/>
    <s v="Yes"/>
    <s v="2-Day Shipping"/>
    <s v="Yes"/>
    <s v="Yes"/>
    <n v="49"/>
    <s v="Credit Card"/>
    <s v="Annually"/>
  </r>
  <r>
    <n v="57"/>
    <n v="41"/>
    <x v="0"/>
    <x v="21"/>
    <x v="3"/>
    <n v="73"/>
    <x v="16"/>
    <s v="XL"/>
    <s v="Brown"/>
    <s v="Summer"/>
    <n v="4.7"/>
    <s v="Yes"/>
    <s v="Store Pickup"/>
    <s v="Yes"/>
    <s v="Yes"/>
    <n v="46"/>
    <s v="Credit Card"/>
    <s v="Weekly"/>
  </r>
  <r>
    <n v="58"/>
    <n v="21"/>
    <x v="0"/>
    <x v="7"/>
    <x v="2"/>
    <n v="64"/>
    <x v="8"/>
    <s v="M"/>
    <s v="White"/>
    <s v="Summer"/>
    <n v="4.4000000000000004"/>
    <s v="Yes"/>
    <s v="Store Pickup"/>
    <s v="Yes"/>
    <s v="Yes"/>
    <n v="17"/>
    <s v="Debit Card"/>
    <s v="Fortnightly"/>
  </r>
  <r>
    <n v="59"/>
    <n v="69"/>
    <x v="0"/>
    <x v="15"/>
    <x v="0"/>
    <n v="54"/>
    <x v="9"/>
    <s v="M"/>
    <s v="Charcoal"/>
    <s v="Summer"/>
    <n v="4.2"/>
    <s v="Yes"/>
    <s v="Free Shipping"/>
    <s v="Yes"/>
    <s v="Yes"/>
    <n v="29"/>
    <s v="Venmo"/>
    <s v="Monthly"/>
  </r>
  <r>
    <n v="60"/>
    <n v="63"/>
    <x v="0"/>
    <x v="22"/>
    <x v="3"/>
    <n v="79"/>
    <x v="7"/>
    <s v="L"/>
    <s v="Yellow"/>
    <s v="Spring"/>
    <n v="4.5999999999999996"/>
    <s v="Yes"/>
    <s v="Standard"/>
    <s v="Yes"/>
    <s v="Yes"/>
    <n v="4"/>
    <s v="Debit Card"/>
    <s v="Weekly"/>
  </r>
  <r>
    <n v="61"/>
    <n v="50"/>
    <x v="1"/>
    <x v="1"/>
    <x v="0"/>
    <n v="37"/>
    <x v="37"/>
    <s v="L"/>
    <s v="Brown"/>
    <s v="Summer"/>
    <n v="4"/>
    <s v="Yes"/>
    <s v="Express"/>
    <s v="Yes"/>
    <s v="Yes"/>
    <n v="17"/>
    <s v="Cash"/>
    <s v="Weekly"/>
  </r>
  <r>
    <n v="62"/>
    <n v="55"/>
    <x v="0"/>
    <x v="18"/>
    <x v="3"/>
    <n v="68"/>
    <x v="21"/>
    <s v="M"/>
    <s v="Orange"/>
    <s v="Winter"/>
    <n v="4.7"/>
    <s v="Yes"/>
    <s v="Store Pickup"/>
    <s v="Yes"/>
    <s v="Yes"/>
    <n v="21"/>
    <s v="Credit Card"/>
    <s v="Every 3 Months"/>
  </r>
  <r>
    <n v="63"/>
    <n v="30"/>
    <x v="1"/>
    <x v="4"/>
    <x v="1"/>
    <n v="21"/>
    <x v="16"/>
    <s v="S"/>
    <s v="Magenta"/>
    <s v="Spring"/>
    <n v="3.8"/>
    <s v="Yes"/>
    <s v="Free Shipping"/>
    <s v="Yes"/>
    <s v="Yes"/>
    <n v="31"/>
    <s v="Credit Card"/>
    <s v="Fortnightly"/>
  </r>
  <r>
    <n v="64"/>
    <n v="33"/>
    <x v="0"/>
    <x v="12"/>
    <x v="3"/>
    <n v="79"/>
    <x v="28"/>
    <s v="L"/>
    <s v="Lavender"/>
    <s v="Winter"/>
    <n v="2.7"/>
    <s v="Yes"/>
    <s v="2-Day Shipping"/>
    <s v="Yes"/>
    <s v="Yes"/>
    <n v="43"/>
    <s v="Credit Card"/>
    <s v="Weekly"/>
  </r>
  <r>
    <n v="65"/>
    <n v="65"/>
    <x v="1"/>
    <x v="23"/>
    <x v="1"/>
    <n v="83"/>
    <x v="15"/>
    <s v="S"/>
    <s v="Green"/>
    <s v="Fall"/>
    <n v="4.8"/>
    <s v="Yes"/>
    <s v="Standard"/>
    <s v="Yes"/>
    <s v="Yes"/>
    <n v="18"/>
    <s v="Debit Card"/>
    <s v="Fortnightly"/>
  </r>
  <r>
    <n v="66"/>
    <n v="65"/>
    <x v="0"/>
    <x v="21"/>
    <x v="3"/>
    <n v="36"/>
    <x v="32"/>
    <s v="M"/>
    <s v="Purple"/>
    <s v="Spring"/>
    <n v="4.8"/>
    <s v="Yes"/>
    <s v="2-Day Shipping"/>
    <s v="Yes"/>
    <s v="Yes"/>
    <n v="44"/>
    <s v="Venmo"/>
    <s v="Every 3 Months"/>
  </r>
  <r>
    <n v="67"/>
    <n v="31"/>
    <x v="0"/>
    <x v="0"/>
    <x v="0"/>
    <n v="94"/>
    <x v="38"/>
    <s v="S"/>
    <s v="Magenta"/>
    <s v="Winter"/>
    <n v="4.7"/>
    <s v="Yes"/>
    <s v="2-Day Shipping"/>
    <s v="Yes"/>
    <s v="Yes"/>
    <n v="3"/>
    <s v="Venmo"/>
    <s v="Every 3 Months"/>
  </r>
  <r>
    <n v="68"/>
    <n v="45"/>
    <x v="0"/>
    <x v="7"/>
    <x v="2"/>
    <n v="33"/>
    <x v="39"/>
    <s v="L"/>
    <s v="Gray"/>
    <s v="Winter"/>
    <n v="4.4000000000000004"/>
    <s v="Yes"/>
    <s v="Store Pickup"/>
    <s v="Yes"/>
    <s v="Yes"/>
    <n v="49"/>
    <s v="Debit Card"/>
    <s v="Monthly"/>
  </r>
  <r>
    <n v="69"/>
    <n v="57"/>
    <x v="1"/>
    <x v="8"/>
    <x v="3"/>
    <n v="46"/>
    <x v="40"/>
    <s v="L"/>
    <s v="Silver"/>
    <s v="Summer"/>
    <n v="3.9"/>
    <s v="Yes"/>
    <s v="Next Day Air"/>
    <s v="Yes"/>
    <s v="Yes"/>
    <n v="21"/>
    <s v="Cash"/>
    <s v="Every 3 Months"/>
  </r>
  <r>
    <n v="70"/>
    <n v="48"/>
    <x v="1"/>
    <x v="22"/>
    <x v="3"/>
    <n v="70"/>
    <x v="30"/>
    <s v="S"/>
    <s v="Cyan"/>
    <s v="Summer"/>
    <n v="4.4000000000000004"/>
    <s v="Yes"/>
    <s v="Express"/>
    <s v="Yes"/>
    <s v="Yes"/>
    <n v="5"/>
    <s v="Cash"/>
    <s v="Weekly"/>
  </r>
  <r>
    <n v="71"/>
    <n v="22"/>
    <x v="1"/>
    <x v="22"/>
    <x v="3"/>
    <n v="29"/>
    <x v="15"/>
    <s v="M"/>
    <s v="Magenta"/>
    <s v="Fall"/>
    <n v="4.2"/>
    <s v="Yes"/>
    <s v="Express"/>
    <s v="Yes"/>
    <s v="Yes"/>
    <n v="32"/>
    <s v="Debit Card"/>
    <s v="Every 3 Months"/>
  </r>
  <r>
    <n v="72"/>
    <n v="36"/>
    <x v="1"/>
    <x v="10"/>
    <x v="0"/>
    <n v="48"/>
    <x v="41"/>
    <s v="L"/>
    <s v="Gold"/>
    <s v="Summer"/>
    <n v="2.9"/>
    <s v="Yes"/>
    <s v="Express"/>
    <s v="Yes"/>
    <s v="Yes"/>
    <n v="34"/>
    <s v="Bank Transfer"/>
    <s v="Annually"/>
  </r>
  <r>
    <n v="73"/>
    <n v="18"/>
    <x v="1"/>
    <x v="10"/>
    <x v="0"/>
    <n v="26"/>
    <x v="42"/>
    <s v="M"/>
    <s v="Olive"/>
    <s v="Winter"/>
    <n v="2.9"/>
    <s v="Yes"/>
    <s v="Store Pickup"/>
    <s v="Yes"/>
    <s v="Yes"/>
    <n v="21"/>
    <s v="Bank Transfer"/>
    <s v="Every 3 Months"/>
  </r>
  <r>
    <n v="74"/>
    <n v="48"/>
    <x v="0"/>
    <x v="13"/>
    <x v="0"/>
    <n v="85"/>
    <x v="11"/>
    <s v="M"/>
    <s v="Teal"/>
    <s v="Spring"/>
    <n v="2.7"/>
    <s v="Yes"/>
    <s v="Free Shipping"/>
    <s v="Yes"/>
    <s v="Yes"/>
    <n v="43"/>
    <s v="Bank Transfer"/>
    <s v="Bi-Weekly"/>
  </r>
  <r>
    <n v="75"/>
    <n v="49"/>
    <x v="0"/>
    <x v="24"/>
    <x v="3"/>
    <n v="58"/>
    <x v="27"/>
    <s v="L"/>
    <s v="Violet"/>
    <s v="Spring"/>
    <n v="4.5"/>
    <s v="Yes"/>
    <s v="Express"/>
    <s v="Yes"/>
    <s v="Yes"/>
    <n v="3"/>
    <s v="Cash"/>
    <s v="Monthly"/>
  </r>
  <r>
    <n v="76"/>
    <n v="64"/>
    <x v="1"/>
    <x v="18"/>
    <x v="3"/>
    <n v="85"/>
    <x v="40"/>
    <s v="M"/>
    <s v="Blue"/>
    <s v="Summer"/>
    <n v="2.7"/>
    <s v="Yes"/>
    <s v="Free Shipping"/>
    <s v="Yes"/>
    <s v="Yes"/>
    <n v="21"/>
    <s v="Credit Card"/>
    <s v="Annually"/>
  </r>
  <r>
    <n v="77"/>
    <n v="50"/>
    <x v="0"/>
    <x v="19"/>
    <x v="3"/>
    <n v="43"/>
    <x v="12"/>
    <s v="S"/>
    <s v="Teal"/>
    <s v="Summer"/>
    <n v="4.2"/>
    <s v="Yes"/>
    <s v="Free Shipping"/>
    <s v="Yes"/>
    <s v="Yes"/>
    <n v="32"/>
    <s v="Venmo"/>
    <s v="Monthly"/>
  </r>
  <r>
    <n v="78"/>
    <n v="22"/>
    <x v="1"/>
    <x v="10"/>
    <x v="0"/>
    <n v="53"/>
    <x v="12"/>
    <s v="L"/>
    <s v="Gold"/>
    <s v="Summer"/>
    <n v="3.3"/>
    <s v="Yes"/>
    <s v="Next Day Air"/>
    <s v="Yes"/>
    <s v="Yes"/>
    <n v="36"/>
    <s v="Debit Card"/>
    <s v="Fortnightly"/>
  </r>
  <r>
    <n v="79"/>
    <n v="50"/>
    <x v="1"/>
    <x v="11"/>
    <x v="0"/>
    <n v="91"/>
    <x v="43"/>
    <s v="M"/>
    <s v="Maroon"/>
    <s v="Spring"/>
    <n v="4.7"/>
    <s v="Yes"/>
    <s v="Free Shipping"/>
    <s v="Yes"/>
    <s v="Yes"/>
    <n v="50"/>
    <s v="Venmo"/>
    <s v="Fortnightly"/>
  </r>
  <r>
    <n v="80"/>
    <n v="38"/>
    <x v="1"/>
    <x v="14"/>
    <x v="2"/>
    <n v="96"/>
    <x v="44"/>
    <s v="M"/>
    <s v="Olive"/>
    <s v="Winter"/>
    <n v="2.6"/>
    <s v="Yes"/>
    <s v="2-Day Shipping"/>
    <s v="Yes"/>
    <s v="Yes"/>
    <n v="43"/>
    <s v="Bank Transfer"/>
    <s v="Every 3 Months"/>
  </r>
  <r>
    <n v="81"/>
    <n v="19"/>
    <x v="0"/>
    <x v="3"/>
    <x v="1"/>
    <n v="72"/>
    <x v="14"/>
    <s v="XL"/>
    <s v="Blue"/>
    <s v="Summer"/>
    <n v="3.3"/>
    <s v="Yes"/>
    <s v="Store Pickup"/>
    <s v="Yes"/>
    <s v="Yes"/>
    <n v="24"/>
    <s v="Credit Card"/>
    <s v="Every 3 Months"/>
  </r>
  <r>
    <n v="82"/>
    <n v="67"/>
    <x v="0"/>
    <x v="9"/>
    <x v="1"/>
    <n v="96"/>
    <x v="41"/>
    <s v="L"/>
    <s v="Maroon"/>
    <s v="Summer"/>
    <n v="2.6"/>
    <s v="Yes"/>
    <s v="Express"/>
    <s v="Yes"/>
    <s v="Yes"/>
    <n v="36"/>
    <s v="Credit Card"/>
    <s v="Every 3 Months"/>
  </r>
  <r>
    <n v="83"/>
    <n v="19"/>
    <x v="1"/>
    <x v="13"/>
    <x v="0"/>
    <n v="28"/>
    <x v="42"/>
    <s v="S"/>
    <s v="Olive"/>
    <s v="Spring"/>
    <n v="4"/>
    <s v="Yes"/>
    <s v="2-Day Shipping"/>
    <s v="Yes"/>
    <s v="Yes"/>
    <n v="21"/>
    <s v="Credit Card"/>
    <s v="Every 3 Months"/>
  </r>
  <r>
    <n v="84"/>
    <n v="36"/>
    <x v="1"/>
    <x v="10"/>
    <x v="0"/>
    <n v="40"/>
    <x v="21"/>
    <s v="M"/>
    <s v="Turquoise"/>
    <s v="Summer"/>
    <n v="4.0999999999999996"/>
    <s v="Yes"/>
    <s v="Standard"/>
    <s v="Yes"/>
    <s v="Yes"/>
    <n v="34"/>
    <s v="Bank Transfer"/>
    <s v="Weekly"/>
  </r>
  <r>
    <n v="85"/>
    <n v="52"/>
    <x v="1"/>
    <x v="7"/>
    <x v="2"/>
    <n v="32"/>
    <x v="28"/>
    <s v="S"/>
    <s v="Peach"/>
    <s v="Spring"/>
    <n v="4.4000000000000004"/>
    <s v="Yes"/>
    <s v="Standard"/>
    <s v="Yes"/>
    <s v="Yes"/>
    <n v="42"/>
    <s v="Bank Transfer"/>
    <s v="Every 3 Months"/>
  </r>
  <r>
    <n v="86"/>
    <n v="53"/>
    <x v="1"/>
    <x v="12"/>
    <x v="3"/>
    <n v="95"/>
    <x v="35"/>
    <s v="M"/>
    <s v="Charcoal"/>
    <s v="Winter"/>
    <n v="4.5"/>
    <s v="Yes"/>
    <s v="Next Day Air"/>
    <s v="Yes"/>
    <s v="Yes"/>
    <n v="2"/>
    <s v="Debit Card"/>
    <s v="Bi-Weekly"/>
  </r>
  <r>
    <n v="87"/>
    <n v="24"/>
    <x v="1"/>
    <x v="15"/>
    <x v="0"/>
    <n v="41"/>
    <x v="22"/>
    <s v="L"/>
    <s v="Pink"/>
    <s v="Spring"/>
    <n v="3.7"/>
    <s v="Yes"/>
    <s v="2-Day Shipping"/>
    <s v="Yes"/>
    <s v="Yes"/>
    <n v="47"/>
    <s v="Cash"/>
    <s v="Bi-Weekly"/>
  </r>
  <r>
    <n v="88"/>
    <n v="52"/>
    <x v="1"/>
    <x v="9"/>
    <x v="1"/>
    <n v="53"/>
    <x v="31"/>
    <s v="M"/>
    <s v="Green"/>
    <s v="Fall"/>
    <n v="3.7"/>
    <s v="Yes"/>
    <s v="2-Day Shipping"/>
    <s v="Yes"/>
    <s v="Yes"/>
    <n v="44"/>
    <s v="Debit Card"/>
    <s v="Fortnightly"/>
  </r>
  <r>
    <n v="89"/>
    <n v="33"/>
    <x v="0"/>
    <x v="17"/>
    <x v="0"/>
    <n v="47"/>
    <x v="5"/>
    <s v="M"/>
    <s v="Orange"/>
    <s v="Fall"/>
    <n v="3.5"/>
    <s v="Yes"/>
    <s v="Free Shipping"/>
    <s v="Yes"/>
    <s v="Yes"/>
    <n v="35"/>
    <s v="Credit Card"/>
    <s v="Monthly"/>
  </r>
  <r>
    <n v="90"/>
    <n v="47"/>
    <x v="1"/>
    <x v="14"/>
    <x v="2"/>
    <n v="83"/>
    <x v="18"/>
    <s v="XL"/>
    <s v="Pink"/>
    <s v="Fall"/>
    <n v="3.6"/>
    <s v="Yes"/>
    <s v="Next Day Air"/>
    <s v="Yes"/>
    <s v="Yes"/>
    <n v="15"/>
    <s v="Cash"/>
    <s v="Quarterly"/>
  </r>
  <r>
    <n v="91"/>
    <n v="25"/>
    <x v="0"/>
    <x v="19"/>
    <x v="3"/>
    <n v="48"/>
    <x v="36"/>
    <s v="L"/>
    <s v="Violet"/>
    <s v="Summer"/>
    <n v="2.9"/>
    <s v="Yes"/>
    <s v="Express"/>
    <s v="Yes"/>
    <s v="Yes"/>
    <n v="29"/>
    <s v="Credit Card"/>
    <s v="Monthly"/>
  </r>
  <r>
    <n v="92"/>
    <n v="44"/>
    <x v="0"/>
    <x v="18"/>
    <x v="3"/>
    <n v="99"/>
    <x v="36"/>
    <s v="S"/>
    <s v="Green"/>
    <s v="Winter"/>
    <n v="4.5999999999999996"/>
    <s v="Yes"/>
    <s v="Standard"/>
    <s v="Yes"/>
    <s v="Yes"/>
    <n v="18"/>
    <s v="Credit Card"/>
    <s v="Every 3 Months"/>
  </r>
  <r>
    <n v="93"/>
    <n v="61"/>
    <x v="0"/>
    <x v="14"/>
    <x v="2"/>
    <n v="87"/>
    <x v="21"/>
    <s v="M"/>
    <s v="Olive"/>
    <s v="Winter"/>
    <n v="4.4000000000000004"/>
    <s v="Yes"/>
    <s v="2-Day Shipping"/>
    <s v="Yes"/>
    <s v="Yes"/>
    <n v="13"/>
    <s v="Venmo"/>
    <s v="Every 3 Months"/>
  </r>
  <r>
    <n v="94"/>
    <n v="37"/>
    <x v="0"/>
    <x v="1"/>
    <x v="0"/>
    <n v="62"/>
    <x v="20"/>
    <s v="M"/>
    <s v="Purple"/>
    <s v="Fall"/>
    <n v="4.5"/>
    <s v="Yes"/>
    <s v="Standard"/>
    <s v="Yes"/>
    <s v="Yes"/>
    <n v="46"/>
    <s v="Credit Card"/>
    <s v="Weekly"/>
  </r>
  <r>
    <n v="95"/>
    <n v="58"/>
    <x v="1"/>
    <x v="11"/>
    <x v="0"/>
    <n v="76"/>
    <x v="22"/>
    <s v="S"/>
    <s v="Silver"/>
    <s v="Spring"/>
    <n v="4.5999999999999996"/>
    <s v="Yes"/>
    <s v="Free Shipping"/>
    <s v="Yes"/>
    <s v="Yes"/>
    <n v="28"/>
    <s v="Credit Card"/>
    <s v="Weekly"/>
  </r>
  <r>
    <n v="96"/>
    <n v="37"/>
    <x v="0"/>
    <x v="4"/>
    <x v="1"/>
    <n v="100"/>
    <x v="9"/>
    <s v="L"/>
    <s v="Pink"/>
    <s v="Fall"/>
    <n v="3.8"/>
    <s v="Yes"/>
    <s v="Free Shipping"/>
    <s v="Yes"/>
    <s v="Yes"/>
    <n v="48"/>
    <s v="PayPal"/>
    <s v="Monthly"/>
  </r>
  <r>
    <n v="97"/>
    <n v="32"/>
    <x v="0"/>
    <x v="24"/>
    <x v="3"/>
    <n v="73"/>
    <x v="12"/>
    <s v="S"/>
    <s v="Gold"/>
    <s v="Spring"/>
    <n v="3.6"/>
    <s v="Yes"/>
    <s v="Express"/>
    <s v="Yes"/>
    <s v="Yes"/>
    <n v="43"/>
    <s v="Venmo"/>
    <s v="Every 3 Months"/>
  </r>
  <r>
    <n v="98"/>
    <n v="21"/>
    <x v="1"/>
    <x v="9"/>
    <x v="1"/>
    <n v="92"/>
    <x v="41"/>
    <s v="M"/>
    <s v="Teal"/>
    <s v="Winter"/>
    <n v="4.8"/>
    <s v="Yes"/>
    <s v="Store Pickup"/>
    <s v="Yes"/>
    <s v="Yes"/>
    <n v="37"/>
    <s v="Cash"/>
    <s v="Annually"/>
  </r>
  <r>
    <n v="99"/>
    <n v="20"/>
    <x v="0"/>
    <x v="2"/>
    <x v="0"/>
    <n v="67"/>
    <x v="14"/>
    <s v="XL"/>
    <s v="Teal"/>
    <s v="Spring"/>
    <n v="2.6"/>
    <s v="Yes"/>
    <s v="Next Day Air"/>
    <s v="Yes"/>
    <s v="Yes"/>
    <n v="20"/>
    <s v="Bank Transfer"/>
    <s v="Annually"/>
  </r>
  <r>
    <n v="100"/>
    <n v="26"/>
    <x v="1"/>
    <x v="15"/>
    <x v="0"/>
    <n v="40"/>
    <x v="9"/>
    <s v="XL"/>
    <s v="Indigo"/>
    <s v="Summer"/>
    <n v="3.7"/>
    <s v="Yes"/>
    <s v="Express"/>
    <s v="Yes"/>
    <s v="Yes"/>
    <n v="33"/>
    <s v="Debit Card"/>
    <s v="Quarter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2E682F-8657-47C0-8FFD-7812C342A3F6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50" firstHeaderRow="1" firstDataRow="1" firstDataCol="1"/>
  <pivotFields count="18">
    <pivotField showAll="0"/>
    <pivotField showAll="0"/>
    <pivotField axis="axisRow" showAll="0">
      <items count="3">
        <item x="1"/>
        <item h="1" x="0"/>
        <item t="default"/>
      </items>
    </pivotField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/>
    <pivotField axis="axisRow" showAll="0">
      <items count="46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30"/>
        <item x="21"/>
        <item x="40"/>
        <item x="34"/>
        <item x="41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4"/>
    <field x="6"/>
  </rowFields>
  <rowItems count="47">
    <i>
      <x/>
    </i>
    <i r="1">
      <x/>
    </i>
    <i r="2">
      <x/>
    </i>
    <i r="2">
      <x v="16"/>
    </i>
    <i r="2">
      <x v="17"/>
    </i>
    <i r="2">
      <x v="22"/>
    </i>
    <i r="2">
      <x v="23"/>
    </i>
    <i r="2">
      <x v="28"/>
    </i>
    <i r="2">
      <x v="30"/>
    </i>
    <i r="2">
      <x v="32"/>
    </i>
    <i r="2">
      <x v="38"/>
    </i>
    <i r="2">
      <x v="40"/>
    </i>
    <i r="1">
      <x v="1"/>
    </i>
    <i r="2">
      <x v="7"/>
    </i>
    <i r="2">
      <x v="9"/>
    </i>
    <i r="2">
      <x v="11"/>
    </i>
    <i r="2">
      <x v="12"/>
    </i>
    <i r="2">
      <x v="13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33"/>
    </i>
    <i r="2">
      <x v="34"/>
    </i>
    <i r="2">
      <x v="36"/>
    </i>
    <i r="2">
      <x v="39"/>
    </i>
    <i r="2">
      <x v="42"/>
    </i>
    <i r="2">
      <x v="43"/>
    </i>
    <i r="1">
      <x v="2"/>
    </i>
    <i r="2">
      <x/>
    </i>
    <i r="2">
      <x v="21"/>
    </i>
    <i r="2">
      <x v="32"/>
    </i>
    <i r="2">
      <x v="42"/>
    </i>
    <i r="1">
      <x v="3"/>
    </i>
    <i r="2">
      <x v="2"/>
    </i>
    <i r="2">
      <x v="4"/>
    </i>
    <i r="2">
      <x v="7"/>
    </i>
    <i r="2">
      <x v="14"/>
    </i>
    <i r="2">
      <x v="15"/>
    </i>
    <i r="2">
      <x v="37"/>
    </i>
    <i r="2">
      <x v="38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EF6-A9B7-4798-AA6C-AF9F335E5BD7}">
  <dimension ref="A1:AG101"/>
  <sheetViews>
    <sheetView topLeftCell="S1" workbookViewId="0">
      <selection activeCell="U17" sqref="U17:AA17"/>
    </sheetView>
  </sheetViews>
  <sheetFormatPr defaultRowHeight="15.6" x14ac:dyDescent="0.3"/>
  <cols>
    <col min="1" max="1" width="11.19921875" bestFit="1" customWidth="1"/>
    <col min="6" max="6" width="21" bestFit="1" customWidth="1"/>
    <col min="11" max="11" width="6.796875" customWidth="1"/>
    <col min="14" max="14" width="15.296875" bestFit="1" customWidth="1"/>
    <col min="15" max="15" width="16" bestFit="1" customWidth="1"/>
    <col min="16" max="16" width="16.8984375" bestFit="1" customWidth="1"/>
    <col min="17" max="17" width="15.5" bestFit="1" customWidth="1"/>
    <col min="18" max="18" width="20.69921875" bestFit="1" customWidth="1"/>
    <col min="21" max="21" width="15.5" bestFit="1" customWidth="1"/>
    <col min="26" max="26" width="15.5" bestFit="1" customWidth="1"/>
    <col min="27" max="27" width="19.796875" customWidth="1"/>
    <col min="29" max="29" width="10.3984375" bestFit="1" customWidth="1"/>
    <col min="31" max="31" width="10.3984375" bestFit="1" customWidth="1"/>
  </cols>
  <sheetData>
    <row r="1" spans="1:33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33" x14ac:dyDescent="0.3">
      <c r="A2">
        <v>1</v>
      </c>
      <c r="B2">
        <v>55</v>
      </c>
      <c r="C2" t="s">
        <v>23</v>
      </c>
      <c r="D2" t="s">
        <v>24</v>
      </c>
      <c r="E2" t="s">
        <v>25</v>
      </c>
      <c r="F2">
        <v>53</v>
      </c>
      <c r="G2" t="s">
        <v>26</v>
      </c>
      <c r="H2" t="s">
        <v>0</v>
      </c>
      <c r="I2" t="s">
        <v>27</v>
      </c>
      <c r="J2" t="s">
        <v>28</v>
      </c>
      <c r="K2">
        <v>3.1</v>
      </c>
      <c r="L2" t="s">
        <v>29</v>
      </c>
      <c r="M2" t="s">
        <v>30</v>
      </c>
      <c r="N2" t="s">
        <v>29</v>
      </c>
      <c r="O2" t="s">
        <v>29</v>
      </c>
      <c r="P2">
        <v>14</v>
      </c>
      <c r="Q2" t="s">
        <v>31</v>
      </c>
      <c r="R2" t="s">
        <v>32</v>
      </c>
      <c r="U2" s="19" t="s">
        <v>170</v>
      </c>
      <c r="V2" s="19"/>
    </row>
    <row r="3" spans="1:33" x14ac:dyDescent="0.3">
      <c r="A3">
        <v>2</v>
      </c>
      <c r="B3">
        <v>19</v>
      </c>
      <c r="C3" t="s">
        <v>23</v>
      </c>
      <c r="D3" t="s">
        <v>33</v>
      </c>
      <c r="E3" t="s">
        <v>25</v>
      </c>
      <c r="F3">
        <v>64</v>
      </c>
      <c r="G3" t="s">
        <v>34</v>
      </c>
      <c r="H3" t="s">
        <v>0</v>
      </c>
      <c r="I3" t="s">
        <v>35</v>
      </c>
      <c r="J3" t="s">
        <v>28</v>
      </c>
      <c r="K3">
        <v>3.1</v>
      </c>
      <c r="L3" t="s">
        <v>29</v>
      </c>
      <c r="M3" t="s">
        <v>30</v>
      </c>
      <c r="N3" t="s">
        <v>29</v>
      </c>
      <c r="O3" t="s">
        <v>29</v>
      </c>
      <c r="P3">
        <v>2</v>
      </c>
      <c r="Q3" t="s">
        <v>36</v>
      </c>
      <c r="R3" t="s">
        <v>32</v>
      </c>
    </row>
    <row r="4" spans="1:33" x14ac:dyDescent="0.3">
      <c r="A4">
        <v>3</v>
      </c>
      <c r="B4">
        <v>50</v>
      </c>
      <c r="C4" t="s">
        <v>151</v>
      </c>
      <c r="D4" t="s">
        <v>37</v>
      </c>
      <c r="E4" t="s">
        <v>25</v>
      </c>
      <c r="F4">
        <v>73</v>
      </c>
      <c r="G4" t="s">
        <v>38</v>
      </c>
      <c r="H4" t="s">
        <v>1</v>
      </c>
      <c r="I4" t="s">
        <v>35</v>
      </c>
      <c r="J4" t="s">
        <v>39</v>
      </c>
      <c r="K4">
        <v>3.1</v>
      </c>
      <c r="L4" t="s">
        <v>29</v>
      </c>
      <c r="M4" t="s">
        <v>40</v>
      </c>
      <c r="N4" t="s">
        <v>29</v>
      </c>
      <c r="O4" t="s">
        <v>29</v>
      </c>
      <c r="P4">
        <v>23</v>
      </c>
      <c r="Q4" t="s">
        <v>41</v>
      </c>
      <c r="R4" t="s">
        <v>42</v>
      </c>
      <c r="T4">
        <v>1</v>
      </c>
      <c r="U4" s="12" t="s">
        <v>172</v>
      </c>
      <c r="V4" s="12"/>
      <c r="W4" s="12"/>
      <c r="X4" s="12"/>
      <c r="Y4" s="12"/>
      <c r="Z4" s="12"/>
      <c r="AA4" s="12"/>
      <c r="AB4" s="1" cm="1">
        <f t="array" ref="AB4:AB15">_xlfn._xlws.FILTER(A2:A101,(J2:J101="Spring")*(C2:C101="Female"))</f>
        <v>3</v>
      </c>
      <c r="AC4" s="7"/>
      <c r="AD4" s="7"/>
      <c r="AE4" s="7"/>
      <c r="AF4" s="7"/>
      <c r="AG4" s="7"/>
    </row>
    <row r="5" spans="1:33" x14ac:dyDescent="0.3">
      <c r="A5">
        <v>4</v>
      </c>
      <c r="B5">
        <v>21</v>
      </c>
      <c r="C5" t="s">
        <v>23</v>
      </c>
      <c r="D5" t="s">
        <v>43</v>
      </c>
      <c r="E5" t="s">
        <v>44</v>
      </c>
      <c r="F5">
        <v>90</v>
      </c>
      <c r="G5" t="s">
        <v>45</v>
      </c>
      <c r="H5" t="s">
        <v>2</v>
      </c>
      <c r="I5" t="s">
        <v>35</v>
      </c>
      <c r="J5" t="s">
        <v>39</v>
      </c>
      <c r="K5">
        <v>3.5</v>
      </c>
      <c r="L5" t="s">
        <v>29</v>
      </c>
      <c r="M5" t="s">
        <v>46</v>
      </c>
      <c r="N5" t="s">
        <v>29</v>
      </c>
      <c r="O5" t="s">
        <v>29</v>
      </c>
      <c r="P5">
        <v>49</v>
      </c>
      <c r="Q5" t="s">
        <v>3</v>
      </c>
      <c r="R5" t="s">
        <v>42</v>
      </c>
      <c r="T5">
        <v>2</v>
      </c>
      <c r="U5" s="13" t="s">
        <v>47</v>
      </c>
      <c r="V5" s="13"/>
      <c r="W5" s="13"/>
      <c r="X5" s="13"/>
      <c r="Y5" s="13"/>
      <c r="Z5" s="13"/>
      <c r="AA5" s="13"/>
      <c r="AB5" s="2">
        <v>5</v>
      </c>
      <c r="AC5" s="2" t="str" cm="1">
        <f t="array" ref="AC5:AC23">_xlfn._xlws.FILTER(E2:E101,(C2:C101="Male")*(J2:J101="Summer"))</f>
        <v>Footwear</v>
      </c>
      <c r="AD5" s="7"/>
      <c r="AE5" s="7"/>
      <c r="AF5" s="7"/>
      <c r="AG5" s="7"/>
    </row>
    <row r="6" spans="1:33" x14ac:dyDescent="0.3">
      <c r="A6">
        <v>5</v>
      </c>
      <c r="B6">
        <v>45</v>
      </c>
      <c r="C6" t="s">
        <v>151</v>
      </c>
      <c r="D6" t="s">
        <v>24</v>
      </c>
      <c r="E6" t="s">
        <v>25</v>
      </c>
      <c r="F6">
        <v>49</v>
      </c>
      <c r="G6" t="s">
        <v>48</v>
      </c>
      <c r="H6" t="s">
        <v>2</v>
      </c>
      <c r="I6" t="s">
        <v>49</v>
      </c>
      <c r="J6" t="s">
        <v>39</v>
      </c>
      <c r="K6">
        <v>2.7</v>
      </c>
      <c r="L6" t="s">
        <v>29</v>
      </c>
      <c r="M6" t="s">
        <v>40</v>
      </c>
      <c r="N6" t="s">
        <v>29</v>
      </c>
      <c r="O6" t="s">
        <v>29</v>
      </c>
      <c r="P6">
        <v>31</v>
      </c>
      <c r="Q6" t="s">
        <v>3</v>
      </c>
      <c r="R6" t="s">
        <v>50</v>
      </c>
      <c r="T6">
        <v>3</v>
      </c>
      <c r="U6" s="14" t="s">
        <v>51</v>
      </c>
      <c r="V6" s="14"/>
      <c r="W6" s="14"/>
      <c r="X6" s="14"/>
      <c r="Y6" s="14"/>
      <c r="Z6" s="14"/>
      <c r="AA6" s="14"/>
      <c r="AB6" s="3">
        <v>10</v>
      </c>
      <c r="AC6" s="3" t="str">
        <v>Outerwear</v>
      </c>
      <c r="AD6" s="3" cm="1">
        <f t="array" ref="AD6">_xlfn._xlws.FILTER(A2:A101,(R2:R101="Annually")*(Q2:Q101="Cash"))</f>
        <v>98</v>
      </c>
      <c r="AE6" s="7"/>
      <c r="AF6" s="7"/>
      <c r="AG6" s="7"/>
    </row>
    <row r="7" spans="1:33" x14ac:dyDescent="0.3">
      <c r="A7">
        <v>6</v>
      </c>
      <c r="B7">
        <v>46</v>
      </c>
      <c r="C7" t="s">
        <v>23</v>
      </c>
      <c r="D7" t="s">
        <v>52</v>
      </c>
      <c r="E7" t="s">
        <v>44</v>
      </c>
      <c r="F7">
        <v>20</v>
      </c>
      <c r="G7" t="s">
        <v>53</v>
      </c>
      <c r="H7" t="s">
        <v>2</v>
      </c>
      <c r="I7" t="s">
        <v>54</v>
      </c>
      <c r="J7" t="s">
        <v>55</v>
      </c>
      <c r="K7">
        <v>2.9</v>
      </c>
      <c r="L7" t="s">
        <v>29</v>
      </c>
      <c r="M7" t="s">
        <v>56</v>
      </c>
      <c r="N7" t="s">
        <v>29</v>
      </c>
      <c r="O7" t="s">
        <v>29</v>
      </c>
      <c r="P7">
        <v>14</v>
      </c>
      <c r="Q7" t="s">
        <v>31</v>
      </c>
      <c r="R7" t="s">
        <v>42</v>
      </c>
      <c r="T7">
        <v>4</v>
      </c>
      <c r="U7" s="15" t="s">
        <v>57</v>
      </c>
      <c r="V7" s="15"/>
      <c r="W7" s="15"/>
      <c r="X7" s="15"/>
      <c r="Y7" s="15"/>
      <c r="Z7" s="15"/>
      <c r="AA7" s="15"/>
      <c r="AB7" s="4">
        <v>14</v>
      </c>
      <c r="AC7" s="4" t="str">
        <v>Clothing</v>
      </c>
      <c r="AD7" s="4"/>
      <c r="AE7" s="4" t="str" cm="1">
        <f t="array" ref="AE7:AE13">_xlfn._xlws.FILTER(E2:E101,(J2:J101="Summer")*(M2:M101="Free Shipping"))</f>
        <v>Clothing</v>
      </c>
      <c r="AF7" s="7"/>
      <c r="AG7" s="7"/>
    </row>
    <row r="8" spans="1:33" x14ac:dyDescent="0.3">
      <c r="A8">
        <v>7</v>
      </c>
      <c r="B8">
        <v>63</v>
      </c>
      <c r="C8" t="s">
        <v>23</v>
      </c>
      <c r="D8" t="s">
        <v>58</v>
      </c>
      <c r="E8" t="s">
        <v>25</v>
      </c>
      <c r="F8">
        <v>85</v>
      </c>
      <c r="G8" t="s">
        <v>59</v>
      </c>
      <c r="H8" t="s">
        <v>2</v>
      </c>
      <c r="I8" t="s">
        <v>27</v>
      </c>
      <c r="J8" t="s">
        <v>60</v>
      </c>
      <c r="K8">
        <v>3.2</v>
      </c>
      <c r="L8" t="s">
        <v>29</v>
      </c>
      <c r="M8" t="s">
        <v>40</v>
      </c>
      <c r="N8" t="s">
        <v>29</v>
      </c>
      <c r="O8" t="s">
        <v>29</v>
      </c>
      <c r="P8">
        <v>49</v>
      </c>
      <c r="Q8" t="s">
        <v>36</v>
      </c>
      <c r="R8" t="s">
        <v>61</v>
      </c>
      <c r="T8">
        <v>5</v>
      </c>
      <c r="U8" s="16" t="s">
        <v>62</v>
      </c>
      <c r="V8" s="16"/>
      <c r="W8" s="16"/>
      <c r="X8" s="16"/>
      <c r="Y8" s="16"/>
      <c r="Z8" s="16"/>
      <c r="AA8" s="16"/>
      <c r="AB8" s="5">
        <v>43</v>
      </c>
      <c r="AC8" s="5" t="str">
        <v>Clothing</v>
      </c>
      <c r="AD8" s="5"/>
      <c r="AE8" s="5" t="str">
        <v>Outerwear</v>
      </c>
      <c r="AF8" s="5" cm="1">
        <f t="array" ref="AF8:AF57">_xlfn._xlws.FILTER(A2:A101,(K2:K101&gt;4))</f>
        <v>10</v>
      </c>
      <c r="AG8" s="7"/>
    </row>
    <row r="9" spans="1:33" x14ac:dyDescent="0.3">
      <c r="A9">
        <v>8</v>
      </c>
      <c r="B9">
        <v>27</v>
      </c>
      <c r="C9" t="s">
        <v>151</v>
      </c>
      <c r="D9" t="s">
        <v>63</v>
      </c>
      <c r="E9" t="s">
        <v>25</v>
      </c>
      <c r="F9">
        <v>34</v>
      </c>
      <c r="G9" t="s">
        <v>64</v>
      </c>
      <c r="H9" t="s">
        <v>0</v>
      </c>
      <c r="I9" t="s">
        <v>65</v>
      </c>
      <c r="J9" t="s">
        <v>28</v>
      </c>
      <c r="K9">
        <v>3.2</v>
      </c>
      <c r="L9" t="s">
        <v>29</v>
      </c>
      <c r="M9" t="s">
        <v>40</v>
      </c>
      <c r="N9" t="s">
        <v>29</v>
      </c>
      <c r="O9" t="s">
        <v>29</v>
      </c>
      <c r="P9">
        <v>19</v>
      </c>
      <c r="Q9" t="s">
        <v>41</v>
      </c>
      <c r="R9" t="s">
        <v>42</v>
      </c>
      <c r="T9">
        <v>6</v>
      </c>
      <c r="U9" s="18" t="s">
        <v>215</v>
      </c>
      <c r="V9" s="18"/>
      <c r="W9" s="18"/>
      <c r="X9" s="18"/>
      <c r="Y9" s="18"/>
      <c r="Z9" s="18"/>
      <c r="AA9" s="18"/>
      <c r="AB9" s="6">
        <v>51</v>
      </c>
      <c r="AC9" s="6" t="str">
        <v>Clothing</v>
      </c>
      <c r="AD9" s="6"/>
      <c r="AE9" s="6" t="str">
        <v>Accessories</v>
      </c>
      <c r="AF9" s="6">
        <v>11</v>
      </c>
      <c r="AG9" s="6" cm="1">
        <f t="array" ref="AG9:AG14">_xlfn._xlws.FILTER(B2:B101,(I2:I101="Silver"))</f>
        <v>26</v>
      </c>
    </row>
    <row r="10" spans="1:33" x14ac:dyDescent="0.3">
      <c r="A10">
        <v>9</v>
      </c>
      <c r="B10">
        <v>26</v>
      </c>
      <c r="C10" t="s">
        <v>23</v>
      </c>
      <c r="D10" t="s">
        <v>67</v>
      </c>
      <c r="E10" t="s">
        <v>68</v>
      </c>
      <c r="F10">
        <v>97</v>
      </c>
      <c r="G10" t="s">
        <v>69</v>
      </c>
      <c r="H10" t="s">
        <v>0</v>
      </c>
      <c r="I10" t="s">
        <v>70</v>
      </c>
      <c r="J10" t="s">
        <v>55</v>
      </c>
      <c r="K10">
        <v>2.6</v>
      </c>
      <c r="L10" t="s">
        <v>29</v>
      </c>
      <c r="M10" t="s">
        <v>30</v>
      </c>
      <c r="N10" t="s">
        <v>29</v>
      </c>
      <c r="O10" t="s">
        <v>29</v>
      </c>
      <c r="P10">
        <v>8</v>
      </c>
      <c r="Q10" t="s">
        <v>31</v>
      </c>
      <c r="R10" t="s">
        <v>50</v>
      </c>
      <c r="U10" s="20"/>
      <c r="V10" s="20"/>
      <c r="W10" s="20"/>
      <c r="X10" s="20"/>
      <c r="Y10" s="20"/>
      <c r="Z10" s="20"/>
      <c r="AA10" s="20"/>
      <c r="AB10">
        <v>63</v>
      </c>
      <c r="AC10" t="str">
        <v>Clothing</v>
      </c>
      <c r="AE10" t="str">
        <v>Clothing</v>
      </c>
      <c r="AF10">
        <v>12</v>
      </c>
      <c r="AG10">
        <v>18</v>
      </c>
    </row>
    <row r="11" spans="1:33" x14ac:dyDescent="0.3">
      <c r="A11">
        <v>10</v>
      </c>
      <c r="B11">
        <v>57</v>
      </c>
      <c r="C11" t="s">
        <v>151</v>
      </c>
      <c r="D11" t="s">
        <v>71</v>
      </c>
      <c r="E11" t="s">
        <v>72</v>
      </c>
      <c r="F11">
        <v>31</v>
      </c>
      <c r="G11" t="s">
        <v>73</v>
      </c>
      <c r="H11" t="s">
        <v>2</v>
      </c>
      <c r="I11" t="s">
        <v>74</v>
      </c>
      <c r="J11" t="s">
        <v>39</v>
      </c>
      <c r="K11">
        <v>4.8</v>
      </c>
      <c r="L11" t="s">
        <v>29</v>
      </c>
      <c r="M11" t="s">
        <v>75</v>
      </c>
      <c r="N11" t="s">
        <v>29</v>
      </c>
      <c r="O11" t="s">
        <v>29</v>
      </c>
      <c r="P11">
        <v>4</v>
      </c>
      <c r="Q11" t="s">
        <v>36</v>
      </c>
      <c r="R11" t="s">
        <v>61</v>
      </c>
      <c r="U11" s="17"/>
      <c r="V11" s="17"/>
      <c r="W11" s="17"/>
      <c r="X11" s="17"/>
      <c r="Y11" s="17"/>
      <c r="Z11" s="17"/>
      <c r="AA11" s="17"/>
      <c r="AB11">
        <v>79</v>
      </c>
      <c r="AC11" t="str">
        <v>Clothing</v>
      </c>
      <c r="AE11" t="str">
        <v>Clothing</v>
      </c>
      <c r="AF11">
        <v>13</v>
      </c>
      <c r="AG11">
        <v>36</v>
      </c>
    </row>
    <row r="12" spans="1:33" x14ac:dyDescent="0.3">
      <c r="A12">
        <v>11</v>
      </c>
      <c r="B12">
        <v>53</v>
      </c>
      <c r="C12" t="s">
        <v>23</v>
      </c>
      <c r="D12" t="s">
        <v>76</v>
      </c>
      <c r="E12" t="s">
        <v>44</v>
      </c>
      <c r="F12">
        <v>34</v>
      </c>
      <c r="G12" t="s">
        <v>77</v>
      </c>
      <c r="H12" t="s">
        <v>0</v>
      </c>
      <c r="I12" t="s">
        <v>78</v>
      </c>
      <c r="J12" t="s">
        <v>60</v>
      </c>
      <c r="K12">
        <v>4.0999999999999996</v>
      </c>
      <c r="L12" t="s">
        <v>29</v>
      </c>
      <c r="M12" t="s">
        <v>79</v>
      </c>
      <c r="N12" t="s">
        <v>29</v>
      </c>
      <c r="O12" t="s">
        <v>29</v>
      </c>
      <c r="P12">
        <v>26</v>
      </c>
      <c r="Q12" t="s">
        <v>80</v>
      </c>
      <c r="R12" t="s">
        <v>81</v>
      </c>
      <c r="U12" s="17"/>
      <c r="V12" s="17"/>
      <c r="W12" s="17"/>
      <c r="X12" s="17"/>
      <c r="Y12" s="17"/>
      <c r="Z12" s="17"/>
      <c r="AA12" s="17"/>
      <c r="AB12">
        <v>83</v>
      </c>
      <c r="AC12" t="str">
        <v>Clothing</v>
      </c>
      <c r="AE12" t="str">
        <v>Accessories</v>
      </c>
      <c r="AF12">
        <v>14</v>
      </c>
      <c r="AG12">
        <v>39</v>
      </c>
    </row>
    <row r="13" spans="1:33" x14ac:dyDescent="0.3">
      <c r="A13">
        <v>12</v>
      </c>
      <c r="B13">
        <v>30</v>
      </c>
      <c r="C13" t="s">
        <v>23</v>
      </c>
      <c r="D13" t="s">
        <v>63</v>
      </c>
      <c r="E13" t="s">
        <v>25</v>
      </c>
      <c r="F13">
        <v>68</v>
      </c>
      <c r="G13" t="s">
        <v>82</v>
      </c>
      <c r="H13" t="s">
        <v>1</v>
      </c>
      <c r="I13" t="s">
        <v>83</v>
      </c>
      <c r="J13" t="s">
        <v>28</v>
      </c>
      <c r="K13">
        <v>4.9000000000000004</v>
      </c>
      <c r="L13" t="s">
        <v>29</v>
      </c>
      <c r="M13" t="s">
        <v>79</v>
      </c>
      <c r="N13" t="s">
        <v>29</v>
      </c>
      <c r="O13" t="s">
        <v>29</v>
      </c>
      <c r="P13">
        <v>10</v>
      </c>
      <c r="Q13" t="s">
        <v>80</v>
      </c>
      <c r="R13" t="s">
        <v>32</v>
      </c>
      <c r="U13" s="17"/>
      <c r="V13" s="17"/>
      <c r="W13" s="17"/>
      <c r="X13" s="17"/>
      <c r="Y13" s="17"/>
      <c r="Z13" s="17"/>
      <c r="AA13" s="17"/>
      <c r="AB13">
        <v>85</v>
      </c>
      <c r="AC13" t="str">
        <v>Clothing</v>
      </c>
      <c r="AE13" t="str">
        <v>Accessories</v>
      </c>
      <c r="AF13">
        <v>15</v>
      </c>
      <c r="AG13">
        <v>57</v>
      </c>
    </row>
    <row r="14" spans="1:33" x14ac:dyDescent="0.3">
      <c r="A14">
        <v>13</v>
      </c>
      <c r="B14">
        <v>61</v>
      </c>
      <c r="C14" t="s">
        <v>151</v>
      </c>
      <c r="D14" t="s">
        <v>67</v>
      </c>
      <c r="E14" t="s">
        <v>68</v>
      </c>
      <c r="F14">
        <v>72</v>
      </c>
      <c r="G14" t="s">
        <v>84</v>
      </c>
      <c r="H14" t="s">
        <v>2</v>
      </c>
      <c r="I14" t="s">
        <v>85</v>
      </c>
      <c r="J14" t="s">
        <v>28</v>
      </c>
      <c r="K14">
        <v>4.5</v>
      </c>
      <c r="L14" t="s">
        <v>29</v>
      </c>
      <c r="M14" t="s">
        <v>30</v>
      </c>
      <c r="N14" t="s">
        <v>29</v>
      </c>
      <c r="O14" t="s">
        <v>29</v>
      </c>
      <c r="P14">
        <v>37</v>
      </c>
      <c r="Q14" t="s">
        <v>31</v>
      </c>
      <c r="R14" t="s">
        <v>32</v>
      </c>
      <c r="U14" s="17"/>
      <c r="V14" s="17"/>
      <c r="W14" s="17"/>
      <c r="X14" s="17"/>
      <c r="Y14" s="17"/>
      <c r="Z14" s="17"/>
      <c r="AA14" s="17"/>
      <c r="AB14">
        <v>87</v>
      </c>
      <c r="AC14" t="str">
        <v>Clothing</v>
      </c>
      <c r="AF14">
        <v>17</v>
      </c>
      <c r="AG14">
        <v>58</v>
      </c>
    </row>
    <row r="15" spans="1:33" x14ac:dyDescent="0.3">
      <c r="A15">
        <v>14</v>
      </c>
      <c r="B15">
        <v>65</v>
      </c>
      <c r="C15" t="s">
        <v>151</v>
      </c>
      <c r="D15" t="s">
        <v>86</v>
      </c>
      <c r="E15" t="s">
        <v>25</v>
      </c>
      <c r="F15">
        <v>51</v>
      </c>
      <c r="G15" t="s">
        <v>87</v>
      </c>
      <c r="H15" t="s">
        <v>2</v>
      </c>
      <c r="I15" t="s">
        <v>88</v>
      </c>
      <c r="J15" t="s">
        <v>39</v>
      </c>
      <c r="K15">
        <v>4.7</v>
      </c>
      <c r="L15" t="s">
        <v>29</v>
      </c>
      <c r="M15" t="s">
        <v>30</v>
      </c>
      <c r="N15" t="s">
        <v>29</v>
      </c>
      <c r="O15" t="s">
        <v>29</v>
      </c>
      <c r="P15">
        <v>31</v>
      </c>
      <c r="Q15" t="s">
        <v>3</v>
      </c>
      <c r="R15" t="s">
        <v>42</v>
      </c>
      <c r="U15" s="17"/>
      <c r="V15" s="17"/>
      <c r="W15" s="17"/>
      <c r="X15" s="17"/>
      <c r="Y15" s="17"/>
      <c r="Z15" s="17"/>
      <c r="AA15" s="17"/>
      <c r="AB15">
        <v>95</v>
      </c>
      <c r="AC15" t="str">
        <v>Clothing</v>
      </c>
      <c r="AF15">
        <v>18</v>
      </c>
    </row>
    <row r="16" spans="1:33" x14ac:dyDescent="0.3">
      <c r="A16">
        <v>15</v>
      </c>
      <c r="B16">
        <v>64</v>
      </c>
      <c r="C16" t="s">
        <v>23</v>
      </c>
      <c r="D16" t="s">
        <v>67</v>
      </c>
      <c r="E16" t="s">
        <v>68</v>
      </c>
      <c r="F16">
        <v>53</v>
      </c>
      <c r="G16" t="s">
        <v>89</v>
      </c>
      <c r="H16" t="s">
        <v>0</v>
      </c>
      <c r="I16" t="s">
        <v>90</v>
      </c>
      <c r="J16" t="s">
        <v>28</v>
      </c>
      <c r="K16">
        <v>4.7</v>
      </c>
      <c r="L16" t="s">
        <v>29</v>
      </c>
      <c r="M16" t="s">
        <v>40</v>
      </c>
      <c r="N16" t="s">
        <v>29</v>
      </c>
      <c r="O16" t="s">
        <v>29</v>
      </c>
      <c r="P16">
        <v>34</v>
      </c>
      <c r="Q16" t="s">
        <v>91</v>
      </c>
      <c r="R16" t="s">
        <v>42</v>
      </c>
      <c r="U16" s="17"/>
      <c r="V16" s="17"/>
      <c r="W16" s="17"/>
      <c r="X16" s="17"/>
      <c r="Y16" s="17"/>
      <c r="Z16" s="17"/>
      <c r="AA16" s="17"/>
      <c r="AC16" t="str">
        <v>Outerwear</v>
      </c>
      <c r="AF16">
        <v>19</v>
      </c>
    </row>
    <row r="17" spans="1:32" x14ac:dyDescent="0.3">
      <c r="A17">
        <v>16</v>
      </c>
      <c r="B17">
        <v>64</v>
      </c>
      <c r="C17" t="s">
        <v>151</v>
      </c>
      <c r="D17" t="s">
        <v>92</v>
      </c>
      <c r="E17" t="s">
        <v>25</v>
      </c>
      <c r="F17">
        <v>81</v>
      </c>
      <c r="G17" t="s">
        <v>45</v>
      </c>
      <c r="H17" t="s">
        <v>2</v>
      </c>
      <c r="I17" t="s">
        <v>90</v>
      </c>
      <c r="J17" t="s">
        <v>28</v>
      </c>
      <c r="K17">
        <v>2.8</v>
      </c>
      <c r="L17" t="s">
        <v>29</v>
      </c>
      <c r="M17" t="s">
        <v>79</v>
      </c>
      <c r="N17" t="s">
        <v>29</v>
      </c>
      <c r="O17" t="s">
        <v>29</v>
      </c>
      <c r="P17">
        <v>8</v>
      </c>
      <c r="Q17" t="s">
        <v>3</v>
      </c>
      <c r="R17" t="s">
        <v>93</v>
      </c>
      <c r="U17" s="17"/>
      <c r="V17" s="17"/>
      <c r="W17" s="17"/>
      <c r="X17" s="17"/>
      <c r="Y17" s="17"/>
      <c r="Z17" s="17"/>
      <c r="AA17" s="17"/>
      <c r="AC17" t="str">
        <v>Accessories</v>
      </c>
      <c r="AF17">
        <v>22</v>
      </c>
    </row>
    <row r="18" spans="1:32" x14ac:dyDescent="0.3">
      <c r="A18">
        <v>17</v>
      </c>
      <c r="B18">
        <v>25</v>
      </c>
      <c r="C18" t="s">
        <v>23</v>
      </c>
      <c r="D18" t="s">
        <v>94</v>
      </c>
      <c r="E18" t="s">
        <v>72</v>
      </c>
      <c r="F18">
        <v>36</v>
      </c>
      <c r="G18" t="s">
        <v>95</v>
      </c>
      <c r="H18" t="s">
        <v>1</v>
      </c>
      <c r="I18" t="s">
        <v>27</v>
      </c>
      <c r="J18" t="s">
        <v>39</v>
      </c>
      <c r="K18">
        <v>4.0999999999999996</v>
      </c>
      <c r="L18" t="s">
        <v>29</v>
      </c>
      <c r="M18" t="s">
        <v>46</v>
      </c>
      <c r="N18" t="s">
        <v>29</v>
      </c>
      <c r="O18" t="s">
        <v>29</v>
      </c>
      <c r="P18">
        <v>44</v>
      </c>
      <c r="Q18" t="s">
        <v>91</v>
      </c>
      <c r="R18" t="s">
        <v>81</v>
      </c>
      <c r="U18" s="17"/>
      <c r="V18" s="17"/>
      <c r="W18" s="17"/>
      <c r="X18" s="17"/>
      <c r="Y18" s="17"/>
      <c r="Z18" s="17"/>
      <c r="AA18" s="17"/>
      <c r="AC18" t="str">
        <v>Outerwear</v>
      </c>
      <c r="AF18">
        <v>24</v>
      </c>
    </row>
    <row r="19" spans="1:32" x14ac:dyDescent="0.3">
      <c r="A19">
        <v>18</v>
      </c>
      <c r="B19">
        <v>53</v>
      </c>
      <c r="C19" t="s">
        <v>23</v>
      </c>
      <c r="D19" t="s">
        <v>86</v>
      </c>
      <c r="E19" t="s">
        <v>25</v>
      </c>
      <c r="F19">
        <v>38</v>
      </c>
      <c r="G19" t="s">
        <v>96</v>
      </c>
      <c r="H19" t="s">
        <v>4</v>
      </c>
      <c r="I19" t="s">
        <v>97</v>
      </c>
      <c r="J19" t="s">
        <v>28</v>
      </c>
      <c r="K19">
        <v>4.7</v>
      </c>
      <c r="L19" t="s">
        <v>29</v>
      </c>
      <c r="M19" t="s">
        <v>75</v>
      </c>
      <c r="N19" t="s">
        <v>29</v>
      </c>
      <c r="O19" t="s">
        <v>29</v>
      </c>
      <c r="P19">
        <v>36</v>
      </c>
      <c r="Q19" t="s">
        <v>31</v>
      </c>
      <c r="R19" t="s">
        <v>61</v>
      </c>
      <c r="U19" s="17"/>
      <c r="V19" s="17"/>
      <c r="W19" s="17"/>
      <c r="X19" s="17"/>
      <c r="Y19" s="17"/>
      <c r="Z19" s="17"/>
      <c r="AA19" s="17"/>
      <c r="AC19" t="str">
        <v>Clothing</v>
      </c>
      <c r="AF19">
        <v>28</v>
      </c>
    </row>
    <row r="20" spans="1:32" x14ac:dyDescent="0.3">
      <c r="A20">
        <v>19</v>
      </c>
      <c r="B20">
        <v>52</v>
      </c>
      <c r="C20" t="s">
        <v>151</v>
      </c>
      <c r="D20" t="s">
        <v>33</v>
      </c>
      <c r="E20" t="s">
        <v>25</v>
      </c>
      <c r="F20">
        <v>48</v>
      </c>
      <c r="G20" t="s">
        <v>59</v>
      </c>
      <c r="H20" t="s">
        <v>1</v>
      </c>
      <c r="I20" t="s">
        <v>98</v>
      </c>
      <c r="J20" t="s">
        <v>55</v>
      </c>
      <c r="K20">
        <v>4.5999999999999996</v>
      </c>
      <c r="L20" t="s">
        <v>29</v>
      </c>
      <c r="M20" t="s">
        <v>40</v>
      </c>
      <c r="N20" t="s">
        <v>29</v>
      </c>
      <c r="O20" t="s">
        <v>29</v>
      </c>
      <c r="P20">
        <v>17</v>
      </c>
      <c r="Q20" t="s">
        <v>36</v>
      </c>
      <c r="R20" t="s">
        <v>42</v>
      </c>
      <c r="U20" s="17"/>
      <c r="V20" s="17"/>
      <c r="W20" s="17"/>
      <c r="X20" s="17"/>
      <c r="Y20" s="17"/>
      <c r="Z20" s="17"/>
      <c r="AA20" s="17"/>
      <c r="AC20" t="str">
        <v>Accessories</v>
      </c>
      <c r="AF20">
        <v>29</v>
      </c>
    </row>
    <row r="21" spans="1:32" x14ac:dyDescent="0.3">
      <c r="A21">
        <v>20</v>
      </c>
      <c r="B21">
        <v>66</v>
      </c>
      <c r="C21" t="s">
        <v>151</v>
      </c>
      <c r="D21" t="s">
        <v>99</v>
      </c>
      <c r="E21" t="s">
        <v>25</v>
      </c>
      <c r="F21">
        <v>90</v>
      </c>
      <c r="G21" t="s">
        <v>45</v>
      </c>
      <c r="H21" t="s">
        <v>2</v>
      </c>
      <c r="I21" t="s">
        <v>100</v>
      </c>
      <c r="J21" t="s">
        <v>55</v>
      </c>
      <c r="K21">
        <v>3.3</v>
      </c>
      <c r="L21" t="s">
        <v>29</v>
      </c>
      <c r="M21" t="s">
        <v>56</v>
      </c>
      <c r="N21" t="s">
        <v>29</v>
      </c>
      <c r="O21" t="s">
        <v>29</v>
      </c>
      <c r="P21">
        <v>46</v>
      </c>
      <c r="Q21" t="s">
        <v>91</v>
      </c>
      <c r="R21" t="s">
        <v>81</v>
      </c>
      <c r="U21" s="17"/>
      <c r="V21" s="17"/>
      <c r="W21" s="17"/>
      <c r="X21" s="17"/>
      <c r="Y21" s="17"/>
      <c r="Z21" s="17"/>
      <c r="AA21" s="17"/>
      <c r="AC21" t="str">
        <v>Footwear</v>
      </c>
      <c r="AF21">
        <v>30</v>
      </c>
    </row>
    <row r="22" spans="1:32" x14ac:dyDescent="0.3">
      <c r="A22">
        <v>21</v>
      </c>
      <c r="B22">
        <v>21</v>
      </c>
      <c r="C22" t="s">
        <v>151</v>
      </c>
      <c r="D22" t="s">
        <v>99</v>
      </c>
      <c r="E22" t="s">
        <v>25</v>
      </c>
      <c r="F22">
        <v>51</v>
      </c>
      <c r="G22" t="s">
        <v>64</v>
      </c>
      <c r="H22" t="s">
        <v>2</v>
      </c>
      <c r="I22" t="s">
        <v>98</v>
      </c>
      <c r="J22" t="s">
        <v>28</v>
      </c>
      <c r="K22">
        <v>2.8</v>
      </c>
      <c r="L22" t="s">
        <v>29</v>
      </c>
      <c r="M22" t="s">
        <v>30</v>
      </c>
      <c r="N22" t="s">
        <v>29</v>
      </c>
      <c r="O22" t="s">
        <v>29</v>
      </c>
      <c r="P22">
        <v>50</v>
      </c>
      <c r="Q22" t="s">
        <v>36</v>
      </c>
      <c r="R22" t="s">
        <v>101</v>
      </c>
      <c r="U22" s="17"/>
      <c r="V22" s="17"/>
      <c r="W22" s="17"/>
      <c r="X22" s="17"/>
      <c r="Y22" s="17"/>
      <c r="Z22" s="17"/>
      <c r="AA22" s="17"/>
      <c r="AC22" t="str">
        <v>Footwear</v>
      </c>
      <c r="AF22">
        <v>31</v>
      </c>
    </row>
    <row r="23" spans="1:32" x14ac:dyDescent="0.3">
      <c r="A23">
        <v>22</v>
      </c>
      <c r="B23">
        <v>31</v>
      </c>
      <c r="C23" t="s">
        <v>23</v>
      </c>
      <c r="D23" t="s">
        <v>99</v>
      </c>
      <c r="E23" t="s">
        <v>25</v>
      </c>
      <c r="F23">
        <v>62</v>
      </c>
      <c r="G23" t="s">
        <v>102</v>
      </c>
      <c r="H23" t="s">
        <v>2</v>
      </c>
      <c r="I23" t="s">
        <v>65</v>
      </c>
      <c r="J23" t="s">
        <v>28</v>
      </c>
      <c r="K23">
        <v>4.0999999999999996</v>
      </c>
      <c r="L23" t="s">
        <v>29</v>
      </c>
      <c r="M23" t="s">
        <v>79</v>
      </c>
      <c r="N23" t="s">
        <v>29</v>
      </c>
      <c r="O23" t="s">
        <v>29</v>
      </c>
      <c r="P23">
        <v>22</v>
      </c>
      <c r="Q23" t="s">
        <v>91</v>
      </c>
      <c r="R23" t="s">
        <v>61</v>
      </c>
      <c r="U23" s="17"/>
      <c r="V23" s="17"/>
      <c r="W23" s="17"/>
      <c r="X23" s="17"/>
      <c r="Y23" s="17"/>
      <c r="Z23" s="17"/>
      <c r="AA23" s="17"/>
      <c r="AC23" t="str">
        <v>Accessories</v>
      </c>
      <c r="AF23">
        <v>32</v>
      </c>
    </row>
    <row r="24" spans="1:32" x14ac:dyDescent="0.3">
      <c r="A24">
        <v>23</v>
      </c>
      <c r="B24">
        <v>56</v>
      </c>
      <c r="C24" t="s">
        <v>23</v>
      </c>
      <c r="D24" t="s">
        <v>99</v>
      </c>
      <c r="E24" t="s">
        <v>25</v>
      </c>
      <c r="F24">
        <v>37</v>
      </c>
      <c r="G24" t="s">
        <v>103</v>
      </c>
      <c r="H24" t="s">
        <v>2</v>
      </c>
      <c r="I24" t="s">
        <v>104</v>
      </c>
      <c r="J24" t="s">
        <v>55</v>
      </c>
      <c r="K24">
        <v>3.2</v>
      </c>
      <c r="L24" t="s">
        <v>29</v>
      </c>
      <c r="M24" t="s">
        <v>79</v>
      </c>
      <c r="N24" t="s">
        <v>29</v>
      </c>
      <c r="O24" t="s">
        <v>29</v>
      </c>
      <c r="P24">
        <v>32</v>
      </c>
      <c r="Q24" t="s">
        <v>91</v>
      </c>
      <c r="R24" t="s">
        <v>50</v>
      </c>
      <c r="U24" s="17"/>
      <c r="V24" s="17"/>
      <c r="W24" s="17"/>
      <c r="X24" s="17"/>
      <c r="Y24" s="17"/>
      <c r="Z24" s="17"/>
      <c r="AA24" s="17"/>
      <c r="AF24">
        <v>33</v>
      </c>
    </row>
    <row r="25" spans="1:32" x14ac:dyDescent="0.3">
      <c r="A25">
        <v>24</v>
      </c>
      <c r="B25">
        <v>31</v>
      </c>
      <c r="C25" t="s">
        <v>151</v>
      </c>
      <c r="D25" t="s">
        <v>99</v>
      </c>
      <c r="E25" t="s">
        <v>25</v>
      </c>
      <c r="F25">
        <v>88</v>
      </c>
      <c r="G25" t="s">
        <v>105</v>
      </c>
      <c r="H25" t="s">
        <v>4</v>
      </c>
      <c r="I25" t="s">
        <v>54</v>
      </c>
      <c r="J25" t="s">
        <v>28</v>
      </c>
      <c r="K25">
        <v>4.4000000000000004</v>
      </c>
      <c r="L25" t="s">
        <v>29</v>
      </c>
      <c r="M25" t="s">
        <v>30</v>
      </c>
      <c r="N25" t="s">
        <v>29</v>
      </c>
      <c r="O25" t="s">
        <v>29</v>
      </c>
      <c r="P25">
        <v>40</v>
      </c>
      <c r="Q25" t="s">
        <v>41</v>
      </c>
      <c r="R25" t="s">
        <v>42</v>
      </c>
      <c r="U25" s="17"/>
      <c r="V25" s="17"/>
      <c r="W25" s="17"/>
      <c r="X25" s="17"/>
      <c r="Y25" s="17"/>
      <c r="Z25" s="17"/>
      <c r="AA25" s="17"/>
      <c r="AF25">
        <v>35</v>
      </c>
    </row>
    <row r="26" spans="1:32" x14ac:dyDescent="0.3">
      <c r="A26">
        <v>25</v>
      </c>
      <c r="B26">
        <v>18</v>
      </c>
      <c r="C26" t="s">
        <v>23</v>
      </c>
      <c r="D26" t="s">
        <v>106</v>
      </c>
      <c r="E26" t="s">
        <v>68</v>
      </c>
      <c r="F26">
        <v>22</v>
      </c>
      <c r="G26" t="s">
        <v>107</v>
      </c>
      <c r="H26" t="s">
        <v>2</v>
      </c>
      <c r="I26" t="s">
        <v>100</v>
      </c>
      <c r="J26" t="s">
        <v>60</v>
      </c>
      <c r="K26">
        <v>2.9</v>
      </c>
      <c r="L26" t="s">
        <v>29</v>
      </c>
      <c r="M26" t="s">
        <v>79</v>
      </c>
      <c r="N26" t="s">
        <v>29</v>
      </c>
      <c r="O26" t="s">
        <v>29</v>
      </c>
      <c r="P26">
        <v>16</v>
      </c>
      <c r="Q26" t="s">
        <v>91</v>
      </c>
      <c r="R26" t="s">
        <v>42</v>
      </c>
      <c r="U26" s="17"/>
      <c r="V26" s="17"/>
      <c r="W26" s="17"/>
      <c r="X26" s="17"/>
      <c r="Y26" s="17"/>
      <c r="Z26" s="17"/>
      <c r="AA26" s="17"/>
      <c r="AF26">
        <v>37</v>
      </c>
    </row>
    <row r="27" spans="1:32" x14ac:dyDescent="0.3">
      <c r="A27">
        <v>26</v>
      </c>
      <c r="B27">
        <v>18</v>
      </c>
      <c r="C27" t="s">
        <v>23</v>
      </c>
      <c r="D27" t="s">
        <v>108</v>
      </c>
      <c r="E27" t="s">
        <v>25</v>
      </c>
      <c r="F27">
        <v>25</v>
      </c>
      <c r="G27" t="s">
        <v>109</v>
      </c>
      <c r="H27" t="s">
        <v>2</v>
      </c>
      <c r="I27" t="s">
        <v>70</v>
      </c>
      <c r="J27" t="s">
        <v>55</v>
      </c>
      <c r="K27">
        <v>3.6</v>
      </c>
      <c r="L27" t="s">
        <v>29</v>
      </c>
      <c r="M27" t="s">
        <v>30</v>
      </c>
      <c r="N27" t="s">
        <v>29</v>
      </c>
      <c r="O27" t="s">
        <v>29</v>
      </c>
      <c r="P27">
        <v>14</v>
      </c>
      <c r="Q27" t="s">
        <v>3</v>
      </c>
      <c r="R27" t="s">
        <v>50</v>
      </c>
      <c r="U27" s="17"/>
      <c r="V27" s="17"/>
      <c r="W27" s="17"/>
      <c r="X27" s="17"/>
      <c r="Y27" s="17"/>
      <c r="Z27" s="17"/>
      <c r="AA27" s="17"/>
      <c r="AF27">
        <v>40</v>
      </c>
    </row>
    <row r="28" spans="1:32" x14ac:dyDescent="0.3">
      <c r="A28">
        <v>27</v>
      </c>
      <c r="B28">
        <v>38</v>
      </c>
      <c r="C28" t="s">
        <v>23</v>
      </c>
      <c r="D28" t="s">
        <v>110</v>
      </c>
      <c r="E28" t="s">
        <v>72</v>
      </c>
      <c r="F28">
        <v>20</v>
      </c>
      <c r="G28" t="s">
        <v>111</v>
      </c>
      <c r="H28" t="s">
        <v>2</v>
      </c>
      <c r="I28" t="s">
        <v>112</v>
      </c>
      <c r="J28" t="s">
        <v>39</v>
      </c>
      <c r="K28">
        <v>3.6</v>
      </c>
      <c r="L28" t="s">
        <v>29</v>
      </c>
      <c r="M28" t="s">
        <v>46</v>
      </c>
      <c r="N28" t="s">
        <v>29</v>
      </c>
      <c r="O28" t="s">
        <v>29</v>
      </c>
      <c r="P28">
        <v>13</v>
      </c>
      <c r="Q28" t="s">
        <v>41</v>
      </c>
      <c r="R28" t="s">
        <v>50</v>
      </c>
      <c r="U28" s="17"/>
      <c r="V28" s="17"/>
      <c r="W28" s="17"/>
      <c r="X28" s="17"/>
      <c r="Y28" s="17"/>
      <c r="Z28" s="17"/>
      <c r="AA28" s="17"/>
      <c r="AF28">
        <v>41</v>
      </c>
    </row>
    <row r="29" spans="1:32" x14ac:dyDescent="0.3">
      <c r="A29">
        <v>28</v>
      </c>
      <c r="B29">
        <v>56</v>
      </c>
      <c r="C29" t="s">
        <v>23</v>
      </c>
      <c r="D29" t="s">
        <v>63</v>
      </c>
      <c r="E29" t="s">
        <v>25</v>
      </c>
      <c r="F29">
        <v>56</v>
      </c>
      <c r="G29" t="s">
        <v>26</v>
      </c>
      <c r="H29" t="s">
        <v>0</v>
      </c>
      <c r="I29" t="s">
        <v>113</v>
      </c>
      <c r="J29" t="s">
        <v>55</v>
      </c>
      <c r="K29">
        <v>5</v>
      </c>
      <c r="L29" t="s">
        <v>29</v>
      </c>
      <c r="M29" t="s">
        <v>46</v>
      </c>
      <c r="N29" t="s">
        <v>29</v>
      </c>
      <c r="O29" t="s">
        <v>29</v>
      </c>
      <c r="P29">
        <v>7</v>
      </c>
      <c r="Q29" t="s">
        <v>80</v>
      </c>
      <c r="R29" t="s">
        <v>101</v>
      </c>
      <c r="AF29">
        <v>42</v>
      </c>
    </row>
    <row r="30" spans="1:32" x14ac:dyDescent="0.3">
      <c r="A30">
        <v>29</v>
      </c>
      <c r="B30">
        <v>54</v>
      </c>
      <c r="C30" t="s">
        <v>151</v>
      </c>
      <c r="D30" t="s">
        <v>71</v>
      </c>
      <c r="E30" t="s">
        <v>72</v>
      </c>
      <c r="F30">
        <v>94</v>
      </c>
      <c r="G30" t="s">
        <v>102</v>
      </c>
      <c r="H30" t="s">
        <v>2</v>
      </c>
      <c r="I30" t="s">
        <v>27</v>
      </c>
      <c r="J30" t="s">
        <v>60</v>
      </c>
      <c r="K30">
        <v>4.4000000000000004</v>
      </c>
      <c r="L30" t="s">
        <v>29</v>
      </c>
      <c r="M30" t="s">
        <v>40</v>
      </c>
      <c r="N30" t="s">
        <v>29</v>
      </c>
      <c r="O30" t="s">
        <v>29</v>
      </c>
      <c r="P30">
        <v>41</v>
      </c>
      <c r="Q30" t="s">
        <v>3</v>
      </c>
      <c r="R30" t="s">
        <v>101</v>
      </c>
      <c r="AF30">
        <v>43</v>
      </c>
    </row>
    <row r="31" spans="1:32" x14ac:dyDescent="0.3">
      <c r="A31">
        <v>30</v>
      </c>
      <c r="B31">
        <v>31</v>
      </c>
      <c r="C31" t="s">
        <v>23</v>
      </c>
      <c r="D31" t="s">
        <v>86</v>
      </c>
      <c r="E31" t="s">
        <v>25</v>
      </c>
      <c r="F31">
        <v>48</v>
      </c>
      <c r="G31" t="s">
        <v>53</v>
      </c>
      <c r="H31" t="s">
        <v>1</v>
      </c>
      <c r="I31" t="s">
        <v>98</v>
      </c>
      <c r="J31" t="s">
        <v>60</v>
      </c>
      <c r="K31">
        <v>4.0999999999999996</v>
      </c>
      <c r="L31" t="s">
        <v>29</v>
      </c>
      <c r="M31" t="s">
        <v>79</v>
      </c>
      <c r="N31" t="s">
        <v>29</v>
      </c>
      <c r="O31" t="s">
        <v>29</v>
      </c>
      <c r="P31">
        <v>14</v>
      </c>
      <c r="Q31" t="s">
        <v>41</v>
      </c>
      <c r="R31" t="s">
        <v>42</v>
      </c>
      <c r="AF31">
        <v>45</v>
      </c>
    </row>
    <row r="32" spans="1:32" x14ac:dyDescent="0.3">
      <c r="A32">
        <v>31</v>
      </c>
      <c r="B32">
        <v>57</v>
      </c>
      <c r="C32" t="s">
        <v>23</v>
      </c>
      <c r="D32" t="s">
        <v>110</v>
      </c>
      <c r="E32" t="s">
        <v>72</v>
      </c>
      <c r="F32">
        <v>31</v>
      </c>
      <c r="G32" t="s">
        <v>102</v>
      </c>
      <c r="H32" t="s">
        <v>0</v>
      </c>
      <c r="I32" t="s">
        <v>98</v>
      </c>
      <c r="J32" t="s">
        <v>28</v>
      </c>
      <c r="K32">
        <v>4.7</v>
      </c>
      <c r="L32" t="s">
        <v>29</v>
      </c>
      <c r="M32" t="s">
        <v>56</v>
      </c>
      <c r="N32" t="s">
        <v>29</v>
      </c>
      <c r="O32" t="s">
        <v>29</v>
      </c>
      <c r="P32">
        <v>16</v>
      </c>
      <c r="Q32" t="s">
        <v>41</v>
      </c>
      <c r="R32" t="s">
        <v>93</v>
      </c>
      <c r="AF32">
        <v>48</v>
      </c>
    </row>
    <row r="33" spans="1:32" x14ac:dyDescent="0.3">
      <c r="A33">
        <v>32</v>
      </c>
      <c r="B33">
        <v>33</v>
      </c>
      <c r="C33" t="s">
        <v>151</v>
      </c>
      <c r="D33" t="s">
        <v>86</v>
      </c>
      <c r="E33" t="s">
        <v>25</v>
      </c>
      <c r="F33">
        <v>79</v>
      </c>
      <c r="G33" t="s">
        <v>69</v>
      </c>
      <c r="H33" t="s">
        <v>0</v>
      </c>
      <c r="I33" t="s">
        <v>114</v>
      </c>
      <c r="J33" t="s">
        <v>28</v>
      </c>
      <c r="K33">
        <v>4.7</v>
      </c>
      <c r="L33" t="s">
        <v>29</v>
      </c>
      <c r="M33" t="s">
        <v>79</v>
      </c>
      <c r="N33" t="s">
        <v>29</v>
      </c>
      <c r="O33" t="s">
        <v>29</v>
      </c>
      <c r="P33">
        <v>45</v>
      </c>
      <c r="Q33" t="s">
        <v>31</v>
      </c>
      <c r="R33" t="s">
        <v>93</v>
      </c>
      <c r="AF33">
        <v>50</v>
      </c>
    </row>
    <row r="34" spans="1:32" x14ac:dyDescent="0.3">
      <c r="A34">
        <v>33</v>
      </c>
      <c r="B34">
        <v>36</v>
      </c>
      <c r="C34" t="s">
        <v>151</v>
      </c>
      <c r="D34" t="s">
        <v>106</v>
      </c>
      <c r="E34" t="s">
        <v>68</v>
      </c>
      <c r="F34">
        <v>67</v>
      </c>
      <c r="G34" t="s">
        <v>115</v>
      </c>
      <c r="H34" t="s">
        <v>2</v>
      </c>
      <c r="I34" t="s">
        <v>70</v>
      </c>
      <c r="J34" t="s">
        <v>55</v>
      </c>
      <c r="K34">
        <v>4.9000000000000004</v>
      </c>
      <c r="L34" t="s">
        <v>29</v>
      </c>
      <c r="M34" t="s">
        <v>40</v>
      </c>
      <c r="N34" t="s">
        <v>29</v>
      </c>
      <c r="O34" t="s">
        <v>29</v>
      </c>
      <c r="P34">
        <v>37</v>
      </c>
      <c r="Q34" t="s">
        <v>31</v>
      </c>
      <c r="R34" t="s">
        <v>50</v>
      </c>
      <c r="AF34">
        <v>52</v>
      </c>
    </row>
    <row r="35" spans="1:32" x14ac:dyDescent="0.3">
      <c r="A35">
        <v>34</v>
      </c>
      <c r="B35">
        <v>54</v>
      </c>
      <c r="C35" t="s">
        <v>23</v>
      </c>
      <c r="D35" t="s">
        <v>99</v>
      </c>
      <c r="E35" t="s">
        <v>25</v>
      </c>
      <c r="F35">
        <v>38</v>
      </c>
      <c r="G35" t="s">
        <v>116</v>
      </c>
      <c r="H35" t="s">
        <v>0</v>
      </c>
      <c r="I35" t="s">
        <v>100</v>
      </c>
      <c r="J35" t="s">
        <v>55</v>
      </c>
      <c r="K35">
        <v>3.3</v>
      </c>
      <c r="L35" t="s">
        <v>29</v>
      </c>
      <c r="M35" t="s">
        <v>79</v>
      </c>
      <c r="N35" t="s">
        <v>29</v>
      </c>
      <c r="O35" t="s">
        <v>29</v>
      </c>
      <c r="P35">
        <v>45</v>
      </c>
      <c r="Q35" t="s">
        <v>36</v>
      </c>
      <c r="R35" t="s">
        <v>61</v>
      </c>
      <c r="AF35">
        <v>55</v>
      </c>
    </row>
    <row r="36" spans="1:32" x14ac:dyDescent="0.3">
      <c r="A36">
        <v>35</v>
      </c>
      <c r="B36">
        <v>36</v>
      </c>
      <c r="C36" t="s">
        <v>23</v>
      </c>
      <c r="D36" t="s">
        <v>117</v>
      </c>
      <c r="E36" t="s">
        <v>25</v>
      </c>
      <c r="F36">
        <v>91</v>
      </c>
      <c r="G36" t="s">
        <v>118</v>
      </c>
      <c r="H36" t="s">
        <v>0</v>
      </c>
      <c r="I36" t="s">
        <v>88</v>
      </c>
      <c r="J36" t="s">
        <v>39</v>
      </c>
      <c r="K36">
        <v>4.5999999999999996</v>
      </c>
      <c r="L36" t="s">
        <v>29</v>
      </c>
      <c r="M36" t="s">
        <v>75</v>
      </c>
      <c r="N36" t="s">
        <v>29</v>
      </c>
      <c r="O36" t="s">
        <v>29</v>
      </c>
      <c r="P36">
        <v>38</v>
      </c>
      <c r="Q36" t="s">
        <v>3</v>
      </c>
      <c r="R36" t="s">
        <v>61</v>
      </c>
      <c r="AF36">
        <v>57</v>
      </c>
    </row>
    <row r="37" spans="1:32" x14ac:dyDescent="0.3">
      <c r="A37">
        <v>36</v>
      </c>
      <c r="B37">
        <v>54</v>
      </c>
      <c r="C37" t="s">
        <v>23</v>
      </c>
      <c r="D37" t="s">
        <v>24</v>
      </c>
      <c r="E37" t="s">
        <v>25</v>
      </c>
      <c r="F37">
        <v>33</v>
      </c>
      <c r="G37" t="s">
        <v>38</v>
      </c>
      <c r="H37" t="s">
        <v>2</v>
      </c>
      <c r="I37" t="s">
        <v>113</v>
      </c>
      <c r="J37" t="s">
        <v>55</v>
      </c>
      <c r="K37">
        <v>4</v>
      </c>
      <c r="L37" t="s">
        <v>29</v>
      </c>
      <c r="M37" t="s">
        <v>75</v>
      </c>
      <c r="N37" t="s">
        <v>29</v>
      </c>
      <c r="O37" t="s">
        <v>29</v>
      </c>
      <c r="P37">
        <v>48</v>
      </c>
      <c r="Q37" t="s">
        <v>41</v>
      </c>
      <c r="R37" t="s">
        <v>81</v>
      </c>
      <c r="AF37">
        <v>58</v>
      </c>
    </row>
    <row r="38" spans="1:32" x14ac:dyDescent="0.3">
      <c r="A38">
        <v>37</v>
      </c>
      <c r="B38">
        <v>35</v>
      </c>
      <c r="C38" t="s">
        <v>151</v>
      </c>
      <c r="D38" t="s">
        <v>117</v>
      </c>
      <c r="E38" t="s">
        <v>25</v>
      </c>
      <c r="F38">
        <v>69</v>
      </c>
      <c r="G38" t="s">
        <v>119</v>
      </c>
      <c r="H38" t="s">
        <v>2</v>
      </c>
      <c r="I38" t="s">
        <v>35</v>
      </c>
      <c r="J38" t="s">
        <v>28</v>
      </c>
      <c r="K38">
        <v>4.5999999999999996</v>
      </c>
      <c r="L38" t="s">
        <v>29</v>
      </c>
      <c r="M38" t="s">
        <v>40</v>
      </c>
      <c r="N38" t="s">
        <v>29</v>
      </c>
      <c r="O38" t="s">
        <v>29</v>
      </c>
      <c r="P38">
        <v>44</v>
      </c>
      <c r="Q38" t="s">
        <v>3</v>
      </c>
      <c r="R38" t="s">
        <v>32</v>
      </c>
      <c r="AF38">
        <v>59</v>
      </c>
    </row>
    <row r="39" spans="1:32" x14ac:dyDescent="0.3">
      <c r="A39">
        <v>38</v>
      </c>
      <c r="B39">
        <v>35</v>
      </c>
      <c r="C39" t="s">
        <v>151</v>
      </c>
      <c r="D39" t="s">
        <v>37</v>
      </c>
      <c r="E39" t="s">
        <v>25</v>
      </c>
      <c r="F39">
        <v>45</v>
      </c>
      <c r="G39" t="s">
        <v>120</v>
      </c>
      <c r="H39" t="s">
        <v>1</v>
      </c>
      <c r="I39" t="s">
        <v>113</v>
      </c>
      <c r="J39" t="s">
        <v>55</v>
      </c>
      <c r="K39">
        <v>2.8</v>
      </c>
      <c r="L39" t="s">
        <v>29</v>
      </c>
      <c r="M39" t="s">
        <v>79</v>
      </c>
      <c r="N39" t="s">
        <v>29</v>
      </c>
      <c r="O39" t="s">
        <v>29</v>
      </c>
      <c r="P39">
        <v>10</v>
      </c>
      <c r="Q39" t="s">
        <v>3</v>
      </c>
      <c r="R39" t="s">
        <v>42</v>
      </c>
      <c r="AF39">
        <v>60</v>
      </c>
    </row>
    <row r="40" spans="1:32" x14ac:dyDescent="0.3">
      <c r="A40">
        <v>39</v>
      </c>
      <c r="B40">
        <v>29</v>
      </c>
      <c r="C40" t="s">
        <v>23</v>
      </c>
      <c r="D40" t="s">
        <v>86</v>
      </c>
      <c r="E40" t="s">
        <v>25</v>
      </c>
      <c r="F40">
        <v>37</v>
      </c>
      <c r="G40" t="s">
        <v>107</v>
      </c>
      <c r="H40" t="s">
        <v>2</v>
      </c>
      <c r="I40" t="s">
        <v>112</v>
      </c>
      <c r="J40" t="s">
        <v>28</v>
      </c>
      <c r="K40">
        <v>3.7</v>
      </c>
      <c r="L40" t="s">
        <v>29</v>
      </c>
      <c r="M40" t="s">
        <v>75</v>
      </c>
      <c r="N40" t="s">
        <v>29</v>
      </c>
      <c r="O40" t="s">
        <v>29</v>
      </c>
      <c r="P40">
        <v>44</v>
      </c>
      <c r="Q40" t="s">
        <v>31</v>
      </c>
      <c r="R40" t="s">
        <v>101</v>
      </c>
      <c r="AF40">
        <v>62</v>
      </c>
    </row>
    <row r="41" spans="1:32" x14ac:dyDescent="0.3">
      <c r="A41">
        <v>40</v>
      </c>
      <c r="B41">
        <v>70</v>
      </c>
      <c r="C41" t="s">
        <v>23</v>
      </c>
      <c r="D41" t="s">
        <v>99</v>
      </c>
      <c r="E41" t="s">
        <v>25</v>
      </c>
      <c r="F41">
        <v>60</v>
      </c>
      <c r="G41" t="s">
        <v>121</v>
      </c>
      <c r="H41" t="s">
        <v>1</v>
      </c>
      <c r="I41" t="s">
        <v>49</v>
      </c>
      <c r="J41" t="s">
        <v>55</v>
      </c>
      <c r="K41">
        <v>4.2</v>
      </c>
      <c r="L41" t="s">
        <v>29</v>
      </c>
      <c r="M41" t="s">
        <v>30</v>
      </c>
      <c r="N41" t="s">
        <v>29</v>
      </c>
      <c r="O41" t="s">
        <v>29</v>
      </c>
      <c r="P41">
        <v>18</v>
      </c>
      <c r="Q41" t="s">
        <v>41</v>
      </c>
      <c r="R41" t="s">
        <v>93</v>
      </c>
      <c r="AF41">
        <v>65</v>
      </c>
    </row>
    <row r="42" spans="1:32" x14ac:dyDescent="0.3">
      <c r="A42">
        <v>41</v>
      </c>
      <c r="B42">
        <v>69</v>
      </c>
      <c r="C42" t="s">
        <v>151</v>
      </c>
      <c r="D42" t="s">
        <v>71</v>
      </c>
      <c r="E42" t="s">
        <v>72</v>
      </c>
      <c r="F42">
        <v>76</v>
      </c>
      <c r="G42" t="s">
        <v>64</v>
      </c>
      <c r="H42" t="s">
        <v>0</v>
      </c>
      <c r="I42" t="s">
        <v>122</v>
      </c>
      <c r="J42" t="s">
        <v>28</v>
      </c>
      <c r="K42">
        <v>4.5999999999999996</v>
      </c>
      <c r="L42" t="s">
        <v>29</v>
      </c>
      <c r="M42" t="s">
        <v>46</v>
      </c>
      <c r="N42" t="s">
        <v>29</v>
      </c>
      <c r="O42" t="s">
        <v>29</v>
      </c>
      <c r="P42">
        <v>31</v>
      </c>
      <c r="Q42" t="s">
        <v>91</v>
      </c>
      <c r="R42" t="s">
        <v>61</v>
      </c>
      <c r="AF42">
        <v>66</v>
      </c>
    </row>
    <row r="43" spans="1:32" x14ac:dyDescent="0.3">
      <c r="A43">
        <v>42</v>
      </c>
      <c r="B43">
        <v>67</v>
      </c>
      <c r="C43" t="s">
        <v>23</v>
      </c>
      <c r="D43" t="s">
        <v>123</v>
      </c>
      <c r="E43" t="s">
        <v>72</v>
      </c>
      <c r="F43">
        <v>39</v>
      </c>
      <c r="G43" t="s">
        <v>124</v>
      </c>
      <c r="H43" t="s">
        <v>2</v>
      </c>
      <c r="I43" t="s">
        <v>125</v>
      </c>
      <c r="J43" t="s">
        <v>39</v>
      </c>
      <c r="K43">
        <v>4.5</v>
      </c>
      <c r="L43" t="s">
        <v>29</v>
      </c>
      <c r="M43" t="s">
        <v>56</v>
      </c>
      <c r="N43" t="s">
        <v>29</v>
      </c>
      <c r="O43" t="s">
        <v>29</v>
      </c>
      <c r="P43">
        <v>40</v>
      </c>
      <c r="Q43" t="s">
        <v>31</v>
      </c>
      <c r="R43" t="s">
        <v>50</v>
      </c>
      <c r="AF43">
        <v>67</v>
      </c>
    </row>
    <row r="44" spans="1:32" x14ac:dyDescent="0.3">
      <c r="A44">
        <v>43</v>
      </c>
      <c r="B44">
        <v>20</v>
      </c>
      <c r="C44" t="s">
        <v>151</v>
      </c>
      <c r="D44" t="s">
        <v>67</v>
      </c>
      <c r="E44" t="s">
        <v>68</v>
      </c>
      <c r="F44">
        <v>100</v>
      </c>
      <c r="G44" t="s">
        <v>126</v>
      </c>
      <c r="H44" t="s">
        <v>2</v>
      </c>
      <c r="I44" t="s">
        <v>122</v>
      </c>
      <c r="J44" t="s">
        <v>39</v>
      </c>
      <c r="K44">
        <v>4.0999999999999996</v>
      </c>
      <c r="L44" t="s">
        <v>29</v>
      </c>
      <c r="M44" t="s">
        <v>40</v>
      </c>
      <c r="N44" t="s">
        <v>29</v>
      </c>
      <c r="O44" t="s">
        <v>29</v>
      </c>
      <c r="P44">
        <v>15</v>
      </c>
      <c r="Q44" t="s">
        <v>3</v>
      </c>
      <c r="R44" t="s">
        <v>50</v>
      </c>
      <c r="AF44">
        <v>68</v>
      </c>
    </row>
    <row r="45" spans="1:32" x14ac:dyDescent="0.3">
      <c r="A45">
        <v>44</v>
      </c>
      <c r="B45">
        <v>25</v>
      </c>
      <c r="C45" t="s">
        <v>151</v>
      </c>
      <c r="D45" t="s">
        <v>123</v>
      </c>
      <c r="E45" t="s">
        <v>72</v>
      </c>
      <c r="F45">
        <v>69</v>
      </c>
      <c r="G45" t="s">
        <v>127</v>
      </c>
      <c r="H45" t="s">
        <v>0</v>
      </c>
      <c r="I45" t="s">
        <v>97</v>
      </c>
      <c r="J45" t="s">
        <v>60</v>
      </c>
      <c r="K45">
        <v>3.7</v>
      </c>
      <c r="L45" t="s">
        <v>29</v>
      </c>
      <c r="M45" t="s">
        <v>79</v>
      </c>
      <c r="N45" t="s">
        <v>29</v>
      </c>
      <c r="O45" t="s">
        <v>29</v>
      </c>
      <c r="P45">
        <v>19</v>
      </c>
      <c r="Q45" t="s">
        <v>3</v>
      </c>
      <c r="R45" t="s">
        <v>32</v>
      </c>
      <c r="AF45">
        <v>70</v>
      </c>
    </row>
    <row r="46" spans="1:32" x14ac:dyDescent="0.3">
      <c r="A46">
        <v>45</v>
      </c>
      <c r="B46">
        <v>39</v>
      </c>
      <c r="C46" t="s">
        <v>151</v>
      </c>
      <c r="D46" t="s">
        <v>128</v>
      </c>
      <c r="E46" t="s">
        <v>72</v>
      </c>
      <c r="F46">
        <v>53</v>
      </c>
      <c r="G46" t="s">
        <v>26</v>
      </c>
      <c r="H46" t="s">
        <v>1</v>
      </c>
      <c r="I46" t="s">
        <v>70</v>
      </c>
      <c r="J46" t="s">
        <v>55</v>
      </c>
      <c r="K46">
        <v>4.5999999999999996</v>
      </c>
      <c r="L46" t="s">
        <v>29</v>
      </c>
      <c r="M46" t="s">
        <v>40</v>
      </c>
      <c r="N46" t="s">
        <v>29</v>
      </c>
      <c r="O46" t="s">
        <v>29</v>
      </c>
      <c r="P46">
        <v>45</v>
      </c>
      <c r="Q46" t="s">
        <v>3</v>
      </c>
      <c r="R46" t="s">
        <v>42</v>
      </c>
      <c r="AF46">
        <v>71</v>
      </c>
    </row>
    <row r="47" spans="1:32" x14ac:dyDescent="0.3">
      <c r="A47">
        <v>46</v>
      </c>
      <c r="B47">
        <v>50</v>
      </c>
      <c r="C47" t="s">
        <v>23</v>
      </c>
      <c r="D47" t="s">
        <v>129</v>
      </c>
      <c r="E47" t="s">
        <v>25</v>
      </c>
      <c r="F47">
        <v>21</v>
      </c>
      <c r="G47" t="s">
        <v>126</v>
      </c>
      <c r="H47" t="s">
        <v>4</v>
      </c>
      <c r="I47" t="s">
        <v>130</v>
      </c>
      <c r="J47" t="s">
        <v>60</v>
      </c>
      <c r="K47">
        <v>2.9</v>
      </c>
      <c r="L47" t="s">
        <v>29</v>
      </c>
      <c r="M47" t="s">
        <v>75</v>
      </c>
      <c r="N47" t="s">
        <v>29</v>
      </c>
      <c r="O47" t="s">
        <v>29</v>
      </c>
      <c r="P47">
        <v>25</v>
      </c>
      <c r="Q47" t="s">
        <v>3</v>
      </c>
      <c r="R47" t="s">
        <v>50</v>
      </c>
      <c r="AF47">
        <v>75</v>
      </c>
    </row>
    <row r="48" spans="1:32" x14ac:dyDescent="0.3">
      <c r="A48">
        <v>47</v>
      </c>
      <c r="B48">
        <v>57</v>
      </c>
      <c r="C48" t="s">
        <v>23</v>
      </c>
      <c r="D48" t="s">
        <v>58</v>
      </c>
      <c r="E48" t="s">
        <v>25</v>
      </c>
      <c r="F48">
        <v>43</v>
      </c>
      <c r="G48" t="s">
        <v>103</v>
      </c>
      <c r="H48" t="s">
        <v>0</v>
      </c>
      <c r="I48" t="s">
        <v>54</v>
      </c>
      <c r="J48" t="s">
        <v>55</v>
      </c>
      <c r="K48">
        <v>2.9</v>
      </c>
      <c r="L48" t="s">
        <v>29</v>
      </c>
      <c r="M48" t="s">
        <v>79</v>
      </c>
      <c r="N48" t="s">
        <v>29</v>
      </c>
      <c r="O48" t="s">
        <v>29</v>
      </c>
      <c r="P48">
        <v>45</v>
      </c>
      <c r="Q48" t="s">
        <v>36</v>
      </c>
      <c r="R48" t="s">
        <v>61</v>
      </c>
      <c r="AF48">
        <v>77</v>
      </c>
    </row>
    <row r="49" spans="1:32" x14ac:dyDescent="0.3">
      <c r="A49">
        <v>48</v>
      </c>
      <c r="B49">
        <v>55</v>
      </c>
      <c r="C49" t="s">
        <v>151</v>
      </c>
      <c r="D49" t="s">
        <v>110</v>
      </c>
      <c r="E49" t="s">
        <v>72</v>
      </c>
      <c r="F49">
        <v>54</v>
      </c>
      <c r="G49" t="s">
        <v>59</v>
      </c>
      <c r="H49" t="s">
        <v>2</v>
      </c>
      <c r="I49" t="s">
        <v>65</v>
      </c>
      <c r="J49" t="s">
        <v>28</v>
      </c>
      <c r="K49">
        <v>4.5</v>
      </c>
      <c r="L49" t="s">
        <v>29</v>
      </c>
      <c r="M49" t="s">
        <v>40</v>
      </c>
      <c r="N49" t="s">
        <v>29</v>
      </c>
      <c r="O49" t="s">
        <v>29</v>
      </c>
      <c r="P49">
        <v>36</v>
      </c>
      <c r="Q49" t="s">
        <v>36</v>
      </c>
      <c r="R49" t="s">
        <v>42</v>
      </c>
      <c r="AF49">
        <v>79</v>
      </c>
    </row>
    <row r="50" spans="1:32" x14ac:dyDescent="0.3">
      <c r="A50">
        <v>49</v>
      </c>
      <c r="B50">
        <v>42</v>
      </c>
      <c r="C50" t="s">
        <v>23</v>
      </c>
      <c r="D50" t="s">
        <v>58</v>
      </c>
      <c r="E50" t="s">
        <v>25</v>
      </c>
      <c r="F50">
        <v>55</v>
      </c>
      <c r="G50" t="s">
        <v>111</v>
      </c>
      <c r="H50" t="s">
        <v>2</v>
      </c>
      <c r="I50" t="s">
        <v>125</v>
      </c>
      <c r="J50" t="s">
        <v>55</v>
      </c>
      <c r="K50">
        <v>2.7</v>
      </c>
      <c r="L50" t="s">
        <v>29</v>
      </c>
      <c r="M50" t="s">
        <v>79</v>
      </c>
      <c r="N50" t="s">
        <v>29</v>
      </c>
      <c r="O50" t="s">
        <v>29</v>
      </c>
      <c r="P50">
        <v>38</v>
      </c>
      <c r="Q50" t="s">
        <v>36</v>
      </c>
      <c r="R50" t="s">
        <v>93</v>
      </c>
      <c r="AF50">
        <v>84</v>
      </c>
    </row>
    <row r="51" spans="1:32" x14ac:dyDescent="0.3">
      <c r="A51">
        <v>50</v>
      </c>
      <c r="B51">
        <v>68</v>
      </c>
      <c r="C51" t="s">
        <v>23</v>
      </c>
      <c r="D51" t="s">
        <v>108</v>
      </c>
      <c r="E51" t="s">
        <v>25</v>
      </c>
      <c r="F51">
        <v>30</v>
      </c>
      <c r="G51" t="s">
        <v>131</v>
      </c>
      <c r="H51" t="s">
        <v>1</v>
      </c>
      <c r="I51" t="s">
        <v>130</v>
      </c>
      <c r="J51" t="s">
        <v>39</v>
      </c>
      <c r="K51">
        <v>4.5999999999999996</v>
      </c>
      <c r="L51" t="s">
        <v>29</v>
      </c>
      <c r="M51" t="s">
        <v>46</v>
      </c>
      <c r="N51" t="s">
        <v>29</v>
      </c>
      <c r="O51" t="s">
        <v>29</v>
      </c>
      <c r="P51">
        <v>34</v>
      </c>
      <c r="Q51" t="s">
        <v>91</v>
      </c>
      <c r="R51" t="s">
        <v>81</v>
      </c>
      <c r="AF51">
        <v>85</v>
      </c>
    </row>
    <row r="52" spans="1:32" x14ac:dyDescent="0.3">
      <c r="A52">
        <v>51</v>
      </c>
      <c r="B52">
        <v>49</v>
      </c>
      <c r="C52" t="s">
        <v>151</v>
      </c>
      <c r="D52" t="s">
        <v>24</v>
      </c>
      <c r="E52" t="s">
        <v>25</v>
      </c>
      <c r="F52">
        <v>28</v>
      </c>
      <c r="G52" t="s">
        <v>132</v>
      </c>
      <c r="H52" t="s">
        <v>2</v>
      </c>
      <c r="I52" t="s">
        <v>112</v>
      </c>
      <c r="J52" t="s">
        <v>39</v>
      </c>
      <c r="K52">
        <v>3.7</v>
      </c>
      <c r="L52" t="s">
        <v>29</v>
      </c>
      <c r="M52" t="s">
        <v>79</v>
      </c>
      <c r="N52" t="s">
        <v>29</v>
      </c>
      <c r="O52" t="s">
        <v>29</v>
      </c>
      <c r="P52">
        <v>39</v>
      </c>
      <c r="Q52" t="s">
        <v>91</v>
      </c>
      <c r="R52" t="s">
        <v>81</v>
      </c>
      <c r="AF52">
        <v>86</v>
      </c>
    </row>
    <row r="53" spans="1:32" x14ac:dyDescent="0.3">
      <c r="A53">
        <v>52</v>
      </c>
      <c r="B53">
        <v>59</v>
      </c>
      <c r="C53" t="s">
        <v>23</v>
      </c>
      <c r="D53" t="s">
        <v>92</v>
      </c>
      <c r="E53" t="s">
        <v>25</v>
      </c>
      <c r="F53">
        <v>59</v>
      </c>
      <c r="G53" t="s">
        <v>133</v>
      </c>
      <c r="H53" t="s">
        <v>4</v>
      </c>
      <c r="I53" t="s">
        <v>27</v>
      </c>
      <c r="J53" t="s">
        <v>28</v>
      </c>
      <c r="K53">
        <v>4.7</v>
      </c>
      <c r="L53" t="s">
        <v>29</v>
      </c>
      <c r="M53" t="s">
        <v>75</v>
      </c>
      <c r="N53" t="s">
        <v>29</v>
      </c>
      <c r="O53" t="s">
        <v>29</v>
      </c>
      <c r="P53">
        <v>7</v>
      </c>
      <c r="Q53" t="s">
        <v>41</v>
      </c>
      <c r="R53" t="s">
        <v>61</v>
      </c>
      <c r="AF53">
        <v>92</v>
      </c>
    </row>
    <row r="54" spans="1:32" x14ac:dyDescent="0.3">
      <c r="A54">
        <v>53</v>
      </c>
      <c r="B54">
        <v>42</v>
      </c>
      <c r="C54" t="s">
        <v>23</v>
      </c>
      <c r="D54" t="s">
        <v>117</v>
      </c>
      <c r="E54" t="s">
        <v>25</v>
      </c>
      <c r="F54">
        <v>20</v>
      </c>
      <c r="G54" t="s">
        <v>124</v>
      </c>
      <c r="H54" t="s">
        <v>2</v>
      </c>
      <c r="I54" t="s">
        <v>100</v>
      </c>
      <c r="J54" t="s">
        <v>55</v>
      </c>
      <c r="K54">
        <v>2.6</v>
      </c>
      <c r="L54" t="s">
        <v>29</v>
      </c>
      <c r="M54" t="s">
        <v>40</v>
      </c>
      <c r="N54" t="s">
        <v>29</v>
      </c>
      <c r="O54" t="s">
        <v>29</v>
      </c>
      <c r="P54">
        <v>26</v>
      </c>
      <c r="Q54" t="s">
        <v>41</v>
      </c>
      <c r="R54" t="s">
        <v>42</v>
      </c>
      <c r="AF54">
        <v>93</v>
      </c>
    </row>
    <row r="55" spans="1:32" x14ac:dyDescent="0.3">
      <c r="A55">
        <v>54</v>
      </c>
      <c r="B55">
        <v>29</v>
      </c>
      <c r="C55" t="s">
        <v>151</v>
      </c>
      <c r="D55" t="s">
        <v>92</v>
      </c>
      <c r="E55" t="s">
        <v>25</v>
      </c>
      <c r="F55">
        <v>24</v>
      </c>
      <c r="G55" t="s">
        <v>96</v>
      </c>
      <c r="H55" t="s">
        <v>1</v>
      </c>
      <c r="I55" t="s">
        <v>104</v>
      </c>
      <c r="J55" t="s">
        <v>28</v>
      </c>
      <c r="K55">
        <v>3.9</v>
      </c>
      <c r="L55" t="s">
        <v>29</v>
      </c>
      <c r="M55" t="s">
        <v>46</v>
      </c>
      <c r="N55" t="s">
        <v>29</v>
      </c>
      <c r="O55" t="s">
        <v>29</v>
      </c>
      <c r="P55">
        <v>35</v>
      </c>
      <c r="Q55" t="s">
        <v>41</v>
      </c>
      <c r="R55" t="s">
        <v>42</v>
      </c>
      <c r="AF55">
        <v>94</v>
      </c>
    </row>
    <row r="56" spans="1:32" x14ac:dyDescent="0.3">
      <c r="A56">
        <v>55</v>
      </c>
      <c r="B56">
        <v>47</v>
      </c>
      <c r="C56" t="s">
        <v>23</v>
      </c>
      <c r="D56" t="s">
        <v>67</v>
      </c>
      <c r="E56" t="s">
        <v>68</v>
      </c>
      <c r="F56">
        <v>94</v>
      </c>
      <c r="G56" t="s">
        <v>134</v>
      </c>
      <c r="H56" t="s">
        <v>2</v>
      </c>
      <c r="I56" t="s">
        <v>114</v>
      </c>
      <c r="J56" t="s">
        <v>55</v>
      </c>
      <c r="K56">
        <v>4.2</v>
      </c>
      <c r="L56" t="s">
        <v>29</v>
      </c>
      <c r="M56" t="s">
        <v>46</v>
      </c>
      <c r="N56" t="s">
        <v>29</v>
      </c>
      <c r="O56" t="s">
        <v>29</v>
      </c>
      <c r="P56">
        <v>35</v>
      </c>
      <c r="Q56" t="s">
        <v>91</v>
      </c>
      <c r="R56" t="s">
        <v>81</v>
      </c>
      <c r="AF56">
        <v>95</v>
      </c>
    </row>
    <row r="57" spans="1:32" x14ac:dyDescent="0.3">
      <c r="A57">
        <v>56</v>
      </c>
      <c r="B57">
        <v>40</v>
      </c>
      <c r="C57" t="s">
        <v>151</v>
      </c>
      <c r="D57" t="s">
        <v>106</v>
      </c>
      <c r="E57" t="s">
        <v>68</v>
      </c>
      <c r="F57">
        <v>28</v>
      </c>
      <c r="G57" t="s">
        <v>135</v>
      </c>
      <c r="H57" t="s">
        <v>2</v>
      </c>
      <c r="I57" t="s">
        <v>97</v>
      </c>
      <c r="J57" t="s">
        <v>28</v>
      </c>
      <c r="K57">
        <v>3</v>
      </c>
      <c r="L57" t="s">
        <v>29</v>
      </c>
      <c r="M57" t="s">
        <v>75</v>
      </c>
      <c r="N57" t="s">
        <v>29</v>
      </c>
      <c r="O57" t="s">
        <v>29</v>
      </c>
      <c r="P57">
        <v>49</v>
      </c>
      <c r="Q57" t="s">
        <v>41</v>
      </c>
      <c r="R57" t="s">
        <v>50</v>
      </c>
      <c r="AF57">
        <v>98</v>
      </c>
    </row>
    <row r="58" spans="1:32" x14ac:dyDescent="0.3">
      <c r="A58">
        <v>57</v>
      </c>
      <c r="B58">
        <v>41</v>
      </c>
      <c r="C58" t="s">
        <v>23</v>
      </c>
      <c r="D58" t="s">
        <v>136</v>
      </c>
      <c r="E58" t="s">
        <v>72</v>
      </c>
      <c r="F58">
        <v>73</v>
      </c>
      <c r="G58" t="s">
        <v>96</v>
      </c>
      <c r="H58" t="s">
        <v>4</v>
      </c>
      <c r="I58" t="s">
        <v>114</v>
      </c>
      <c r="J58" t="s">
        <v>55</v>
      </c>
      <c r="K58">
        <v>4.7</v>
      </c>
      <c r="L58" t="s">
        <v>29</v>
      </c>
      <c r="M58" t="s">
        <v>79</v>
      </c>
      <c r="N58" t="s">
        <v>29</v>
      </c>
      <c r="O58" t="s">
        <v>29</v>
      </c>
      <c r="P58">
        <v>46</v>
      </c>
      <c r="Q58" t="s">
        <v>41</v>
      </c>
      <c r="R58" t="s">
        <v>42</v>
      </c>
    </row>
    <row r="59" spans="1:32" x14ac:dyDescent="0.3">
      <c r="A59">
        <v>58</v>
      </c>
      <c r="B59">
        <v>21</v>
      </c>
      <c r="C59" t="s">
        <v>23</v>
      </c>
      <c r="D59" t="s">
        <v>67</v>
      </c>
      <c r="E59" t="s">
        <v>68</v>
      </c>
      <c r="F59">
        <v>64</v>
      </c>
      <c r="G59" t="s">
        <v>69</v>
      </c>
      <c r="H59" t="s">
        <v>2</v>
      </c>
      <c r="I59" t="s">
        <v>54</v>
      </c>
      <c r="J59" t="s">
        <v>55</v>
      </c>
      <c r="K59">
        <v>4.4000000000000004</v>
      </c>
      <c r="L59" t="s">
        <v>29</v>
      </c>
      <c r="M59" t="s">
        <v>79</v>
      </c>
      <c r="N59" t="s">
        <v>29</v>
      </c>
      <c r="O59" t="s">
        <v>29</v>
      </c>
      <c r="P59">
        <v>17</v>
      </c>
      <c r="Q59" t="s">
        <v>91</v>
      </c>
      <c r="R59" t="s">
        <v>32</v>
      </c>
    </row>
    <row r="60" spans="1:32" x14ac:dyDescent="0.3">
      <c r="A60">
        <v>59</v>
      </c>
      <c r="B60">
        <v>69</v>
      </c>
      <c r="C60" t="s">
        <v>23</v>
      </c>
      <c r="D60" t="s">
        <v>108</v>
      </c>
      <c r="E60" t="s">
        <v>25</v>
      </c>
      <c r="F60">
        <v>54</v>
      </c>
      <c r="G60" t="s">
        <v>73</v>
      </c>
      <c r="H60" t="s">
        <v>2</v>
      </c>
      <c r="I60" t="s">
        <v>65</v>
      </c>
      <c r="J60" t="s">
        <v>55</v>
      </c>
      <c r="K60">
        <v>4.2</v>
      </c>
      <c r="L60" t="s">
        <v>29</v>
      </c>
      <c r="M60" t="s">
        <v>40</v>
      </c>
      <c r="N60" t="s">
        <v>29</v>
      </c>
      <c r="O60" t="s">
        <v>29</v>
      </c>
      <c r="P60">
        <v>29</v>
      </c>
      <c r="Q60" t="s">
        <v>31</v>
      </c>
      <c r="R60" t="s">
        <v>93</v>
      </c>
    </row>
    <row r="61" spans="1:32" x14ac:dyDescent="0.3">
      <c r="A61">
        <v>60</v>
      </c>
      <c r="B61">
        <v>63</v>
      </c>
      <c r="C61" t="s">
        <v>23</v>
      </c>
      <c r="D61" t="s">
        <v>137</v>
      </c>
      <c r="E61" t="s">
        <v>72</v>
      </c>
      <c r="F61">
        <v>79</v>
      </c>
      <c r="G61" t="s">
        <v>64</v>
      </c>
      <c r="H61" t="s">
        <v>0</v>
      </c>
      <c r="I61" t="s">
        <v>138</v>
      </c>
      <c r="J61" t="s">
        <v>39</v>
      </c>
      <c r="K61">
        <v>4.5999999999999996</v>
      </c>
      <c r="L61" t="s">
        <v>29</v>
      </c>
      <c r="M61" t="s">
        <v>56</v>
      </c>
      <c r="N61" t="s">
        <v>29</v>
      </c>
      <c r="O61" t="s">
        <v>29</v>
      </c>
      <c r="P61">
        <v>4</v>
      </c>
      <c r="Q61" t="s">
        <v>91</v>
      </c>
      <c r="R61" t="s">
        <v>42</v>
      </c>
    </row>
    <row r="62" spans="1:32" x14ac:dyDescent="0.3">
      <c r="A62">
        <v>61</v>
      </c>
      <c r="B62">
        <v>50</v>
      </c>
      <c r="C62" t="s">
        <v>151</v>
      </c>
      <c r="D62" t="s">
        <v>33</v>
      </c>
      <c r="E62" t="s">
        <v>25</v>
      </c>
      <c r="F62">
        <v>37</v>
      </c>
      <c r="G62" t="s">
        <v>139</v>
      </c>
      <c r="H62" t="s">
        <v>0</v>
      </c>
      <c r="I62" t="s">
        <v>114</v>
      </c>
      <c r="J62" t="s">
        <v>55</v>
      </c>
      <c r="K62">
        <v>4</v>
      </c>
      <c r="L62" t="s">
        <v>29</v>
      </c>
      <c r="M62" t="s">
        <v>30</v>
      </c>
      <c r="N62" t="s">
        <v>29</v>
      </c>
      <c r="O62" t="s">
        <v>29</v>
      </c>
      <c r="P62">
        <v>17</v>
      </c>
      <c r="Q62" t="s">
        <v>36</v>
      </c>
      <c r="R62" t="s">
        <v>42</v>
      </c>
    </row>
    <row r="63" spans="1:32" x14ac:dyDescent="0.3">
      <c r="A63">
        <v>62</v>
      </c>
      <c r="B63">
        <v>55</v>
      </c>
      <c r="C63" t="s">
        <v>23</v>
      </c>
      <c r="D63" t="s">
        <v>123</v>
      </c>
      <c r="E63" t="s">
        <v>72</v>
      </c>
      <c r="F63">
        <v>68</v>
      </c>
      <c r="G63" t="s">
        <v>109</v>
      </c>
      <c r="H63" t="s">
        <v>2</v>
      </c>
      <c r="I63" t="s">
        <v>125</v>
      </c>
      <c r="J63" t="s">
        <v>28</v>
      </c>
      <c r="K63">
        <v>4.7</v>
      </c>
      <c r="L63" t="s">
        <v>29</v>
      </c>
      <c r="M63" t="s">
        <v>79</v>
      </c>
      <c r="N63" t="s">
        <v>29</v>
      </c>
      <c r="O63" t="s">
        <v>29</v>
      </c>
      <c r="P63">
        <v>21</v>
      </c>
      <c r="Q63" t="s">
        <v>41</v>
      </c>
      <c r="R63" t="s">
        <v>101</v>
      </c>
    </row>
    <row r="64" spans="1:32" x14ac:dyDescent="0.3">
      <c r="A64">
        <v>63</v>
      </c>
      <c r="B64">
        <v>30</v>
      </c>
      <c r="C64" t="s">
        <v>151</v>
      </c>
      <c r="D64" t="s">
        <v>52</v>
      </c>
      <c r="E64" t="s">
        <v>44</v>
      </c>
      <c r="F64">
        <v>21</v>
      </c>
      <c r="G64" t="s">
        <v>96</v>
      </c>
      <c r="H64" t="s">
        <v>1</v>
      </c>
      <c r="I64" t="s">
        <v>140</v>
      </c>
      <c r="J64" t="s">
        <v>39</v>
      </c>
      <c r="K64">
        <v>3.8</v>
      </c>
      <c r="L64" t="s">
        <v>29</v>
      </c>
      <c r="M64" t="s">
        <v>40</v>
      </c>
      <c r="N64" t="s">
        <v>29</v>
      </c>
      <c r="O64" t="s">
        <v>29</v>
      </c>
      <c r="P64">
        <v>31</v>
      </c>
      <c r="Q64" t="s">
        <v>41</v>
      </c>
      <c r="R64" t="s">
        <v>32</v>
      </c>
    </row>
    <row r="65" spans="1:18" x14ac:dyDescent="0.3">
      <c r="A65">
        <v>64</v>
      </c>
      <c r="B65">
        <v>33</v>
      </c>
      <c r="C65" t="s">
        <v>23</v>
      </c>
      <c r="D65" t="s">
        <v>94</v>
      </c>
      <c r="E65" t="s">
        <v>72</v>
      </c>
      <c r="F65">
        <v>79</v>
      </c>
      <c r="G65" t="s">
        <v>121</v>
      </c>
      <c r="H65" t="s">
        <v>0</v>
      </c>
      <c r="I65" t="s">
        <v>97</v>
      </c>
      <c r="J65" t="s">
        <v>28</v>
      </c>
      <c r="K65">
        <v>2.7</v>
      </c>
      <c r="L65" t="s">
        <v>29</v>
      </c>
      <c r="M65" t="s">
        <v>75</v>
      </c>
      <c r="N65" t="s">
        <v>29</v>
      </c>
      <c r="O65" t="s">
        <v>29</v>
      </c>
      <c r="P65">
        <v>43</v>
      </c>
      <c r="Q65" t="s">
        <v>41</v>
      </c>
      <c r="R65" t="s">
        <v>42</v>
      </c>
    </row>
    <row r="66" spans="1:18" x14ac:dyDescent="0.3">
      <c r="A66">
        <v>65</v>
      </c>
      <c r="B66">
        <v>65</v>
      </c>
      <c r="C66" t="s">
        <v>151</v>
      </c>
      <c r="D66" t="s">
        <v>141</v>
      </c>
      <c r="E66" t="s">
        <v>44</v>
      </c>
      <c r="F66">
        <v>83</v>
      </c>
      <c r="G66" t="s">
        <v>95</v>
      </c>
      <c r="H66" t="s">
        <v>1</v>
      </c>
      <c r="I66" t="s">
        <v>100</v>
      </c>
      <c r="J66" t="s">
        <v>60</v>
      </c>
      <c r="K66">
        <v>4.8</v>
      </c>
      <c r="L66" t="s">
        <v>29</v>
      </c>
      <c r="M66" t="s">
        <v>56</v>
      </c>
      <c r="N66" t="s">
        <v>29</v>
      </c>
      <c r="O66" t="s">
        <v>29</v>
      </c>
      <c r="P66">
        <v>18</v>
      </c>
      <c r="Q66" t="s">
        <v>91</v>
      </c>
      <c r="R66" t="s">
        <v>32</v>
      </c>
    </row>
    <row r="67" spans="1:18" x14ac:dyDescent="0.3">
      <c r="A67">
        <v>66</v>
      </c>
      <c r="B67">
        <v>65</v>
      </c>
      <c r="C67" t="s">
        <v>23</v>
      </c>
      <c r="D67" t="s">
        <v>136</v>
      </c>
      <c r="E67" t="s">
        <v>72</v>
      </c>
      <c r="F67">
        <v>36</v>
      </c>
      <c r="G67" t="s">
        <v>131</v>
      </c>
      <c r="H67" t="s">
        <v>2</v>
      </c>
      <c r="I67" t="s">
        <v>78</v>
      </c>
      <c r="J67" t="s">
        <v>39</v>
      </c>
      <c r="K67">
        <v>4.8</v>
      </c>
      <c r="L67" t="s">
        <v>29</v>
      </c>
      <c r="M67" t="s">
        <v>75</v>
      </c>
      <c r="N67" t="s">
        <v>29</v>
      </c>
      <c r="O67" t="s">
        <v>29</v>
      </c>
      <c r="P67">
        <v>44</v>
      </c>
      <c r="Q67" t="s">
        <v>31</v>
      </c>
      <c r="R67" t="s">
        <v>101</v>
      </c>
    </row>
    <row r="68" spans="1:18" x14ac:dyDescent="0.3">
      <c r="A68">
        <v>67</v>
      </c>
      <c r="B68">
        <v>31</v>
      </c>
      <c r="C68" t="s">
        <v>23</v>
      </c>
      <c r="D68" t="s">
        <v>24</v>
      </c>
      <c r="E68" t="s">
        <v>25</v>
      </c>
      <c r="F68">
        <v>94</v>
      </c>
      <c r="G68" t="s">
        <v>142</v>
      </c>
      <c r="H68" t="s">
        <v>1</v>
      </c>
      <c r="I68" t="s">
        <v>140</v>
      </c>
      <c r="J68" t="s">
        <v>28</v>
      </c>
      <c r="K68">
        <v>4.7</v>
      </c>
      <c r="L68" t="s">
        <v>29</v>
      </c>
      <c r="M68" t="s">
        <v>75</v>
      </c>
      <c r="N68" t="s">
        <v>29</v>
      </c>
      <c r="O68" t="s">
        <v>29</v>
      </c>
      <c r="P68">
        <v>3</v>
      </c>
      <c r="Q68" t="s">
        <v>31</v>
      </c>
      <c r="R68" t="s">
        <v>101</v>
      </c>
    </row>
    <row r="69" spans="1:18" x14ac:dyDescent="0.3">
      <c r="A69">
        <v>68</v>
      </c>
      <c r="B69">
        <v>45</v>
      </c>
      <c r="C69" t="s">
        <v>23</v>
      </c>
      <c r="D69" t="s">
        <v>67</v>
      </c>
      <c r="E69" t="s">
        <v>68</v>
      </c>
      <c r="F69">
        <v>33</v>
      </c>
      <c r="G69" t="s">
        <v>143</v>
      </c>
      <c r="H69" t="s">
        <v>0</v>
      </c>
      <c r="I69" t="s">
        <v>27</v>
      </c>
      <c r="J69" t="s">
        <v>28</v>
      </c>
      <c r="K69">
        <v>4.4000000000000004</v>
      </c>
      <c r="L69" t="s">
        <v>29</v>
      </c>
      <c r="M69" t="s">
        <v>79</v>
      </c>
      <c r="N69" t="s">
        <v>29</v>
      </c>
      <c r="O69" t="s">
        <v>29</v>
      </c>
      <c r="P69">
        <v>49</v>
      </c>
      <c r="Q69" t="s">
        <v>91</v>
      </c>
      <c r="R69" t="s">
        <v>93</v>
      </c>
    </row>
    <row r="70" spans="1:18" x14ac:dyDescent="0.3">
      <c r="A70">
        <v>69</v>
      </c>
      <c r="B70">
        <v>57</v>
      </c>
      <c r="C70" t="s">
        <v>151</v>
      </c>
      <c r="D70" t="s">
        <v>71</v>
      </c>
      <c r="E70" t="s">
        <v>72</v>
      </c>
      <c r="F70">
        <v>46</v>
      </c>
      <c r="G70" t="s">
        <v>144</v>
      </c>
      <c r="H70" t="s">
        <v>0</v>
      </c>
      <c r="I70" t="s">
        <v>70</v>
      </c>
      <c r="J70" t="s">
        <v>55</v>
      </c>
      <c r="K70">
        <v>3.9</v>
      </c>
      <c r="L70" t="s">
        <v>29</v>
      </c>
      <c r="M70" t="s">
        <v>46</v>
      </c>
      <c r="N70" t="s">
        <v>29</v>
      </c>
      <c r="O70" t="s">
        <v>29</v>
      </c>
      <c r="P70">
        <v>21</v>
      </c>
      <c r="Q70" t="s">
        <v>36</v>
      </c>
      <c r="R70" t="s">
        <v>101</v>
      </c>
    </row>
    <row r="71" spans="1:18" x14ac:dyDescent="0.3">
      <c r="A71">
        <v>70</v>
      </c>
      <c r="B71">
        <v>48</v>
      </c>
      <c r="C71" t="s">
        <v>151</v>
      </c>
      <c r="D71" t="s">
        <v>137</v>
      </c>
      <c r="E71" t="s">
        <v>72</v>
      </c>
      <c r="F71">
        <v>70</v>
      </c>
      <c r="G71" t="s">
        <v>126</v>
      </c>
      <c r="H71" t="s">
        <v>1</v>
      </c>
      <c r="I71" t="s">
        <v>113</v>
      </c>
      <c r="J71" t="s">
        <v>55</v>
      </c>
      <c r="K71">
        <v>4.4000000000000004</v>
      </c>
      <c r="L71" t="s">
        <v>29</v>
      </c>
      <c r="M71" t="s">
        <v>30</v>
      </c>
      <c r="N71" t="s">
        <v>29</v>
      </c>
      <c r="O71" t="s">
        <v>29</v>
      </c>
      <c r="P71">
        <v>5</v>
      </c>
      <c r="Q71" t="s">
        <v>36</v>
      </c>
      <c r="R71" t="s">
        <v>42</v>
      </c>
    </row>
    <row r="72" spans="1:18" x14ac:dyDescent="0.3">
      <c r="A72">
        <v>71</v>
      </c>
      <c r="B72">
        <v>22</v>
      </c>
      <c r="C72" t="s">
        <v>151</v>
      </c>
      <c r="D72" t="s">
        <v>137</v>
      </c>
      <c r="E72" t="s">
        <v>72</v>
      </c>
      <c r="F72">
        <v>29</v>
      </c>
      <c r="G72" t="s">
        <v>95</v>
      </c>
      <c r="H72" t="s">
        <v>2</v>
      </c>
      <c r="I72" t="s">
        <v>140</v>
      </c>
      <c r="J72" t="s">
        <v>60</v>
      </c>
      <c r="K72">
        <v>4.2</v>
      </c>
      <c r="L72" t="s">
        <v>29</v>
      </c>
      <c r="M72" t="s">
        <v>30</v>
      </c>
      <c r="N72" t="s">
        <v>29</v>
      </c>
      <c r="O72" t="s">
        <v>29</v>
      </c>
      <c r="P72">
        <v>32</v>
      </c>
      <c r="Q72" t="s">
        <v>91</v>
      </c>
      <c r="R72" t="s">
        <v>101</v>
      </c>
    </row>
    <row r="73" spans="1:18" x14ac:dyDescent="0.3">
      <c r="A73">
        <v>72</v>
      </c>
      <c r="B73">
        <v>36</v>
      </c>
      <c r="C73" t="s">
        <v>151</v>
      </c>
      <c r="D73" t="s">
        <v>86</v>
      </c>
      <c r="E73" t="s">
        <v>25</v>
      </c>
      <c r="F73">
        <v>48</v>
      </c>
      <c r="G73" t="s">
        <v>145</v>
      </c>
      <c r="H73" t="s">
        <v>0</v>
      </c>
      <c r="I73" t="s">
        <v>85</v>
      </c>
      <c r="J73" t="s">
        <v>55</v>
      </c>
      <c r="K73">
        <v>2.9</v>
      </c>
      <c r="L73" t="s">
        <v>29</v>
      </c>
      <c r="M73" t="s">
        <v>30</v>
      </c>
      <c r="N73" t="s">
        <v>29</v>
      </c>
      <c r="O73" t="s">
        <v>29</v>
      </c>
      <c r="P73">
        <v>34</v>
      </c>
      <c r="Q73" t="s">
        <v>80</v>
      </c>
      <c r="R73" t="s">
        <v>50</v>
      </c>
    </row>
    <row r="74" spans="1:18" x14ac:dyDescent="0.3">
      <c r="A74">
        <v>73</v>
      </c>
      <c r="B74">
        <v>18</v>
      </c>
      <c r="C74" t="s">
        <v>151</v>
      </c>
      <c r="D74" t="s">
        <v>86</v>
      </c>
      <c r="E74" t="s">
        <v>25</v>
      </c>
      <c r="F74">
        <v>26</v>
      </c>
      <c r="G74" t="s">
        <v>146</v>
      </c>
      <c r="H74" t="s">
        <v>2</v>
      </c>
      <c r="I74" t="s">
        <v>83</v>
      </c>
      <c r="J74" t="s">
        <v>28</v>
      </c>
      <c r="K74">
        <v>2.9</v>
      </c>
      <c r="L74" t="s">
        <v>29</v>
      </c>
      <c r="M74" t="s">
        <v>79</v>
      </c>
      <c r="N74" t="s">
        <v>29</v>
      </c>
      <c r="O74" t="s">
        <v>29</v>
      </c>
      <c r="P74">
        <v>21</v>
      </c>
      <c r="Q74" t="s">
        <v>80</v>
      </c>
      <c r="R74" t="s">
        <v>101</v>
      </c>
    </row>
    <row r="75" spans="1:18" x14ac:dyDescent="0.3">
      <c r="A75">
        <v>74</v>
      </c>
      <c r="B75">
        <v>48</v>
      </c>
      <c r="C75" t="s">
        <v>23</v>
      </c>
      <c r="D75" t="s">
        <v>99</v>
      </c>
      <c r="E75" t="s">
        <v>25</v>
      </c>
      <c r="F75">
        <v>85</v>
      </c>
      <c r="G75" t="s">
        <v>82</v>
      </c>
      <c r="H75" t="s">
        <v>2</v>
      </c>
      <c r="I75" t="s">
        <v>90</v>
      </c>
      <c r="J75" t="s">
        <v>39</v>
      </c>
      <c r="K75">
        <v>2.7</v>
      </c>
      <c r="L75" t="s">
        <v>29</v>
      </c>
      <c r="M75" t="s">
        <v>40</v>
      </c>
      <c r="N75" t="s">
        <v>29</v>
      </c>
      <c r="O75" t="s">
        <v>29</v>
      </c>
      <c r="P75">
        <v>43</v>
      </c>
      <c r="Q75" t="s">
        <v>80</v>
      </c>
      <c r="R75" t="s">
        <v>81</v>
      </c>
    </row>
    <row r="76" spans="1:18" x14ac:dyDescent="0.3">
      <c r="A76">
        <v>75</v>
      </c>
      <c r="B76">
        <v>49</v>
      </c>
      <c r="C76" t="s">
        <v>23</v>
      </c>
      <c r="D76" t="s">
        <v>147</v>
      </c>
      <c r="E76" t="s">
        <v>72</v>
      </c>
      <c r="F76">
        <v>58</v>
      </c>
      <c r="G76" t="s">
        <v>120</v>
      </c>
      <c r="H76" t="s">
        <v>0</v>
      </c>
      <c r="I76" t="s">
        <v>88</v>
      </c>
      <c r="J76" t="s">
        <v>39</v>
      </c>
      <c r="K76">
        <v>4.5</v>
      </c>
      <c r="L76" t="s">
        <v>29</v>
      </c>
      <c r="M76" t="s">
        <v>30</v>
      </c>
      <c r="N76" t="s">
        <v>29</v>
      </c>
      <c r="O76" t="s">
        <v>29</v>
      </c>
      <c r="P76">
        <v>3</v>
      </c>
      <c r="Q76" t="s">
        <v>36</v>
      </c>
      <c r="R76" t="s">
        <v>93</v>
      </c>
    </row>
    <row r="77" spans="1:18" x14ac:dyDescent="0.3">
      <c r="A77">
        <v>76</v>
      </c>
      <c r="B77">
        <v>64</v>
      </c>
      <c r="C77" t="s">
        <v>151</v>
      </c>
      <c r="D77" t="s">
        <v>123</v>
      </c>
      <c r="E77" t="s">
        <v>72</v>
      </c>
      <c r="F77">
        <v>85</v>
      </c>
      <c r="G77" t="s">
        <v>144</v>
      </c>
      <c r="H77" t="s">
        <v>2</v>
      </c>
      <c r="I77" t="s">
        <v>148</v>
      </c>
      <c r="J77" t="s">
        <v>55</v>
      </c>
      <c r="K77">
        <v>2.7</v>
      </c>
      <c r="L77" t="s">
        <v>29</v>
      </c>
      <c r="M77" t="s">
        <v>40</v>
      </c>
      <c r="N77" t="s">
        <v>29</v>
      </c>
      <c r="O77" t="s">
        <v>29</v>
      </c>
      <c r="P77">
        <v>21</v>
      </c>
      <c r="Q77" t="s">
        <v>41</v>
      </c>
      <c r="R77" t="s">
        <v>50</v>
      </c>
    </row>
    <row r="78" spans="1:18" x14ac:dyDescent="0.3">
      <c r="A78">
        <v>77</v>
      </c>
      <c r="B78">
        <v>50</v>
      </c>
      <c r="C78" t="s">
        <v>23</v>
      </c>
      <c r="D78" t="s">
        <v>128</v>
      </c>
      <c r="E78" t="s">
        <v>72</v>
      </c>
      <c r="F78">
        <v>43</v>
      </c>
      <c r="G78" t="s">
        <v>84</v>
      </c>
      <c r="H78" t="s">
        <v>1</v>
      </c>
      <c r="I78" t="s">
        <v>90</v>
      </c>
      <c r="J78" t="s">
        <v>55</v>
      </c>
      <c r="K78">
        <v>4.2</v>
      </c>
      <c r="L78" t="s">
        <v>29</v>
      </c>
      <c r="M78" t="s">
        <v>40</v>
      </c>
      <c r="N78" t="s">
        <v>29</v>
      </c>
      <c r="O78" t="s">
        <v>29</v>
      </c>
      <c r="P78">
        <v>32</v>
      </c>
      <c r="Q78" t="s">
        <v>31</v>
      </c>
      <c r="R78" t="s">
        <v>93</v>
      </c>
    </row>
    <row r="79" spans="1:18" x14ac:dyDescent="0.3">
      <c r="A79">
        <v>78</v>
      </c>
      <c r="B79">
        <v>22</v>
      </c>
      <c r="C79" t="s">
        <v>151</v>
      </c>
      <c r="D79" t="s">
        <v>86</v>
      </c>
      <c r="E79" t="s">
        <v>25</v>
      </c>
      <c r="F79">
        <v>53</v>
      </c>
      <c r="G79" t="s">
        <v>84</v>
      </c>
      <c r="H79" t="s">
        <v>0</v>
      </c>
      <c r="I79" t="s">
        <v>85</v>
      </c>
      <c r="J79" t="s">
        <v>55</v>
      </c>
      <c r="K79">
        <v>3.3</v>
      </c>
      <c r="L79" t="s">
        <v>29</v>
      </c>
      <c r="M79" t="s">
        <v>46</v>
      </c>
      <c r="N79" t="s">
        <v>29</v>
      </c>
      <c r="O79" t="s">
        <v>29</v>
      </c>
      <c r="P79">
        <v>36</v>
      </c>
      <c r="Q79" t="s">
        <v>91</v>
      </c>
      <c r="R79" t="s">
        <v>32</v>
      </c>
    </row>
    <row r="80" spans="1:18" x14ac:dyDescent="0.3">
      <c r="A80">
        <v>79</v>
      </c>
      <c r="B80">
        <v>50</v>
      </c>
      <c r="C80" t="s">
        <v>151</v>
      </c>
      <c r="D80" t="s">
        <v>92</v>
      </c>
      <c r="E80" t="s">
        <v>25</v>
      </c>
      <c r="F80">
        <v>91</v>
      </c>
      <c r="G80" t="s">
        <v>149</v>
      </c>
      <c r="H80" t="s">
        <v>2</v>
      </c>
      <c r="I80" t="s">
        <v>35</v>
      </c>
      <c r="J80" t="s">
        <v>39</v>
      </c>
      <c r="K80">
        <v>4.7</v>
      </c>
      <c r="L80" t="s">
        <v>29</v>
      </c>
      <c r="M80" t="s">
        <v>40</v>
      </c>
      <c r="N80" t="s">
        <v>29</v>
      </c>
      <c r="O80" t="s">
        <v>29</v>
      </c>
      <c r="P80">
        <v>50</v>
      </c>
      <c r="Q80" t="s">
        <v>31</v>
      </c>
      <c r="R80" t="s">
        <v>32</v>
      </c>
    </row>
    <row r="81" spans="1:18" x14ac:dyDescent="0.3">
      <c r="A81">
        <v>80</v>
      </c>
      <c r="B81">
        <v>38</v>
      </c>
      <c r="C81" t="s">
        <v>151</v>
      </c>
      <c r="D81" t="s">
        <v>106</v>
      </c>
      <c r="E81" t="s">
        <v>68</v>
      </c>
      <c r="F81">
        <v>96</v>
      </c>
      <c r="G81" t="s">
        <v>150</v>
      </c>
      <c r="H81" t="s">
        <v>2</v>
      </c>
      <c r="I81" t="s">
        <v>83</v>
      </c>
      <c r="J81" t="s">
        <v>28</v>
      </c>
      <c r="K81">
        <v>2.6</v>
      </c>
      <c r="L81" t="s">
        <v>29</v>
      </c>
      <c r="M81" t="s">
        <v>75</v>
      </c>
      <c r="N81" t="s">
        <v>29</v>
      </c>
      <c r="O81" t="s">
        <v>29</v>
      </c>
      <c r="P81">
        <v>43</v>
      </c>
      <c r="Q81" t="s">
        <v>80</v>
      </c>
      <c r="R81" t="s">
        <v>101</v>
      </c>
    </row>
    <row r="82" spans="1:18" x14ac:dyDescent="0.3">
      <c r="A82">
        <v>81</v>
      </c>
      <c r="B82">
        <v>19</v>
      </c>
      <c r="C82" t="s">
        <v>23</v>
      </c>
      <c r="D82" t="s">
        <v>43</v>
      </c>
      <c r="E82" t="s">
        <v>44</v>
      </c>
      <c r="F82">
        <v>72</v>
      </c>
      <c r="G82" t="s">
        <v>89</v>
      </c>
      <c r="H82" t="s">
        <v>4</v>
      </c>
      <c r="I82" t="s">
        <v>148</v>
      </c>
      <c r="J82" t="s">
        <v>55</v>
      </c>
      <c r="K82">
        <v>3.3</v>
      </c>
      <c r="L82" t="s">
        <v>29</v>
      </c>
      <c r="M82" t="s">
        <v>79</v>
      </c>
      <c r="N82" t="s">
        <v>29</v>
      </c>
      <c r="O82" t="s">
        <v>29</v>
      </c>
      <c r="P82">
        <v>24</v>
      </c>
      <c r="Q82" t="s">
        <v>41</v>
      </c>
      <c r="R82" t="s">
        <v>101</v>
      </c>
    </row>
    <row r="83" spans="1:18" x14ac:dyDescent="0.3">
      <c r="A83">
        <v>82</v>
      </c>
      <c r="B83">
        <v>67</v>
      </c>
      <c r="C83" t="s">
        <v>23</v>
      </c>
      <c r="D83" t="s">
        <v>76</v>
      </c>
      <c r="E83" t="s">
        <v>44</v>
      </c>
      <c r="F83">
        <v>96</v>
      </c>
      <c r="G83" t="s">
        <v>145</v>
      </c>
      <c r="H83" t="s">
        <v>0</v>
      </c>
      <c r="I83" t="s">
        <v>35</v>
      </c>
      <c r="J83" t="s">
        <v>55</v>
      </c>
      <c r="K83">
        <v>2.6</v>
      </c>
      <c r="L83" t="s">
        <v>29</v>
      </c>
      <c r="M83" t="s">
        <v>30</v>
      </c>
      <c r="N83" t="s">
        <v>29</v>
      </c>
      <c r="O83" t="s">
        <v>29</v>
      </c>
      <c r="P83">
        <v>36</v>
      </c>
      <c r="Q83" t="s">
        <v>41</v>
      </c>
      <c r="R83" t="s">
        <v>101</v>
      </c>
    </row>
    <row r="84" spans="1:18" x14ac:dyDescent="0.3">
      <c r="A84">
        <v>83</v>
      </c>
      <c r="B84">
        <v>19</v>
      </c>
      <c r="C84" t="s">
        <v>151</v>
      </c>
      <c r="D84" t="s">
        <v>99</v>
      </c>
      <c r="E84" t="s">
        <v>25</v>
      </c>
      <c r="F84">
        <v>28</v>
      </c>
      <c r="G84" t="s">
        <v>146</v>
      </c>
      <c r="H84" t="s">
        <v>1</v>
      </c>
      <c r="I84" t="s">
        <v>83</v>
      </c>
      <c r="J84" t="s">
        <v>39</v>
      </c>
      <c r="K84">
        <v>4</v>
      </c>
      <c r="L84" t="s">
        <v>29</v>
      </c>
      <c r="M84" t="s">
        <v>75</v>
      </c>
      <c r="N84" t="s">
        <v>29</v>
      </c>
      <c r="O84" t="s">
        <v>29</v>
      </c>
      <c r="P84">
        <v>21</v>
      </c>
      <c r="Q84" t="s">
        <v>41</v>
      </c>
      <c r="R84" t="s">
        <v>101</v>
      </c>
    </row>
    <row r="85" spans="1:18" x14ac:dyDescent="0.3">
      <c r="A85">
        <v>84</v>
      </c>
      <c r="B85">
        <v>36</v>
      </c>
      <c r="C85" t="s">
        <v>151</v>
      </c>
      <c r="D85" t="s">
        <v>86</v>
      </c>
      <c r="E85" t="s">
        <v>25</v>
      </c>
      <c r="F85">
        <v>40</v>
      </c>
      <c r="G85" t="s">
        <v>109</v>
      </c>
      <c r="H85" t="s">
        <v>2</v>
      </c>
      <c r="I85" t="s">
        <v>49</v>
      </c>
      <c r="J85" t="s">
        <v>55</v>
      </c>
      <c r="K85">
        <v>4.0999999999999996</v>
      </c>
      <c r="L85" t="s">
        <v>29</v>
      </c>
      <c r="M85" t="s">
        <v>56</v>
      </c>
      <c r="N85" t="s">
        <v>29</v>
      </c>
      <c r="O85" t="s">
        <v>29</v>
      </c>
      <c r="P85">
        <v>34</v>
      </c>
      <c r="Q85" t="s">
        <v>80</v>
      </c>
      <c r="R85" t="s">
        <v>42</v>
      </c>
    </row>
    <row r="86" spans="1:18" x14ac:dyDescent="0.3">
      <c r="A86">
        <v>85</v>
      </c>
      <c r="B86">
        <v>52</v>
      </c>
      <c r="C86" t="s">
        <v>151</v>
      </c>
      <c r="D86" t="s">
        <v>67</v>
      </c>
      <c r="E86" t="s">
        <v>68</v>
      </c>
      <c r="F86">
        <v>32</v>
      </c>
      <c r="G86" t="s">
        <v>121</v>
      </c>
      <c r="H86" t="s">
        <v>1</v>
      </c>
      <c r="I86" t="s">
        <v>104</v>
      </c>
      <c r="J86" t="s">
        <v>39</v>
      </c>
      <c r="K86">
        <v>4.4000000000000004</v>
      </c>
      <c r="L86" t="s">
        <v>29</v>
      </c>
      <c r="M86" t="s">
        <v>56</v>
      </c>
      <c r="N86" t="s">
        <v>29</v>
      </c>
      <c r="O86" t="s">
        <v>29</v>
      </c>
      <c r="P86">
        <v>42</v>
      </c>
      <c r="Q86" t="s">
        <v>80</v>
      </c>
      <c r="R86" t="s">
        <v>101</v>
      </c>
    </row>
    <row r="87" spans="1:18" x14ac:dyDescent="0.3">
      <c r="A87">
        <v>86</v>
      </c>
      <c r="B87">
        <v>53</v>
      </c>
      <c r="C87" t="s">
        <v>151</v>
      </c>
      <c r="D87" t="s">
        <v>94</v>
      </c>
      <c r="E87" t="s">
        <v>72</v>
      </c>
      <c r="F87">
        <v>95</v>
      </c>
      <c r="G87" t="s">
        <v>134</v>
      </c>
      <c r="H87" t="s">
        <v>2</v>
      </c>
      <c r="I87" t="s">
        <v>65</v>
      </c>
      <c r="J87" t="s">
        <v>28</v>
      </c>
      <c r="K87">
        <v>4.5</v>
      </c>
      <c r="L87" t="s">
        <v>29</v>
      </c>
      <c r="M87" t="s">
        <v>46</v>
      </c>
      <c r="N87" t="s">
        <v>29</v>
      </c>
      <c r="O87" t="s">
        <v>29</v>
      </c>
      <c r="P87">
        <v>2</v>
      </c>
      <c r="Q87" t="s">
        <v>91</v>
      </c>
      <c r="R87" t="s">
        <v>81</v>
      </c>
    </row>
    <row r="88" spans="1:18" x14ac:dyDescent="0.3">
      <c r="A88">
        <v>87</v>
      </c>
      <c r="B88">
        <v>24</v>
      </c>
      <c r="C88" t="s">
        <v>151</v>
      </c>
      <c r="D88" t="s">
        <v>108</v>
      </c>
      <c r="E88" t="s">
        <v>25</v>
      </c>
      <c r="F88">
        <v>41</v>
      </c>
      <c r="G88" t="s">
        <v>111</v>
      </c>
      <c r="H88" t="s">
        <v>0</v>
      </c>
      <c r="I88" t="s">
        <v>74</v>
      </c>
      <c r="J88" t="s">
        <v>39</v>
      </c>
      <c r="K88">
        <v>3.7</v>
      </c>
      <c r="L88" t="s">
        <v>29</v>
      </c>
      <c r="M88" t="s">
        <v>75</v>
      </c>
      <c r="N88" t="s">
        <v>29</v>
      </c>
      <c r="O88" t="s">
        <v>29</v>
      </c>
      <c r="P88">
        <v>47</v>
      </c>
      <c r="Q88" t="s">
        <v>36</v>
      </c>
      <c r="R88" t="s">
        <v>81</v>
      </c>
    </row>
    <row r="89" spans="1:18" x14ac:dyDescent="0.3">
      <c r="A89">
        <v>88</v>
      </c>
      <c r="B89">
        <v>52</v>
      </c>
      <c r="C89" t="s">
        <v>151</v>
      </c>
      <c r="D89" t="s">
        <v>76</v>
      </c>
      <c r="E89" t="s">
        <v>44</v>
      </c>
      <c r="F89">
        <v>53</v>
      </c>
      <c r="G89" t="s">
        <v>127</v>
      </c>
      <c r="H89" t="s">
        <v>2</v>
      </c>
      <c r="I89" t="s">
        <v>100</v>
      </c>
      <c r="J89" t="s">
        <v>60</v>
      </c>
      <c r="K89">
        <v>3.7</v>
      </c>
      <c r="L89" t="s">
        <v>29</v>
      </c>
      <c r="M89" t="s">
        <v>75</v>
      </c>
      <c r="N89" t="s">
        <v>29</v>
      </c>
      <c r="O89" t="s">
        <v>29</v>
      </c>
      <c r="P89">
        <v>44</v>
      </c>
      <c r="Q89" t="s">
        <v>91</v>
      </c>
      <c r="R89" t="s">
        <v>32</v>
      </c>
    </row>
    <row r="90" spans="1:18" x14ac:dyDescent="0.3">
      <c r="A90">
        <v>89</v>
      </c>
      <c r="B90">
        <v>33</v>
      </c>
      <c r="C90" t="s">
        <v>23</v>
      </c>
      <c r="D90" t="s">
        <v>117</v>
      </c>
      <c r="E90" t="s">
        <v>25</v>
      </c>
      <c r="F90">
        <v>47</v>
      </c>
      <c r="G90" t="s">
        <v>53</v>
      </c>
      <c r="H90" t="s">
        <v>2</v>
      </c>
      <c r="I90" t="s">
        <v>125</v>
      </c>
      <c r="J90" t="s">
        <v>60</v>
      </c>
      <c r="K90">
        <v>3.5</v>
      </c>
      <c r="L90" t="s">
        <v>29</v>
      </c>
      <c r="M90" t="s">
        <v>40</v>
      </c>
      <c r="N90" t="s">
        <v>29</v>
      </c>
      <c r="O90" t="s">
        <v>29</v>
      </c>
      <c r="P90">
        <v>35</v>
      </c>
      <c r="Q90" t="s">
        <v>41</v>
      </c>
      <c r="R90" t="s">
        <v>93</v>
      </c>
    </row>
    <row r="91" spans="1:18" x14ac:dyDescent="0.3">
      <c r="A91">
        <v>90</v>
      </c>
      <c r="B91">
        <v>47</v>
      </c>
      <c r="C91" t="s">
        <v>151</v>
      </c>
      <c r="D91" t="s">
        <v>106</v>
      </c>
      <c r="E91" t="s">
        <v>68</v>
      </c>
      <c r="F91">
        <v>83</v>
      </c>
      <c r="G91" t="s">
        <v>103</v>
      </c>
      <c r="H91" t="s">
        <v>4</v>
      </c>
      <c r="I91" t="s">
        <v>74</v>
      </c>
      <c r="J91" t="s">
        <v>60</v>
      </c>
      <c r="K91">
        <v>3.6</v>
      </c>
      <c r="L91" t="s">
        <v>29</v>
      </c>
      <c r="M91" t="s">
        <v>46</v>
      </c>
      <c r="N91" t="s">
        <v>29</v>
      </c>
      <c r="O91" t="s">
        <v>29</v>
      </c>
      <c r="P91">
        <v>15</v>
      </c>
      <c r="Q91" t="s">
        <v>36</v>
      </c>
      <c r="R91" t="s">
        <v>61</v>
      </c>
    </row>
    <row r="92" spans="1:18" x14ac:dyDescent="0.3">
      <c r="A92">
        <v>91</v>
      </c>
      <c r="B92">
        <v>25</v>
      </c>
      <c r="C92" t="s">
        <v>23</v>
      </c>
      <c r="D92" t="s">
        <v>128</v>
      </c>
      <c r="E92" t="s">
        <v>72</v>
      </c>
      <c r="F92">
        <v>48</v>
      </c>
      <c r="G92" t="s">
        <v>135</v>
      </c>
      <c r="H92" t="s">
        <v>0</v>
      </c>
      <c r="I92" t="s">
        <v>88</v>
      </c>
      <c r="J92" t="s">
        <v>55</v>
      </c>
      <c r="K92">
        <v>2.9</v>
      </c>
      <c r="L92" t="s">
        <v>29</v>
      </c>
      <c r="M92" t="s">
        <v>30</v>
      </c>
      <c r="N92" t="s">
        <v>29</v>
      </c>
      <c r="O92" t="s">
        <v>29</v>
      </c>
      <c r="P92">
        <v>29</v>
      </c>
      <c r="Q92" t="s">
        <v>41</v>
      </c>
      <c r="R92" t="s">
        <v>93</v>
      </c>
    </row>
    <row r="93" spans="1:18" x14ac:dyDescent="0.3">
      <c r="A93">
        <v>92</v>
      </c>
      <c r="B93">
        <v>44</v>
      </c>
      <c r="C93" t="s">
        <v>23</v>
      </c>
      <c r="D93" t="s">
        <v>123</v>
      </c>
      <c r="E93" t="s">
        <v>72</v>
      </c>
      <c r="F93">
        <v>99</v>
      </c>
      <c r="G93" t="s">
        <v>135</v>
      </c>
      <c r="H93" t="s">
        <v>1</v>
      </c>
      <c r="I93" t="s">
        <v>100</v>
      </c>
      <c r="J93" t="s">
        <v>28</v>
      </c>
      <c r="K93">
        <v>4.5999999999999996</v>
      </c>
      <c r="L93" t="s">
        <v>29</v>
      </c>
      <c r="M93" t="s">
        <v>56</v>
      </c>
      <c r="N93" t="s">
        <v>29</v>
      </c>
      <c r="O93" t="s">
        <v>29</v>
      </c>
      <c r="P93">
        <v>18</v>
      </c>
      <c r="Q93" t="s">
        <v>41</v>
      </c>
      <c r="R93" t="s">
        <v>101</v>
      </c>
    </row>
    <row r="94" spans="1:18" x14ac:dyDescent="0.3">
      <c r="A94">
        <v>93</v>
      </c>
      <c r="B94">
        <v>61</v>
      </c>
      <c r="C94" t="s">
        <v>23</v>
      </c>
      <c r="D94" t="s">
        <v>106</v>
      </c>
      <c r="E94" t="s">
        <v>68</v>
      </c>
      <c r="F94">
        <v>87</v>
      </c>
      <c r="G94" t="s">
        <v>109</v>
      </c>
      <c r="H94" t="s">
        <v>2</v>
      </c>
      <c r="I94" t="s">
        <v>83</v>
      </c>
      <c r="J94" t="s">
        <v>28</v>
      </c>
      <c r="K94">
        <v>4.4000000000000004</v>
      </c>
      <c r="L94" t="s">
        <v>29</v>
      </c>
      <c r="M94" t="s">
        <v>75</v>
      </c>
      <c r="N94" t="s">
        <v>29</v>
      </c>
      <c r="O94" t="s">
        <v>29</v>
      </c>
      <c r="P94">
        <v>13</v>
      </c>
      <c r="Q94" t="s">
        <v>31</v>
      </c>
      <c r="R94" t="s">
        <v>101</v>
      </c>
    </row>
    <row r="95" spans="1:18" x14ac:dyDescent="0.3">
      <c r="A95">
        <v>94</v>
      </c>
      <c r="B95">
        <v>37</v>
      </c>
      <c r="C95" t="s">
        <v>23</v>
      </c>
      <c r="D95" t="s">
        <v>33</v>
      </c>
      <c r="E95" t="s">
        <v>25</v>
      </c>
      <c r="F95">
        <v>62</v>
      </c>
      <c r="G95" t="s">
        <v>107</v>
      </c>
      <c r="H95" t="s">
        <v>2</v>
      </c>
      <c r="I95" t="s">
        <v>78</v>
      </c>
      <c r="J95" t="s">
        <v>60</v>
      </c>
      <c r="K95">
        <v>4.5</v>
      </c>
      <c r="L95" t="s">
        <v>29</v>
      </c>
      <c r="M95" t="s">
        <v>56</v>
      </c>
      <c r="N95" t="s">
        <v>29</v>
      </c>
      <c r="O95" t="s">
        <v>29</v>
      </c>
      <c r="P95">
        <v>46</v>
      </c>
      <c r="Q95" t="s">
        <v>41</v>
      </c>
      <c r="R95" t="s">
        <v>42</v>
      </c>
    </row>
    <row r="96" spans="1:18" x14ac:dyDescent="0.3">
      <c r="A96">
        <v>95</v>
      </c>
      <c r="B96">
        <v>58</v>
      </c>
      <c r="C96" t="s">
        <v>151</v>
      </c>
      <c r="D96" t="s">
        <v>92</v>
      </c>
      <c r="E96" t="s">
        <v>25</v>
      </c>
      <c r="F96">
        <v>76</v>
      </c>
      <c r="G96" t="s">
        <v>111</v>
      </c>
      <c r="H96" t="s">
        <v>1</v>
      </c>
      <c r="I96" t="s">
        <v>70</v>
      </c>
      <c r="J96" t="s">
        <v>39</v>
      </c>
      <c r="K96">
        <v>4.5999999999999996</v>
      </c>
      <c r="L96" t="s">
        <v>29</v>
      </c>
      <c r="M96" t="s">
        <v>40</v>
      </c>
      <c r="N96" t="s">
        <v>29</v>
      </c>
      <c r="O96" t="s">
        <v>29</v>
      </c>
      <c r="P96">
        <v>28</v>
      </c>
      <c r="Q96" t="s">
        <v>41</v>
      </c>
      <c r="R96" t="s">
        <v>42</v>
      </c>
    </row>
    <row r="97" spans="1:18" x14ac:dyDescent="0.3">
      <c r="A97">
        <v>96</v>
      </c>
      <c r="B97">
        <v>37</v>
      </c>
      <c r="C97" t="s">
        <v>23</v>
      </c>
      <c r="D97" t="s">
        <v>52</v>
      </c>
      <c r="E97" t="s">
        <v>44</v>
      </c>
      <c r="F97">
        <v>100</v>
      </c>
      <c r="G97" t="s">
        <v>73</v>
      </c>
      <c r="H97" t="s">
        <v>0</v>
      </c>
      <c r="I97" t="s">
        <v>74</v>
      </c>
      <c r="J97" t="s">
        <v>60</v>
      </c>
      <c r="K97">
        <v>3.8</v>
      </c>
      <c r="L97" t="s">
        <v>29</v>
      </c>
      <c r="M97" t="s">
        <v>40</v>
      </c>
      <c r="N97" t="s">
        <v>29</v>
      </c>
      <c r="O97" t="s">
        <v>29</v>
      </c>
      <c r="P97">
        <v>48</v>
      </c>
      <c r="Q97" t="s">
        <v>3</v>
      </c>
      <c r="R97" t="s">
        <v>93</v>
      </c>
    </row>
    <row r="98" spans="1:18" x14ac:dyDescent="0.3">
      <c r="A98">
        <v>97</v>
      </c>
      <c r="B98">
        <v>32</v>
      </c>
      <c r="C98" t="s">
        <v>23</v>
      </c>
      <c r="D98" t="s">
        <v>147</v>
      </c>
      <c r="E98" t="s">
        <v>72</v>
      </c>
      <c r="F98">
        <v>73</v>
      </c>
      <c r="G98" t="s">
        <v>84</v>
      </c>
      <c r="H98" t="s">
        <v>1</v>
      </c>
      <c r="I98" t="s">
        <v>85</v>
      </c>
      <c r="J98" t="s">
        <v>39</v>
      </c>
      <c r="K98">
        <v>3.6</v>
      </c>
      <c r="L98" t="s">
        <v>29</v>
      </c>
      <c r="M98" t="s">
        <v>30</v>
      </c>
      <c r="N98" t="s">
        <v>29</v>
      </c>
      <c r="O98" t="s">
        <v>29</v>
      </c>
      <c r="P98">
        <v>43</v>
      </c>
      <c r="Q98" t="s">
        <v>31</v>
      </c>
      <c r="R98" t="s">
        <v>101</v>
      </c>
    </row>
    <row r="99" spans="1:18" x14ac:dyDescent="0.3">
      <c r="A99">
        <v>98</v>
      </c>
      <c r="B99">
        <v>21</v>
      </c>
      <c r="C99" t="s">
        <v>151</v>
      </c>
      <c r="D99" t="s">
        <v>76</v>
      </c>
      <c r="E99" t="s">
        <v>44</v>
      </c>
      <c r="F99">
        <v>92</v>
      </c>
      <c r="G99" t="s">
        <v>145</v>
      </c>
      <c r="H99" t="s">
        <v>2</v>
      </c>
      <c r="I99" t="s">
        <v>90</v>
      </c>
      <c r="J99" t="s">
        <v>28</v>
      </c>
      <c r="K99">
        <v>4.8</v>
      </c>
      <c r="L99" t="s">
        <v>29</v>
      </c>
      <c r="M99" t="s">
        <v>79</v>
      </c>
      <c r="N99" t="s">
        <v>29</v>
      </c>
      <c r="O99" t="s">
        <v>29</v>
      </c>
      <c r="P99">
        <v>37</v>
      </c>
      <c r="Q99" t="s">
        <v>36</v>
      </c>
      <c r="R99" t="s">
        <v>50</v>
      </c>
    </row>
    <row r="100" spans="1:18" x14ac:dyDescent="0.3">
      <c r="A100">
        <v>99</v>
      </c>
      <c r="B100">
        <v>20</v>
      </c>
      <c r="C100" t="s">
        <v>23</v>
      </c>
      <c r="D100" t="s">
        <v>37</v>
      </c>
      <c r="E100" t="s">
        <v>25</v>
      </c>
      <c r="F100">
        <v>67</v>
      </c>
      <c r="G100" t="s">
        <v>89</v>
      </c>
      <c r="H100" t="s">
        <v>4</v>
      </c>
      <c r="I100" t="s">
        <v>90</v>
      </c>
      <c r="J100" t="s">
        <v>39</v>
      </c>
      <c r="K100">
        <v>2.6</v>
      </c>
      <c r="L100" t="s">
        <v>29</v>
      </c>
      <c r="M100" t="s">
        <v>46</v>
      </c>
      <c r="N100" t="s">
        <v>29</v>
      </c>
      <c r="O100" t="s">
        <v>29</v>
      </c>
      <c r="P100">
        <v>20</v>
      </c>
      <c r="Q100" t="s">
        <v>80</v>
      </c>
      <c r="R100" t="s">
        <v>50</v>
      </c>
    </row>
    <row r="101" spans="1:18" x14ac:dyDescent="0.3">
      <c r="A101">
        <v>100</v>
      </c>
      <c r="B101">
        <v>26</v>
      </c>
      <c r="C101" t="s">
        <v>151</v>
      </c>
      <c r="D101" t="s">
        <v>108</v>
      </c>
      <c r="E101" t="s">
        <v>25</v>
      </c>
      <c r="F101">
        <v>40</v>
      </c>
      <c r="G101" t="s">
        <v>73</v>
      </c>
      <c r="H101" t="s">
        <v>4</v>
      </c>
      <c r="I101" t="s">
        <v>130</v>
      </c>
      <c r="J101" t="s">
        <v>55</v>
      </c>
      <c r="K101">
        <v>3.7</v>
      </c>
      <c r="L101" t="s">
        <v>29</v>
      </c>
      <c r="M101" t="s">
        <v>30</v>
      </c>
      <c r="N101" t="s">
        <v>29</v>
      </c>
      <c r="O101" t="s">
        <v>29</v>
      </c>
      <c r="P101">
        <v>33</v>
      </c>
      <c r="Q101" t="s">
        <v>91</v>
      </c>
      <c r="R101" t="s">
        <v>61</v>
      </c>
    </row>
  </sheetData>
  <mergeCells count="26">
    <mergeCell ref="U2:V2"/>
    <mergeCell ref="U28:AA28"/>
    <mergeCell ref="U22:AA22"/>
    <mergeCell ref="U23:AA23"/>
    <mergeCell ref="U24:AA24"/>
    <mergeCell ref="U25:AA25"/>
    <mergeCell ref="U26:AA26"/>
    <mergeCell ref="U27:AA27"/>
    <mergeCell ref="U21:AA21"/>
    <mergeCell ref="U10:AA10"/>
    <mergeCell ref="U11:AA11"/>
    <mergeCell ref="U12:AA12"/>
    <mergeCell ref="U13:AA13"/>
    <mergeCell ref="U14:AA14"/>
    <mergeCell ref="U15:AA15"/>
    <mergeCell ref="U16:AA16"/>
    <mergeCell ref="U17:AA17"/>
    <mergeCell ref="U18:AA18"/>
    <mergeCell ref="U19:AA19"/>
    <mergeCell ref="U20:AA20"/>
    <mergeCell ref="U9:AA9"/>
    <mergeCell ref="U4:AA4"/>
    <mergeCell ref="U5:AA5"/>
    <mergeCell ref="U6:AA6"/>
    <mergeCell ref="U7:AA7"/>
    <mergeCell ref="U8:A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ADF2-B70B-4488-A850-BAF21E4AD616}">
  <dimension ref="A1:Q31"/>
  <sheetViews>
    <sheetView topLeftCell="C1" workbookViewId="0">
      <selection activeCell="L4" sqref="L4"/>
    </sheetView>
  </sheetViews>
  <sheetFormatPr defaultRowHeight="15.6" x14ac:dyDescent="0.3"/>
  <cols>
    <col min="2" max="2" width="15.796875" bestFit="1" customWidth="1"/>
    <col min="4" max="4" width="11.09765625" bestFit="1" customWidth="1"/>
    <col min="7" max="7" width="18.09765625" bestFit="1" customWidth="1"/>
    <col min="8" max="8" width="11.09765625" customWidth="1"/>
    <col min="10" max="10" width="10.3984375" bestFit="1" customWidth="1"/>
    <col min="14" max="14" width="12.3984375" bestFit="1" customWidth="1"/>
    <col min="15" max="15" width="10.3984375" bestFit="1" customWidth="1"/>
    <col min="16" max="16" width="15.3984375" bestFit="1" customWidth="1"/>
    <col min="17" max="17" width="17.5" bestFit="1" customWidth="1"/>
  </cols>
  <sheetData>
    <row r="1" spans="1:17" x14ac:dyDescent="0.3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7" x14ac:dyDescent="0.3">
      <c r="A2">
        <v>321</v>
      </c>
      <c r="B2" t="s">
        <v>2</v>
      </c>
      <c r="C2" s="9">
        <v>58</v>
      </c>
      <c r="D2">
        <v>5</v>
      </c>
      <c r="E2">
        <v>1</v>
      </c>
      <c r="F2" s="10">
        <f>(C2-C2*D2/100)*E2</f>
        <v>55.1</v>
      </c>
      <c r="G2" t="s">
        <v>183</v>
      </c>
      <c r="H2" t="s">
        <v>184</v>
      </c>
      <c r="I2" t="s">
        <v>185</v>
      </c>
      <c r="J2" t="s">
        <v>186</v>
      </c>
      <c r="L2" s="19" t="s">
        <v>171</v>
      </c>
      <c r="M2" s="19"/>
      <c r="N2" s="19"/>
      <c r="O2" s="19"/>
      <c r="P2" s="19"/>
      <c r="Q2" s="19"/>
    </row>
    <row r="3" spans="1:17" x14ac:dyDescent="0.3">
      <c r="A3">
        <v>261</v>
      </c>
      <c r="B3" t="s">
        <v>187</v>
      </c>
      <c r="C3" s="9">
        <v>34</v>
      </c>
      <c r="D3">
        <v>15</v>
      </c>
      <c r="E3">
        <v>4</v>
      </c>
      <c r="F3" s="10">
        <f t="shared" ref="F3:F31" si="0">(C3-C3*D3/100)*E3</f>
        <v>115.6</v>
      </c>
      <c r="G3" t="s">
        <v>188</v>
      </c>
      <c r="H3" t="s">
        <v>189</v>
      </c>
      <c r="I3" t="s">
        <v>190</v>
      </c>
      <c r="J3" t="s">
        <v>191</v>
      </c>
      <c r="L3" s="8" t="s">
        <v>177</v>
      </c>
      <c r="M3" s="8" t="s">
        <v>7</v>
      </c>
      <c r="N3" s="8" t="s">
        <v>212</v>
      </c>
      <c r="O3" s="8" t="s">
        <v>182</v>
      </c>
      <c r="P3" s="8" t="s">
        <v>213</v>
      </c>
      <c r="Q3" s="8" t="s">
        <v>214</v>
      </c>
    </row>
    <row r="4" spans="1:17" x14ac:dyDescent="0.3">
      <c r="A4">
        <v>264</v>
      </c>
      <c r="B4" t="s">
        <v>187</v>
      </c>
      <c r="C4" s="9">
        <v>35</v>
      </c>
      <c r="D4">
        <v>5</v>
      </c>
      <c r="E4">
        <v>1</v>
      </c>
      <c r="F4" s="10">
        <f t="shared" si="0"/>
        <v>33.25</v>
      </c>
      <c r="G4" t="s">
        <v>188</v>
      </c>
      <c r="H4" t="s">
        <v>189</v>
      </c>
      <c r="I4" t="s">
        <v>190</v>
      </c>
      <c r="J4" t="s">
        <v>191</v>
      </c>
      <c r="L4" cm="1">
        <f t="array" ref="L4">INDEX(E2:E31,_xlfn.MODE.MULT(MATCH(E2:E31,E2:E31,0)))</f>
        <v>1</v>
      </c>
      <c r="M4" t="str" cm="1">
        <f t="array" ref="M4">INDEX(B2:B31,_xlfn.MODE.MULT(MATCH(B2:B31,B2:B31,0)))</f>
        <v>F</v>
      </c>
      <c r="N4" t="str" cm="1">
        <f t="array" ref="N4">INDEX(I2:I31,_xlfn.MODE.MULT(MATCH(I2:I31,I2:I31)))</f>
        <v>Cotton</v>
      </c>
      <c r="O4" t="str" cm="1">
        <f t="array" ref="O4">INDEX(J2:J31,_xlfn.MODE.MULT(MATCH(J2:J31,J2:J31,0)))</f>
        <v>Winchester</v>
      </c>
      <c r="P4" t="str" cm="1">
        <f t="array" ref="P4:P5">INDEX(H2:H31,_xlfn.MODE.MULT(MATCH(H2:H31,H2:H31,0)))</f>
        <v>Menswear</v>
      </c>
      <c r="Q4" t="str" cm="1">
        <f t="array" ref="Q4:Q5">INDEX(G2:G31,_xlfn.MODE.MULT(MATCH(G2:G31,G2:G31,0)))</f>
        <v>Formal Shirts</v>
      </c>
    </row>
    <row r="5" spans="1:17" x14ac:dyDescent="0.3">
      <c r="A5">
        <v>251</v>
      </c>
      <c r="B5" t="s">
        <v>187</v>
      </c>
      <c r="C5" s="9">
        <v>29</v>
      </c>
      <c r="D5">
        <v>15</v>
      </c>
      <c r="E5">
        <v>3</v>
      </c>
      <c r="F5" s="10">
        <f t="shared" si="0"/>
        <v>73.949999999999989</v>
      </c>
      <c r="G5" t="s">
        <v>37</v>
      </c>
      <c r="H5" t="s">
        <v>189</v>
      </c>
      <c r="I5" t="s">
        <v>190</v>
      </c>
      <c r="J5" t="s">
        <v>186</v>
      </c>
      <c r="P5" t="str">
        <v>Womenswear</v>
      </c>
      <c r="Q5" t="str">
        <v>Knitwear</v>
      </c>
    </row>
    <row r="6" spans="1:17" x14ac:dyDescent="0.3">
      <c r="A6">
        <v>251</v>
      </c>
      <c r="B6" t="s">
        <v>2</v>
      </c>
      <c r="C6" s="9">
        <v>41</v>
      </c>
      <c r="D6">
        <v>5</v>
      </c>
      <c r="E6">
        <v>1</v>
      </c>
      <c r="F6" s="10">
        <f t="shared" si="0"/>
        <v>38.950000000000003</v>
      </c>
      <c r="G6" t="s">
        <v>63</v>
      </c>
      <c r="H6" t="s">
        <v>192</v>
      </c>
      <c r="I6" t="s">
        <v>190</v>
      </c>
      <c r="J6" t="s">
        <v>186</v>
      </c>
    </row>
    <row r="7" spans="1:17" x14ac:dyDescent="0.3">
      <c r="A7">
        <v>304</v>
      </c>
      <c r="B7" t="s">
        <v>2</v>
      </c>
      <c r="C7" s="9">
        <v>49</v>
      </c>
      <c r="D7">
        <v>15</v>
      </c>
      <c r="E7">
        <v>3</v>
      </c>
      <c r="F7" s="10">
        <f t="shared" si="0"/>
        <v>124.94999999999999</v>
      </c>
      <c r="G7" t="s">
        <v>193</v>
      </c>
      <c r="H7" t="s">
        <v>72</v>
      </c>
      <c r="I7" t="s">
        <v>194</v>
      </c>
      <c r="J7" t="s">
        <v>195</v>
      </c>
    </row>
    <row r="8" spans="1:17" x14ac:dyDescent="0.3">
      <c r="A8">
        <v>357</v>
      </c>
      <c r="B8" t="s">
        <v>187</v>
      </c>
      <c r="C8" s="9">
        <v>35</v>
      </c>
      <c r="D8">
        <v>15</v>
      </c>
      <c r="E8">
        <v>2</v>
      </c>
      <c r="F8" s="10">
        <f t="shared" si="0"/>
        <v>59.5</v>
      </c>
      <c r="G8" t="s">
        <v>196</v>
      </c>
      <c r="H8" t="s">
        <v>72</v>
      </c>
      <c r="I8" t="s">
        <v>194</v>
      </c>
      <c r="J8" t="s">
        <v>197</v>
      </c>
    </row>
    <row r="9" spans="1:17" x14ac:dyDescent="0.3">
      <c r="A9">
        <v>258</v>
      </c>
      <c r="B9" t="s">
        <v>2</v>
      </c>
      <c r="C9" s="9">
        <v>29</v>
      </c>
      <c r="D9">
        <v>5</v>
      </c>
      <c r="E9">
        <v>1</v>
      </c>
      <c r="F9" s="10">
        <f t="shared" si="0"/>
        <v>27.55</v>
      </c>
      <c r="G9" t="s">
        <v>198</v>
      </c>
      <c r="H9" t="s">
        <v>189</v>
      </c>
      <c r="I9" t="s">
        <v>190</v>
      </c>
      <c r="J9" t="s">
        <v>197</v>
      </c>
    </row>
    <row r="10" spans="1:17" x14ac:dyDescent="0.3">
      <c r="A10">
        <v>260</v>
      </c>
      <c r="B10" t="s">
        <v>187</v>
      </c>
      <c r="C10" s="9">
        <v>44</v>
      </c>
      <c r="D10">
        <v>15</v>
      </c>
      <c r="E10">
        <v>5</v>
      </c>
      <c r="F10" s="10">
        <f t="shared" si="0"/>
        <v>187</v>
      </c>
      <c r="G10" t="s">
        <v>199</v>
      </c>
      <c r="H10" t="s">
        <v>192</v>
      </c>
      <c r="I10" t="s">
        <v>190</v>
      </c>
      <c r="J10" t="s">
        <v>197</v>
      </c>
    </row>
    <row r="11" spans="1:17" x14ac:dyDescent="0.3">
      <c r="A11">
        <v>263</v>
      </c>
      <c r="B11" t="s">
        <v>187</v>
      </c>
      <c r="C11" s="9">
        <v>38</v>
      </c>
      <c r="D11">
        <v>15</v>
      </c>
      <c r="E11">
        <v>6</v>
      </c>
      <c r="F11" s="10">
        <f t="shared" si="0"/>
        <v>193.79999999999998</v>
      </c>
      <c r="G11" t="s">
        <v>200</v>
      </c>
      <c r="H11" t="s">
        <v>192</v>
      </c>
      <c r="I11" t="s">
        <v>201</v>
      </c>
      <c r="J11" t="s">
        <v>186</v>
      </c>
    </row>
    <row r="12" spans="1:17" x14ac:dyDescent="0.3">
      <c r="A12">
        <v>265</v>
      </c>
      <c r="B12" t="s">
        <v>187</v>
      </c>
      <c r="C12" s="9">
        <v>27</v>
      </c>
      <c r="D12">
        <v>15</v>
      </c>
      <c r="E12">
        <v>5</v>
      </c>
      <c r="F12" s="10">
        <f t="shared" si="0"/>
        <v>114.75</v>
      </c>
      <c r="G12" t="s">
        <v>200</v>
      </c>
      <c r="H12" t="s">
        <v>189</v>
      </c>
      <c r="I12" t="s">
        <v>201</v>
      </c>
      <c r="J12" t="s">
        <v>197</v>
      </c>
    </row>
    <row r="13" spans="1:17" x14ac:dyDescent="0.3">
      <c r="A13">
        <v>260</v>
      </c>
      <c r="B13" t="s">
        <v>2</v>
      </c>
      <c r="C13" s="9">
        <v>28</v>
      </c>
      <c r="D13">
        <v>15</v>
      </c>
      <c r="E13">
        <v>8</v>
      </c>
      <c r="F13" s="10">
        <f t="shared" si="0"/>
        <v>190.4</v>
      </c>
      <c r="G13" t="s">
        <v>198</v>
      </c>
      <c r="H13" t="s">
        <v>189</v>
      </c>
      <c r="I13" t="s">
        <v>190</v>
      </c>
      <c r="J13" t="s">
        <v>197</v>
      </c>
    </row>
    <row r="14" spans="1:17" x14ac:dyDescent="0.3">
      <c r="A14">
        <v>260</v>
      </c>
      <c r="B14" t="s">
        <v>187</v>
      </c>
      <c r="C14" s="9">
        <v>34</v>
      </c>
      <c r="D14">
        <v>5</v>
      </c>
      <c r="E14">
        <v>1</v>
      </c>
      <c r="F14" s="10">
        <f t="shared" si="0"/>
        <v>32.299999999999997</v>
      </c>
      <c r="G14" t="s">
        <v>200</v>
      </c>
      <c r="H14" t="s">
        <v>189</v>
      </c>
      <c r="I14" t="s">
        <v>190</v>
      </c>
      <c r="J14" t="s">
        <v>186</v>
      </c>
    </row>
    <row r="15" spans="1:17" x14ac:dyDescent="0.3">
      <c r="A15">
        <v>286</v>
      </c>
      <c r="B15" t="s">
        <v>2</v>
      </c>
      <c r="C15" s="9">
        <v>27</v>
      </c>
      <c r="D15">
        <v>15</v>
      </c>
      <c r="E15">
        <v>5</v>
      </c>
      <c r="F15" s="10">
        <f t="shared" si="0"/>
        <v>114.75</v>
      </c>
      <c r="G15" t="s">
        <v>202</v>
      </c>
      <c r="H15" t="s">
        <v>192</v>
      </c>
      <c r="I15" t="s">
        <v>203</v>
      </c>
      <c r="J15" t="s">
        <v>195</v>
      </c>
    </row>
    <row r="16" spans="1:17" x14ac:dyDescent="0.3">
      <c r="A16">
        <v>291</v>
      </c>
      <c r="B16" t="s">
        <v>187</v>
      </c>
      <c r="C16" s="9">
        <v>34</v>
      </c>
      <c r="D16">
        <v>5</v>
      </c>
      <c r="E16">
        <v>1</v>
      </c>
      <c r="F16" s="10">
        <f t="shared" si="0"/>
        <v>32.299999999999997</v>
      </c>
      <c r="G16" t="s">
        <v>202</v>
      </c>
      <c r="H16" t="s">
        <v>189</v>
      </c>
      <c r="I16" t="s">
        <v>203</v>
      </c>
      <c r="J16" t="s">
        <v>186</v>
      </c>
    </row>
    <row r="17" spans="1:10" x14ac:dyDescent="0.3">
      <c r="A17">
        <v>265</v>
      </c>
      <c r="B17" t="s">
        <v>187</v>
      </c>
      <c r="C17" s="9">
        <v>43</v>
      </c>
      <c r="D17">
        <v>15</v>
      </c>
      <c r="E17">
        <v>7</v>
      </c>
      <c r="F17" s="10">
        <f t="shared" si="0"/>
        <v>255.84999999999997</v>
      </c>
      <c r="G17" t="s">
        <v>204</v>
      </c>
      <c r="H17" t="s">
        <v>189</v>
      </c>
      <c r="I17" t="s">
        <v>201</v>
      </c>
      <c r="J17" t="s">
        <v>197</v>
      </c>
    </row>
    <row r="18" spans="1:10" x14ac:dyDescent="0.3">
      <c r="A18">
        <v>274</v>
      </c>
      <c r="B18" t="s">
        <v>2</v>
      </c>
      <c r="C18" s="9">
        <v>51</v>
      </c>
      <c r="D18">
        <v>5</v>
      </c>
      <c r="E18">
        <v>1</v>
      </c>
      <c r="F18" s="10">
        <f t="shared" si="0"/>
        <v>48.45</v>
      </c>
      <c r="G18" t="s">
        <v>205</v>
      </c>
      <c r="H18" t="s">
        <v>192</v>
      </c>
      <c r="I18" t="s">
        <v>206</v>
      </c>
      <c r="J18" t="s">
        <v>197</v>
      </c>
    </row>
    <row r="19" spans="1:10" x14ac:dyDescent="0.3">
      <c r="A19">
        <v>276</v>
      </c>
      <c r="B19" t="s">
        <v>187</v>
      </c>
      <c r="C19" s="9">
        <v>33</v>
      </c>
      <c r="D19">
        <v>25</v>
      </c>
      <c r="E19">
        <v>10</v>
      </c>
      <c r="F19" s="10">
        <f t="shared" si="0"/>
        <v>247.5</v>
      </c>
      <c r="G19" t="s">
        <v>63</v>
      </c>
      <c r="H19" t="s">
        <v>192</v>
      </c>
      <c r="I19" t="s">
        <v>190</v>
      </c>
      <c r="J19" t="s">
        <v>197</v>
      </c>
    </row>
    <row r="20" spans="1:10" x14ac:dyDescent="0.3">
      <c r="A20">
        <v>280</v>
      </c>
      <c r="B20" t="s">
        <v>2</v>
      </c>
      <c r="C20" s="9">
        <v>41</v>
      </c>
      <c r="D20">
        <v>25</v>
      </c>
      <c r="E20">
        <v>9</v>
      </c>
      <c r="F20" s="10">
        <f t="shared" si="0"/>
        <v>276.75</v>
      </c>
      <c r="G20" t="s">
        <v>99</v>
      </c>
      <c r="H20" t="s">
        <v>192</v>
      </c>
      <c r="I20" t="s">
        <v>190</v>
      </c>
      <c r="J20" t="s">
        <v>186</v>
      </c>
    </row>
    <row r="21" spans="1:10" x14ac:dyDescent="0.3">
      <c r="A21">
        <v>273</v>
      </c>
      <c r="B21" t="s">
        <v>2</v>
      </c>
      <c r="C21" s="9">
        <v>38</v>
      </c>
      <c r="D21">
        <v>15</v>
      </c>
      <c r="E21">
        <v>7</v>
      </c>
      <c r="F21" s="10">
        <f t="shared" si="0"/>
        <v>226.09999999999997</v>
      </c>
      <c r="G21" t="s">
        <v>99</v>
      </c>
      <c r="H21" t="s">
        <v>192</v>
      </c>
      <c r="I21" t="s">
        <v>190</v>
      </c>
      <c r="J21" t="s">
        <v>197</v>
      </c>
    </row>
    <row r="22" spans="1:10" x14ac:dyDescent="0.3">
      <c r="A22">
        <v>336</v>
      </c>
      <c r="B22" t="s">
        <v>187</v>
      </c>
      <c r="C22" s="9">
        <v>21</v>
      </c>
      <c r="D22">
        <v>5</v>
      </c>
      <c r="E22">
        <v>1</v>
      </c>
      <c r="F22" s="10">
        <f t="shared" si="0"/>
        <v>19.95</v>
      </c>
      <c r="G22" t="s">
        <v>207</v>
      </c>
      <c r="H22" t="s">
        <v>184</v>
      </c>
      <c r="I22" t="s">
        <v>194</v>
      </c>
      <c r="J22" t="s">
        <v>208</v>
      </c>
    </row>
    <row r="23" spans="1:10" x14ac:dyDescent="0.3">
      <c r="A23">
        <v>293</v>
      </c>
      <c r="B23" t="s">
        <v>187</v>
      </c>
      <c r="C23" s="9">
        <v>38</v>
      </c>
      <c r="D23">
        <v>15</v>
      </c>
      <c r="E23">
        <v>5</v>
      </c>
      <c r="F23" s="10">
        <f t="shared" si="0"/>
        <v>161.5</v>
      </c>
      <c r="G23" t="s">
        <v>86</v>
      </c>
      <c r="H23" t="s">
        <v>192</v>
      </c>
      <c r="I23" t="s">
        <v>206</v>
      </c>
      <c r="J23" t="s">
        <v>208</v>
      </c>
    </row>
    <row r="24" spans="1:10" x14ac:dyDescent="0.3">
      <c r="A24">
        <v>285</v>
      </c>
      <c r="B24" t="s">
        <v>187</v>
      </c>
      <c r="C24" s="9">
        <v>36</v>
      </c>
      <c r="D24">
        <v>25</v>
      </c>
      <c r="E24">
        <v>5</v>
      </c>
      <c r="F24" s="10">
        <f t="shared" si="0"/>
        <v>135</v>
      </c>
      <c r="G24" t="s">
        <v>209</v>
      </c>
      <c r="H24" t="s">
        <v>192</v>
      </c>
      <c r="I24" t="s">
        <v>190</v>
      </c>
      <c r="J24" t="s">
        <v>208</v>
      </c>
    </row>
    <row r="25" spans="1:10" x14ac:dyDescent="0.3">
      <c r="A25">
        <v>276</v>
      </c>
      <c r="B25" t="s">
        <v>2</v>
      </c>
      <c r="C25" s="9">
        <v>54</v>
      </c>
      <c r="D25">
        <v>15</v>
      </c>
      <c r="E25">
        <v>1</v>
      </c>
      <c r="F25" s="10">
        <f t="shared" si="0"/>
        <v>45.9</v>
      </c>
      <c r="G25" t="s">
        <v>210</v>
      </c>
      <c r="H25" t="s">
        <v>192</v>
      </c>
      <c r="I25" t="s">
        <v>190</v>
      </c>
      <c r="J25" t="s">
        <v>186</v>
      </c>
    </row>
    <row r="26" spans="1:10" x14ac:dyDescent="0.3">
      <c r="A26">
        <v>277</v>
      </c>
      <c r="B26" t="s">
        <v>187</v>
      </c>
      <c r="C26" s="9">
        <v>50</v>
      </c>
      <c r="D26">
        <v>25</v>
      </c>
      <c r="E26">
        <v>4</v>
      </c>
      <c r="F26" s="10">
        <f t="shared" si="0"/>
        <v>150</v>
      </c>
      <c r="G26" t="s">
        <v>211</v>
      </c>
      <c r="H26" t="s">
        <v>192</v>
      </c>
      <c r="I26" t="s">
        <v>190</v>
      </c>
      <c r="J26" t="s">
        <v>208</v>
      </c>
    </row>
    <row r="27" spans="1:10" x14ac:dyDescent="0.3">
      <c r="A27">
        <v>278</v>
      </c>
      <c r="B27" t="s">
        <v>2</v>
      </c>
      <c r="C27" s="9">
        <v>47</v>
      </c>
      <c r="D27">
        <v>15</v>
      </c>
      <c r="E27">
        <v>2</v>
      </c>
      <c r="F27" s="10">
        <f t="shared" si="0"/>
        <v>79.900000000000006</v>
      </c>
      <c r="G27" t="s">
        <v>211</v>
      </c>
      <c r="H27" t="s">
        <v>189</v>
      </c>
      <c r="I27" t="s">
        <v>190</v>
      </c>
      <c r="J27" t="s">
        <v>208</v>
      </c>
    </row>
    <row r="28" spans="1:10" x14ac:dyDescent="0.3">
      <c r="A28">
        <v>288</v>
      </c>
      <c r="B28" t="s">
        <v>2</v>
      </c>
      <c r="C28" s="9">
        <v>50</v>
      </c>
      <c r="D28">
        <v>25</v>
      </c>
      <c r="E28">
        <v>7</v>
      </c>
      <c r="F28" s="10">
        <f t="shared" si="0"/>
        <v>262.5</v>
      </c>
      <c r="G28" t="s">
        <v>99</v>
      </c>
      <c r="H28" t="s">
        <v>189</v>
      </c>
      <c r="I28" t="s">
        <v>194</v>
      </c>
      <c r="J28" t="s">
        <v>191</v>
      </c>
    </row>
    <row r="29" spans="1:10" x14ac:dyDescent="0.3">
      <c r="A29">
        <v>262</v>
      </c>
      <c r="B29" t="s">
        <v>2</v>
      </c>
      <c r="C29" s="9">
        <v>33</v>
      </c>
      <c r="D29">
        <v>25</v>
      </c>
      <c r="E29">
        <v>5</v>
      </c>
      <c r="F29" s="10">
        <f t="shared" si="0"/>
        <v>123.75</v>
      </c>
      <c r="G29" t="s">
        <v>200</v>
      </c>
      <c r="H29" t="s">
        <v>189</v>
      </c>
      <c r="I29" t="s">
        <v>201</v>
      </c>
      <c r="J29" t="s">
        <v>186</v>
      </c>
    </row>
    <row r="30" spans="1:10" x14ac:dyDescent="0.3">
      <c r="A30">
        <v>286</v>
      </c>
      <c r="B30" t="s">
        <v>187</v>
      </c>
      <c r="C30" s="9">
        <v>32</v>
      </c>
      <c r="D30">
        <v>25</v>
      </c>
      <c r="E30">
        <v>10</v>
      </c>
      <c r="F30" s="10">
        <f t="shared" si="0"/>
        <v>240</v>
      </c>
      <c r="G30" t="s">
        <v>202</v>
      </c>
      <c r="H30" t="s">
        <v>192</v>
      </c>
      <c r="I30" t="s">
        <v>203</v>
      </c>
      <c r="J30" t="s">
        <v>186</v>
      </c>
    </row>
    <row r="31" spans="1:10" x14ac:dyDescent="0.3">
      <c r="A31">
        <v>291</v>
      </c>
      <c r="B31" t="s">
        <v>2</v>
      </c>
      <c r="C31" s="9">
        <v>31</v>
      </c>
      <c r="D31">
        <v>25</v>
      </c>
      <c r="E31">
        <v>11</v>
      </c>
      <c r="F31" s="10">
        <f t="shared" si="0"/>
        <v>255.75</v>
      </c>
      <c r="G31" t="s">
        <v>202</v>
      </c>
      <c r="H31" t="s">
        <v>189</v>
      </c>
      <c r="I31" t="s">
        <v>203</v>
      </c>
      <c r="J31" t="s">
        <v>195</v>
      </c>
    </row>
  </sheetData>
  <mergeCells count="1">
    <mergeCell ref="L2:Q2"/>
  </mergeCells>
  <conditionalFormatting sqref="G1:G31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B282-8430-4103-9790-0FCF9BB5098A}">
  <dimension ref="A3:B50"/>
  <sheetViews>
    <sheetView topLeftCell="C5" zoomScale="128" workbookViewId="0">
      <selection activeCell="A3" sqref="A3"/>
    </sheetView>
  </sheetViews>
  <sheetFormatPr defaultRowHeight="15.6" x14ac:dyDescent="0.3"/>
  <cols>
    <col min="1" max="1" width="21" bestFit="1" customWidth="1"/>
    <col min="2" max="3" width="27.5" bestFit="1" customWidth="1"/>
  </cols>
  <sheetData>
    <row r="3" spans="1:2" x14ac:dyDescent="0.3">
      <c r="A3" s="26" t="s">
        <v>219</v>
      </c>
      <c r="B3" t="s">
        <v>221</v>
      </c>
    </row>
    <row r="4" spans="1:2" x14ac:dyDescent="0.3">
      <c r="A4" s="11" t="s">
        <v>151</v>
      </c>
      <c r="B4" s="29">
        <v>2719</v>
      </c>
    </row>
    <row r="5" spans="1:2" x14ac:dyDescent="0.3">
      <c r="A5" s="27" t="s">
        <v>72</v>
      </c>
      <c r="B5" s="29">
        <v>702</v>
      </c>
    </row>
    <row r="6" spans="1:2" x14ac:dyDescent="0.3">
      <c r="A6" s="28" t="s">
        <v>95</v>
      </c>
      <c r="B6" s="29">
        <v>29</v>
      </c>
    </row>
    <row r="7" spans="1:2" x14ac:dyDescent="0.3">
      <c r="A7" s="28" t="s">
        <v>26</v>
      </c>
      <c r="B7" s="29">
        <v>53</v>
      </c>
    </row>
    <row r="8" spans="1:2" x14ac:dyDescent="0.3">
      <c r="A8" s="28" t="s">
        <v>64</v>
      </c>
      <c r="B8" s="29">
        <v>76</v>
      </c>
    </row>
    <row r="9" spans="1:2" x14ac:dyDescent="0.3">
      <c r="A9" s="28" t="s">
        <v>73</v>
      </c>
      <c r="B9" s="29">
        <v>31</v>
      </c>
    </row>
    <row r="10" spans="1:2" x14ac:dyDescent="0.3">
      <c r="A10" s="28" t="s">
        <v>59</v>
      </c>
      <c r="B10" s="29">
        <v>54</v>
      </c>
    </row>
    <row r="11" spans="1:2" x14ac:dyDescent="0.3">
      <c r="A11" s="28" t="s">
        <v>134</v>
      </c>
      <c r="B11" s="29">
        <v>95</v>
      </c>
    </row>
    <row r="12" spans="1:2" x14ac:dyDescent="0.3">
      <c r="A12" s="28" t="s">
        <v>102</v>
      </c>
      <c r="B12" s="29">
        <v>94</v>
      </c>
    </row>
    <row r="13" spans="1:2" x14ac:dyDescent="0.3">
      <c r="A13" s="28" t="s">
        <v>127</v>
      </c>
      <c r="B13" s="29">
        <v>69</v>
      </c>
    </row>
    <row r="14" spans="1:2" x14ac:dyDescent="0.3">
      <c r="A14" s="28" t="s">
        <v>126</v>
      </c>
      <c r="B14" s="29">
        <v>70</v>
      </c>
    </row>
    <row r="15" spans="1:2" x14ac:dyDescent="0.3">
      <c r="A15" s="28" t="s">
        <v>144</v>
      </c>
      <c r="B15" s="29">
        <v>131</v>
      </c>
    </row>
    <row r="16" spans="1:2" x14ac:dyDescent="0.3">
      <c r="A16" s="27" t="s">
        <v>25</v>
      </c>
      <c r="B16" s="29">
        <v>1290</v>
      </c>
    </row>
    <row r="17" spans="1:2" x14ac:dyDescent="0.3">
      <c r="A17" s="28" t="s">
        <v>84</v>
      </c>
      <c r="B17" s="29">
        <v>53</v>
      </c>
    </row>
    <row r="18" spans="1:2" x14ac:dyDescent="0.3">
      <c r="A18" s="28" t="s">
        <v>146</v>
      </c>
      <c r="B18" s="29">
        <v>54</v>
      </c>
    </row>
    <row r="19" spans="1:2" x14ac:dyDescent="0.3">
      <c r="A19" s="28" t="s">
        <v>139</v>
      </c>
      <c r="B19" s="29">
        <v>37</v>
      </c>
    </row>
    <row r="20" spans="1:2" x14ac:dyDescent="0.3">
      <c r="A20" s="28" t="s">
        <v>119</v>
      </c>
      <c r="B20" s="29">
        <v>69</v>
      </c>
    </row>
    <row r="21" spans="1:2" x14ac:dyDescent="0.3">
      <c r="A21" s="28" t="s">
        <v>120</v>
      </c>
      <c r="B21" s="29">
        <v>45</v>
      </c>
    </row>
    <row r="22" spans="1:2" x14ac:dyDescent="0.3">
      <c r="A22" s="28" t="s">
        <v>64</v>
      </c>
      <c r="B22" s="29">
        <v>85</v>
      </c>
    </row>
    <row r="23" spans="1:2" x14ac:dyDescent="0.3">
      <c r="A23" s="28" t="s">
        <v>132</v>
      </c>
      <c r="B23" s="29">
        <v>28</v>
      </c>
    </row>
    <row r="24" spans="1:2" x14ac:dyDescent="0.3">
      <c r="A24" s="28" t="s">
        <v>38</v>
      </c>
      <c r="B24" s="29">
        <v>73</v>
      </c>
    </row>
    <row r="25" spans="1:2" x14ac:dyDescent="0.3">
      <c r="A25" s="28" t="s">
        <v>96</v>
      </c>
      <c r="B25" s="29">
        <v>24</v>
      </c>
    </row>
    <row r="26" spans="1:2" x14ac:dyDescent="0.3">
      <c r="A26" s="28" t="s">
        <v>73</v>
      </c>
      <c r="B26" s="29">
        <v>40</v>
      </c>
    </row>
    <row r="27" spans="1:2" x14ac:dyDescent="0.3">
      <c r="A27" s="28" t="s">
        <v>59</v>
      </c>
      <c r="B27" s="29">
        <v>48</v>
      </c>
    </row>
    <row r="28" spans="1:2" x14ac:dyDescent="0.3">
      <c r="A28" s="28" t="s">
        <v>149</v>
      </c>
      <c r="B28" s="29">
        <v>91</v>
      </c>
    </row>
    <row r="29" spans="1:2" x14ac:dyDescent="0.3">
      <c r="A29" s="28" t="s">
        <v>111</v>
      </c>
      <c r="B29" s="29">
        <v>117</v>
      </c>
    </row>
    <row r="30" spans="1:2" x14ac:dyDescent="0.3">
      <c r="A30" s="28" t="s">
        <v>87</v>
      </c>
      <c r="B30" s="29">
        <v>51</v>
      </c>
    </row>
    <row r="31" spans="1:2" x14ac:dyDescent="0.3">
      <c r="A31" s="28" t="s">
        <v>105</v>
      </c>
      <c r="B31" s="29">
        <v>88</v>
      </c>
    </row>
    <row r="32" spans="1:2" x14ac:dyDescent="0.3">
      <c r="A32" s="28" t="s">
        <v>48</v>
      </c>
      <c r="B32" s="29">
        <v>49</v>
      </c>
    </row>
    <row r="33" spans="1:2" x14ac:dyDescent="0.3">
      <c r="A33" s="28" t="s">
        <v>45</v>
      </c>
      <c r="B33" s="29">
        <v>171</v>
      </c>
    </row>
    <row r="34" spans="1:2" x14ac:dyDescent="0.3">
      <c r="A34" s="28" t="s">
        <v>109</v>
      </c>
      <c r="B34" s="29">
        <v>40</v>
      </c>
    </row>
    <row r="35" spans="1:2" x14ac:dyDescent="0.3">
      <c r="A35" s="28" t="s">
        <v>145</v>
      </c>
      <c r="B35" s="29">
        <v>48</v>
      </c>
    </row>
    <row r="36" spans="1:2" x14ac:dyDescent="0.3">
      <c r="A36" s="28" t="s">
        <v>69</v>
      </c>
      <c r="B36" s="29">
        <v>79</v>
      </c>
    </row>
    <row r="37" spans="1:2" x14ac:dyDescent="0.3">
      <c r="A37" s="27" t="s">
        <v>44</v>
      </c>
      <c r="B37" s="29">
        <v>249</v>
      </c>
    </row>
    <row r="38" spans="1:2" x14ac:dyDescent="0.3">
      <c r="A38" s="28" t="s">
        <v>95</v>
      </c>
      <c r="B38" s="29">
        <v>83</v>
      </c>
    </row>
    <row r="39" spans="1:2" x14ac:dyDescent="0.3">
      <c r="A39" s="28" t="s">
        <v>96</v>
      </c>
      <c r="B39" s="29">
        <v>21</v>
      </c>
    </row>
    <row r="40" spans="1:2" x14ac:dyDescent="0.3">
      <c r="A40" s="28" t="s">
        <v>127</v>
      </c>
      <c r="B40" s="29">
        <v>53</v>
      </c>
    </row>
    <row r="41" spans="1:2" x14ac:dyDescent="0.3">
      <c r="A41" s="28" t="s">
        <v>145</v>
      </c>
      <c r="B41" s="29">
        <v>92</v>
      </c>
    </row>
    <row r="42" spans="1:2" x14ac:dyDescent="0.3">
      <c r="A42" s="27" t="s">
        <v>68</v>
      </c>
      <c r="B42" s="29">
        <v>478</v>
      </c>
    </row>
    <row r="43" spans="1:2" x14ac:dyDescent="0.3">
      <c r="A43" s="28" t="s">
        <v>121</v>
      </c>
      <c r="B43" s="29">
        <v>32</v>
      </c>
    </row>
    <row r="44" spans="1:2" x14ac:dyDescent="0.3">
      <c r="A44" s="28" t="s">
        <v>103</v>
      </c>
      <c r="B44" s="29">
        <v>83</v>
      </c>
    </row>
    <row r="45" spans="1:2" x14ac:dyDescent="0.3">
      <c r="A45" s="28" t="s">
        <v>84</v>
      </c>
      <c r="B45" s="29">
        <v>72</v>
      </c>
    </row>
    <row r="46" spans="1:2" x14ac:dyDescent="0.3">
      <c r="A46" s="28" t="s">
        <v>150</v>
      </c>
      <c r="B46" s="29">
        <v>96</v>
      </c>
    </row>
    <row r="47" spans="1:2" x14ac:dyDescent="0.3">
      <c r="A47" s="28" t="s">
        <v>115</v>
      </c>
      <c r="B47" s="29">
        <v>67</v>
      </c>
    </row>
    <row r="48" spans="1:2" x14ac:dyDescent="0.3">
      <c r="A48" s="28" t="s">
        <v>135</v>
      </c>
      <c r="B48" s="29">
        <v>28</v>
      </c>
    </row>
    <row r="49" spans="1:2" x14ac:dyDescent="0.3">
      <c r="A49" s="28" t="s">
        <v>126</v>
      </c>
      <c r="B49" s="29">
        <v>100</v>
      </c>
    </row>
    <row r="50" spans="1:2" x14ac:dyDescent="0.3">
      <c r="A50" s="11" t="s">
        <v>220</v>
      </c>
      <c r="B50" s="29">
        <v>2719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10A4-3947-4EE6-B4D7-4B9C2A5C6095}">
  <dimension ref="A1:AE101"/>
  <sheetViews>
    <sheetView tabSelected="1" topLeftCell="P6" workbookViewId="0">
      <selection activeCell="AB27" sqref="AB27"/>
    </sheetView>
  </sheetViews>
  <sheetFormatPr defaultRowHeight="15.6" x14ac:dyDescent="0.3"/>
  <cols>
    <col min="6" max="6" width="21" bestFit="1" customWidth="1"/>
    <col min="11" max="11" width="6.796875" customWidth="1"/>
    <col min="14" max="14" width="15.296875" bestFit="1" customWidth="1"/>
    <col min="15" max="15" width="16" bestFit="1" customWidth="1"/>
    <col min="16" max="16" width="16.8984375" bestFit="1" customWidth="1"/>
    <col min="17" max="17" width="15.5" bestFit="1" customWidth="1"/>
    <col min="18" max="18" width="20.69921875" bestFit="1" customWidth="1"/>
    <col min="25" max="25" width="10.296875" customWidth="1"/>
    <col min="26" max="26" width="10.09765625" customWidth="1"/>
    <col min="27" max="27" width="28.796875" customWidth="1"/>
    <col min="28" max="28" width="24.09765625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28" x14ac:dyDescent="0.3">
      <c r="A2">
        <v>1</v>
      </c>
      <c r="B2">
        <v>55</v>
      </c>
      <c r="C2" t="s">
        <v>23</v>
      </c>
      <c r="D2" t="s">
        <v>24</v>
      </c>
      <c r="E2" t="s">
        <v>25</v>
      </c>
      <c r="F2">
        <v>53</v>
      </c>
      <c r="G2" t="s">
        <v>26</v>
      </c>
      <c r="H2" t="s">
        <v>0</v>
      </c>
      <c r="I2" t="s">
        <v>27</v>
      </c>
      <c r="J2" t="s">
        <v>28</v>
      </c>
      <c r="K2">
        <v>3.1</v>
      </c>
      <c r="L2" t="s">
        <v>29</v>
      </c>
      <c r="M2" t="s">
        <v>30</v>
      </c>
      <c r="N2" t="s">
        <v>29</v>
      </c>
      <c r="O2" t="s">
        <v>29</v>
      </c>
      <c r="P2">
        <v>14</v>
      </c>
      <c r="Q2" t="s">
        <v>31</v>
      </c>
      <c r="R2" t="s">
        <v>32</v>
      </c>
      <c r="U2" s="24" t="s">
        <v>164</v>
      </c>
      <c r="V2" s="25"/>
      <c r="W2" s="25"/>
      <c r="X2" s="25"/>
      <c r="Y2" s="25"/>
      <c r="Z2" s="25"/>
      <c r="AA2" s="25"/>
    </row>
    <row r="3" spans="1:28" x14ac:dyDescent="0.3">
      <c r="A3">
        <v>2</v>
      </c>
      <c r="B3">
        <v>19</v>
      </c>
      <c r="C3" t="s">
        <v>23</v>
      </c>
      <c r="D3" t="s">
        <v>33</v>
      </c>
      <c r="E3" t="s">
        <v>25</v>
      </c>
      <c r="F3">
        <v>64</v>
      </c>
      <c r="G3" t="s">
        <v>34</v>
      </c>
      <c r="H3" t="s">
        <v>0</v>
      </c>
      <c r="I3" t="s">
        <v>35</v>
      </c>
      <c r="J3" t="s">
        <v>28</v>
      </c>
      <c r="K3">
        <v>3.1</v>
      </c>
      <c r="L3" t="s">
        <v>29</v>
      </c>
      <c r="M3" t="s">
        <v>30</v>
      </c>
      <c r="N3" t="s">
        <v>29</v>
      </c>
      <c r="O3" t="s">
        <v>29</v>
      </c>
      <c r="P3">
        <v>2</v>
      </c>
      <c r="Q3" t="s">
        <v>36</v>
      </c>
      <c r="R3" t="s">
        <v>32</v>
      </c>
      <c r="T3" t="s">
        <v>162</v>
      </c>
      <c r="U3" s="22" t="s">
        <v>163</v>
      </c>
      <c r="V3" s="22"/>
      <c r="W3" s="22"/>
      <c r="X3" s="22"/>
      <c r="Y3" s="22"/>
      <c r="Z3" s="22"/>
      <c r="AA3" s="22"/>
    </row>
    <row r="4" spans="1:28" x14ac:dyDescent="0.3">
      <c r="A4">
        <v>3</v>
      </c>
      <c r="B4">
        <v>50</v>
      </c>
      <c r="C4" t="s">
        <v>151</v>
      </c>
      <c r="D4" t="s">
        <v>37</v>
      </c>
      <c r="E4" t="s">
        <v>25</v>
      </c>
      <c r="F4">
        <v>73</v>
      </c>
      <c r="G4" t="s">
        <v>38</v>
      </c>
      <c r="H4" t="s">
        <v>1</v>
      </c>
      <c r="I4" t="s">
        <v>35</v>
      </c>
      <c r="J4" t="s">
        <v>39</v>
      </c>
      <c r="K4">
        <v>3.1</v>
      </c>
      <c r="L4" t="s">
        <v>29</v>
      </c>
      <c r="M4" t="s">
        <v>40</v>
      </c>
      <c r="N4" t="s">
        <v>29</v>
      </c>
      <c r="O4" t="s">
        <v>29</v>
      </c>
      <c r="P4">
        <v>23</v>
      </c>
      <c r="Q4" t="s">
        <v>41</v>
      </c>
      <c r="R4" t="s">
        <v>42</v>
      </c>
      <c r="T4">
        <v>1</v>
      </c>
      <c r="U4" s="21" t="s">
        <v>160</v>
      </c>
      <c r="V4" s="21"/>
      <c r="W4" s="21"/>
      <c r="X4" s="21"/>
      <c r="Y4" s="21"/>
      <c r="Z4" s="21"/>
      <c r="AA4" s="21"/>
      <c r="AB4" t="str">
        <f>INDEX(D2:D101,MATCH(15,A2:A101,0))</f>
        <v>Coat</v>
      </c>
    </row>
    <row r="5" spans="1:28" x14ac:dyDescent="0.3">
      <c r="A5">
        <v>4</v>
      </c>
      <c r="B5">
        <v>21</v>
      </c>
      <c r="C5" t="s">
        <v>23</v>
      </c>
      <c r="D5" t="s">
        <v>43</v>
      </c>
      <c r="E5" t="s">
        <v>44</v>
      </c>
      <c r="F5">
        <v>90</v>
      </c>
      <c r="G5" t="s">
        <v>45</v>
      </c>
      <c r="H5" t="s">
        <v>2</v>
      </c>
      <c r="I5" t="s">
        <v>35</v>
      </c>
      <c r="J5" t="s">
        <v>39</v>
      </c>
      <c r="K5">
        <v>3.5</v>
      </c>
      <c r="L5" t="s">
        <v>29</v>
      </c>
      <c r="M5" t="s">
        <v>46</v>
      </c>
      <c r="N5" t="s">
        <v>29</v>
      </c>
      <c r="O5" t="s">
        <v>29</v>
      </c>
      <c r="P5">
        <v>49</v>
      </c>
      <c r="Q5" t="s">
        <v>3</v>
      </c>
      <c r="R5" t="s">
        <v>42</v>
      </c>
      <c r="T5">
        <v>2</v>
      </c>
      <c r="U5" s="21" t="s">
        <v>161</v>
      </c>
      <c r="V5" s="21"/>
      <c r="W5" s="21"/>
      <c r="X5" s="21"/>
      <c r="Y5" s="21"/>
      <c r="Z5" s="21"/>
      <c r="AA5" s="21"/>
      <c r="AB5">
        <f>INDEX(B2:B101,MATCH(32,A2:A101,0))</f>
        <v>33</v>
      </c>
    </row>
    <row r="6" spans="1:28" x14ac:dyDescent="0.3">
      <c r="A6">
        <v>5</v>
      </c>
      <c r="B6">
        <v>45</v>
      </c>
      <c r="C6" t="s">
        <v>151</v>
      </c>
      <c r="D6" t="s">
        <v>24</v>
      </c>
      <c r="E6" t="s">
        <v>25</v>
      </c>
      <c r="F6">
        <v>49</v>
      </c>
      <c r="G6" t="s">
        <v>48</v>
      </c>
      <c r="H6" t="s">
        <v>2</v>
      </c>
      <c r="I6" t="s">
        <v>49</v>
      </c>
      <c r="J6" t="s">
        <v>39</v>
      </c>
      <c r="K6">
        <v>2.7</v>
      </c>
      <c r="L6" t="s">
        <v>29</v>
      </c>
      <c r="M6" t="s">
        <v>40</v>
      </c>
      <c r="N6" t="s">
        <v>29</v>
      </c>
      <c r="O6" t="s">
        <v>29</v>
      </c>
      <c r="P6">
        <v>31</v>
      </c>
      <c r="Q6" t="s">
        <v>3</v>
      </c>
      <c r="R6" t="s">
        <v>50</v>
      </c>
      <c r="T6">
        <v>3</v>
      </c>
      <c r="U6" s="21" t="s">
        <v>152</v>
      </c>
      <c r="V6" s="21"/>
      <c r="W6" s="21"/>
      <c r="X6" s="21"/>
      <c r="Y6" s="21"/>
      <c r="Z6" s="21"/>
      <c r="AA6" s="21"/>
      <c r="AB6" t="str">
        <f>INDEX(Q2:Q101,MATCH(MAX(F2:F101),F2:F101,0))</f>
        <v>PayPal</v>
      </c>
    </row>
    <row r="7" spans="1:28" x14ac:dyDescent="0.3">
      <c r="A7">
        <v>6</v>
      </c>
      <c r="B7">
        <v>46</v>
      </c>
      <c r="C7" t="s">
        <v>23</v>
      </c>
      <c r="D7" t="s">
        <v>52</v>
      </c>
      <c r="E7" t="s">
        <v>44</v>
      </c>
      <c r="F7">
        <v>20</v>
      </c>
      <c r="G7" t="s">
        <v>53</v>
      </c>
      <c r="H7" t="s">
        <v>2</v>
      </c>
      <c r="I7" t="s">
        <v>54</v>
      </c>
      <c r="J7" t="s">
        <v>55</v>
      </c>
      <c r="K7">
        <v>2.9</v>
      </c>
      <c r="L7" t="s">
        <v>29</v>
      </c>
      <c r="M7" t="s">
        <v>56</v>
      </c>
      <c r="N7" t="s">
        <v>29</v>
      </c>
      <c r="O7" t="s">
        <v>29</v>
      </c>
      <c r="P7">
        <v>14</v>
      </c>
      <c r="Q7" t="s">
        <v>31</v>
      </c>
      <c r="R7" t="s">
        <v>42</v>
      </c>
      <c r="T7">
        <v>4</v>
      </c>
      <c r="U7" s="21" t="s">
        <v>66</v>
      </c>
      <c r="V7" s="21"/>
      <c r="W7" s="21"/>
      <c r="X7" s="21"/>
      <c r="Y7" s="21"/>
      <c r="Z7" s="21"/>
      <c r="AA7" s="21"/>
      <c r="AB7">
        <f>INDEX(B2:B101,MATCH("silver",I2:I101,0))</f>
        <v>26</v>
      </c>
    </row>
    <row r="8" spans="1:28" x14ac:dyDescent="0.3">
      <c r="A8">
        <v>7</v>
      </c>
      <c r="B8">
        <v>63</v>
      </c>
      <c r="C8" t="s">
        <v>23</v>
      </c>
      <c r="D8" t="s">
        <v>58</v>
      </c>
      <c r="E8" t="s">
        <v>25</v>
      </c>
      <c r="F8">
        <v>85</v>
      </c>
      <c r="G8" t="s">
        <v>59</v>
      </c>
      <c r="H8" t="s">
        <v>2</v>
      </c>
      <c r="I8" t="s">
        <v>27</v>
      </c>
      <c r="J8" t="s">
        <v>60</v>
      </c>
      <c r="K8">
        <v>3.2</v>
      </c>
      <c r="L8" t="s">
        <v>29</v>
      </c>
      <c r="M8" t="s">
        <v>40</v>
      </c>
      <c r="N8" t="s">
        <v>29</v>
      </c>
      <c r="O8" t="s">
        <v>29</v>
      </c>
      <c r="P8">
        <v>49</v>
      </c>
      <c r="Q8" t="s">
        <v>36</v>
      </c>
      <c r="R8" t="s">
        <v>61</v>
      </c>
      <c r="T8">
        <v>5</v>
      </c>
      <c r="U8" s="21" t="s">
        <v>153</v>
      </c>
      <c r="V8" s="21"/>
      <c r="W8" s="21"/>
      <c r="X8" s="21"/>
      <c r="Y8" s="21"/>
      <c r="Z8" s="21"/>
      <c r="AA8" s="21"/>
      <c r="AB8" t="str">
        <f>INDEX(D2:D101,MATCH(MAX(F2:F101),F2:F101,0))</f>
        <v>Coat</v>
      </c>
    </row>
    <row r="9" spans="1:28" x14ac:dyDescent="0.3">
      <c r="A9">
        <v>8</v>
      </c>
      <c r="B9">
        <v>27</v>
      </c>
      <c r="C9" t="s">
        <v>151</v>
      </c>
      <c r="D9" t="s">
        <v>63</v>
      </c>
      <c r="E9" t="s">
        <v>25</v>
      </c>
      <c r="F9">
        <v>34</v>
      </c>
      <c r="G9" t="s">
        <v>64</v>
      </c>
      <c r="H9" t="s">
        <v>0</v>
      </c>
      <c r="I9" t="s">
        <v>65</v>
      </c>
      <c r="J9" t="s">
        <v>28</v>
      </c>
      <c r="K9">
        <v>3.2</v>
      </c>
      <c r="L9" t="s">
        <v>29</v>
      </c>
      <c r="M9" t="s">
        <v>40</v>
      </c>
      <c r="N9" t="s">
        <v>29</v>
      </c>
      <c r="O9" t="s">
        <v>29</v>
      </c>
      <c r="P9">
        <v>19</v>
      </c>
      <c r="Q9" t="s">
        <v>41</v>
      </c>
      <c r="R9" t="s">
        <v>42</v>
      </c>
      <c r="T9">
        <v>6</v>
      </c>
      <c r="U9" s="21" t="s">
        <v>154</v>
      </c>
      <c r="V9" s="21"/>
      <c r="W9" s="21"/>
      <c r="X9" s="21"/>
      <c r="Y9" s="21"/>
      <c r="Z9" s="21"/>
      <c r="AA9" s="21"/>
      <c r="AB9" t="str">
        <f>INDEX(G2:G101,MATCH(MIN(F2:F101),F2:F101,0))</f>
        <v>Wyoming</v>
      </c>
    </row>
    <row r="10" spans="1:28" x14ac:dyDescent="0.3">
      <c r="A10">
        <v>9</v>
      </c>
      <c r="B10">
        <v>26</v>
      </c>
      <c r="C10" t="s">
        <v>23</v>
      </c>
      <c r="D10" t="s">
        <v>67</v>
      </c>
      <c r="E10" t="s">
        <v>68</v>
      </c>
      <c r="F10">
        <v>97</v>
      </c>
      <c r="G10" t="s">
        <v>69</v>
      </c>
      <c r="H10" t="s">
        <v>0</v>
      </c>
      <c r="I10" t="s">
        <v>70</v>
      </c>
      <c r="J10" t="s">
        <v>55</v>
      </c>
      <c r="K10">
        <v>2.6</v>
      </c>
      <c r="L10" t="s">
        <v>29</v>
      </c>
      <c r="M10" t="s">
        <v>30</v>
      </c>
      <c r="N10" t="s">
        <v>29</v>
      </c>
      <c r="O10" t="s">
        <v>29</v>
      </c>
      <c r="P10">
        <v>8</v>
      </c>
      <c r="Q10" t="s">
        <v>31</v>
      </c>
      <c r="R10" t="s">
        <v>50</v>
      </c>
      <c r="T10">
        <v>7</v>
      </c>
      <c r="U10" s="21" t="s">
        <v>155</v>
      </c>
      <c r="V10" s="21"/>
      <c r="W10" s="21"/>
      <c r="X10" s="21"/>
      <c r="Y10" s="21"/>
      <c r="Z10" s="21"/>
      <c r="AA10" s="21"/>
      <c r="AB10" t="str">
        <f>INDEX(D2:D101,MATCH("Winter",J2:J101,0))</f>
        <v>Blouse</v>
      </c>
    </row>
    <row r="11" spans="1:28" x14ac:dyDescent="0.3">
      <c r="A11">
        <v>10</v>
      </c>
      <c r="B11">
        <v>57</v>
      </c>
      <c r="C11" t="s">
        <v>151</v>
      </c>
      <c r="D11" t="s">
        <v>71</v>
      </c>
      <c r="E11" t="s">
        <v>72</v>
      </c>
      <c r="F11">
        <v>31</v>
      </c>
      <c r="G11" t="s">
        <v>73</v>
      </c>
      <c r="H11" t="s">
        <v>2</v>
      </c>
      <c r="I11" t="s">
        <v>74</v>
      </c>
      <c r="J11" t="s">
        <v>39</v>
      </c>
      <c r="K11">
        <v>4.8</v>
      </c>
      <c r="L11" t="s">
        <v>29</v>
      </c>
      <c r="M11" t="s">
        <v>75</v>
      </c>
      <c r="N11" t="s">
        <v>29</v>
      </c>
      <c r="O11" t="s">
        <v>29</v>
      </c>
      <c r="P11">
        <v>4</v>
      </c>
      <c r="Q11" t="s">
        <v>36</v>
      </c>
      <c r="R11" t="s">
        <v>61</v>
      </c>
      <c r="T11">
        <v>8</v>
      </c>
      <c r="U11" s="21" t="s">
        <v>156</v>
      </c>
      <c r="V11" s="21"/>
      <c r="W11" s="21"/>
      <c r="X11" s="21"/>
      <c r="Y11" s="21"/>
      <c r="Z11" s="21"/>
      <c r="AA11" s="21"/>
      <c r="AB11" t="str">
        <f>INDEX(Q2:Q101,MATCH("M",H2:H101,0))</f>
        <v>PayPal</v>
      </c>
    </row>
    <row r="12" spans="1:28" x14ac:dyDescent="0.3">
      <c r="A12">
        <v>11</v>
      </c>
      <c r="B12">
        <v>53</v>
      </c>
      <c r="C12" t="s">
        <v>23</v>
      </c>
      <c r="D12" t="s">
        <v>76</v>
      </c>
      <c r="E12" t="s">
        <v>44</v>
      </c>
      <c r="F12">
        <v>34</v>
      </c>
      <c r="G12" t="s">
        <v>77</v>
      </c>
      <c r="H12" t="s">
        <v>0</v>
      </c>
      <c r="I12" t="s">
        <v>78</v>
      </c>
      <c r="J12" t="s">
        <v>60</v>
      </c>
      <c r="K12">
        <v>4.0999999999999996</v>
      </c>
      <c r="L12" t="s">
        <v>29</v>
      </c>
      <c r="M12" t="s">
        <v>79</v>
      </c>
      <c r="N12" t="s">
        <v>29</v>
      </c>
      <c r="O12" t="s">
        <v>29</v>
      </c>
      <c r="P12">
        <v>26</v>
      </c>
      <c r="Q12" t="s">
        <v>80</v>
      </c>
      <c r="R12" t="s">
        <v>81</v>
      </c>
      <c r="T12">
        <v>9</v>
      </c>
      <c r="U12" s="21" t="s">
        <v>157</v>
      </c>
      <c r="V12" s="21"/>
      <c r="W12" s="21"/>
      <c r="X12" s="21"/>
      <c r="Y12" s="21"/>
      <c r="Z12" s="21"/>
      <c r="AA12" s="21"/>
      <c r="AB12" t="str">
        <f>INDEX(J2:J101,MATCH(MAX(K2:K101),K2:K101,0))</f>
        <v>Summer</v>
      </c>
    </row>
    <row r="13" spans="1:28" x14ac:dyDescent="0.3">
      <c r="A13">
        <v>12</v>
      </c>
      <c r="B13">
        <v>30</v>
      </c>
      <c r="C13" t="s">
        <v>23</v>
      </c>
      <c r="D13" t="s">
        <v>63</v>
      </c>
      <c r="E13" t="s">
        <v>25</v>
      </c>
      <c r="F13">
        <v>68</v>
      </c>
      <c r="G13" t="s">
        <v>82</v>
      </c>
      <c r="H13" t="s">
        <v>1</v>
      </c>
      <c r="I13" t="s">
        <v>83</v>
      </c>
      <c r="J13" t="s">
        <v>28</v>
      </c>
      <c r="K13">
        <v>4.9000000000000004</v>
      </c>
      <c r="L13" t="s">
        <v>29</v>
      </c>
      <c r="M13" t="s">
        <v>79</v>
      </c>
      <c r="N13" t="s">
        <v>29</v>
      </c>
      <c r="O13" t="s">
        <v>29</v>
      </c>
      <c r="P13">
        <v>10</v>
      </c>
      <c r="Q13" t="s">
        <v>80</v>
      </c>
      <c r="R13" t="s">
        <v>32</v>
      </c>
      <c r="T13">
        <v>10</v>
      </c>
      <c r="U13" s="21" t="s">
        <v>158</v>
      </c>
      <c r="V13" s="21"/>
      <c r="W13" s="21"/>
      <c r="X13" s="21"/>
      <c r="Y13" s="21"/>
      <c r="Z13" s="21"/>
      <c r="AA13" s="21"/>
      <c r="AB13" t="str">
        <f>INDEX(Q2:Q101,MATCH(100,A2:A101,0))</f>
        <v>Debit Card</v>
      </c>
    </row>
    <row r="14" spans="1:28" x14ac:dyDescent="0.3">
      <c r="A14">
        <v>13</v>
      </c>
      <c r="B14">
        <v>61</v>
      </c>
      <c r="C14" t="s">
        <v>151</v>
      </c>
      <c r="D14" t="s">
        <v>67</v>
      </c>
      <c r="E14" t="s">
        <v>68</v>
      </c>
      <c r="F14">
        <v>72</v>
      </c>
      <c r="G14" t="s">
        <v>84</v>
      </c>
      <c r="H14" t="s">
        <v>2</v>
      </c>
      <c r="I14" t="s">
        <v>85</v>
      </c>
      <c r="J14" t="s">
        <v>28</v>
      </c>
      <c r="K14">
        <v>4.5</v>
      </c>
      <c r="L14" t="s">
        <v>29</v>
      </c>
      <c r="M14" t="s">
        <v>30</v>
      </c>
      <c r="N14" t="s">
        <v>29</v>
      </c>
      <c r="O14" t="s">
        <v>29</v>
      </c>
      <c r="P14">
        <v>37</v>
      </c>
      <c r="Q14" t="s">
        <v>31</v>
      </c>
      <c r="R14" t="s">
        <v>32</v>
      </c>
    </row>
    <row r="15" spans="1:28" x14ac:dyDescent="0.3">
      <c r="A15">
        <v>14</v>
      </c>
      <c r="B15">
        <v>65</v>
      </c>
      <c r="C15" t="s">
        <v>151</v>
      </c>
      <c r="D15" t="s">
        <v>86</v>
      </c>
      <c r="E15" t="s">
        <v>25</v>
      </c>
      <c r="F15">
        <v>51</v>
      </c>
      <c r="G15" t="s">
        <v>87</v>
      </c>
      <c r="H15" t="s">
        <v>2</v>
      </c>
      <c r="I15" t="s">
        <v>88</v>
      </c>
      <c r="J15" t="s">
        <v>39</v>
      </c>
      <c r="K15">
        <v>4.7</v>
      </c>
      <c r="L15" t="s">
        <v>29</v>
      </c>
      <c r="M15" t="s">
        <v>30</v>
      </c>
      <c r="N15" t="s">
        <v>29</v>
      </c>
      <c r="O15" t="s">
        <v>29</v>
      </c>
      <c r="P15">
        <v>31</v>
      </c>
      <c r="Q15" t="s">
        <v>3</v>
      </c>
      <c r="R15" t="s">
        <v>42</v>
      </c>
      <c r="U15" s="23" t="s">
        <v>216</v>
      </c>
      <c r="V15" s="23"/>
      <c r="W15" s="23"/>
      <c r="X15" s="23"/>
      <c r="Y15" s="23"/>
      <c r="Z15" s="23"/>
      <c r="AA15" s="23"/>
    </row>
    <row r="16" spans="1:28" x14ac:dyDescent="0.3">
      <c r="A16">
        <v>15</v>
      </c>
      <c r="B16">
        <v>64</v>
      </c>
      <c r="C16" t="s">
        <v>23</v>
      </c>
      <c r="D16" t="s">
        <v>67</v>
      </c>
      <c r="E16" t="s">
        <v>68</v>
      </c>
      <c r="F16">
        <v>53</v>
      </c>
      <c r="G16" t="s">
        <v>89</v>
      </c>
      <c r="H16" t="s">
        <v>0</v>
      </c>
      <c r="I16" t="s">
        <v>90</v>
      </c>
      <c r="J16" t="s">
        <v>28</v>
      </c>
      <c r="K16">
        <v>4.7</v>
      </c>
      <c r="L16" t="s">
        <v>29</v>
      </c>
      <c r="M16" t="s">
        <v>40</v>
      </c>
      <c r="N16" t="s">
        <v>29</v>
      </c>
      <c r="O16" t="s">
        <v>29</v>
      </c>
      <c r="P16">
        <v>34</v>
      </c>
      <c r="Q16" t="s">
        <v>91</v>
      </c>
      <c r="R16" t="s">
        <v>42</v>
      </c>
      <c r="T16" t="s">
        <v>162</v>
      </c>
      <c r="U16" s="22" t="s">
        <v>163</v>
      </c>
      <c r="V16" s="22"/>
      <c r="W16" s="22"/>
      <c r="X16" s="22"/>
      <c r="Y16" s="22"/>
      <c r="Z16" s="22"/>
      <c r="AA16" s="22"/>
    </row>
    <row r="17" spans="1:31" x14ac:dyDescent="0.3">
      <c r="A17">
        <v>16</v>
      </c>
      <c r="B17">
        <v>64</v>
      </c>
      <c r="C17" t="s">
        <v>151</v>
      </c>
      <c r="D17" t="s">
        <v>92</v>
      </c>
      <c r="E17" t="s">
        <v>25</v>
      </c>
      <c r="F17">
        <v>81</v>
      </c>
      <c r="G17" t="s">
        <v>45</v>
      </c>
      <c r="H17" t="s">
        <v>2</v>
      </c>
      <c r="I17" t="s">
        <v>90</v>
      </c>
      <c r="J17" t="s">
        <v>28</v>
      </c>
      <c r="K17">
        <v>2.8</v>
      </c>
      <c r="L17" t="s">
        <v>29</v>
      </c>
      <c r="M17" t="s">
        <v>79</v>
      </c>
      <c r="N17" t="s">
        <v>29</v>
      </c>
      <c r="O17" t="s">
        <v>29</v>
      </c>
      <c r="P17">
        <v>8</v>
      </c>
      <c r="Q17" t="s">
        <v>3</v>
      </c>
      <c r="R17" t="s">
        <v>93</v>
      </c>
      <c r="T17">
        <v>1</v>
      </c>
      <c r="U17" s="21" t="s">
        <v>159</v>
      </c>
      <c r="V17" s="21"/>
      <c r="W17" s="21"/>
      <c r="X17" s="21"/>
      <c r="Y17" s="21"/>
      <c r="Z17" s="21"/>
      <c r="AA17" s="21"/>
      <c r="AB17" cm="1">
        <f t="array" ref="AB17">SUM(_xlfn._xlws.FILTER(F2:F101,F2:F101&gt;AVERAGE(F2:F101)))</f>
        <v>3755</v>
      </c>
      <c r="AD17">
        <f>AVERAGE(F2:F101)</f>
        <v>57.95</v>
      </c>
    </row>
    <row r="18" spans="1:31" x14ac:dyDescent="0.3">
      <c r="A18">
        <v>17</v>
      </c>
      <c r="B18">
        <v>25</v>
      </c>
      <c r="C18" t="s">
        <v>23</v>
      </c>
      <c r="D18" t="s">
        <v>94</v>
      </c>
      <c r="E18" t="s">
        <v>72</v>
      </c>
      <c r="F18">
        <v>36</v>
      </c>
      <c r="G18" t="s">
        <v>95</v>
      </c>
      <c r="H18" t="s">
        <v>1</v>
      </c>
      <c r="I18" t="s">
        <v>27</v>
      </c>
      <c r="J18" t="s">
        <v>39</v>
      </c>
      <c r="K18">
        <v>4.0999999999999996</v>
      </c>
      <c r="L18" t="s">
        <v>29</v>
      </c>
      <c r="M18" t="s">
        <v>46</v>
      </c>
      <c r="N18" t="s">
        <v>29</v>
      </c>
      <c r="O18" t="s">
        <v>29</v>
      </c>
      <c r="P18">
        <v>44</v>
      </c>
      <c r="Q18" t="s">
        <v>91</v>
      </c>
      <c r="R18" t="s">
        <v>81</v>
      </c>
      <c r="T18">
        <v>2</v>
      </c>
      <c r="U18" s="21" t="s">
        <v>165</v>
      </c>
      <c r="V18" s="21"/>
      <c r="W18" s="21"/>
      <c r="X18" s="21"/>
      <c r="Y18" s="21"/>
      <c r="Z18" s="21"/>
      <c r="AA18" s="21"/>
      <c r="AB18" cm="1">
        <f t="array" ref="AB18">SUM(_xlfn._xlws.FILTER(F2:F101,F2:F101&gt;MODE(F2:F101)))</f>
        <v>3974</v>
      </c>
    </row>
    <row r="19" spans="1:31" x14ac:dyDescent="0.3">
      <c r="A19">
        <v>18</v>
      </c>
      <c r="B19">
        <v>53</v>
      </c>
      <c r="C19" t="s">
        <v>23</v>
      </c>
      <c r="D19" t="s">
        <v>86</v>
      </c>
      <c r="E19" t="s">
        <v>25</v>
      </c>
      <c r="F19">
        <v>38</v>
      </c>
      <c r="G19" t="s">
        <v>96</v>
      </c>
      <c r="H19" t="s">
        <v>4</v>
      </c>
      <c r="I19" t="s">
        <v>97</v>
      </c>
      <c r="J19" t="s">
        <v>28</v>
      </c>
      <c r="K19">
        <v>4.7</v>
      </c>
      <c r="L19" t="s">
        <v>29</v>
      </c>
      <c r="M19" t="s">
        <v>75</v>
      </c>
      <c r="N19" t="s">
        <v>29</v>
      </c>
      <c r="O19" t="s">
        <v>29</v>
      </c>
      <c r="P19">
        <v>36</v>
      </c>
      <c r="Q19" t="s">
        <v>31</v>
      </c>
      <c r="R19" t="s">
        <v>61</v>
      </c>
      <c r="T19">
        <v>3</v>
      </c>
      <c r="U19" s="21" t="s">
        <v>166</v>
      </c>
      <c r="V19" s="21"/>
      <c r="W19" s="21"/>
      <c r="X19" s="21"/>
      <c r="Y19" s="21"/>
      <c r="Z19" s="21"/>
      <c r="AA19" s="21"/>
      <c r="AB19" t="str" cm="1">
        <f t="array" ref="AB19">INDEX(Q2:Q101,_xlfn.MODE.MULT(MATCH(Q2:Q101,Q2:Q101,0)))</f>
        <v>Credit Card</v>
      </c>
    </row>
    <row r="20" spans="1:31" x14ac:dyDescent="0.3">
      <c r="A20">
        <v>19</v>
      </c>
      <c r="B20">
        <v>52</v>
      </c>
      <c r="C20" t="s">
        <v>151</v>
      </c>
      <c r="D20" t="s">
        <v>33</v>
      </c>
      <c r="E20" t="s">
        <v>25</v>
      </c>
      <c r="F20">
        <v>48</v>
      </c>
      <c r="G20" t="s">
        <v>59</v>
      </c>
      <c r="H20" t="s">
        <v>1</v>
      </c>
      <c r="I20" t="s">
        <v>98</v>
      </c>
      <c r="J20" t="s">
        <v>55</v>
      </c>
      <c r="K20">
        <v>4.5999999999999996</v>
      </c>
      <c r="L20" t="s">
        <v>29</v>
      </c>
      <c r="M20" t="s">
        <v>40</v>
      </c>
      <c r="N20" t="s">
        <v>29</v>
      </c>
      <c r="O20" t="s">
        <v>29</v>
      </c>
      <c r="P20">
        <v>17</v>
      </c>
      <c r="Q20" t="s">
        <v>36</v>
      </c>
      <c r="R20" t="s">
        <v>42</v>
      </c>
      <c r="T20">
        <v>4</v>
      </c>
      <c r="U20" s="21" t="s">
        <v>167</v>
      </c>
      <c r="V20" s="21"/>
      <c r="W20" s="21"/>
      <c r="X20" s="21"/>
      <c r="Y20" s="21"/>
      <c r="Z20" s="21"/>
      <c r="AA20" s="21"/>
      <c r="AB20" t="str">
        <f>INDEX(D2:D101,MATCH(MAX(F2:F101),F2:F101,0))</f>
        <v>Coat</v>
      </c>
    </row>
    <row r="21" spans="1:31" x14ac:dyDescent="0.3">
      <c r="A21">
        <v>20</v>
      </c>
      <c r="B21">
        <v>66</v>
      </c>
      <c r="C21" t="s">
        <v>151</v>
      </c>
      <c r="D21" t="s">
        <v>99</v>
      </c>
      <c r="E21" t="s">
        <v>25</v>
      </c>
      <c r="F21">
        <v>90</v>
      </c>
      <c r="G21" t="s">
        <v>45</v>
      </c>
      <c r="H21" t="s">
        <v>2</v>
      </c>
      <c r="I21" t="s">
        <v>100</v>
      </c>
      <c r="J21" t="s">
        <v>55</v>
      </c>
      <c r="K21">
        <v>3.3</v>
      </c>
      <c r="L21" t="s">
        <v>29</v>
      </c>
      <c r="M21" t="s">
        <v>56</v>
      </c>
      <c r="N21" t="s">
        <v>29</v>
      </c>
      <c r="O21" t="s">
        <v>29</v>
      </c>
      <c r="P21">
        <v>46</v>
      </c>
      <c r="Q21" t="s">
        <v>91</v>
      </c>
      <c r="R21" t="s">
        <v>81</v>
      </c>
      <c r="T21">
        <v>5</v>
      </c>
      <c r="U21" s="21" t="s">
        <v>168</v>
      </c>
      <c r="V21" s="21"/>
      <c r="W21" s="21"/>
      <c r="X21" s="21"/>
      <c r="Y21" s="21"/>
      <c r="Z21" s="21"/>
      <c r="AA21" s="21"/>
      <c r="AB21" t="str">
        <f>INDEX(J2:J101,MATCH(MODE(F2:F101),F2:F101,0))</f>
        <v>Winter</v>
      </c>
    </row>
    <row r="22" spans="1:31" x14ac:dyDescent="0.3">
      <c r="A22">
        <v>21</v>
      </c>
      <c r="B22">
        <v>21</v>
      </c>
      <c r="C22" t="s">
        <v>151</v>
      </c>
      <c r="D22" t="s">
        <v>99</v>
      </c>
      <c r="E22" t="s">
        <v>25</v>
      </c>
      <c r="F22">
        <v>51</v>
      </c>
      <c r="G22" t="s">
        <v>64</v>
      </c>
      <c r="H22" t="s">
        <v>2</v>
      </c>
      <c r="I22" t="s">
        <v>98</v>
      </c>
      <c r="J22" t="s">
        <v>28</v>
      </c>
      <c r="K22">
        <v>2.8</v>
      </c>
      <c r="L22" t="s">
        <v>29</v>
      </c>
      <c r="M22" t="s">
        <v>30</v>
      </c>
      <c r="N22" t="s">
        <v>29</v>
      </c>
      <c r="O22" t="s">
        <v>29</v>
      </c>
      <c r="P22">
        <v>50</v>
      </c>
      <c r="Q22" t="s">
        <v>36</v>
      </c>
      <c r="R22" t="s">
        <v>101</v>
      </c>
      <c r="T22">
        <v>6</v>
      </c>
      <c r="U22" s="21" t="s">
        <v>169</v>
      </c>
      <c r="V22" s="21"/>
      <c r="W22" s="21"/>
      <c r="X22" s="21"/>
      <c r="Y22" s="21"/>
      <c r="Z22" s="21"/>
      <c r="AA22" s="21"/>
      <c r="AB22" cm="1">
        <f t="array" ref="AB22">SUM(_xlfn._xlws.FILTER(F2:F101,F2:F101&gt;50))</f>
        <v>4341</v>
      </c>
    </row>
    <row r="23" spans="1:31" x14ac:dyDescent="0.3">
      <c r="A23">
        <v>22</v>
      </c>
      <c r="B23">
        <v>31</v>
      </c>
      <c r="C23" t="s">
        <v>23</v>
      </c>
      <c r="D23" t="s">
        <v>99</v>
      </c>
      <c r="E23" t="s">
        <v>25</v>
      </c>
      <c r="F23">
        <v>62</v>
      </c>
      <c r="G23" t="s">
        <v>102</v>
      </c>
      <c r="H23" t="s">
        <v>2</v>
      </c>
      <c r="I23" t="s">
        <v>65</v>
      </c>
      <c r="J23" t="s">
        <v>28</v>
      </c>
      <c r="K23">
        <v>4.0999999999999996</v>
      </c>
      <c r="L23" t="s">
        <v>29</v>
      </c>
      <c r="M23" t="s">
        <v>79</v>
      </c>
      <c r="N23" t="s">
        <v>29</v>
      </c>
      <c r="O23" t="s">
        <v>29</v>
      </c>
      <c r="P23">
        <v>22</v>
      </c>
      <c r="Q23" t="s">
        <v>91</v>
      </c>
      <c r="R23" t="s">
        <v>61</v>
      </c>
      <c r="T23">
        <v>7</v>
      </c>
      <c r="U23" s="21" t="s">
        <v>217</v>
      </c>
      <c r="V23" s="21"/>
      <c r="W23" s="21"/>
      <c r="X23" s="21"/>
      <c r="Y23" s="21"/>
      <c r="Z23" s="21"/>
      <c r="AA23" s="21"/>
      <c r="AB23">
        <f>_xlfn.XLOOKUP(56,A2:A101,F2:F101)</f>
        <v>28</v>
      </c>
    </row>
    <row r="24" spans="1:31" x14ac:dyDescent="0.3">
      <c r="A24">
        <v>23</v>
      </c>
      <c r="B24">
        <v>56</v>
      </c>
      <c r="C24" t="s">
        <v>23</v>
      </c>
      <c r="D24" t="s">
        <v>99</v>
      </c>
      <c r="E24" t="s">
        <v>25</v>
      </c>
      <c r="F24">
        <v>37</v>
      </c>
      <c r="G24" t="s">
        <v>103</v>
      </c>
      <c r="H24" t="s">
        <v>2</v>
      </c>
      <c r="I24" t="s">
        <v>104</v>
      </c>
      <c r="J24" t="s">
        <v>55</v>
      </c>
      <c r="K24">
        <v>3.2</v>
      </c>
      <c r="L24" t="s">
        <v>29</v>
      </c>
      <c r="M24" t="s">
        <v>79</v>
      </c>
      <c r="N24" t="s">
        <v>29</v>
      </c>
      <c r="O24" t="s">
        <v>29</v>
      </c>
      <c r="P24">
        <v>32</v>
      </c>
      <c r="Q24" t="s">
        <v>91</v>
      </c>
      <c r="R24" t="s">
        <v>50</v>
      </c>
      <c r="T24">
        <v>8</v>
      </c>
      <c r="U24" s="21" t="s">
        <v>218</v>
      </c>
      <c r="V24" s="21"/>
      <c r="W24" s="21"/>
      <c r="X24" s="21"/>
      <c r="Y24" s="21"/>
      <c r="Z24" s="21"/>
      <c r="AA24" s="21"/>
      <c r="AB24" t="s">
        <v>222</v>
      </c>
      <c r="AD24" t="s">
        <v>224</v>
      </c>
      <c r="AE24" t="s">
        <v>225</v>
      </c>
    </row>
    <row r="25" spans="1:31" x14ac:dyDescent="0.3">
      <c r="A25">
        <v>24</v>
      </c>
      <c r="B25">
        <v>31</v>
      </c>
      <c r="C25" t="s">
        <v>151</v>
      </c>
      <c r="D25" t="s">
        <v>99</v>
      </c>
      <c r="E25" t="s">
        <v>25</v>
      </c>
      <c r="F25">
        <v>88</v>
      </c>
      <c r="G25" t="s">
        <v>105</v>
      </c>
      <c r="H25" t="s">
        <v>4</v>
      </c>
      <c r="I25" t="s">
        <v>54</v>
      </c>
      <c r="J25" t="s">
        <v>28</v>
      </c>
      <c r="K25">
        <v>4.4000000000000004</v>
      </c>
      <c r="L25" t="s">
        <v>29</v>
      </c>
      <c r="M25" t="s">
        <v>30</v>
      </c>
      <c r="N25" t="s">
        <v>29</v>
      </c>
      <c r="O25" t="s">
        <v>29</v>
      </c>
      <c r="P25">
        <v>40</v>
      </c>
      <c r="Q25" t="s">
        <v>41</v>
      </c>
      <c r="R25" t="s">
        <v>42</v>
      </c>
      <c r="T25">
        <v>9</v>
      </c>
      <c r="U25" s="21" t="s">
        <v>223</v>
      </c>
      <c r="V25" s="21"/>
      <c r="W25" s="21"/>
      <c r="X25" s="21"/>
      <c r="Y25" s="21"/>
      <c r="Z25" s="21"/>
      <c r="AA25" s="21"/>
      <c r="AB25">
        <f>_xlfn.NORM.DIST(P2,AD25,AE25,FALSE)</f>
        <v>1.6152417061250694E-2</v>
      </c>
      <c r="AD25">
        <f>AVERAGE(P2:P101)</f>
        <v>28.93</v>
      </c>
      <c r="AE25">
        <f>_xlfn.STDEV.S(P2:P101)</f>
        <v>14.102979841297381</v>
      </c>
    </row>
    <row r="26" spans="1:31" x14ac:dyDescent="0.3">
      <c r="A26">
        <v>25</v>
      </c>
      <c r="B26">
        <v>18</v>
      </c>
      <c r="C26" t="s">
        <v>23</v>
      </c>
      <c r="D26" t="s">
        <v>106</v>
      </c>
      <c r="E26" t="s">
        <v>68</v>
      </c>
      <c r="F26">
        <v>22</v>
      </c>
      <c r="G26" t="s">
        <v>107</v>
      </c>
      <c r="H26" t="s">
        <v>2</v>
      </c>
      <c r="I26" t="s">
        <v>100</v>
      </c>
      <c r="J26" t="s">
        <v>60</v>
      </c>
      <c r="K26">
        <v>2.9</v>
      </c>
      <c r="L26" t="s">
        <v>29</v>
      </c>
      <c r="M26" t="s">
        <v>79</v>
      </c>
      <c r="N26" t="s">
        <v>29</v>
      </c>
      <c r="O26" t="s">
        <v>29</v>
      </c>
      <c r="P26">
        <v>16</v>
      </c>
      <c r="Q26" t="s">
        <v>91</v>
      </c>
      <c r="R26" t="s">
        <v>42</v>
      </c>
      <c r="T26">
        <v>10</v>
      </c>
      <c r="U26" s="30" t="s">
        <v>226</v>
      </c>
      <c r="V26" s="30"/>
      <c r="W26" s="30"/>
      <c r="X26" s="30"/>
      <c r="Y26" s="30"/>
      <c r="Z26" s="30"/>
      <c r="AA26" s="30"/>
      <c r="AB26">
        <f>SUMIFS(F2:F101,H2:H101,"L",I2:I101,"Purple")</f>
        <v>34</v>
      </c>
    </row>
    <row r="27" spans="1:31" x14ac:dyDescent="0.3">
      <c r="A27">
        <v>26</v>
      </c>
      <c r="B27">
        <v>18</v>
      </c>
      <c r="C27" t="s">
        <v>23</v>
      </c>
      <c r="D27" t="s">
        <v>108</v>
      </c>
      <c r="E27" t="s">
        <v>25</v>
      </c>
      <c r="F27">
        <v>25</v>
      </c>
      <c r="G27" t="s">
        <v>109</v>
      </c>
      <c r="H27" t="s">
        <v>2</v>
      </c>
      <c r="I27" t="s">
        <v>70</v>
      </c>
      <c r="J27" t="s">
        <v>55</v>
      </c>
      <c r="K27">
        <v>3.6</v>
      </c>
      <c r="L27" t="s">
        <v>29</v>
      </c>
      <c r="M27" t="s">
        <v>30</v>
      </c>
      <c r="N27" t="s">
        <v>29</v>
      </c>
      <c r="O27" t="s">
        <v>29</v>
      </c>
      <c r="P27">
        <v>14</v>
      </c>
      <c r="Q27" t="s">
        <v>3</v>
      </c>
      <c r="R27" t="s">
        <v>50</v>
      </c>
    </row>
    <row r="28" spans="1:31" x14ac:dyDescent="0.3">
      <c r="A28">
        <v>27</v>
      </c>
      <c r="B28">
        <v>38</v>
      </c>
      <c r="C28" t="s">
        <v>23</v>
      </c>
      <c r="D28" t="s">
        <v>110</v>
      </c>
      <c r="E28" t="s">
        <v>72</v>
      </c>
      <c r="F28">
        <v>20</v>
      </c>
      <c r="G28" t="s">
        <v>111</v>
      </c>
      <c r="H28" t="s">
        <v>2</v>
      </c>
      <c r="I28" t="s">
        <v>112</v>
      </c>
      <c r="J28" t="s">
        <v>39</v>
      </c>
      <c r="K28">
        <v>3.6</v>
      </c>
      <c r="L28" t="s">
        <v>29</v>
      </c>
      <c r="M28" t="s">
        <v>46</v>
      </c>
      <c r="N28" t="s">
        <v>29</v>
      </c>
      <c r="O28" t="s">
        <v>29</v>
      </c>
      <c r="P28">
        <v>13</v>
      </c>
      <c r="Q28" t="s">
        <v>41</v>
      </c>
      <c r="R28" t="s">
        <v>50</v>
      </c>
    </row>
    <row r="29" spans="1:31" x14ac:dyDescent="0.3">
      <c r="A29">
        <v>28</v>
      </c>
      <c r="B29">
        <v>56</v>
      </c>
      <c r="C29" t="s">
        <v>23</v>
      </c>
      <c r="D29" t="s">
        <v>63</v>
      </c>
      <c r="E29" t="s">
        <v>25</v>
      </c>
      <c r="F29">
        <v>56</v>
      </c>
      <c r="G29" t="s">
        <v>26</v>
      </c>
      <c r="H29" t="s">
        <v>0</v>
      </c>
      <c r="I29" t="s">
        <v>113</v>
      </c>
      <c r="J29" t="s">
        <v>55</v>
      </c>
      <c r="K29">
        <v>5</v>
      </c>
      <c r="L29" t="s">
        <v>29</v>
      </c>
      <c r="M29" t="s">
        <v>46</v>
      </c>
      <c r="N29" t="s">
        <v>29</v>
      </c>
      <c r="O29" t="s">
        <v>29</v>
      </c>
      <c r="P29">
        <v>7</v>
      </c>
      <c r="Q29" t="s">
        <v>80</v>
      </c>
      <c r="R29" t="s">
        <v>101</v>
      </c>
    </row>
    <row r="30" spans="1:31" x14ac:dyDescent="0.3">
      <c r="A30">
        <v>29</v>
      </c>
      <c r="B30">
        <v>54</v>
      </c>
      <c r="C30" t="s">
        <v>151</v>
      </c>
      <c r="D30" t="s">
        <v>71</v>
      </c>
      <c r="E30" t="s">
        <v>72</v>
      </c>
      <c r="F30">
        <v>94</v>
      </c>
      <c r="G30" t="s">
        <v>102</v>
      </c>
      <c r="H30" t="s">
        <v>2</v>
      </c>
      <c r="I30" t="s">
        <v>27</v>
      </c>
      <c r="J30" t="s">
        <v>60</v>
      </c>
      <c r="K30">
        <v>4.4000000000000004</v>
      </c>
      <c r="L30" t="s">
        <v>29</v>
      </c>
      <c r="M30" t="s">
        <v>40</v>
      </c>
      <c r="N30" t="s">
        <v>29</v>
      </c>
      <c r="O30" t="s">
        <v>29</v>
      </c>
      <c r="P30">
        <v>41</v>
      </c>
      <c r="Q30" t="s">
        <v>3</v>
      </c>
      <c r="R30" t="s">
        <v>101</v>
      </c>
    </row>
    <row r="31" spans="1:31" x14ac:dyDescent="0.3">
      <c r="A31">
        <v>30</v>
      </c>
      <c r="B31">
        <v>31</v>
      </c>
      <c r="C31" t="s">
        <v>23</v>
      </c>
      <c r="D31" t="s">
        <v>86</v>
      </c>
      <c r="E31" t="s">
        <v>25</v>
      </c>
      <c r="F31">
        <v>48</v>
      </c>
      <c r="G31" t="s">
        <v>53</v>
      </c>
      <c r="H31" t="s">
        <v>1</v>
      </c>
      <c r="I31" t="s">
        <v>98</v>
      </c>
      <c r="J31" t="s">
        <v>60</v>
      </c>
      <c r="K31">
        <v>4.0999999999999996</v>
      </c>
      <c r="L31" t="s">
        <v>29</v>
      </c>
      <c r="M31" t="s">
        <v>79</v>
      </c>
      <c r="N31" t="s">
        <v>29</v>
      </c>
      <c r="O31" t="s">
        <v>29</v>
      </c>
      <c r="P31">
        <v>14</v>
      </c>
      <c r="Q31" t="s">
        <v>41</v>
      </c>
      <c r="R31" t="s">
        <v>42</v>
      </c>
    </row>
    <row r="32" spans="1:31" x14ac:dyDescent="0.3">
      <c r="A32">
        <v>31</v>
      </c>
      <c r="B32">
        <v>57</v>
      </c>
      <c r="C32" t="s">
        <v>23</v>
      </c>
      <c r="D32" t="s">
        <v>110</v>
      </c>
      <c r="E32" t="s">
        <v>72</v>
      </c>
      <c r="F32">
        <v>31</v>
      </c>
      <c r="G32" t="s">
        <v>102</v>
      </c>
      <c r="H32" t="s">
        <v>0</v>
      </c>
      <c r="I32" t="s">
        <v>98</v>
      </c>
      <c r="J32" t="s">
        <v>28</v>
      </c>
      <c r="K32">
        <v>4.7</v>
      </c>
      <c r="L32" t="s">
        <v>29</v>
      </c>
      <c r="M32" t="s">
        <v>56</v>
      </c>
      <c r="N32" t="s">
        <v>29</v>
      </c>
      <c r="O32" t="s">
        <v>29</v>
      </c>
      <c r="P32">
        <v>16</v>
      </c>
      <c r="Q32" t="s">
        <v>41</v>
      </c>
      <c r="R32" t="s">
        <v>93</v>
      </c>
    </row>
    <row r="33" spans="1:18" x14ac:dyDescent="0.3">
      <c r="A33">
        <v>32</v>
      </c>
      <c r="B33">
        <v>33</v>
      </c>
      <c r="C33" t="s">
        <v>151</v>
      </c>
      <c r="D33" t="s">
        <v>86</v>
      </c>
      <c r="E33" t="s">
        <v>25</v>
      </c>
      <c r="F33">
        <v>79</v>
      </c>
      <c r="G33" t="s">
        <v>69</v>
      </c>
      <c r="H33" t="s">
        <v>0</v>
      </c>
      <c r="I33" t="s">
        <v>114</v>
      </c>
      <c r="J33" t="s">
        <v>28</v>
      </c>
      <c r="K33">
        <v>4.7</v>
      </c>
      <c r="L33" t="s">
        <v>29</v>
      </c>
      <c r="M33" t="s">
        <v>79</v>
      </c>
      <c r="N33" t="s">
        <v>29</v>
      </c>
      <c r="O33" t="s">
        <v>29</v>
      </c>
      <c r="P33">
        <v>45</v>
      </c>
      <c r="Q33" t="s">
        <v>31</v>
      </c>
      <c r="R33" t="s">
        <v>93</v>
      </c>
    </row>
    <row r="34" spans="1:18" x14ac:dyDescent="0.3">
      <c r="A34">
        <v>33</v>
      </c>
      <c r="B34">
        <v>36</v>
      </c>
      <c r="C34" t="s">
        <v>151</v>
      </c>
      <c r="D34" t="s">
        <v>106</v>
      </c>
      <c r="E34" t="s">
        <v>68</v>
      </c>
      <c r="F34">
        <v>67</v>
      </c>
      <c r="G34" t="s">
        <v>115</v>
      </c>
      <c r="H34" t="s">
        <v>2</v>
      </c>
      <c r="I34" t="s">
        <v>70</v>
      </c>
      <c r="J34" t="s">
        <v>55</v>
      </c>
      <c r="K34">
        <v>4.9000000000000004</v>
      </c>
      <c r="L34" t="s">
        <v>29</v>
      </c>
      <c r="M34" t="s">
        <v>40</v>
      </c>
      <c r="N34" t="s">
        <v>29</v>
      </c>
      <c r="O34" t="s">
        <v>29</v>
      </c>
      <c r="P34">
        <v>37</v>
      </c>
      <c r="Q34" t="s">
        <v>31</v>
      </c>
      <c r="R34" t="s">
        <v>50</v>
      </c>
    </row>
    <row r="35" spans="1:18" x14ac:dyDescent="0.3">
      <c r="A35">
        <v>34</v>
      </c>
      <c r="B35">
        <v>54</v>
      </c>
      <c r="C35" t="s">
        <v>23</v>
      </c>
      <c r="D35" t="s">
        <v>99</v>
      </c>
      <c r="E35" t="s">
        <v>25</v>
      </c>
      <c r="F35">
        <v>38</v>
      </c>
      <c r="G35" t="s">
        <v>116</v>
      </c>
      <c r="H35" t="s">
        <v>0</v>
      </c>
      <c r="I35" t="s">
        <v>100</v>
      </c>
      <c r="J35" t="s">
        <v>55</v>
      </c>
      <c r="K35">
        <v>3.3</v>
      </c>
      <c r="L35" t="s">
        <v>29</v>
      </c>
      <c r="M35" t="s">
        <v>79</v>
      </c>
      <c r="N35" t="s">
        <v>29</v>
      </c>
      <c r="O35" t="s">
        <v>29</v>
      </c>
      <c r="P35">
        <v>45</v>
      </c>
      <c r="Q35" t="s">
        <v>36</v>
      </c>
      <c r="R35" t="s">
        <v>61</v>
      </c>
    </row>
    <row r="36" spans="1:18" x14ac:dyDescent="0.3">
      <c r="A36">
        <v>35</v>
      </c>
      <c r="B36">
        <v>36</v>
      </c>
      <c r="C36" t="s">
        <v>23</v>
      </c>
      <c r="D36" t="s">
        <v>117</v>
      </c>
      <c r="E36" t="s">
        <v>25</v>
      </c>
      <c r="F36">
        <v>91</v>
      </c>
      <c r="G36" t="s">
        <v>118</v>
      </c>
      <c r="H36" t="s">
        <v>0</v>
      </c>
      <c r="I36" t="s">
        <v>88</v>
      </c>
      <c r="J36" t="s">
        <v>39</v>
      </c>
      <c r="K36">
        <v>4.5999999999999996</v>
      </c>
      <c r="L36" t="s">
        <v>29</v>
      </c>
      <c r="M36" t="s">
        <v>75</v>
      </c>
      <c r="N36" t="s">
        <v>29</v>
      </c>
      <c r="O36" t="s">
        <v>29</v>
      </c>
      <c r="P36">
        <v>38</v>
      </c>
      <c r="Q36" t="s">
        <v>3</v>
      </c>
      <c r="R36" t="s">
        <v>61</v>
      </c>
    </row>
    <row r="37" spans="1:18" x14ac:dyDescent="0.3">
      <c r="A37">
        <v>36</v>
      </c>
      <c r="B37">
        <v>54</v>
      </c>
      <c r="C37" t="s">
        <v>23</v>
      </c>
      <c r="D37" t="s">
        <v>24</v>
      </c>
      <c r="E37" t="s">
        <v>25</v>
      </c>
      <c r="F37">
        <v>33</v>
      </c>
      <c r="G37" t="s">
        <v>38</v>
      </c>
      <c r="H37" t="s">
        <v>2</v>
      </c>
      <c r="I37" t="s">
        <v>113</v>
      </c>
      <c r="J37" t="s">
        <v>55</v>
      </c>
      <c r="K37">
        <v>4</v>
      </c>
      <c r="L37" t="s">
        <v>29</v>
      </c>
      <c r="M37" t="s">
        <v>75</v>
      </c>
      <c r="N37" t="s">
        <v>29</v>
      </c>
      <c r="O37" t="s">
        <v>29</v>
      </c>
      <c r="P37">
        <v>48</v>
      </c>
      <c r="Q37" t="s">
        <v>41</v>
      </c>
      <c r="R37" t="s">
        <v>81</v>
      </c>
    </row>
    <row r="38" spans="1:18" x14ac:dyDescent="0.3">
      <c r="A38">
        <v>37</v>
      </c>
      <c r="B38">
        <v>35</v>
      </c>
      <c r="C38" t="s">
        <v>151</v>
      </c>
      <c r="D38" t="s">
        <v>117</v>
      </c>
      <c r="E38" t="s">
        <v>25</v>
      </c>
      <c r="F38">
        <v>69</v>
      </c>
      <c r="G38" t="s">
        <v>119</v>
      </c>
      <c r="H38" t="s">
        <v>2</v>
      </c>
      <c r="I38" t="s">
        <v>35</v>
      </c>
      <c r="J38" t="s">
        <v>28</v>
      </c>
      <c r="K38">
        <v>4.5999999999999996</v>
      </c>
      <c r="L38" t="s">
        <v>29</v>
      </c>
      <c r="M38" t="s">
        <v>40</v>
      </c>
      <c r="N38" t="s">
        <v>29</v>
      </c>
      <c r="O38" t="s">
        <v>29</v>
      </c>
      <c r="P38">
        <v>44</v>
      </c>
      <c r="Q38" t="s">
        <v>3</v>
      </c>
      <c r="R38" t="s">
        <v>32</v>
      </c>
    </row>
    <row r="39" spans="1:18" x14ac:dyDescent="0.3">
      <c r="A39">
        <v>38</v>
      </c>
      <c r="B39">
        <v>35</v>
      </c>
      <c r="C39" t="s">
        <v>151</v>
      </c>
      <c r="D39" t="s">
        <v>37</v>
      </c>
      <c r="E39" t="s">
        <v>25</v>
      </c>
      <c r="F39">
        <v>45</v>
      </c>
      <c r="G39" t="s">
        <v>120</v>
      </c>
      <c r="H39" t="s">
        <v>1</v>
      </c>
      <c r="I39" t="s">
        <v>113</v>
      </c>
      <c r="J39" t="s">
        <v>55</v>
      </c>
      <c r="K39">
        <v>2.8</v>
      </c>
      <c r="L39" t="s">
        <v>29</v>
      </c>
      <c r="M39" t="s">
        <v>79</v>
      </c>
      <c r="N39" t="s">
        <v>29</v>
      </c>
      <c r="O39" t="s">
        <v>29</v>
      </c>
      <c r="P39">
        <v>10</v>
      </c>
      <c r="Q39" t="s">
        <v>3</v>
      </c>
      <c r="R39" t="s">
        <v>42</v>
      </c>
    </row>
    <row r="40" spans="1:18" x14ac:dyDescent="0.3">
      <c r="A40">
        <v>39</v>
      </c>
      <c r="B40">
        <v>29</v>
      </c>
      <c r="C40" t="s">
        <v>23</v>
      </c>
      <c r="D40" t="s">
        <v>86</v>
      </c>
      <c r="E40" t="s">
        <v>25</v>
      </c>
      <c r="F40">
        <v>37</v>
      </c>
      <c r="G40" t="s">
        <v>107</v>
      </c>
      <c r="H40" t="s">
        <v>2</v>
      </c>
      <c r="I40" t="s">
        <v>112</v>
      </c>
      <c r="J40" t="s">
        <v>28</v>
      </c>
      <c r="K40">
        <v>3.7</v>
      </c>
      <c r="L40" t="s">
        <v>29</v>
      </c>
      <c r="M40" t="s">
        <v>75</v>
      </c>
      <c r="N40" t="s">
        <v>29</v>
      </c>
      <c r="O40" t="s">
        <v>29</v>
      </c>
      <c r="P40">
        <v>44</v>
      </c>
      <c r="Q40" t="s">
        <v>31</v>
      </c>
      <c r="R40" t="s">
        <v>101</v>
      </c>
    </row>
    <row r="41" spans="1:18" x14ac:dyDescent="0.3">
      <c r="A41">
        <v>40</v>
      </c>
      <c r="B41">
        <v>70</v>
      </c>
      <c r="C41" t="s">
        <v>23</v>
      </c>
      <c r="D41" t="s">
        <v>99</v>
      </c>
      <c r="E41" t="s">
        <v>25</v>
      </c>
      <c r="F41">
        <v>60</v>
      </c>
      <c r="G41" t="s">
        <v>121</v>
      </c>
      <c r="H41" t="s">
        <v>1</v>
      </c>
      <c r="I41" t="s">
        <v>49</v>
      </c>
      <c r="J41" t="s">
        <v>55</v>
      </c>
      <c r="K41">
        <v>4.2</v>
      </c>
      <c r="L41" t="s">
        <v>29</v>
      </c>
      <c r="M41" t="s">
        <v>30</v>
      </c>
      <c r="N41" t="s">
        <v>29</v>
      </c>
      <c r="O41" t="s">
        <v>29</v>
      </c>
      <c r="P41">
        <v>18</v>
      </c>
      <c r="Q41" t="s">
        <v>41</v>
      </c>
      <c r="R41" t="s">
        <v>93</v>
      </c>
    </row>
    <row r="42" spans="1:18" x14ac:dyDescent="0.3">
      <c r="A42">
        <v>41</v>
      </c>
      <c r="B42">
        <v>69</v>
      </c>
      <c r="C42" t="s">
        <v>151</v>
      </c>
      <c r="D42" t="s">
        <v>71</v>
      </c>
      <c r="E42" t="s">
        <v>72</v>
      </c>
      <c r="F42">
        <v>76</v>
      </c>
      <c r="G42" t="s">
        <v>64</v>
      </c>
      <c r="H42" t="s">
        <v>0</v>
      </c>
      <c r="I42" t="s">
        <v>122</v>
      </c>
      <c r="J42" t="s">
        <v>28</v>
      </c>
      <c r="K42">
        <v>4.5999999999999996</v>
      </c>
      <c r="L42" t="s">
        <v>29</v>
      </c>
      <c r="M42" t="s">
        <v>46</v>
      </c>
      <c r="N42" t="s">
        <v>29</v>
      </c>
      <c r="O42" t="s">
        <v>29</v>
      </c>
      <c r="P42">
        <v>31</v>
      </c>
      <c r="Q42" t="s">
        <v>91</v>
      </c>
      <c r="R42" t="s">
        <v>61</v>
      </c>
    </row>
    <row r="43" spans="1:18" x14ac:dyDescent="0.3">
      <c r="A43">
        <v>42</v>
      </c>
      <c r="B43">
        <v>67</v>
      </c>
      <c r="C43" t="s">
        <v>23</v>
      </c>
      <c r="D43" t="s">
        <v>123</v>
      </c>
      <c r="E43" t="s">
        <v>72</v>
      </c>
      <c r="F43">
        <v>39</v>
      </c>
      <c r="G43" t="s">
        <v>124</v>
      </c>
      <c r="H43" t="s">
        <v>2</v>
      </c>
      <c r="I43" t="s">
        <v>125</v>
      </c>
      <c r="J43" t="s">
        <v>39</v>
      </c>
      <c r="K43">
        <v>4.5</v>
      </c>
      <c r="L43" t="s">
        <v>29</v>
      </c>
      <c r="M43" t="s">
        <v>56</v>
      </c>
      <c r="N43" t="s">
        <v>29</v>
      </c>
      <c r="O43" t="s">
        <v>29</v>
      </c>
      <c r="P43">
        <v>40</v>
      </c>
      <c r="Q43" t="s">
        <v>31</v>
      </c>
      <c r="R43" t="s">
        <v>50</v>
      </c>
    </row>
    <row r="44" spans="1:18" x14ac:dyDescent="0.3">
      <c r="A44">
        <v>43</v>
      </c>
      <c r="B44">
        <v>20</v>
      </c>
      <c r="C44" t="s">
        <v>151</v>
      </c>
      <c r="D44" t="s">
        <v>67</v>
      </c>
      <c r="E44" t="s">
        <v>68</v>
      </c>
      <c r="F44">
        <v>100</v>
      </c>
      <c r="G44" t="s">
        <v>126</v>
      </c>
      <c r="H44" t="s">
        <v>2</v>
      </c>
      <c r="I44" t="s">
        <v>122</v>
      </c>
      <c r="J44" t="s">
        <v>39</v>
      </c>
      <c r="K44">
        <v>4.0999999999999996</v>
      </c>
      <c r="L44" t="s">
        <v>29</v>
      </c>
      <c r="M44" t="s">
        <v>40</v>
      </c>
      <c r="N44" t="s">
        <v>29</v>
      </c>
      <c r="O44" t="s">
        <v>29</v>
      </c>
      <c r="P44">
        <v>15</v>
      </c>
      <c r="Q44" t="s">
        <v>3</v>
      </c>
      <c r="R44" t="s">
        <v>50</v>
      </c>
    </row>
    <row r="45" spans="1:18" x14ac:dyDescent="0.3">
      <c r="A45">
        <v>44</v>
      </c>
      <c r="B45">
        <v>25</v>
      </c>
      <c r="C45" t="s">
        <v>151</v>
      </c>
      <c r="D45" t="s">
        <v>123</v>
      </c>
      <c r="E45" t="s">
        <v>72</v>
      </c>
      <c r="F45">
        <v>69</v>
      </c>
      <c r="G45" t="s">
        <v>127</v>
      </c>
      <c r="H45" t="s">
        <v>0</v>
      </c>
      <c r="I45" t="s">
        <v>97</v>
      </c>
      <c r="J45" t="s">
        <v>60</v>
      </c>
      <c r="K45">
        <v>3.7</v>
      </c>
      <c r="L45" t="s">
        <v>29</v>
      </c>
      <c r="M45" t="s">
        <v>79</v>
      </c>
      <c r="N45" t="s">
        <v>29</v>
      </c>
      <c r="O45" t="s">
        <v>29</v>
      </c>
      <c r="P45">
        <v>19</v>
      </c>
      <c r="Q45" t="s">
        <v>3</v>
      </c>
      <c r="R45" t="s">
        <v>32</v>
      </c>
    </row>
    <row r="46" spans="1:18" x14ac:dyDescent="0.3">
      <c r="A46">
        <v>45</v>
      </c>
      <c r="B46">
        <v>39</v>
      </c>
      <c r="C46" t="s">
        <v>151</v>
      </c>
      <c r="D46" t="s">
        <v>128</v>
      </c>
      <c r="E46" t="s">
        <v>72</v>
      </c>
      <c r="F46">
        <v>53</v>
      </c>
      <c r="G46" t="s">
        <v>26</v>
      </c>
      <c r="H46" t="s">
        <v>1</v>
      </c>
      <c r="I46" t="s">
        <v>70</v>
      </c>
      <c r="J46" t="s">
        <v>55</v>
      </c>
      <c r="K46">
        <v>4.5999999999999996</v>
      </c>
      <c r="L46" t="s">
        <v>29</v>
      </c>
      <c r="M46" t="s">
        <v>40</v>
      </c>
      <c r="N46" t="s">
        <v>29</v>
      </c>
      <c r="O46" t="s">
        <v>29</v>
      </c>
      <c r="P46">
        <v>45</v>
      </c>
      <c r="Q46" t="s">
        <v>3</v>
      </c>
      <c r="R46" t="s">
        <v>42</v>
      </c>
    </row>
    <row r="47" spans="1:18" x14ac:dyDescent="0.3">
      <c r="A47">
        <v>46</v>
      </c>
      <c r="B47">
        <v>50</v>
      </c>
      <c r="C47" t="s">
        <v>23</v>
      </c>
      <c r="D47" t="s">
        <v>129</v>
      </c>
      <c r="E47" t="s">
        <v>25</v>
      </c>
      <c r="F47">
        <v>21</v>
      </c>
      <c r="G47" t="s">
        <v>126</v>
      </c>
      <c r="H47" t="s">
        <v>4</v>
      </c>
      <c r="I47" t="s">
        <v>130</v>
      </c>
      <c r="J47" t="s">
        <v>60</v>
      </c>
      <c r="K47">
        <v>2.9</v>
      </c>
      <c r="L47" t="s">
        <v>29</v>
      </c>
      <c r="M47" t="s">
        <v>75</v>
      </c>
      <c r="N47" t="s">
        <v>29</v>
      </c>
      <c r="O47" t="s">
        <v>29</v>
      </c>
      <c r="P47">
        <v>25</v>
      </c>
      <c r="Q47" t="s">
        <v>3</v>
      </c>
      <c r="R47" t="s">
        <v>50</v>
      </c>
    </row>
    <row r="48" spans="1:18" x14ac:dyDescent="0.3">
      <c r="A48">
        <v>47</v>
      </c>
      <c r="B48">
        <v>57</v>
      </c>
      <c r="C48" t="s">
        <v>23</v>
      </c>
      <c r="D48" t="s">
        <v>58</v>
      </c>
      <c r="E48" t="s">
        <v>25</v>
      </c>
      <c r="F48">
        <v>43</v>
      </c>
      <c r="G48" t="s">
        <v>103</v>
      </c>
      <c r="H48" t="s">
        <v>0</v>
      </c>
      <c r="I48" t="s">
        <v>54</v>
      </c>
      <c r="J48" t="s">
        <v>55</v>
      </c>
      <c r="K48">
        <v>2.9</v>
      </c>
      <c r="L48" t="s">
        <v>29</v>
      </c>
      <c r="M48" t="s">
        <v>79</v>
      </c>
      <c r="N48" t="s">
        <v>29</v>
      </c>
      <c r="O48" t="s">
        <v>29</v>
      </c>
      <c r="P48">
        <v>45</v>
      </c>
      <c r="Q48" t="s">
        <v>36</v>
      </c>
      <c r="R48" t="s">
        <v>61</v>
      </c>
    </row>
    <row r="49" spans="1:18" x14ac:dyDescent="0.3">
      <c r="A49">
        <v>48</v>
      </c>
      <c r="B49">
        <v>55</v>
      </c>
      <c r="C49" t="s">
        <v>151</v>
      </c>
      <c r="D49" t="s">
        <v>110</v>
      </c>
      <c r="E49" t="s">
        <v>72</v>
      </c>
      <c r="F49">
        <v>54</v>
      </c>
      <c r="G49" t="s">
        <v>59</v>
      </c>
      <c r="H49" t="s">
        <v>2</v>
      </c>
      <c r="I49" t="s">
        <v>65</v>
      </c>
      <c r="J49" t="s">
        <v>28</v>
      </c>
      <c r="K49">
        <v>4.5</v>
      </c>
      <c r="L49" t="s">
        <v>29</v>
      </c>
      <c r="M49" t="s">
        <v>40</v>
      </c>
      <c r="N49" t="s">
        <v>29</v>
      </c>
      <c r="O49" t="s">
        <v>29</v>
      </c>
      <c r="P49">
        <v>36</v>
      </c>
      <c r="Q49" t="s">
        <v>36</v>
      </c>
      <c r="R49" t="s">
        <v>42</v>
      </c>
    </row>
    <row r="50" spans="1:18" x14ac:dyDescent="0.3">
      <c r="A50">
        <v>49</v>
      </c>
      <c r="B50">
        <v>42</v>
      </c>
      <c r="C50" t="s">
        <v>23</v>
      </c>
      <c r="D50" t="s">
        <v>58</v>
      </c>
      <c r="E50" t="s">
        <v>25</v>
      </c>
      <c r="F50">
        <v>55</v>
      </c>
      <c r="G50" t="s">
        <v>111</v>
      </c>
      <c r="H50" t="s">
        <v>2</v>
      </c>
      <c r="I50" t="s">
        <v>125</v>
      </c>
      <c r="J50" t="s">
        <v>55</v>
      </c>
      <c r="K50">
        <v>2.7</v>
      </c>
      <c r="L50" t="s">
        <v>29</v>
      </c>
      <c r="M50" t="s">
        <v>79</v>
      </c>
      <c r="N50" t="s">
        <v>29</v>
      </c>
      <c r="O50" t="s">
        <v>29</v>
      </c>
      <c r="P50">
        <v>38</v>
      </c>
      <c r="Q50" t="s">
        <v>36</v>
      </c>
      <c r="R50" t="s">
        <v>93</v>
      </c>
    </row>
    <row r="51" spans="1:18" x14ac:dyDescent="0.3">
      <c r="A51">
        <v>50</v>
      </c>
      <c r="B51">
        <v>68</v>
      </c>
      <c r="C51" t="s">
        <v>23</v>
      </c>
      <c r="D51" t="s">
        <v>108</v>
      </c>
      <c r="E51" t="s">
        <v>25</v>
      </c>
      <c r="F51">
        <v>30</v>
      </c>
      <c r="G51" t="s">
        <v>131</v>
      </c>
      <c r="H51" t="s">
        <v>1</v>
      </c>
      <c r="I51" t="s">
        <v>130</v>
      </c>
      <c r="J51" t="s">
        <v>39</v>
      </c>
      <c r="K51">
        <v>4.5999999999999996</v>
      </c>
      <c r="L51" t="s">
        <v>29</v>
      </c>
      <c r="M51" t="s">
        <v>46</v>
      </c>
      <c r="N51" t="s">
        <v>29</v>
      </c>
      <c r="O51" t="s">
        <v>29</v>
      </c>
      <c r="P51">
        <v>34</v>
      </c>
      <c r="Q51" t="s">
        <v>91</v>
      </c>
      <c r="R51" t="s">
        <v>81</v>
      </c>
    </row>
    <row r="52" spans="1:18" x14ac:dyDescent="0.3">
      <c r="A52">
        <v>51</v>
      </c>
      <c r="B52">
        <v>49</v>
      </c>
      <c r="C52" t="s">
        <v>151</v>
      </c>
      <c r="D52" t="s">
        <v>24</v>
      </c>
      <c r="E52" t="s">
        <v>25</v>
      </c>
      <c r="F52">
        <v>28</v>
      </c>
      <c r="G52" t="s">
        <v>132</v>
      </c>
      <c r="H52" t="s">
        <v>2</v>
      </c>
      <c r="I52" t="s">
        <v>112</v>
      </c>
      <c r="J52" t="s">
        <v>39</v>
      </c>
      <c r="K52">
        <v>3.7</v>
      </c>
      <c r="L52" t="s">
        <v>29</v>
      </c>
      <c r="M52" t="s">
        <v>79</v>
      </c>
      <c r="N52" t="s">
        <v>29</v>
      </c>
      <c r="O52" t="s">
        <v>29</v>
      </c>
      <c r="P52">
        <v>39</v>
      </c>
      <c r="Q52" t="s">
        <v>91</v>
      </c>
      <c r="R52" t="s">
        <v>81</v>
      </c>
    </row>
    <row r="53" spans="1:18" x14ac:dyDescent="0.3">
      <c r="A53">
        <v>52</v>
      </c>
      <c r="B53">
        <v>59</v>
      </c>
      <c r="C53" t="s">
        <v>23</v>
      </c>
      <c r="D53" t="s">
        <v>92</v>
      </c>
      <c r="E53" t="s">
        <v>25</v>
      </c>
      <c r="F53">
        <v>59</v>
      </c>
      <c r="G53" t="s">
        <v>133</v>
      </c>
      <c r="H53" t="s">
        <v>4</v>
      </c>
      <c r="I53" t="s">
        <v>27</v>
      </c>
      <c r="J53" t="s">
        <v>28</v>
      </c>
      <c r="K53">
        <v>4.7</v>
      </c>
      <c r="L53" t="s">
        <v>29</v>
      </c>
      <c r="M53" t="s">
        <v>75</v>
      </c>
      <c r="N53" t="s">
        <v>29</v>
      </c>
      <c r="O53" t="s">
        <v>29</v>
      </c>
      <c r="P53">
        <v>7</v>
      </c>
      <c r="Q53" t="s">
        <v>41</v>
      </c>
      <c r="R53" t="s">
        <v>61</v>
      </c>
    </row>
    <row r="54" spans="1:18" x14ac:dyDescent="0.3">
      <c r="A54">
        <v>53</v>
      </c>
      <c r="B54">
        <v>42</v>
      </c>
      <c r="C54" t="s">
        <v>23</v>
      </c>
      <c r="D54" t="s">
        <v>117</v>
      </c>
      <c r="E54" t="s">
        <v>25</v>
      </c>
      <c r="F54">
        <v>20</v>
      </c>
      <c r="G54" t="s">
        <v>124</v>
      </c>
      <c r="H54" t="s">
        <v>2</v>
      </c>
      <c r="I54" t="s">
        <v>100</v>
      </c>
      <c r="J54" t="s">
        <v>55</v>
      </c>
      <c r="K54">
        <v>2.6</v>
      </c>
      <c r="L54" t="s">
        <v>29</v>
      </c>
      <c r="M54" t="s">
        <v>40</v>
      </c>
      <c r="N54" t="s">
        <v>29</v>
      </c>
      <c r="O54" t="s">
        <v>29</v>
      </c>
      <c r="P54">
        <v>26</v>
      </c>
      <c r="Q54" t="s">
        <v>41</v>
      </c>
      <c r="R54" t="s">
        <v>42</v>
      </c>
    </row>
    <row r="55" spans="1:18" x14ac:dyDescent="0.3">
      <c r="A55">
        <v>54</v>
      </c>
      <c r="B55">
        <v>29</v>
      </c>
      <c r="C55" t="s">
        <v>151</v>
      </c>
      <c r="D55" t="s">
        <v>92</v>
      </c>
      <c r="E55" t="s">
        <v>25</v>
      </c>
      <c r="F55">
        <v>24</v>
      </c>
      <c r="G55" t="s">
        <v>96</v>
      </c>
      <c r="H55" t="s">
        <v>1</v>
      </c>
      <c r="I55" t="s">
        <v>104</v>
      </c>
      <c r="J55" t="s">
        <v>28</v>
      </c>
      <c r="K55">
        <v>3.9</v>
      </c>
      <c r="L55" t="s">
        <v>29</v>
      </c>
      <c r="M55" t="s">
        <v>46</v>
      </c>
      <c r="N55" t="s">
        <v>29</v>
      </c>
      <c r="O55" t="s">
        <v>29</v>
      </c>
      <c r="P55">
        <v>35</v>
      </c>
      <c r="Q55" t="s">
        <v>41</v>
      </c>
      <c r="R55" t="s">
        <v>42</v>
      </c>
    </row>
    <row r="56" spans="1:18" x14ac:dyDescent="0.3">
      <c r="A56">
        <v>55</v>
      </c>
      <c r="B56">
        <v>47</v>
      </c>
      <c r="C56" t="s">
        <v>23</v>
      </c>
      <c r="D56" t="s">
        <v>67</v>
      </c>
      <c r="E56" t="s">
        <v>68</v>
      </c>
      <c r="F56">
        <v>94</v>
      </c>
      <c r="G56" t="s">
        <v>134</v>
      </c>
      <c r="H56" t="s">
        <v>2</v>
      </c>
      <c r="I56" t="s">
        <v>114</v>
      </c>
      <c r="J56" t="s">
        <v>55</v>
      </c>
      <c r="K56">
        <v>4.2</v>
      </c>
      <c r="L56" t="s">
        <v>29</v>
      </c>
      <c r="M56" t="s">
        <v>46</v>
      </c>
      <c r="N56" t="s">
        <v>29</v>
      </c>
      <c r="O56" t="s">
        <v>29</v>
      </c>
      <c r="P56">
        <v>35</v>
      </c>
      <c r="Q56" t="s">
        <v>91</v>
      </c>
      <c r="R56" t="s">
        <v>81</v>
      </c>
    </row>
    <row r="57" spans="1:18" x14ac:dyDescent="0.3">
      <c r="A57">
        <v>56</v>
      </c>
      <c r="B57">
        <v>40</v>
      </c>
      <c r="C57" t="s">
        <v>151</v>
      </c>
      <c r="D57" t="s">
        <v>106</v>
      </c>
      <c r="E57" t="s">
        <v>68</v>
      </c>
      <c r="F57">
        <v>28</v>
      </c>
      <c r="G57" t="s">
        <v>135</v>
      </c>
      <c r="H57" t="s">
        <v>2</v>
      </c>
      <c r="I57" t="s">
        <v>97</v>
      </c>
      <c r="J57" t="s">
        <v>28</v>
      </c>
      <c r="K57">
        <v>3</v>
      </c>
      <c r="L57" t="s">
        <v>29</v>
      </c>
      <c r="M57" t="s">
        <v>75</v>
      </c>
      <c r="N57" t="s">
        <v>29</v>
      </c>
      <c r="O57" t="s">
        <v>29</v>
      </c>
      <c r="P57">
        <v>49</v>
      </c>
      <c r="Q57" t="s">
        <v>41</v>
      </c>
      <c r="R57" t="s">
        <v>50</v>
      </c>
    </row>
    <row r="58" spans="1:18" x14ac:dyDescent="0.3">
      <c r="A58">
        <v>57</v>
      </c>
      <c r="B58">
        <v>41</v>
      </c>
      <c r="C58" t="s">
        <v>23</v>
      </c>
      <c r="D58" t="s">
        <v>136</v>
      </c>
      <c r="E58" t="s">
        <v>72</v>
      </c>
      <c r="F58">
        <v>73</v>
      </c>
      <c r="G58" t="s">
        <v>96</v>
      </c>
      <c r="H58" t="s">
        <v>4</v>
      </c>
      <c r="I58" t="s">
        <v>114</v>
      </c>
      <c r="J58" t="s">
        <v>55</v>
      </c>
      <c r="K58">
        <v>4.7</v>
      </c>
      <c r="L58" t="s">
        <v>29</v>
      </c>
      <c r="M58" t="s">
        <v>79</v>
      </c>
      <c r="N58" t="s">
        <v>29</v>
      </c>
      <c r="O58" t="s">
        <v>29</v>
      </c>
      <c r="P58">
        <v>46</v>
      </c>
      <c r="Q58" t="s">
        <v>41</v>
      </c>
      <c r="R58" t="s">
        <v>42</v>
      </c>
    </row>
    <row r="59" spans="1:18" x14ac:dyDescent="0.3">
      <c r="A59">
        <v>58</v>
      </c>
      <c r="B59">
        <v>21</v>
      </c>
      <c r="C59" t="s">
        <v>23</v>
      </c>
      <c r="D59" t="s">
        <v>67</v>
      </c>
      <c r="E59" t="s">
        <v>68</v>
      </c>
      <c r="F59">
        <v>64</v>
      </c>
      <c r="G59" t="s">
        <v>69</v>
      </c>
      <c r="H59" t="s">
        <v>2</v>
      </c>
      <c r="I59" t="s">
        <v>54</v>
      </c>
      <c r="J59" t="s">
        <v>55</v>
      </c>
      <c r="K59">
        <v>4.4000000000000004</v>
      </c>
      <c r="L59" t="s">
        <v>29</v>
      </c>
      <c r="M59" t="s">
        <v>79</v>
      </c>
      <c r="N59" t="s">
        <v>29</v>
      </c>
      <c r="O59" t="s">
        <v>29</v>
      </c>
      <c r="P59">
        <v>17</v>
      </c>
      <c r="Q59" t="s">
        <v>91</v>
      </c>
      <c r="R59" t="s">
        <v>32</v>
      </c>
    </row>
    <row r="60" spans="1:18" x14ac:dyDescent="0.3">
      <c r="A60">
        <v>59</v>
      </c>
      <c r="B60">
        <v>69</v>
      </c>
      <c r="C60" t="s">
        <v>23</v>
      </c>
      <c r="D60" t="s">
        <v>108</v>
      </c>
      <c r="E60" t="s">
        <v>25</v>
      </c>
      <c r="F60">
        <v>54</v>
      </c>
      <c r="G60" t="s">
        <v>73</v>
      </c>
      <c r="H60" t="s">
        <v>2</v>
      </c>
      <c r="I60" t="s">
        <v>65</v>
      </c>
      <c r="J60" t="s">
        <v>55</v>
      </c>
      <c r="K60">
        <v>4.2</v>
      </c>
      <c r="L60" t="s">
        <v>29</v>
      </c>
      <c r="M60" t="s">
        <v>40</v>
      </c>
      <c r="N60" t="s">
        <v>29</v>
      </c>
      <c r="O60" t="s">
        <v>29</v>
      </c>
      <c r="P60">
        <v>29</v>
      </c>
      <c r="Q60" t="s">
        <v>31</v>
      </c>
      <c r="R60" t="s">
        <v>93</v>
      </c>
    </row>
    <row r="61" spans="1:18" x14ac:dyDescent="0.3">
      <c r="A61">
        <v>60</v>
      </c>
      <c r="B61">
        <v>63</v>
      </c>
      <c r="C61" t="s">
        <v>23</v>
      </c>
      <c r="D61" t="s">
        <v>137</v>
      </c>
      <c r="E61" t="s">
        <v>72</v>
      </c>
      <c r="F61">
        <v>79</v>
      </c>
      <c r="G61" t="s">
        <v>64</v>
      </c>
      <c r="H61" t="s">
        <v>0</v>
      </c>
      <c r="I61" t="s">
        <v>138</v>
      </c>
      <c r="J61" t="s">
        <v>39</v>
      </c>
      <c r="K61">
        <v>4.5999999999999996</v>
      </c>
      <c r="L61" t="s">
        <v>29</v>
      </c>
      <c r="M61" t="s">
        <v>56</v>
      </c>
      <c r="N61" t="s">
        <v>29</v>
      </c>
      <c r="O61" t="s">
        <v>29</v>
      </c>
      <c r="P61">
        <v>4</v>
      </c>
      <c r="Q61" t="s">
        <v>91</v>
      </c>
      <c r="R61" t="s">
        <v>42</v>
      </c>
    </row>
    <row r="62" spans="1:18" x14ac:dyDescent="0.3">
      <c r="A62">
        <v>61</v>
      </c>
      <c r="B62">
        <v>50</v>
      </c>
      <c r="C62" t="s">
        <v>151</v>
      </c>
      <c r="D62" t="s">
        <v>33</v>
      </c>
      <c r="E62" t="s">
        <v>25</v>
      </c>
      <c r="F62">
        <v>37</v>
      </c>
      <c r="G62" t="s">
        <v>139</v>
      </c>
      <c r="H62" t="s">
        <v>0</v>
      </c>
      <c r="I62" t="s">
        <v>114</v>
      </c>
      <c r="J62" t="s">
        <v>55</v>
      </c>
      <c r="K62">
        <v>4</v>
      </c>
      <c r="L62" t="s">
        <v>29</v>
      </c>
      <c r="M62" t="s">
        <v>30</v>
      </c>
      <c r="N62" t="s">
        <v>29</v>
      </c>
      <c r="O62" t="s">
        <v>29</v>
      </c>
      <c r="P62">
        <v>17</v>
      </c>
      <c r="Q62" t="s">
        <v>36</v>
      </c>
      <c r="R62" t="s">
        <v>42</v>
      </c>
    </row>
    <row r="63" spans="1:18" x14ac:dyDescent="0.3">
      <c r="A63">
        <v>62</v>
      </c>
      <c r="B63">
        <v>55</v>
      </c>
      <c r="C63" t="s">
        <v>23</v>
      </c>
      <c r="D63" t="s">
        <v>123</v>
      </c>
      <c r="E63" t="s">
        <v>72</v>
      </c>
      <c r="F63">
        <v>68</v>
      </c>
      <c r="G63" t="s">
        <v>109</v>
      </c>
      <c r="H63" t="s">
        <v>2</v>
      </c>
      <c r="I63" t="s">
        <v>125</v>
      </c>
      <c r="J63" t="s">
        <v>28</v>
      </c>
      <c r="K63">
        <v>4.7</v>
      </c>
      <c r="L63" t="s">
        <v>29</v>
      </c>
      <c r="M63" t="s">
        <v>79</v>
      </c>
      <c r="N63" t="s">
        <v>29</v>
      </c>
      <c r="O63" t="s">
        <v>29</v>
      </c>
      <c r="P63">
        <v>21</v>
      </c>
      <c r="Q63" t="s">
        <v>41</v>
      </c>
      <c r="R63" t="s">
        <v>101</v>
      </c>
    </row>
    <row r="64" spans="1:18" x14ac:dyDescent="0.3">
      <c r="A64">
        <v>63</v>
      </c>
      <c r="B64">
        <v>30</v>
      </c>
      <c r="C64" t="s">
        <v>151</v>
      </c>
      <c r="D64" t="s">
        <v>52</v>
      </c>
      <c r="E64" t="s">
        <v>44</v>
      </c>
      <c r="F64">
        <v>21</v>
      </c>
      <c r="G64" t="s">
        <v>96</v>
      </c>
      <c r="H64" t="s">
        <v>1</v>
      </c>
      <c r="I64" t="s">
        <v>140</v>
      </c>
      <c r="J64" t="s">
        <v>39</v>
      </c>
      <c r="K64">
        <v>3.8</v>
      </c>
      <c r="L64" t="s">
        <v>29</v>
      </c>
      <c r="M64" t="s">
        <v>40</v>
      </c>
      <c r="N64" t="s">
        <v>29</v>
      </c>
      <c r="O64" t="s">
        <v>29</v>
      </c>
      <c r="P64">
        <v>31</v>
      </c>
      <c r="Q64" t="s">
        <v>41</v>
      </c>
      <c r="R64" t="s">
        <v>32</v>
      </c>
    </row>
    <row r="65" spans="1:18" x14ac:dyDescent="0.3">
      <c r="A65">
        <v>64</v>
      </c>
      <c r="B65">
        <v>33</v>
      </c>
      <c r="C65" t="s">
        <v>23</v>
      </c>
      <c r="D65" t="s">
        <v>94</v>
      </c>
      <c r="E65" t="s">
        <v>72</v>
      </c>
      <c r="F65">
        <v>79</v>
      </c>
      <c r="G65" t="s">
        <v>121</v>
      </c>
      <c r="H65" t="s">
        <v>0</v>
      </c>
      <c r="I65" t="s">
        <v>97</v>
      </c>
      <c r="J65" t="s">
        <v>28</v>
      </c>
      <c r="K65">
        <v>2.7</v>
      </c>
      <c r="L65" t="s">
        <v>29</v>
      </c>
      <c r="M65" t="s">
        <v>75</v>
      </c>
      <c r="N65" t="s">
        <v>29</v>
      </c>
      <c r="O65" t="s">
        <v>29</v>
      </c>
      <c r="P65">
        <v>43</v>
      </c>
      <c r="Q65" t="s">
        <v>41</v>
      </c>
      <c r="R65" t="s">
        <v>42</v>
      </c>
    </row>
    <row r="66" spans="1:18" x14ac:dyDescent="0.3">
      <c r="A66">
        <v>65</v>
      </c>
      <c r="B66">
        <v>65</v>
      </c>
      <c r="C66" t="s">
        <v>151</v>
      </c>
      <c r="D66" t="s">
        <v>141</v>
      </c>
      <c r="E66" t="s">
        <v>44</v>
      </c>
      <c r="F66">
        <v>83</v>
      </c>
      <c r="G66" t="s">
        <v>95</v>
      </c>
      <c r="H66" t="s">
        <v>1</v>
      </c>
      <c r="I66" t="s">
        <v>100</v>
      </c>
      <c r="J66" t="s">
        <v>60</v>
      </c>
      <c r="K66">
        <v>4.8</v>
      </c>
      <c r="L66" t="s">
        <v>29</v>
      </c>
      <c r="M66" t="s">
        <v>56</v>
      </c>
      <c r="N66" t="s">
        <v>29</v>
      </c>
      <c r="O66" t="s">
        <v>29</v>
      </c>
      <c r="P66">
        <v>18</v>
      </c>
      <c r="Q66" t="s">
        <v>91</v>
      </c>
      <c r="R66" t="s">
        <v>32</v>
      </c>
    </row>
    <row r="67" spans="1:18" x14ac:dyDescent="0.3">
      <c r="A67">
        <v>66</v>
      </c>
      <c r="B67">
        <v>65</v>
      </c>
      <c r="C67" t="s">
        <v>23</v>
      </c>
      <c r="D67" t="s">
        <v>136</v>
      </c>
      <c r="E67" t="s">
        <v>72</v>
      </c>
      <c r="F67">
        <v>36</v>
      </c>
      <c r="G67" t="s">
        <v>131</v>
      </c>
      <c r="H67" t="s">
        <v>2</v>
      </c>
      <c r="I67" t="s">
        <v>78</v>
      </c>
      <c r="J67" t="s">
        <v>39</v>
      </c>
      <c r="K67">
        <v>4.8</v>
      </c>
      <c r="L67" t="s">
        <v>29</v>
      </c>
      <c r="M67" t="s">
        <v>75</v>
      </c>
      <c r="N67" t="s">
        <v>29</v>
      </c>
      <c r="O67" t="s">
        <v>29</v>
      </c>
      <c r="P67">
        <v>44</v>
      </c>
      <c r="Q67" t="s">
        <v>31</v>
      </c>
      <c r="R67" t="s">
        <v>101</v>
      </c>
    </row>
    <row r="68" spans="1:18" x14ac:dyDescent="0.3">
      <c r="A68">
        <v>67</v>
      </c>
      <c r="B68">
        <v>31</v>
      </c>
      <c r="C68" t="s">
        <v>23</v>
      </c>
      <c r="D68" t="s">
        <v>24</v>
      </c>
      <c r="E68" t="s">
        <v>25</v>
      </c>
      <c r="F68">
        <v>94</v>
      </c>
      <c r="G68" t="s">
        <v>142</v>
      </c>
      <c r="H68" t="s">
        <v>1</v>
      </c>
      <c r="I68" t="s">
        <v>140</v>
      </c>
      <c r="J68" t="s">
        <v>28</v>
      </c>
      <c r="K68">
        <v>4.7</v>
      </c>
      <c r="L68" t="s">
        <v>29</v>
      </c>
      <c r="M68" t="s">
        <v>75</v>
      </c>
      <c r="N68" t="s">
        <v>29</v>
      </c>
      <c r="O68" t="s">
        <v>29</v>
      </c>
      <c r="P68">
        <v>3</v>
      </c>
      <c r="Q68" t="s">
        <v>31</v>
      </c>
      <c r="R68" t="s">
        <v>101</v>
      </c>
    </row>
    <row r="69" spans="1:18" x14ac:dyDescent="0.3">
      <c r="A69">
        <v>68</v>
      </c>
      <c r="B69">
        <v>45</v>
      </c>
      <c r="C69" t="s">
        <v>23</v>
      </c>
      <c r="D69" t="s">
        <v>67</v>
      </c>
      <c r="E69" t="s">
        <v>68</v>
      </c>
      <c r="F69">
        <v>33</v>
      </c>
      <c r="G69" t="s">
        <v>143</v>
      </c>
      <c r="H69" t="s">
        <v>0</v>
      </c>
      <c r="I69" t="s">
        <v>27</v>
      </c>
      <c r="J69" t="s">
        <v>28</v>
      </c>
      <c r="K69">
        <v>4.4000000000000004</v>
      </c>
      <c r="L69" t="s">
        <v>29</v>
      </c>
      <c r="M69" t="s">
        <v>79</v>
      </c>
      <c r="N69" t="s">
        <v>29</v>
      </c>
      <c r="O69" t="s">
        <v>29</v>
      </c>
      <c r="P69">
        <v>49</v>
      </c>
      <c r="Q69" t="s">
        <v>91</v>
      </c>
      <c r="R69" t="s">
        <v>93</v>
      </c>
    </row>
    <row r="70" spans="1:18" x14ac:dyDescent="0.3">
      <c r="A70">
        <v>69</v>
      </c>
      <c r="B70">
        <v>57</v>
      </c>
      <c r="C70" t="s">
        <v>151</v>
      </c>
      <c r="D70" t="s">
        <v>71</v>
      </c>
      <c r="E70" t="s">
        <v>72</v>
      </c>
      <c r="F70">
        <v>46</v>
      </c>
      <c r="G70" t="s">
        <v>144</v>
      </c>
      <c r="H70" t="s">
        <v>0</v>
      </c>
      <c r="I70" t="s">
        <v>70</v>
      </c>
      <c r="J70" t="s">
        <v>55</v>
      </c>
      <c r="K70">
        <v>3.9</v>
      </c>
      <c r="L70" t="s">
        <v>29</v>
      </c>
      <c r="M70" t="s">
        <v>46</v>
      </c>
      <c r="N70" t="s">
        <v>29</v>
      </c>
      <c r="O70" t="s">
        <v>29</v>
      </c>
      <c r="P70">
        <v>21</v>
      </c>
      <c r="Q70" t="s">
        <v>36</v>
      </c>
      <c r="R70" t="s">
        <v>101</v>
      </c>
    </row>
    <row r="71" spans="1:18" x14ac:dyDescent="0.3">
      <c r="A71">
        <v>70</v>
      </c>
      <c r="B71">
        <v>48</v>
      </c>
      <c r="C71" t="s">
        <v>151</v>
      </c>
      <c r="D71" t="s">
        <v>137</v>
      </c>
      <c r="E71" t="s">
        <v>72</v>
      </c>
      <c r="F71">
        <v>70</v>
      </c>
      <c r="G71" t="s">
        <v>126</v>
      </c>
      <c r="H71" t="s">
        <v>1</v>
      </c>
      <c r="I71" t="s">
        <v>113</v>
      </c>
      <c r="J71" t="s">
        <v>55</v>
      </c>
      <c r="K71">
        <v>4.4000000000000004</v>
      </c>
      <c r="L71" t="s">
        <v>29</v>
      </c>
      <c r="M71" t="s">
        <v>30</v>
      </c>
      <c r="N71" t="s">
        <v>29</v>
      </c>
      <c r="O71" t="s">
        <v>29</v>
      </c>
      <c r="P71">
        <v>5</v>
      </c>
      <c r="Q71" t="s">
        <v>36</v>
      </c>
      <c r="R71" t="s">
        <v>42</v>
      </c>
    </row>
    <row r="72" spans="1:18" x14ac:dyDescent="0.3">
      <c r="A72">
        <v>71</v>
      </c>
      <c r="B72">
        <v>22</v>
      </c>
      <c r="C72" t="s">
        <v>151</v>
      </c>
      <c r="D72" t="s">
        <v>137</v>
      </c>
      <c r="E72" t="s">
        <v>72</v>
      </c>
      <c r="F72">
        <v>29</v>
      </c>
      <c r="G72" t="s">
        <v>95</v>
      </c>
      <c r="H72" t="s">
        <v>2</v>
      </c>
      <c r="I72" t="s">
        <v>140</v>
      </c>
      <c r="J72" t="s">
        <v>60</v>
      </c>
      <c r="K72">
        <v>4.2</v>
      </c>
      <c r="L72" t="s">
        <v>29</v>
      </c>
      <c r="M72" t="s">
        <v>30</v>
      </c>
      <c r="N72" t="s">
        <v>29</v>
      </c>
      <c r="O72" t="s">
        <v>29</v>
      </c>
      <c r="P72">
        <v>32</v>
      </c>
      <c r="Q72" t="s">
        <v>91</v>
      </c>
      <c r="R72" t="s">
        <v>101</v>
      </c>
    </row>
    <row r="73" spans="1:18" x14ac:dyDescent="0.3">
      <c r="A73">
        <v>72</v>
      </c>
      <c r="B73">
        <v>36</v>
      </c>
      <c r="C73" t="s">
        <v>151</v>
      </c>
      <c r="D73" t="s">
        <v>86</v>
      </c>
      <c r="E73" t="s">
        <v>25</v>
      </c>
      <c r="F73">
        <v>48</v>
      </c>
      <c r="G73" t="s">
        <v>145</v>
      </c>
      <c r="H73" t="s">
        <v>0</v>
      </c>
      <c r="I73" t="s">
        <v>85</v>
      </c>
      <c r="J73" t="s">
        <v>55</v>
      </c>
      <c r="K73">
        <v>2.9</v>
      </c>
      <c r="L73" t="s">
        <v>29</v>
      </c>
      <c r="M73" t="s">
        <v>30</v>
      </c>
      <c r="N73" t="s">
        <v>29</v>
      </c>
      <c r="O73" t="s">
        <v>29</v>
      </c>
      <c r="P73">
        <v>34</v>
      </c>
      <c r="Q73" t="s">
        <v>80</v>
      </c>
      <c r="R73" t="s">
        <v>50</v>
      </c>
    </row>
    <row r="74" spans="1:18" x14ac:dyDescent="0.3">
      <c r="A74">
        <v>73</v>
      </c>
      <c r="B74">
        <v>18</v>
      </c>
      <c r="C74" t="s">
        <v>151</v>
      </c>
      <c r="D74" t="s">
        <v>86</v>
      </c>
      <c r="E74" t="s">
        <v>25</v>
      </c>
      <c r="F74">
        <v>26</v>
      </c>
      <c r="G74" t="s">
        <v>146</v>
      </c>
      <c r="H74" t="s">
        <v>2</v>
      </c>
      <c r="I74" t="s">
        <v>83</v>
      </c>
      <c r="J74" t="s">
        <v>28</v>
      </c>
      <c r="K74">
        <v>2.9</v>
      </c>
      <c r="L74" t="s">
        <v>29</v>
      </c>
      <c r="M74" t="s">
        <v>79</v>
      </c>
      <c r="N74" t="s">
        <v>29</v>
      </c>
      <c r="O74" t="s">
        <v>29</v>
      </c>
      <c r="P74">
        <v>21</v>
      </c>
      <c r="Q74" t="s">
        <v>80</v>
      </c>
      <c r="R74" t="s">
        <v>101</v>
      </c>
    </row>
    <row r="75" spans="1:18" x14ac:dyDescent="0.3">
      <c r="A75">
        <v>74</v>
      </c>
      <c r="B75">
        <v>48</v>
      </c>
      <c r="C75" t="s">
        <v>23</v>
      </c>
      <c r="D75" t="s">
        <v>99</v>
      </c>
      <c r="E75" t="s">
        <v>25</v>
      </c>
      <c r="F75">
        <v>85</v>
      </c>
      <c r="G75" t="s">
        <v>82</v>
      </c>
      <c r="H75" t="s">
        <v>2</v>
      </c>
      <c r="I75" t="s">
        <v>90</v>
      </c>
      <c r="J75" t="s">
        <v>39</v>
      </c>
      <c r="K75">
        <v>2.7</v>
      </c>
      <c r="L75" t="s">
        <v>29</v>
      </c>
      <c r="M75" t="s">
        <v>40</v>
      </c>
      <c r="N75" t="s">
        <v>29</v>
      </c>
      <c r="O75" t="s">
        <v>29</v>
      </c>
      <c r="P75">
        <v>43</v>
      </c>
      <c r="Q75" t="s">
        <v>80</v>
      </c>
      <c r="R75" t="s">
        <v>81</v>
      </c>
    </row>
    <row r="76" spans="1:18" x14ac:dyDescent="0.3">
      <c r="A76">
        <v>75</v>
      </c>
      <c r="B76">
        <v>49</v>
      </c>
      <c r="C76" t="s">
        <v>23</v>
      </c>
      <c r="D76" t="s">
        <v>147</v>
      </c>
      <c r="E76" t="s">
        <v>72</v>
      </c>
      <c r="F76">
        <v>58</v>
      </c>
      <c r="G76" t="s">
        <v>120</v>
      </c>
      <c r="H76" t="s">
        <v>0</v>
      </c>
      <c r="I76" t="s">
        <v>88</v>
      </c>
      <c r="J76" t="s">
        <v>39</v>
      </c>
      <c r="K76">
        <v>4.5</v>
      </c>
      <c r="L76" t="s">
        <v>29</v>
      </c>
      <c r="M76" t="s">
        <v>30</v>
      </c>
      <c r="N76" t="s">
        <v>29</v>
      </c>
      <c r="O76" t="s">
        <v>29</v>
      </c>
      <c r="P76">
        <v>3</v>
      </c>
      <c r="Q76" t="s">
        <v>36</v>
      </c>
      <c r="R76" t="s">
        <v>93</v>
      </c>
    </row>
    <row r="77" spans="1:18" x14ac:dyDescent="0.3">
      <c r="A77">
        <v>76</v>
      </c>
      <c r="B77">
        <v>64</v>
      </c>
      <c r="C77" t="s">
        <v>151</v>
      </c>
      <c r="D77" t="s">
        <v>123</v>
      </c>
      <c r="E77" t="s">
        <v>72</v>
      </c>
      <c r="F77">
        <v>85</v>
      </c>
      <c r="G77" t="s">
        <v>144</v>
      </c>
      <c r="H77" t="s">
        <v>2</v>
      </c>
      <c r="I77" t="s">
        <v>148</v>
      </c>
      <c r="J77" t="s">
        <v>55</v>
      </c>
      <c r="K77">
        <v>2.7</v>
      </c>
      <c r="L77" t="s">
        <v>29</v>
      </c>
      <c r="M77" t="s">
        <v>40</v>
      </c>
      <c r="N77" t="s">
        <v>29</v>
      </c>
      <c r="O77" t="s">
        <v>29</v>
      </c>
      <c r="P77">
        <v>21</v>
      </c>
      <c r="Q77" t="s">
        <v>41</v>
      </c>
      <c r="R77" t="s">
        <v>50</v>
      </c>
    </row>
    <row r="78" spans="1:18" x14ac:dyDescent="0.3">
      <c r="A78">
        <v>77</v>
      </c>
      <c r="B78">
        <v>50</v>
      </c>
      <c r="C78" t="s">
        <v>23</v>
      </c>
      <c r="D78" t="s">
        <v>128</v>
      </c>
      <c r="E78" t="s">
        <v>72</v>
      </c>
      <c r="F78">
        <v>43</v>
      </c>
      <c r="G78" t="s">
        <v>84</v>
      </c>
      <c r="H78" t="s">
        <v>1</v>
      </c>
      <c r="I78" t="s">
        <v>90</v>
      </c>
      <c r="J78" t="s">
        <v>55</v>
      </c>
      <c r="K78">
        <v>4.2</v>
      </c>
      <c r="L78" t="s">
        <v>29</v>
      </c>
      <c r="M78" t="s">
        <v>40</v>
      </c>
      <c r="N78" t="s">
        <v>29</v>
      </c>
      <c r="O78" t="s">
        <v>29</v>
      </c>
      <c r="P78">
        <v>32</v>
      </c>
      <c r="Q78" t="s">
        <v>31</v>
      </c>
      <c r="R78" t="s">
        <v>93</v>
      </c>
    </row>
    <row r="79" spans="1:18" x14ac:dyDescent="0.3">
      <c r="A79">
        <v>78</v>
      </c>
      <c r="B79">
        <v>22</v>
      </c>
      <c r="C79" t="s">
        <v>151</v>
      </c>
      <c r="D79" t="s">
        <v>86</v>
      </c>
      <c r="E79" t="s">
        <v>25</v>
      </c>
      <c r="F79">
        <v>53</v>
      </c>
      <c r="G79" t="s">
        <v>84</v>
      </c>
      <c r="H79" t="s">
        <v>0</v>
      </c>
      <c r="I79" t="s">
        <v>85</v>
      </c>
      <c r="J79" t="s">
        <v>55</v>
      </c>
      <c r="K79">
        <v>3.3</v>
      </c>
      <c r="L79" t="s">
        <v>29</v>
      </c>
      <c r="M79" t="s">
        <v>46</v>
      </c>
      <c r="N79" t="s">
        <v>29</v>
      </c>
      <c r="O79" t="s">
        <v>29</v>
      </c>
      <c r="P79">
        <v>36</v>
      </c>
      <c r="Q79" t="s">
        <v>91</v>
      </c>
      <c r="R79" t="s">
        <v>32</v>
      </c>
    </row>
    <row r="80" spans="1:18" x14ac:dyDescent="0.3">
      <c r="A80">
        <v>79</v>
      </c>
      <c r="B80">
        <v>50</v>
      </c>
      <c r="C80" t="s">
        <v>151</v>
      </c>
      <c r="D80" t="s">
        <v>92</v>
      </c>
      <c r="E80" t="s">
        <v>25</v>
      </c>
      <c r="F80">
        <v>91</v>
      </c>
      <c r="G80" t="s">
        <v>149</v>
      </c>
      <c r="H80" t="s">
        <v>2</v>
      </c>
      <c r="I80" t="s">
        <v>35</v>
      </c>
      <c r="J80" t="s">
        <v>39</v>
      </c>
      <c r="K80">
        <v>4.7</v>
      </c>
      <c r="L80" t="s">
        <v>29</v>
      </c>
      <c r="M80" t="s">
        <v>40</v>
      </c>
      <c r="N80" t="s">
        <v>29</v>
      </c>
      <c r="O80" t="s">
        <v>29</v>
      </c>
      <c r="P80">
        <v>50</v>
      </c>
      <c r="Q80" t="s">
        <v>31</v>
      </c>
      <c r="R80" t="s">
        <v>32</v>
      </c>
    </row>
    <row r="81" spans="1:18" x14ac:dyDescent="0.3">
      <c r="A81">
        <v>80</v>
      </c>
      <c r="B81">
        <v>38</v>
      </c>
      <c r="C81" t="s">
        <v>151</v>
      </c>
      <c r="D81" t="s">
        <v>106</v>
      </c>
      <c r="E81" t="s">
        <v>68</v>
      </c>
      <c r="F81">
        <v>96</v>
      </c>
      <c r="G81" t="s">
        <v>150</v>
      </c>
      <c r="H81" t="s">
        <v>2</v>
      </c>
      <c r="I81" t="s">
        <v>83</v>
      </c>
      <c r="J81" t="s">
        <v>28</v>
      </c>
      <c r="K81">
        <v>2.6</v>
      </c>
      <c r="L81" t="s">
        <v>29</v>
      </c>
      <c r="M81" t="s">
        <v>75</v>
      </c>
      <c r="N81" t="s">
        <v>29</v>
      </c>
      <c r="O81" t="s">
        <v>29</v>
      </c>
      <c r="P81">
        <v>43</v>
      </c>
      <c r="Q81" t="s">
        <v>80</v>
      </c>
      <c r="R81" t="s">
        <v>101</v>
      </c>
    </row>
    <row r="82" spans="1:18" x14ac:dyDescent="0.3">
      <c r="A82">
        <v>81</v>
      </c>
      <c r="B82">
        <v>19</v>
      </c>
      <c r="C82" t="s">
        <v>23</v>
      </c>
      <c r="D82" t="s">
        <v>43</v>
      </c>
      <c r="E82" t="s">
        <v>44</v>
      </c>
      <c r="F82">
        <v>72</v>
      </c>
      <c r="G82" t="s">
        <v>89</v>
      </c>
      <c r="H82" t="s">
        <v>4</v>
      </c>
      <c r="I82" t="s">
        <v>148</v>
      </c>
      <c r="J82" t="s">
        <v>55</v>
      </c>
      <c r="K82">
        <v>3.3</v>
      </c>
      <c r="L82" t="s">
        <v>29</v>
      </c>
      <c r="M82" t="s">
        <v>79</v>
      </c>
      <c r="N82" t="s">
        <v>29</v>
      </c>
      <c r="O82" t="s">
        <v>29</v>
      </c>
      <c r="P82">
        <v>24</v>
      </c>
      <c r="Q82" t="s">
        <v>41</v>
      </c>
      <c r="R82" t="s">
        <v>101</v>
      </c>
    </row>
    <row r="83" spans="1:18" x14ac:dyDescent="0.3">
      <c r="A83">
        <v>82</v>
      </c>
      <c r="B83">
        <v>67</v>
      </c>
      <c r="C83" t="s">
        <v>23</v>
      </c>
      <c r="D83" t="s">
        <v>76</v>
      </c>
      <c r="E83" t="s">
        <v>44</v>
      </c>
      <c r="F83">
        <v>96</v>
      </c>
      <c r="G83" t="s">
        <v>145</v>
      </c>
      <c r="H83" t="s">
        <v>0</v>
      </c>
      <c r="I83" t="s">
        <v>35</v>
      </c>
      <c r="J83" t="s">
        <v>55</v>
      </c>
      <c r="K83">
        <v>2.6</v>
      </c>
      <c r="L83" t="s">
        <v>29</v>
      </c>
      <c r="M83" t="s">
        <v>30</v>
      </c>
      <c r="N83" t="s">
        <v>29</v>
      </c>
      <c r="O83" t="s">
        <v>29</v>
      </c>
      <c r="P83">
        <v>36</v>
      </c>
      <c r="Q83" t="s">
        <v>41</v>
      </c>
      <c r="R83" t="s">
        <v>101</v>
      </c>
    </row>
    <row r="84" spans="1:18" x14ac:dyDescent="0.3">
      <c r="A84">
        <v>83</v>
      </c>
      <c r="B84">
        <v>19</v>
      </c>
      <c r="C84" t="s">
        <v>151</v>
      </c>
      <c r="D84" t="s">
        <v>99</v>
      </c>
      <c r="E84" t="s">
        <v>25</v>
      </c>
      <c r="F84">
        <v>28</v>
      </c>
      <c r="G84" t="s">
        <v>146</v>
      </c>
      <c r="H84" t="s">
        <v>1</v>
      </c>
      <c r="I84" t="s">
        <v>83</v>
      </c>
      <c r="J84" t="s">
        <v>39</v>
      </c>
      <c r="K84">
        <v>4</v>
      </c>
      <c r="L84" t="s">
        <v>29</v>
      </c>
      <c r="M84" t="s">
        <v>75</v>
      </c>
      <c r="N84" t="s">
        <v>29</v>
      </c>
      <c r="O84" t="s">
        <v>29</v>
      </c>
      <c r="P84">
        <v>21</v>
      </c>
      <c r="Q84" t="s">
        <v>41</v>
      </c>
      <c r="R84" t="s">
        <v>101</v>
      </c>
    </row>
    <row r="85" spans="1:18" x14ac:dyDescent="0.3">
      <c r="A85">
        <v>84</v>
      </c>
      <c r="B85">
        <v>36</v>
      </c>
      <c r="C85" t="s">
        <v>151</v>
      </c>
      <c r="D85" t="s">
        <v>86</v>
      </c>
      <c r="E85" t="s">
        <v>25</v>
      </c>
      <c r="F85">
        <v>40</v>
      </c>
      <c r="G85" t="s">
        <v>109</v>
      </c>
      <c r="H85" t="s">
        <v>2</v>
      </c>
      <c r="I85" t="s">
        <v>49</v>
      </c>
      <c r="J85" t="s">
        <v>55</v>
      </c>
      <c r="K85">
        <v>4.0999999999999996</v>
      </c>
      <c r="L85" t="s">
        <v>29</v>
      </c>
      <c r="M85" t="s">
        <v>56</v>
      </c>
      <c r="N85" t="s">
        <v>29</v>
      </c>
      <c r="O85" t="s">
        <v>29</v>
      </c>
      <c r="P85">
        <v>34</v>
      </c>
      <c r="Q85" t="s">
        <v>80</v>
      </c>
      <c r="R85" t="s">
        <v>42</v>
      </c>
    </row>
    <row r="86" spans="1:18" x14ac:dyDescent="0.3">
      <c r="A86">
        <v>85</v>
      </c>
      <c r="B86">
        <v>52</v>
      </c>
      <c r="C86" t="s">
        <v>151</v>
      </c>
      <c r="D86" t="s">
        <v>67</v>
      </c>
      <c r="E86" t="s">
        <v>68</v>
      </c>
      <c r="F86">
        <v>32</v>
      </c>
      <c r="G86" t="s">
        <v>121</v>
      </c>
      <c r="H86" t="s">
        <v>1</v>
      </c>
      <c r="I86" t="s">
        <v>104</v>
      </c>
      <c r="J86" t="s">
        <v>39</v>
      </c>
      <c r="K86">
        <v>4.4000000000000004</v>
      </c>
      <c r="L86" t="s">
        <v>29</v>
      </c>
      <c r="M86" t="s">
        <v>56</v>
      </c>
      <c r="N86" t="s">
        <v>29</v>
      </c>
      <c r="O86" t="s">
        <v>29</v>
      </c>
      <c r="P86">
        <v>42</v>
      </c>
      <c r="Q86" t="s">
        <v>80</v>
      </c>
      <c r="R86" t="s">
        <v>101</v>
      </c>
    </row>
    <row r="87" spans="1:18" x14ac:dyDescent="0.3">
      <c r="A87">
        <v>86</v>
      </c>
      <c r="B87">
        <v>53</v>
      </c>
      <c r="C87" t="s">
        <v>151</v>
      </c>
      <c r="D87" t="s">
        <v>94</v>
      </c>
      <c r="E87" t="s">
        <v>72</v>
      </c>
      <c r="F87">
        <v>95</v>
      </c>
      <c r="G87" t="s">
        <v>134</v>
      </c>
      <c r="H87" t="s">
        <v>2</v>
      </c>
      <c r="I87" t="s">
        <v>65</v>
      </c>
      <c r="J87" t="s">
        <v>28</v>
      </c>
      <c r="K87">
        <v>4.5</v>
      </c>
      <c r="L87" t="s">
        <v>29</v>
      </c>
      <c r="M87" t="s">
        <v>46</v>
      </c>
      <c r="N87" t="s">
        <v>29</v>
      </c>
      <c r="O87" t="s">
        <v>29</v>
      </c>
      <c r="P87">
        <v>2</v>
      </c>
      <c r="Q87" t="s">
        <v>91</v>
      </c>
      <c r="R87" t="s">
        <v>81</v>
      </c>
    </row>
    <row r="88" spans="1:18" x14ac:dyDescent="0.3">
      <c r="A88">
        <v>87</v>
      </c>
      <c r="B88">
        <v>24</v>
      </c>
      <c r="C88" t="s">
        <v>151</v>
      </c>
      <c r="D88" t="s">
        <v>108</v>
      </c>
      <c r="E88" t="s">
        <v>25</v>
      </c>
      <c r="F88">
        <v>41</v>
      </c>
      <c r="G88" t="s">
        <v>111</v>
      </c>
      <c r="H88" t="s">
        <v>0</v>
      </c>
      <c r="I88" t="s">
        <v>74</v>
      </c>
      <c r="J88" t="s">
        <v>39</v>
      </c>
      <c r="K88">
        <v>3.7</v>
      </c>
      <c r="L88" t="s">
        <v>29</v>
      </c>
      <c r="M88" t="s">
        <v>75</v>
      </c>
      <c r="N88" t="s">
        <v>29</v>
      </c>
      <c r="O88" t="s">
        <v>29</v>
      </c>
      <c r="P88">
        <v>47</v>
      </c>
      <c r="Q88" t="s">
        <v>36</v>
      </c>
      <c r="R88" t="s">
        <v>81</v>
      </c>
    </row>
    <row r="89" spans="1:18" x14ac:dyDescent="0.3">
      <c r="A89">
        <v>88</v>
      </c>
      <c r="B89">
        <v>52</v>
      </c>
      <c r="C89" t="s">
        <v>151</v>
      </c>
      <c r="D89" t="s">
        <v>76</v>
      </c>
      <c r="E89" t="s">
        <v>44</v>
      </c>
      <c r="F89">
        <v>53</v>
      </c>
      <c r="G89" t="s">
        <v>127</v>
      </c>
      <c r="H89" t="s">
        <v>2</v>
      </c>
      <c r="I89" t="s">
        <v>100</v>
      </c>
      <c r="J89" t="s">
        <v>60</v>
      </c>
      <c r="K89">
        <v>3.7</v>
      </c>
      <c r="L89" t="s">
        <v>29</v>
      </c>
      <c r="M89" t="s">
        <v>75</v>
      </c>
      <c r="N89" t="s">
        <v>29</v>
      </c>
      <c r="O89" t="s">
        <v>29</v>
      </c>
      <c r="P89">
        <v>44</v>
      </c>
      <c r="Q89" t="s">
        <v>91</v>
      </c>
      <c r="R89" t="s">
        <v>32</v>
      </c>
    </row>
    <row r="90" spans="1:18" x14ac:dyDescent="0.3">
      <c r="A90">
        <v>89</v>
      </c>
      <c r="B90">
        <v>33</v>
      </c>
      <c r="C90" t="s">
        <v>23</v>
      </c>
      <c r="D90" t="s">
        <v>117</v>
      </c>
      <c r="E90" t="s">
        <v>25</v>
      </c>
      <c r="F90">
        <v>47</v>
      </c>
      <c r="G90" t="s">
        <v>53</v>
      </c>
      <c r="H90" t="s">
        <v>2</v>
      </c>
      <c r="I90" t="s">
        <v>125</v>
      </c>
      <c r="J90" t="s">
        <v>60</v>
      </c>
      <c r="K90">
        <v>3.5</v>
      </c>
      <c r="L90" t="s">
        <v>29</v>
      </c>
      <c r="M90" t="s">
        <v>40</v>
      </c>
      <c r="N90" t="s">
        <v>29</v>
      </c>
      <c r="O90" t="s">
        <v>29</v>
      </c>
      <c r="P90">
        <v>35</v>
      </c>
      <c r="Q90" t="s">
        <v>41</v>
      </c>
      <c r="R90" t="s">
        <v>93</v>
      </c>
    </row>
    <row r="91" spans="1:18" x14ac:dyDescent="0.3">
      <c r="A91">
        <v>90</v>
      </c>
      <c r="B91">
        <v>47</v>
      </c>
      <c r="C91" t="s">
        <v>151</v>
      </c>
      <c r="D91" t="s">
        <v>106</v>
      </c>
      <c r="E91" t="s">
        <v>68</v>
      </c>
      <c r="F91">
        <v>83</v>
      </c>
      <c r="G91" t="s">
        <v>103</v>
      </c>
      <c r="H91" t="s">
        <v>4</v>
      </c>
      <c r="I91" t="s">
        <v>74</v>
      </c>
      <c r="J91" t="s">
        <v>60</v>
      </c>
      <c r="K91">
        <v>3.6</v>
      </c>
      <c r="L91" t="s">
        <v>29</v>
      </c>
      <c r="M91" t="s">
        <v>46</v>
      </c>
      <c r="N91" t="s">
        <v>29</v>
      </c>
      <c r="O91" t="s">
        <v>29</v>
      </c>
      <c r="P91">
        <v>15</v>
      </c>
      <c r="Q91" t="s">
        <v>36</v>
      </c>
      <c r="R91" t="s">
        <v>61</v>
      </c>
    </row>
    <row r="92" spans="1:18" x14ac:dyDescent="0.3">
      <c r="A92">
        <v>91</v>
      </c>
      <c r="B92">
        <v>25</v>
      </c>
      <c r="C92" t="s">
        <v>23</v>
      </c>
      <c r="D92" t="s">
        <v>128</v>
      </c>
      <c r="E92" t="s">
        <v>72</v>
      </c>
      <c r="F92">
        <v>48</v>
      </c>
      <c r="G92" t="s">
        <v>135</v>
      </c>
      <c r="H92" t="s">
        <v>0</v>
      </c>
      <c r="I92" t="s">
        <v>88</v>
      </c>
      <c r="J92" t="s">
        <v>55</v>
      </c>
      <c r="K92">
        <v>2.9</v>
      </c>
      <c r="L92" t="s">
        <v>29</v>
      </c>
      <c r="M92" t="s">
        <v>30</v>
      </c>
      <c r="N92" t="s">
        <v>29</v>
      </c>
      <c r="O92" t="s">
        <v>29</v>
      </c>
      <c r="P92">
        <v>29</v>
      </c>
      <c r="Q92" t="s">
        <v>41</v>
      </c>
      <c r="R92" t="s">
        <v>93</v>
      </c>
    </row>
    <row r="93" spans="1:18" x14ac:dyDescent="0.3">
      <c r="A93">
        <v>92</v>
      </c>
      <c r="B93">
        <v>44</v>
      </c>
      <c r="C93" t="s">
        <v>23</v>
      </c>
      <c r="D93" t="s">
        <v>123</v>
      </c>
      <c r="E93" t="s">
        <v>72</v>
      </c>
      <c r="F93">
        <v>99</v>
      </c>
      <c r="G93" t="s">
        <v>135</v>
      </c>
      <c r="H93" t="s">
        <v>1</v>
      </c>
      <c r="I93" t="s">
        <v>100</v>
      </c>
      <c r="J93" t="s">
        <v>28</v>
      </c>
      <c r="K93">
        <v>4.5999999999999996</v>
      </c>
      <c r="L93" t="s">
        <v>29</v>
      </c>
      <c r="M93" t="s">
        <v>56</v>
      </c>
      <c r="N93" t="s">
        <v>29</v>
      </c>
      <c r="O93" t="s">
        <v>29</v>
      </c>
      <c r="P93">
        <v>18</v>
      </c>
      <c r="Q93" t="s">
        <v>41</v>
      </c>
      <c r="R93" t="s">
        <v>101</v>
      </c>
    </row>
    <row r="94" spans="1:18" x14ac:dyDescent="0.3">
      <c r="A94">
        <v>93</v>
      </c>
      <c r="B94">
        <v>61</v>
      </c>
      <c r="C94" t="s">
        <v>23</v>
      </c>
      <c r="D94" t="s">
        <v>106</v>
      </c>
      <c r="E94" t="s">
        <v>68</v>
      </c>
      <c r="F94">
        <v>87</v>
      </c>
      <c r="G94" t="s">
        <v>109</v>
      </c>
      <c r="H94" t="s">
        <v>2</v>
      </c>
      <c r="I94" t="s">
        <v>83</v>
      </c>
      <c r="J94" t="s">
        <v>28</v>
      </c>
      <c r="K94">
        <v>4.4000000000000004</v>
      </c>
      <c r="L94" t="s">
        <v>29</v>
      </c>
      <c r="M94" t="s">
        <v>75</v>
      </c>
      <c r="N94" t="s">
        <v>29</v>
      </c>
      <c r="O94" t="s">
        <v>29</v>
      </c>
      <c r="P94">
        <v>13</v>
      </c>
      <c r="Q94" t="s">
        <v>31</v>
      </c>
      <c r="R94" t="s">
        <v>101</v>
      </c>
    </row>
    <row r="95" spans="1:18" x14ac:dyDescent="0.3">
      <c r="A95">
        <v>94</v>
      </c>
      <c r="B95">
        <v>37</v>
      </c>
      <c r="C95" t="s">
        <v>23</v>
      </c>
      <c r="D95" t="s">
        <v>33</v>
      </c>
      <c r="E95" t="s">
        <v>25</v>
      </c>
      <c r="F95">
        <v>62</v>
      </c>
      <c r="G95" t="s">
        <v>107</v>
      </c>
      <c r="H95" t="s">
        <v>2</v>
      </c>
      <c r="I95" t="s">
        <v>78</v>
      </c>
      <c r="J95" t="s">
        <v>60</v>
      </c>
      <c r="K95">
        <v>4.5</v>
      </c>
      <c r="L95" t="s">
        <v>29</v>
      </c>
      <c r="M95" t="s">
        <v>56</v>
      </c>
      <c r="N95" t="s">
        <v>29</v>
      </c>
      <c r="O95" t="s">
        <v>29</v>
      </c>
      <c r="P95">
        <v>46</v>
      </c>
      <c r="Q95" t="s">
        <v>41</v>
      </c>
      <c r="R95" t="s">
        <v>42</v>
      </c>
    </row>
    <row r="96" spans="1:18" x14ac:dyDescent="0.3">
      <c r="A96">
        <v>95</v>
      </c>
      <c r="B96">
        <v>58</v>
      </c>
      <c r="C96" t="s">
        <v>151</v>
      </c>
      <c r="D96" t="s">
        <v>92</v>
      </c>
      <c r="E96" t="s">
        <v>25</v>
      </c>
      <c r="F96">
        <v>76</v>
      </c>
      <c r="G96" t="s">
        <v>111</v>
      </c>
      <c r="H96" t="s">
        <v>1</v>
      </c>
      <c r="I96" t="s">
        <v>70</v>
      </c>
      <c r="J96" t="s">
        <v>39</v>
      </c>
      <c r="K96">
        <v>4.5999999999999996</v>
      </c>
      <c r="L96" t="s">
        <v>29</v>
      </c>
      <c r="M96" t="s">
        <v>40</v>
      </c>
      <c r="N96" t="s">
        <v>29</v>
      </c>
      <c r="O96" t="s">
        <v>29</v>
      </c>
      <c r="P96">
        <v>28</v>
      </c>
      <c r="Q96" t="s">
        <v>41</v>
      </c>
      <c r="R96" t="s">
        <v>42</v>
      </c>
    </row>
    <row r="97" spans="1:18" x14ac:dyDescent="0.3">
      <c r="A97">
        <v>96</v>
      </c>
      <c r="B97">
        <v>37</v>
      </c>
      <c r="C97" t="s">
        <v>23</v>
      </c>
      <c r="D97" t="s">
        <v>52</v>
      </c>
      <c r="E97" t="s">
        <v>44</v>
      </c>
      <c r="F97">
        <v>100</v>
      </c>
      <c r="G97" t="s">
        <v>73</v>
      </c>
      <c r="H97" t="s">
        <v>0</v>
      </c>
      <c r="I97" t="s">
        <v>74</v>
      </c>
      <c r="J97" t="s">
        <v>60</v>
      </c>
      <c r="K97">
        <v>3.8</v>
      </c>
      <c r="L97" t="s">
        <v>29</v>
      </c>
      <c r="M97" t="s">
        <v>40</v>
      </c>
      <c r="N97" t="s">
        <v>29</v>
      </c>
      <c r="O97" t="s">
        <v>29</v>
      </c>
      <c r="P97">
        <v>48</v>
      </c>
      <c r="Q97" t="s">
        <v>3</v>
      </c>
      <c r="R97" t="s">
        <v>93</v>
      </c>
    </row>
    <row r="98" spans="1:18" x14ac:dyDescent="0.3">
      <c r="A98">
        <v>97</v>
      </c>
      <c r="B98">
        <v>32</v>
      </c>
      <c r="C98" t="s">
        <v>23</v>
      </c>
      <c r="D98" t="s">
        <v>147</v>
      </c>
      <c r="E98" t="s">
        <v>72</v>
      </c>
      <c r="F98">
        <v>73</v>
      </c>
      <c r="G98" t="s">
        <v>84</v>
      </c>
      <c r="H98" t="s">
        <v>1</v>
      </c>
      <c r="I98" t="s">
        <v>85</v>
      </c>
      <c r="J98" t="s">
        <v>39</v>
      </c>
      <c r="K98">
        <v>3.6</v>
      </c>
      <c r="L98" t="s">
        <v>29</v>
      </c>
      <c r="M98" t="s">
        <v>30</v>
      </c>
      <c r="N98" t="s">
        <v>29</v>
      </c>
      <c r="O98" t="s">
        <v>29</v>
      </c>
      <c r="P98">
        <v>43</v>
      </c>
      <c r="Q98" t="s">
        <v>31</v>
      </c>
      <c r="R98" t="s">
        <v>101</v>
      </c>
    </row>
    <row r="99" spans="1:18" x14ac:dyDescent="0.3">
      <c r="A99">
        <v>98</v>
      </c>
      <c r="B99">
        <v>21</v>
      </c>
      <c r="C99" t="s">
        <v>151</v>
      </c>
      <c r="D99" t="s">
        <v>76</v>
      </c>
      <c r="E99" t="s">
        <v>44</v>
      </c>
      <c r="F99">
        <v>92</v>
      </c>
      <c r="G99" t="s">
        <v>145</v>
      </c>
      <c r="H99" t="s">
        <v>2</v>
      </c>
      <c r="I99" t="s">
        <v>90</v>
      </c>
      <c r="J99" t="s">
        <v>28</v>
      </c>
      <c r="K99">
        <v>4.8</v>
      </c>
      <c r="L99" t="s">
        <v>29</v>
      </c>
      <c r="M99" t="s">
        <v>79</v>
      </c>
      <c r="N99" t="s">
        <v>29</v>
      </c>
      <c r="O99" t="s">
        <v>29</v>
      </c>
      <c r="P99">
        <v>37</v>
      </c>
      <c r="Q99" t="s">
        <v>36</v>
      </c>
      <c r="R99" t="s">
        <v>50</v>
      </c>
    </row>
    <row r="100" spans="1:18" x14ac:dyDescent="0.3">
      <c r="A100">
        <v>99</v>
      </c>
      <c r="B100">
        <v>20</v>
      </c>
      <c r="C100" t="s">
        <v>23</v>
      </c>
      <c r="D100" t="s">
        <v>37</v>
      </c>
      <c r="E100" t="s">
        <v>25</v>
      </c>
      <c r="F100">
        <v>67</v>
      </c>
      <c r="G100" t="s">
        <v>89</v>
      </c>
      <c r="H100" t="s">
        <v>4</v>
      </c>
      <c r="I100" t="s">
        <v>90</v>
      </c>
      <c r="J100" t="s">
        <v>39</v>
      </c>
      <c r="K100">
        <v>2.6</v>
      </c>
      <c r="L100" t="s">
        <v>29</v>
      </c>
      <c r="M100" t="s">
        <v>46</v>
      </c>
      <c r="N100" t="s">
        <v>29</v>
      </c>
      <c r="O100" t="s">
        <v>29</v>
      </c>
      <c r="P100">
        <v>20</v>
      </c>
      <c r="Q100" t="s">
        <v>80</v>
      </c>
      <c r="R100" t="s">
        <v>50</v>
      </c>
    </row>
    <row r="101" spans="1:18" x14ac:dyDescent="0.3">
      <c r="A101">
        <v>100</v>
      </c>
      <c r="B101">
        <v>26</v>
      </c>
      <c r="C101" t="s">
        <v>151</v>
      </c>
      <c r="D101" t="s">
        <v>108</v>
      </c>
      <c r="E101" t="s">
        <v>25</v>
      </c>
      <c r="F101">
        <v>40</v>
      </c>
      <c r="G101" t="s">
        <v>73</v>
      </c>
      <c r="H101" t="s">
        <v>4</v>
      </c>
      <c r="I101" t="s">
        <v>130</v>
      </c>
      <c r="J101" t="s">
        <v>55</v>
      </c>
      <c r="K101">
        <v>3.7</v>
      </c>
      <c r="L101" t="s">
        <v>29</v>
      </c>
      <c r="M101" t="s">
        <v>30</v>
      </c>
      <c r="N101" t="s">
        <v>29</v>
      </c>
      <c r="O101" t="s">
        <v>29</v>
      </c>
      <c r="P101">
        <v>33</v>
      </c>
      <c r="Q101" t="s">
        <v>91</v>
      </c>
      <c r="R101" t="s">
        <v>61</v>
      </c>
    </row>
  </sheetData>
  <mergeCells count="24">
    <mergeCell ref="U2:AA2"/>
    <mergeCell ref="U12:AA12"/>
    <mergeCell ref="U11:AA11"/>
    <mergeCell ref="U10:AA10"/>
    <mergeCell ref="U9:AA9"/>
    <mergeCell ref="U4:AA4"/>
    <mergeCell ref="U5:AA5"/>
    <mergeCell ref="U6:AA6"/>
    <mergeCell ref="U7:AA7"/>
    <mergeCell ref="U8:AA8"/>
    <mergeCell ref="U18:AA18"/>
    <mergeCell ref="U13:AA13"/>
    <mergeCell ref="U17:AA17"/>
    <mergeCell ref="U16:AA16"/>
    <mergeCell ref="U3:AA3"/>
    <mergeCell ref="U15:AA15"/>
    <mergeCell ref="U24:AA24"/>
    <mergeCell ref="U25:AA25"/>
    <mergeCell ref="U26:AA26"/>
    <mergeCell ref="U19:AA19"/>
    <mergeCell ref="U20:AA20"/>
    <mergeCell ref="U21:AA21"/>
    <mergeCell ref="U22:AA22"/>
    <mergeCell ref="U23:A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294F8-AA41-400B-BD73-1AC79504D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 practice</vt:lpstr>
      <vt:lpstr>Mode</vt:lpstr>
      <vt:lpstr>Sheet1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raximovatam999@gmail.com</cp:lastModifiedBy>
  <cp:lastPrinted>2023-11-08T15:24:38Z</cp:lastPrinted>
  <dcterms:created xsi:type="dcterms:W3CDTF">2017-09-24T22:03:21Z</dcterms:created>
  <dcterms:modified xsi:type="dcterms:W3CDTF">2025-04-11T06:20:11Z</dcterms:modified>
</cp:coreProperties>
</file>