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\Google Drive\UP\Sistema de Informações\Algoritmos e Estrutura de Dados\15.04\"/>
    </mc:Choice>
  </mc:AlternateContent>
  <xr:revisionPtr revIDLastSave="0" documentId="13_ncr:1_{5C984C78-8650-4105-8096-524A584D28FF}" xr6:coauthVersionLast="45" xr6:coauthVersionMax="45" xr10:uidLastSave="{00000000-0000-0000-0000-000000000000}"/>
  <bookViews>
    <workbookView xWindow="-108" yWindow="-108" windowWidth="23256" windowHeight="12576" firstSheet="1" activeTab="1" xr2:uid="{4A3BB970-7BDE-4613-8B26-5D18909EF819}"/>
  </bookViews>
  <sheets>
    <sheet name="Planilha1" sheetId="1" state="hidden" r:id="rId1"/>
    <sheet name="Exerc_01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D4" i="2"/>
  <c r="B8" i="2"/>
  <c r="B9" i="2" s="1"/>
  <c r="B10" i="2" s="1"/>
  <c r="D8" i="2" l="1"/>
  <c r="B12" i="2"/>
  <c r="B13" i="2" s="1"/>
  <c r="B14" i="2" s="1"/>
  <c r="B15" i="2" s="1"/>
  <c r="B17" i="2" s="1"/>
  <c r="B18" i="2" s="1"/>
  <c r="B19" i="2" s="1"/>
  <c r="B20" i="2" s="1"/>
  <c r="B22" i="2" s="1"/>
  <c r="B23" i="2" s="1"/>
  <c r="B24" i="2" s="1"/>
  <c r="D22" i="2" s="1"/>
  <c r="B15" i="1"/>
  <c r="B16" i="1" s="1"/>
  <c r="B17" i="1" s="1"/>
  <c r="C14" i="1" s="1"/>
  <c r="D12" i="2" l="1"/>
  <c r="D17" i="2"/>
  <c r="B25" i="2"/>
  <c r="B27" i="2" s="1"/>
  <c r="B28" i="2" s="1"/>
  <c r="B29" i="2" s="1"/>
  <c r="C15" i="1"/>
  <c r="C16" i="1" s="1"/>
  <c r="C17" i="1" s="1"/>
  <c r="D14" i="1" s="1"/>
  <c r="C4" i="1"/>
  <c r="C5" i="1"/>
  <c r="B4" i="1"/>
  <c r="B5" i="1"/>
  <c r="B6" i="1"/>
  <c r="B7" i="1"/>
  <c r="B8" i="1"/>
  <c r="B9" i="1"/>
  <c r="C6" i="1"/>
  <c r="C7" i="1"/>
  <c r="C8" i="1"/>
  <c r="C9" i="1"/>
  <c r="B30" i="2" l="1"/>
  <c r="B32" i="2" s="1"/>
  <c r="B33" i="2" s="1"/>
  <c r="B34" i="2" s="1"/>
  <c r="D27" i="2"/>
  <c r="D15" i="1"/>
  <c r="D16" i="1" s="1"/>
  <c r="D17" i="1" s="1"/>
  <c r="F14" i="1" s="1"/>
  <c r="F7" i="1"/>
  <c r="G7" i="1" s="1"/>
  <c r="F8" i="1"/>
  <c r="G8" i="1" s="1"/>
  <c r="F5" i="1"/>
  <c r="G5" i="1" s="1"/>
  <c r="F4" i="1"/>
  <c r="G4" i="1" s="1"/>
  <c r="F6" i="1"/>
  <c r="G6" i="1" s="1"/>
  <c r="F9" i="1"/>
  <c r="G9" i="1" s="1"/>
  <c r="D8" i="1"/>
  <c r="D7" i="1"/>
  <c r="D4" i="1"/>
  <c r="D6" i="1"/>
  <c r="D9" i="1"/>
  <c r="D5" i="1"/>
  <c r="B35" i="2" l="1"/>
  <c r="D32" i="2"/>
  <c r="F15" i="1"/>
  <c r="F16" i="1" s="1"/>
  <c r="F17" i="1" s="1"/>
  <c r="G14" i="1" s="1"/>
  <c r="H5" i="1"/>
  <c r="I5" i="1" s="1"/>
  <c r="H9" i="1"/>
  <c r="I9" i="1" s="1"/>
  <c r="H6" i="1"/>
  <c r="I6" i="1" s="1"/>
  <c r="H4" i="1"/>
  <c r="I4" i="1" s="1"/>
  <c r="H7" i="1"/>
  <c r="I7" i="1" s="1"/>
  <c r="H8" i="1"/>
  <c r="I8" i="1" s="1"/>
  <c r="Q19" i="1"/>
  <c r="P19" i="1"/>
  <c r="G15" i="1" l="1"/>
  <c r="G16" i="1" s="1"/>
  <c r="G17" i="1"/>
  <c r="H14" i="1" s="1"/>
  <c r="R19" i="1"/>
  <c r="S19" i="1"/>
  <c r="H15" i="1" l="1"/>
  <c r="H16" i="1" s="1"/>
  <c r="H17" i="1" s="1"/>
  <c r="K5" i="1"/>
  <c r="K4" i="1"/>
  <c r="K6" i="1"/>
  <c r="K8" i="1"/>
  <c r="K9" i="1"/>
  <c r="K7" i="1"/>
  <c r="L8" i="1" l="1"/>
  <c r="L5" i="1"/>
  <c r="L9" i="1"/>
  <c r="L6" i="1"/>
  <c r="L4" i="1"/>
  <c r="L7" i="1"/>
  <c r="M5" i="1" l="1"/>
  <c r="N5" i="1" s="1"/>
  <c r="M7" i="1"/>
  <c r="N7" i="1" s="1"/>
  <c r="M9" i="1"/>
  <c r="N9" i="1" s="1"/>
  <c r="M6" i="1"/>
  <c r="N6" i="1" s="1"/>
  <c r="M4" i="1"/>
  <c r="N4" i="1" s="1"/>
  <c r="U19" i="1" s="1"/>
  <c r="M8" i="1"/>
  <c r="N8" i="1" s="1"/>
  <c r="T19" i="1" l="1"/>
  <c r="P6" i="1" s="1"/>
  <c r="P7" i="1" l="1"/>
  <c r="P9" i="1"/>
  <c r="P4" i="1"/>
  <c r="P5" i="1"/>
  <c r="P8" i="1"/>
  <c r="Q9" i="1" l="1"/>
  <c r="Q8" i="1"/>
  <c r="Q6" i="1"/>
  <c r="Q7" i="1"/>
  <c r="Q5" i="1"/>
  <c r="Q4" i="1"/>
  <c r="R5" i="1" l="1"/>
  <c r="S5" i="1" s="1"/>
  <c r="R6" i="1"/>
  <c r="S6" i="1" s="1"/>
  <c r="R7" i="1"/>
  <c r="S7" i="1" s="1"/>
  <c r="R4" i="1"/>
  <c r="S4" i="1" s="1"/>
  <c r="R8" i="1"/>
  <c r="S8" i="1" s="1"/>
  <c r="R9" i="1"/>
  <c r="V19" i="1" s="1"/>
  <c r="S9" i="1" l="1"/>
  <c r="W19" i="1" s="1"/>
  <c r="X19" i="1" s="1"/>
  <c r="Y19" i="1" s="1"/>
</calcChain>
</file>

<file path=xl/sharedStrings.xml><?xml version="1.0" encoding="utf-8"?>
<sst xmlns="http://schemas.openxmlformats.org/spreadsheetml/2006/main" count="54" uniqueCount="42">
  <si>
    <t>RESTO_1</t>
  </si>
  <si>
    <t>VALOR_NOTAS_1</t>
  </si>
  <si>
    <t>QTDE_NOTAS_1</t>
  </si>
  <si>
    <t>QTDE_NOTAS_2</t>
  </si>
  <si>
    <t>VALOR_NOTAS_2</t>
  </si>
  <si>
    <t>RESTO_2</t>
  </si>
  <si>
    <t>NOTAS</t>
  </si>
  <si>
    <t>VALOR_NOTA_2</t>
  </si>
  <si>
    <t>MAIOR_RESTO_1</t>
  </si>
  <si>
    <t>RESULT_MENOR_QTDE_NOTAS_1</t>
  </si>
  <si>
    <t>QTDE_NOTAS_3</t>
  </si>
  <si>
    <t>VALOR_NOTAS_3</t>
  </si>
  <si>
    <t>QUO_MAIOR_RESTO_1</t>
  </si>
  <si>
    <t>MENOR_QUO_RESTO_1</t>
  </si>
  <si>
    <t>QUO_RESTO_2</t>
  </si>
  <si>
    <t>MENOR_QUO_RESTO_2</t>
  </si>
  <si>
    <t>VALOR_NOTA_3</t>
  </si>
  <si>
    <t>QTDE_NOTAS_4</t>
  </si>
  <si>
    <t>VALOR_NOTAS_4</t>
  </si>
  <si>
    <t>ULT_VALID</t>
  </si>
  <si>
    <t>RESTO_3</t>
  </si>
  <si>
    <t>QUO_RESTO_3</t>
  </si>
  <si>
    <t>MENOR_QUO_RESTO_3</t>
  </si>
  <si>
    <t>VALOR A SACAR</t>
  </si>
  <si>
    <t>578 - testar</t>
  </si>
  <si>
    <t>10 - 50</t>
  </si>
  <si>
    <t xml:space="preserve">DIGITE O VALOR DO SAQUE: </t>
  </si>
  <si>
    <t>notas * 100</t>
  </si>
  <si>
    <t>Calculo MOD</t>
  </si>
  <si>
    <t>notas * 50</t>
  </si>
  <si>
    <t>resto</t>
  </si>
  <si>
    <t>notas * 20</t>
  </si>
  <si>
    <t>Calculo DIV (notas) 100</t>
  </si>
  <si>
    <t>Calculo DIV (notas) 50</t>
  </si>
  <si>
    <t>Calculo DIV (notas) 20</t>
  </si>
  <si>
    <t>Calculo DIV (notas) 10</t>
  </si>
  <si>
    <t>Calculo DIV (notas) 5</t>
  </si>
  <si>
    <t>notas * 5</t>
  </si>
  <si>
    <t>Calculo DIV (notas) 1</t>
  </si>
  <si>
    <t>notas * 1</t>
  </si>
  <si>
    <t>MENSAGEM DE ERRO:</t>
  </si>
  <si>
    <t>TESTE 1 - JHONATAN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</si>
</sst>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"/>
    <numFmt numFmtId="165" formatCode="_-[$R$-416]\ * #,##0.00_-;\-[$R$-416]\ * #,##0.00_-;_-[$R$-416]\ * &quot;-&quot;??_-;_-@_-"/>
    <numFmt numFmtId="166" formatCode="0.000"/>
    <numFmt numFmtId="168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center"/>
    </xf>
    <xf numFmtId="44" fontId="1" fillId="0" borderId="1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8" fontId="1" fillId="0" borderId="1" xfId="1" applyNumberFormat="1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6D6B-0D07-425B-9826-0E9D26267C96}">
  <dimension ref="A1:AH34"/>
  <sheetViews>
    <sheetView showGridLines="0" zoomScale="70" zoomScaleNormal="70" workbookViewId="0">
      <selection activeCell="B14" sqref="B14:H17"/>
    </sheetView>
  </sheetViews>
  <sheetFormatPr defaultRowHeight="14.4" x14ac:dyDescent="0.3"/>
  <cols>
    <col min="1" max="1" width="11.44140625" style="1" customWidth="1"/>
    <col min="2" max="2" width="15.44140625" style="1" bestFit="1" customWidth="1"/>
    <col min="3" max="3" width="20.5546875" style="9" bestFit="1" customWidth="1"/>
    <col min="4" max="4" width="20.6640625" style="1" bestFit="1" customWidth="1"/>
    <col min="5" max="5" width="1.21875" customWidth="1"/>
    <col min="6" max="6" width="13.5546875" style="9" bestFit="1" customWidth="1"/>
    <col min="7" max="7" width="16" style="1" bestFit="1" customWidth="1"/>
    <col min="8" max="8" width="16.5546875" style="1" customWidth="1"/>
    <col min="9" max="9" width="8.21875" style="1" bestFit="1" customWidth="1"/>
    <col min="10" max="10" width="1.33203125" customWidth="1"/>
    <col min="11" max="11" width="8.44140625" style="1" bestFit="1" customWidth="1"/>
    <col min="12" max="12" width="12.77734375" style="1" bestFit="1" customWidth="1"/>
    <col min="13" max="13" width="16.33203125" style="1" bestFit="1" customWidth="1"/>
    <col min="14" max="14" width="8.6640625" style="1" customWidth="1"/>
    <col min="15" max="15" width="1.21875" customWidth="1"/>
    <col min="16" max="16" width="14.5546875" style="1" bestFit="1" customWidth="1"/>
    <col min="17" max="17" width="15.33203125" style="1" bestFit="1" customWidth="1"/>
    <col min="18" max="18" width="14.5546875" style="1" bestFit="1" customWidth="1"/>
    <col min="19" max="19" width="15.33203125" style="1" bestFit="1" customWidth="1"/>
    <col min="20" max="22" width="16" style="1" customWidth="1"/>
    <col min="23" max="23" width="16.88671875" style="1" customWidth="1"/>
    <col min="24" max="24" width="15.5546875" style="1" customWidth="1"/>
    <col min="25" max="25" width="16.6640625" style="1" bestFit="1" customWidth="1"/>
    <col min="26" max="16384" width="8.88671875" style="1"/>
  </cols>
  <sheetData>
    <row r="1" spans="1:34" x14ac:dyDescent="0.3">
      <c r="B1" s="17">
        <v>122</v>
      </c>
      <c r="C1" s="16" t="s">
        <v>23</v>
      </c>
      <c r="D1" s="1" t="s">
        <v>24</v>
      </c>
    </row>
    <row r="3" spans="1:34" s="6" customFormat="1" ht="40.799999999999997" customHeight="1" x14ac:dyDescent="0.3">
      <c r="A3" s="14" t="s">
        <v>6</v>
      </c>
      <c r="B3" s="14" t="s">
        <v>2</v>
      </c>
      <c r="C3" s="15" t="s">
        <v>0</v>
      </c>
      <c r="D3" s="14" t="s">
        <v>9</v>
      </c>
      <c r="E3"/>
      <c r="F3" s="15" t="s">
        <v>8</v>
      </c>
      <c r="G3" s="14" t="s">
        <v>12</v>
      </c>
      <c r="H3" s="14" t="s">
        <v>13</v>
      </c>
      <c r="I3" s="14" t="s">
        <v>7</v>
      </c>
      <c r="J3"/>
      <c r="K3" s="14" t="s">
        <v>5</v>
      </c>
      <c r="L3" s="14" t="s">
        <v>14</v>
      </c>
      <c r="M3" s="14" t="s">
        <v>15</v>
      </c>
      <c r="N3" s="14" t="s">
        <v>16</v>
      </c>
      <c r="O3"/>
      <c r="P3" s="14" t="s">
        <v>20</v>
      </c>
      <c r="Q3" s="14" t="s">
        <v>21</v>
      </c>
      <c r="R3" s="14" t="s">
        <v>22</v>
      </c>
      <c r="S3" s="14" t="s">
        <v>16</v>
      </c>
      <c r="T3" s="8"/>
      <c r="W3" s="5"/>
      <c r="X3" s="5"/>
      <c r="Y3" s="5"/>
      <c r="Z3" s="5"/>
    </row>
    <row r="4" spans="1:34" x14ac:dyDescent="0.3">
      <c r="A4" s="11">
        <v>100</v>
      </c>
      <c r="B4" s="11">
        <f>IF(QUOTIENT($B$1,A4)=0,1000,QUOTIENT($B$1,A4))</f>
        <v>1</v>
      </c>
      <c r="C4" s="12">
        <f t="shared" ref="C4:C9" si="0">MOD($B$1,A4)</f>
        <v>22</v>
      </c>
      <c r="D4" s="13">
        <f>SMALL($B$4:$B$9,1)</f>
        <v>1</v>
      </c>
      <c r="F4" s="12">
        <f>IF(LARGE($C$4:$C$9,1)=0,0,LARGE($C$4:$C$9,1))</f>
        <v>22</v>
      </c>
      <c r="G4" s="13">
        <f>IF(LARGE($C$4:$C$9,1)=0,0,IF(QUOTIENT(F4,A4)=0,1000,QUOTIENT(F4,A4)))</f>
        <v>1000</v>
      </c>
      <c r="H4" s="13">
        <f>SMALL($G$4:$G$9,1)</f>
        <v>1</v>
      </c>
      <c r="I4" s="13">
        <f>IF(LARGE($C$4:$C$9,1)=0,0,INDEX($A$4:$A$9,MATCH(H4,$G$4:G9,0)))</f>
        <v>20</v>
      </c>
      <c r="K4" s="13">
        <f t="shared" ref="K4:K9" si="1">$B$1-(($P$19*$Q$19)+($R$19*$S$19))</f>
        <v>2</v>
      </c>
      <c r="L4" s="13">
        <f>IF(LARGE($K$4:$K$9,1)=0,0,IF(QUOTIENT(K4,A4)=0,1000,QUOTIENT(K4,A4)))</f>
        <v>1000</v>
      </c>
      <c r="M4" s="13">
        <f>SMALL($L$4:$L$9,1)</f>
        <v>2</v>
      </c>
      <c r="N4" s="13">
        <f>IF(LARGE($K$4:$K$9,1)=0,0,INDEX($A$4:$A$9,MATCH(M4,$L$4:L9,0)))</f>
        <v>1</v>
      </c>
      <c r="P4" s="11">
        <f>$B$1-(($P$19*$Q$19)+($R$19*$S$19)+($T$19*$U$19))</f>
        <v>0</v>
      </c>
      <c r="Q4" s="11">
        <f>IF(LARGE($P$4:$P$9,1)=0,0,IF(QUOTIENT(P4,A4)=0,1000,QUOTIENT(P4,A4)))</f>
        <v>0</v>
      </c>
      <c r="R4" s="11">
        <f>SMALL($Q$4:$Q$9,1)</f>
        <v>0</v>
      </c>
      <c r="S4" s="11">
        <f>IF(LARGE($P$4:$P$9,1)=0,0,INDEX($A$4:$A$9,MATCH(R4,$Q$4:Q9,0)))</f>
        <v>0</v>
      </c>
      <c r="V4" s="4"/>
      <c r="W4" s="4"/>
      <c r="Y4" s="4"/>
      <c r="Z4" s="4"/>
    </row>
    <row r="5" spans="1:34" x14ac:dyDescent="0.3">
      <c r="A5" s="11">
        <v>50</v>
      </c>
      <c r="B5" s="11">
        <f t="shared" ref="B5:B9" si="2">IF(QUOTIENT($B$1,A5)=0,1000,QUOTIENT($B$1,A5))</f>
        <v>2</v>
      </c>
      <c r="C5" s="12">
        <f t="shared" si="0"/>
        <v>22</v>
      </c>
      <c r="D5" s="13">
        <f t="shared" ref="D5:D9" si="3">SMALL($B$4:$B$9,1)</f>
        <v>1</v>
      </c>
      <c r="F5" s="12">
        <f t="shared" ref="F5:F9" si="4">IF(LARGE($C$4:$C$9,1)=0,0,LARGE($C$4:$C$9,1))</f>
        <v>22</v>
      </c>
      <c r="G5" s="13">
        <f t="shared" ref="G5:G9" si="5">IF(LARGE($C$4:$C$9,1)=0,0,IF(QUOTIENT(F5,A5)=0,1000,QUOTIENT(F5,A5)))</f>
        <v>1000</v>
      </c>
      <c r="H5" s="13">
        <f t="shared" ref="H5:H9" si="6">SMALL($G$4:$G$9,1)</f>
        <v>1</v>
      </c>
      <c r="I5" s="13">
        <f>IF(LARGE($C$4:$C$9,1)=0,0,INDEX($A$4:$A$9,MATCH(H5,$G$4:G10,0)))</f>
        <v>20</v>
      </c>
      <c r="K5" s="13">
        <f t="shared" si="1"/>
        <v>2</v>
      </c>
      <c r="L5" s="13">
        <f t="shared" ref="L5:L9" si="7">IF(LARGE($K$4:$K$9,1)=0,0,IF(QUOTIENT(K5,A5)=0,1000,QUOTIENT(K5,A5)))</f>
        <v>1000</v>
      </c>
      <c r="M5" s="13">
        <f t="shared" ref="M5:M9" si="8">SMALL($L$4:$L$9,1)</f>
        <v>2</v>
      </c>
      <c r="N5" s="13">
        <f>IF(LARGE($K$4:$K$9,1)=0,0,INDEX($A$4:$A$9,MATCH(M5,$L$4:L10,0)))</f>
        <v>1</v>
      </c>
      <c r="P5" s="11">
        <f t="shared" ref="P5:P9" si="9">$B$1-(($P$19*$Q$19)+($R$19*$S$19)+($T$19*$U$19))</f>
        <v>0</v>
      </c>
      <c r="Q5" s="11">
        <f t="shared" ref="Q5:Q9" si="10">IF(LARGE($P$4:$P$9,1)=0,0,IF(QUOTIENT(P5,A5)=0,1000,QUOTIENT(P5,A5)))</f>
        <v>0</v>
      </c>
      <c r="R5" s="11">
        <f t="shared" ref="R5:R9" si="11">SMALL($Q$4:$Q$9,1)</f>
        <v>0</v>
      </c>
      <c r="S5" s="11">
        <f>IF(LARGE($P$4:$P$9,1)=0,0,INDEX($A$4:$A$9,MATCH(R5,$Q$4:Q10,0)))</f>
        <v>0</v>
      </c>
      <c r="T5" s="4"/>
      <c r="U5" s="4"/>
      <c r="V5" s="4"/>
      <c r="W5" s="4"/>
      <c r="X5" s="4"/>
      <c r="Y5" s="4"/>
    </row>
    <row r="6" spans="1:34" x14ac:dyDescent="0.3">
      <c r="A6" s="11">
        <v>20</v>
      </c>
      <c r="B6" s="11">
        <f t="shared" si="2"/>
        <v>6</v>
      </c>
      <c r="C6" s="12">
        <f t="shared" si="0"/>
        <v>2</v>
      </c>
      <c r="D6" s="13">
        <f t="shared" si="3"/>
        <v>1</v>
      </c>
      <c r="F6" s="12">
        <f t="shared" si="4"/>
        <v>22</v>
      </c>
      <c r="G6" s="13">
        <f t="shared" si="5"/>
        <v>1</v>
      </c>
      <c r="H6" s="13">
        <f t="shared" si="6"/>
        <v>1</v>
      </c>
      <c r="I6" s="13">
        <f>IF(LARGE($C$4:$C$9,1)=0,0,INDEX($A$4:$A$9,MATCH(H6,$G$4:G11,0)))</f>
        <v>20</v>
      </c>
      <c r="K6" s="13">
        <f t="shared" si="1"/>
        <v>2</v>
      </c>
      <c r="L6" s="13">
        <f t="shared" si="7"/>
        <v>1000</v>
      </c>
      <c r="M6" s="13">
        <f t="shared" si="8"/>
        <v>2</v>
      </c>
      <c r="N6" s="13">
        <f>IF(LARGE($K$4:$K$9,1)=0,0,INDEX($A$4:$A$9,MATCH(M6,$L$4:L11,0)))</f>
        <v>1</v>
      </c>
      <c r="P6" s="11">
        <f t="shared" si="9"/>
        <v>0</v>
      </c>
      <c r="Q6" s="11">
        <f t="shared" si="10"/>
        <v>0</v>
      </c>
      <c r="R6" s="11">
        <f t="shared" si="11"/>
        <v>0</v>
      </c>
      <c r="S6" s="11">
        <f>IF(LARGE($P$4:$P$9,1)=0,0,INDEX($A$4:$A$9,MATCH(R6,$Q$4:Q11,0)))</f>
        <v>0</v>
      </c>
      <c r="T6" s="4"/>
      <c r="U6" s="4"/>
      <c r="V6" s="4"/>
      <c r="W6" s="4"/>
      <c r="X6" s="4"/>
      <c r="Y6" s="4"/>
      <c r="AH6" s="10"/>
    </row>
    <row r="7" spans="1:34" x14ac:dyDescent="0.3">
      <c r="A7" s="11">
        <v>10</v>
      </c>
      <c r="B7" s="11">
        <f t="shared" si="2"/>
        <v>12</v>
      </c>
      <c r="C7" s="12">
        <f t="shared" si="0"/>
        <v>2</v>
      </c>
      <c r="D7" s="13">
        <f t="shared" si="3"/>
        <v>1</v>
      </c>
      <c r="F7" s="12">
        <f t="shared" si="4"/>
        <v>22</v>
      </c>
      <c r="G7" s="13">
        <f t="shared" si="5"/>
        <v>2</v>
      </c>
      <c r="H7" s="13">
        <f t="shared" si="6"/>
        <v>1</v>
      </c>
      <c r="I7" s="13">
        <f>IF(LARGE($C$4:$C$9,1)=0,0,INDEX($A$4:$A$9,MATCH(H7,$G$4:G12,0)))</f>
        <v>20</v>
      </c>
      <c r="K7" s="13">
        <f t="shared" si="1"/>
        <v>2</v>
      </c>
      <c r="L7" s="13">
        <f t="shared" si="7"/>
        <v>1000</v>
      </c>
      <c r="M7" s="13">
        <f t="shared" si="8"/>
        <v>2</v>
      </c>
      <c r="N7" s="13">
        <f>IF(LARGE($K$4:$K$9,1)=0,0,INDEX($A$4:$A$9,MATCH(M7,$L$4:L12,0)))</f>
        <v>1</v>
      </c>
      <c r="P7" s="11">
        <f t="shared" si="9"/>
        <v>0</v>
      </c>
      <c r="Q7" s="11">
        <f t="shared" si="10"/>
        <v>0</v>
      </c>
      <c r="R7" s="11">
        <f t="shared" si="11"/>
        <v>0</v>
      </c>
      <c r="S7" s="11">
        <f>IF(LARGE($P$4:$P$9,1)=0,0,INDEX($A$4:$A$9,MATCH(R7,$Q$4:Q12,0)))</f>
        <v>0</v>
      </c>
      <c r="T7" s="4"/>
      <c r="U7" s="4"/>
      <c r="V7" s="4"/>
      <c r="W7" s="4"/>
      <c r="X7" s="4"/>
      <c r="Y7" s="4"/>
    </row>
    <row r="8" spans="1:34" x14ac:dyDescent="0.3">
      <c r="A8" s="11">
        <v>5</v>
      </c>
      <c r="B8" s="11">
        <f t="shared" si="2"/>
        <v>24</v>
      </c>
      <c r="C8" s="12">
        <f t="shared" si="0"/>
        <v>2</v>
      </c>
      <c r="D8" s="13">
        <f t="shared" si="3"/>
        <v>1</v>
      </c>
      <c r="F8" s="12">
        <f t="shared" si="4"/>
        <v>22</v>
      </c>
      <c r="G8" s="13">
        <f t="shared" si="5"/>
        <v>4</v>
      </c>
      <c r="H8" s="13">
        <f t="shared" si="6"/>
        <v>1</v>
      </c>
      <c r="I8" s="13">
        <f>IF(LARGE($C$4:$C$9,1)=0,0,INDEX($A$4:$A$9,MATCH(H8,$G$4:G13,0)))</f>
        <v>20</v>
      </c>
      <c r="K8" s="13">
        <f t="shared" si="1"/>
        <v>2</v>
      </c>
      <c r="L8" s="13">
        <f t="shared" si="7"/>
        <v>1000</v>
      </c>
      <c r="M8" s="13">
        <f t="shared" si="8"/>
        <v>2</v>
      </c>
      <c r="N8" s="13">
        <f>IF(LARGE($K$4:$K$9,1)=0,0,INDEX($A$4:$A$9,MATCH(M8,$L$4:L13,0)))</f>
        <v>1</v>
      </c>
      <c r="P8" s="11">
        <f t="shared" si="9"/>
        <v>0</v>
      </c>
      <c r="Q8" s="11">
        <f t="shared" si="10"/>
        <v>0</v>
      </c>
      <c r="R8" s="11">
        <f t="shared" si="11"/>
        <v>0</v>
      </c>
      <c r="S8" s="11">
        <f>IF(LARGE($P$4:$P$9,1)=0,0,INDEX($A$4:$A$9,MATCH(R8,$Q$4:Q13,0)))</f>
        <v>0</v>
      </c>
      <c r="T8" s="4"/>
      <c r="U8" s="4"/>
      <c r="V8" s="4"/>
      <c r="W8" s="4"/>
      <c r="X8" s="4"/>
      <c r="Y8" s="4"/>
      <c r="Z8" s="3"/>
    </row>
    <row r="9" spans="1:34" x14ac:dyDescent="0.3">
      <c r="A9" s="11">
        <v>1</v>
      </c>
      <c r="B9" s="11">
        <f t="shared" si="2"/>
        <v>122</v>
      </c>
      <c r="C9" s="12">
        <f t="shared" si="0"/>
        <v>0</v>
      </c>
      <c r="D9" s="13">
        <f t="shared" si="3"/>
        <v>1</v>
      </c>
      <c r="F9" s="12">
        <f t="shared" si="4"/>
        <v>22</v>
      </c>
      <c r="G9" s="13">
        <f t="shared" si="5"/>
        <v>22</v>
      </c>
      <c r="H9" s="13">
        <f t="shared" si="6"/>
        <v>1</v>
      </c>
      <c r="I9" s="13">
        <f>IF(LARGE($C$4:$C$9,1)=0,0,INDEX($A$4:$A$9,MATCH(H9,$G$4:G14,0)))</f>
        <v>20</v>
      </c>
      <c r="K9" s="13">
        <f t="shared" si="1"/>
        <v>2</v>
      </c>
      <c r="L9" s="13">
        <f t="shared" si="7"/>
        <v>2</v>
      </c>
      <c r="M9" s="13">
        <f t="shared" si="8"/>
        <v>2</v>
      </c>
      <c r="N9" s="13">
        <f>IF(LARGE($K$4:$K$9,1)=0,0,INDEX($A$4:$A$9,MATCH(M9,$L$4:L14,0)))</f>
        <v>1</v>
      </c>
      <c r="P9" s="11">
        <f t="shared" si="9"/>
        <v>0</v>
      </c>
      <c r="Q9" s="11">
        <f t="shared" si="10"/>
        <v>0</v>
      </c>
      <c r="R9" s="11">
        <f t="shared" si="11"/>
        <v>0</v>
      </c>
      <c r="S9" s="11">
        <f>IF(LARGE($P$4:$P$9,1)=0,0,INDEX($A$4:$A$9,MATCH(R9,$Q$4:Q14,0)))</f>
        <v>0</v>
      </c>
      <c r="T9" s="4"/>
      <c r="U9" s="4"/>
      <c r="V9" s="4"/>
      <c r="W9" s="4"/>
      <c r="X9" s="4"/>
      <c r="Y9" s="4"/>
      <c r="Z9" s="3"/>
    </row>
    <row r="13" spans="1:34" x14ac:dyDescent="0.3">
      <c r="C13" s="20"/>
    </row>
    <row r="14" spans="1:34" x14ac:dyDescent="0.3">
      <c r="B14" s="1">
        <v>420</v>
      </c>
      <c r="C14" s="9">
        <f>B17</f>
        <v>20</v>
      </c>
      <c r="D14" s="9">
        <f>C17</f>
        <v>20</v>
      </c>
      <c r="F14" s="9">
        <f>D17</f>
        <v>0</v>
      </c>
      <c r="G14" s="9">
        <f>F17</f>
        <v>0</v>
      </c>
      <c r="H14" s="1">
        <f>G17</f>
        <v>0</v>
      </c>
    </row>
    <row r="15" spans="1:34" x14ac:dyDescent="0.3">
      <c r="B15" s="21">
        <f>QUOTIENT(B14,100)</f>
        <v>4</v>
      </c>
      <c r="C15" s="21">
        <f>QUOTIENT(C14,50)</f>
        <v>0</v>
      </c>
      <c r="D15" s="21">
        <f>QUOTIENT(D14,20)</f>
        <v>1</v>
      </c>
      <c r="F15" s="9">
        <f>QUOTIENT(F14,10)</f>
        <v>0</v>
      </c>
      <c r="G15" s="1">
        <f>QUOTIENT(G14,5)</f>
        <v>0</v>
      </c>
      <c r="H15" s="1">
        <f>QUOTIENT(H14,1)</f>
        <v>0</v>
      </c>
    </row>
    <row r="16" spans="1:34" x14ac:dyDescent="0.3">
      <c r="B16" s="1">
        <f>B15*100</f>
        <v>400</v>
      </c>
      <c r="C16" s="9">
        <f>C15*50</f>
        <v>0</v>
      </c>
      <c r="D16" s="1">
        <f>D15*20</f>
        <v>20</v>
      </c>
      <c r="F16" s="9">
        <f>F15*10</f>
        <v>0</v>
      </c>
      <c r="G16" s="1">
        <f>G15*5</f>
        <v>0</v>
      </c>
      <c r="H16" s="1">
        <f>H15*1</f>
        <v>0</v>
      </c>
    </row>
    <row r="17" spans="2:25" x14ac:dyDescent="0.3">
      <c r="B17" s="1">
        <f>B14-B16</f>
        <v>20</v>
      </c>
      <c r="C17" s="9">
        <f>C14-C16</f>
        <v>20</v>
      </c>
      <c r="D17" s="9">
        <f>D14-D16</f>
        <v>0</v>
      </c>
      <c r="F17" s="9">
        <f>F14-F16</f>
        <v>0</v>
      </c>
      <c r="G17" s="1">
        <f>G14-G16</f>
        <v>0</v>
      </c>
      <c r="H17" s="1">
        <f>H14-H16</f>
        <v>0</v>
      </c>
    </row>
    <row r="18" spans="2:25" ht="28.8" x14ac:dyDescent="0.3">
      <c r="P18" s="14" t="s">
        <v>2</v>
      </c>
      <c r="Q18" s="14" t="s">
        <v>1</v>
      </c>
      <c r="R18" s="14" t="s">
        <v>3</v>
      </c>
      <c r="S18" s="14" t="s">
        <v>4</v>
      </c>
      <c r="T18" s="14" t="s">
        <v>10</v>
      </c>
      <c r="U18" s="14" t="s">
        <v>11</v>
      </c>
      <c r="V18" s="14" t="s">
        <v>17</v>
      </c>
      <c r="W18" s="14" t="s">
        <v>18</v>
      </c>
      <c r="Y18" s="7" t="s">
        <v>19</v>
      </c>
    </row>
    <row r="19" spans="2:25" x14ac:dyDescent="0.3">
      <c r="P19" s="13">
        <f>D4</f>
        <v>1</v>
      </c>
      <c r="Q19" s="18">
        <f>INDEX($A$4:$A$9,MATCH(D4,B4:B9,0))</f>
        <v>100</v>
      </c>
      <c r="R19" s="13">
        <f>H4</f>
        <v>1</v>
      </c>
      <c r="S19" s="18">
        <f>I4</f>
        <v>20</v>
      </c>
      <c r="T19" s="13">
        <f>M4</f>
        <v>2</v>
      </c>
      <c r="U19" s="18">
        <f>N4</f>
        <v>1</v>
      </c>
      <c r="V19" s="11">
        <f>R9</f>
        <v>0</v>
      </c>
      <c r="W19" s="19">
        <f>S9</f>
        <v>0</v>
      </c>
      <c r="X19" s="4">
        <f>(P19*Q19)+(R19*S19)+(T19*U19)+(V19*W19)</f>
        <v>122</v>
      </c>
      <c r="Y19" s="2" t="b">
        <f>X19=B1</f>
        <v>1</v>
      </c>
    </row>
    <row r="21" spans="2:25" x14ac:dyDescent="0.3">
      <c r="H21" s="22" t="s">
        <v>25</v>
      </c>
    </row>
    <row r="34" ht="18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A144-90DB-4D5A-85DC-CD8468DF34B4}">
  <dimension ref="A1:H35"/>
  <sheetViews>
    <sheetView showGridLines="0" showRowColHeaders="0" tabSelected="1" zoomScale="76" zoomScaleNormal="76" workbookViewId="0">
      <selection activeCell="K19" sqref="K19"/>
    </sheetView>
  </sheetViews>
  <sheetFormatPr defaultRowHeight="14.4" x14ac:dyDescent="0.3"/>
  <cols>
    <col min="1" max="1" width="20.109375" bestFit="1" customWidth="1"/>
    <col min="2" max="2" width="15.44140625" customWidth="1"/>
    <col min="3" max="3" width="1.33203125" customWidth="1"/>
  </cols>
  <sheetData>
    <row r="1" spans="1:8" ht="18" x14ac:dyDescent="0.35">
      <c r="A1" s="41" t="s">
        <v>41</v>
      </c>
      <c r="B1" s="41"/>
      <c r="C1" s="41"/>
      <c r="D1" s="41"/>
      <c r="E1" s="41"/>
      <c r="F1" s="41"/>
      <c r="G1" s="41"/>
      <c r="H1" s="41"/>
    </row>
    <row r="2" spans="1:8" ht="3" customHeight="1" x14ac:dyDescent="0.3"/>
    <row r="3" spans="1:8" x14ac:dyDescent="0.3">
      <c r="D3" s="40" t="s">
        <v>40</v>
      </c>
      <c r="E3" s="40"/>
      <c r="F3" s="40"/>
      <c r="G3" s="40"/>
      <c r="H3" s="40"/>
    </row>
    <row r="4" spans="1:8" ht="28.8" x14ac:dyDescent="0.3">
      <c r="B4" s="23" t="s">
        <v>26</v>
      </c>
      <c r="D4" s="24" t="str">
        <f>IF(OR(B5&lt;10,B5&gt;600),"Valor do saque inválido, permitido apenas saques entre R$10 e R$600","")</f>
        <v/>
      </c>
      <c r="E4" s="24"/>
      <c r="F4" s="24"/>
      <c r="G4" s="24"/>
      <c r="H4" s="24"/>
    </row>
    <row r="5" spans="1:8" ht="15.6" x14ac:dyDescent="0.3">
      <c r="B5" s="39">
        <v>486</v>
      </c>
      <c r="D5" s="24"/>
      <c r="E5" s="24"/>
      <c r="F5" s="24"/>
      <c r="G5" s="24"/>
      <c r="H5" s="24"/>
    </row>
    <row r="6" spans="1:8" ht="22.8" customHeight="1" x14ac:dyDescent="0.3"/>
    <row r="7" spans="1:8" x14ac:dyDescent="0.3">
      <c r="C7" s="25"/>
      <c r="D7" s="29" t="str">
        <f>"MENSAGEM: Seu saque de: R$"&amp;B5&amp;" reais terá: "</f>
        <v xml:space="preserve">MENSAGEM: Seu saque de: R$486 reais terá: </v>
      </c>
      <c r="E7" s="29"/>
      <c r="F7" s="29"/>
      <c r="G7" s="29"/>
      <c r="H7" s="29"/>
    </row>
    <row r="8" spans="1:8" x14ac:dyDescent="0.3">
      <c r="A8" t="s">
        <v>32</v>
      </c>
      <c r="B8" s="7">
        <f>QUOTIENT(B5,100)</f>
        <v>4</v>
      </c>
      <c r="C8" s="25"/>
      <c r="D8" s="28" t="str">
        <f>IF($D$4="",IF(B9&lt;&gt;0,B8&amp;" notas de R$100",""),"")</f>
        <v>4 notas de R$100</v>
      </c>
      <c r="E8" s="28"/>
      <c r="F8" s="28"/>
      <c r="G8" s="28"/>
      <c r="H8" s="28"/>
    </row>
    <row r="9" spans="1:8" x14ac:dyDescent="0.3">
      <c r="A9" t="s">
        <v>27</v>
      </c>
      <c r="B9" s="25">
        <f>B8*100</f>
        <v>400</v>
      </c>
      <c r="C9" s="25"/>
      <c r="D9" s="28"/>
      <c r="E9" s="28"/>
      <c r="F9" s="28"/>
      <c r="G9" s="28"/>
      <c r="H9" s="28"/>
    </row>
    <row r="10" spans="1:8" ht="18" x14ac:dyDescent="0.3">
      <c r="A10" t="s">
        <v>28</v>
      </c>
      <c r="B10" s="25">
        <f>B5-B9</f>
        <v>86</v>
      </c>
      <c r="C10" s="25"/>
      <c r="D10" s="28"/>
      <c r="E10" s="28"/>
      <c r="F10" s="28"/>
      <c r="G10" s="28"/>
      <c r="H10" s="28"/>
    </row>
    <row r="11" spans="1:8" x14ac:dyDescent="0.3">
      <c r="B11" s="25"/>
      <c r="C11" s="25"/>
      <c r="D11" s="25"/>
      <c r="E11" s="25"/>
      <c r="F11" s="25"/>
      <c r="G11" s="25"/>
      <c r="H11" s="25"/>
    </row>
    <row r="12" spans="1:8" x14ac:dyDescent="0.3">
      <c r="A12" t="s">
        <v>30</v>
      </c>
      <c r="B12" s="26">
        <f>B10</f>
        <v>86</v>
      </c>
      <c r="D12" s="28" t="str">
        <f>IF($D$4="",IF(B14&lt;&gt;0,B13&amp;" notas de R$50",""),"")</f>
        <v>1 notas de R$50</v>
      </c>
      <c r="E12" s="28"/>
      <c r="F12" s="28"/>
      <c r="G12" s="28"/>
      <c r="H12" s="28"/>
    </row>
    <row r="13" spans="1:8" x14ac:dyDescent="0.3">
      <c r="A13" t="s">
        <v>33</v>
      </c>
      <c r="B13" s="27">
        <f>QUOTIENT(B12,50)</f>
        <v>1</v>
      </c>
      <c r="D13" s="28"/>
      <c r="E13" s="28"/>
      <c r="F13" s="28"/>
      <c r="G13" s="28"/>
      <c r="H13" s="28"/>
    </row>
    <row r="14" spans="1:8" x14ac:dyDescent="0.3">
      <c r="A14" t="s">
        <v>29</v>
      </c>
      <c r="B14" s="26">
        <f>B13*50</f>
        <v>50</v>
      </c>
      <c r="D14" s="28"/>
      <c r="E14" s="28"/>
      <c r="F14" s="28"/>
      <c r="G14" s="28"/>
      <c r="H14" s="28"/>
    </row>
    <row r="15" spans="1:8" x14ac:dyDescent="0.3">
      <c r="A15" t="s">
        <v>28</v>
      </c>
      <c r="B15" s="26">
        <f>B12-B14</f>
        <v>36</v>
      </c>
      <c r="D15" s="28"/>
      <c r="E15" s="28"/>
      <c r="F15" s="28"/>
      <c r="G15" s="28"/>
      <c r="H15" s="28"/>
    </row>
    <row r="16" spans="1:8" ht="14.4" customHeight="1" x14ac:dyDescent="0.3"/>
    <row r="17" spans="1:8" ht="14.4" customHeight="1" x14ac:dyDescent="0.3">
      <c r="A17" t="s">
        <v>30</v>
      </c>
      <c r="B17" s="1">
        <f>B15</f>
        <v>36</v>
      </c>
      <c r="D17" s="30" t="str">
        <f>IF($D$4="",IF(B19&lt;&gt;0,B18&amp;" notas de R$20",""),"")</f>
        <v>1 notas de R$20</v>
      </c>
      <c r="E17" s="31"/>
      <c r="F17" s="31"/>
      <c r="G17" s="31"/>
      <c r="H17" s="32"/>
    </row>
    <row r="18" spans="1:8" ht="14.4" customHeight="1" x14ac:dyDescent="0.3">
      <c r="A18" t="s">
        <v>34</v>
      </c>
      <c r="B18" s="1">
        <f>QUOTIENT(B17,20)</f>
        <v>1</v>
      </c>
      <c r="D18" s="33"/>
      <c r="E18" s="34"/>
      <c r="F18" s="34"/>
      <c r="G18" s="34"/>
      <c r="H18" s="35"/>
    </row>
    <row r="19" spans="1:8" ht="14.4" customHeight="1" x14ac:dyDescent="0.3">
      <c r="A19" t="s">
        <v>31</v>
      </c>
      <c r="B19" s="1">
        <f>B18*20</f>
        <v>20</v>
      </c>
      <c r="D19" s="33"/>
      <c r="E19" s="34"/>
      <c r="F19" s="34"/>
      <c r="G19" s="34"/>
      <c r="H19" s="35"/>
    </row>
    <row r="20" spans="1:8" ht="18" x14ac:dyDescent="0.3">
      <c r="A20" t="s">
        <v>28</v>
      </c>
      <c r="B20" s="1">
        <f>B17-B19</f>
        <v>16</v>
      </c>
      <c r="D20" s="36"/>
      <c r="E20" s="37"/>
      <c r="F20" s="37"/>
      <c r="G20" s="37"/>
      <c r="H20" s="38"/>
    </row>
    <row r="21" spans="1:8" ht="14.4" customHeight="1" x14ac:dyDescent="0.3"/>
    <row r="22" spans="1:8" ht="14.4" customHeight="1" x14ac:dyDescent="0.3">
      <c r="A22" t="s">
        <v>30</v>
      </c>
      <c r="B22" s="1">
        <f>B20</f>
        <v>16</v>
      </c>
      <c r="D22" s="28" t="str">
        <f>IF($D$4="",IF(B24&lt;&gt;0,B23&amp;" notas de R$10",""),"")</f>
        <v>1 notas de R$10</v>
      </c>
      <c r="E22" s="28"/>
      <c r="F22" s="28"/>
      <c r="G22" s="28"/>
      <c r="H22" s="28"/>
    </row>
    <row r="23" spans="1:8" ht="14.4" customHeight="1" x14ac:dyDescent="0.3">
      <c r="A23" t="s">
        <v>35</v>
      </c>
      <c r="B23" s="1">
        <f>QUOTIENT(B22,10)</f>
        <v>1</v>
      </c>
      <c r="D23" s="28"/>
      <c r="E23" s="28"/>
      <c r="F23" s="28"/>
      <c r="G23" s="28"/>
      <c r="H23" s="28"/>
    </row>
    <row r="24" spans="1:8" ht="14.4" customHeight="1" x14ac:dyDescent="0.3">
      <c r="A24" t="s">
        <v>37</v>
      </c>
      <c r="B24" s="1">
        <f>B23*10</f>
        <v>10</v>
      </c>
      <c r="D24" s="28"/>
      <c r="E24" s="28"/>
      <c r="F24" s="28"/>
      <c r="G24" s="28"/>
      <c r="H24" s="28"/>
    </row>
    <row r="25" spans="1:8" ht="18" x14ac:dyDescent="0.3">
      <c r="A25" t="s">
        <v>28</v>
      </c>
      <c r="B25" s="1">
        <f>B22-B24</f>
        <v>6</v>
      </c>
      <c r="D25" s="28"/>
      <c r="E25" s="28"/>
      <c r="F25" s="28"/>
      <c r="G25" s="28"/>
      <c r="H25" s="28"/>
    </row>
    <row r="26" spans="1:8" ht="14.4" customHeight="1" x14ac:dyDescent="0.3"/>
    <row r="27" spans="1:8" ht="14.4" customHeight="1" x14ac:dyDescent="0.3">
      <c r="A27" t="s">
        <v>30</v>
      </c>
      <c r="B27" s="1">
        <f>B25</f>
        <v>6</v>
      </c>
      <c r="D27" s="28" t="str">
        <f>IF($D$4="",IF(B29&lt;&gt;0,B28&amp;" notas de R$5",""),"")</f>
        <v>1 notas de R$5</v>
      </c>
      <c r="E27" s="28"/>
      <c r="F27" s="28"/>
      <c r="G27" s="28"/>
      <c r="H27" s="28"/>
    </row>
    <row r="28" spans="1:8" ht="14.4" customHeight="1" x14ac:dyDescent="0.3">
      <c r="A28" t="s">
        <v>36</v>
      </c>
      <c r="B28" s="1">
        <f>QUOTIENT(B27,5)</f>
        <v>1</v>
      </c>
      <c r="D28" s="28"/>
      <c r="E28" s="28"/>
      <c r="F28" s="28"/>
      <c r="G28" s="28"/>
      <c r="H28" s="28"/>
    </row>
    <row r="29" spans="1:8" ht="14.4" customHeight="1" x14ac:dyDescent="0.3">
      <c r="A29" t="s">
        <v>37</v>
      </c>
      <c r="B29" s="1">
        <f>B28*5</f>
        <v>5</v>
      </c>
      <c r="D29" s="28"/>
      <c r="E29" s="28"/>
      <c r="F29" s="28"/>
      <c r="G29" s="28"/>
      <c r="H29" s="28"/>
    </row>
    <row r="30" spans="1:8" ht="18" x14ac:dyDescent="0.3">
      <c r="A30" t="s">
        <v>28</v>
      </c>
      <c r="B30" s="1">
        <f>B27-B29</f>
        <v>1</v>
      </c>
      <c r="D30" s="28"/>
      <c r="E30" s="28"/>
      <c r="F30" s="28"/>
      <c r="G30" s="28"/>
      <c r="H30" s="28"/>
    </row>
    <row r="31" spans="1:8" ht="14.4" customHeight="1" x14ac:dyDescent="0.3"/>
    <row r="32" spans="1:8" ht="14.4" customHeight="1" x14ac:dyDescent="0.3">
      <c r="A32" t="s">
        <v>30</v>
      </c>
      <c r="B32" s="1">
        <f>B30</f>
        <v>1</v>
      </c>
      <c r="D32" s="28" t="str">
        <f>IF($D$4="",IF(B34&lt;&gt;0,B33&amp;" notas de R$1",""),"")</f>
        <v>1 notas de R$1</v>
      </c>
      <c r="E32" s="28"/>
      <c r="F32" s="28"/>
      <c r="G32" s="28"/>
      <c r="H32" s="28"/>
    </row>
    <row r="33" spans="1:8" ht="14.4" customHeight="1" x14ac:dyDescent="0.3">
      <c r="A33" t="s">
        <v>38</v>
      </c>
      <c r="B33" s="1">
        <f>QUOTIENT(B32,1)</f>
        <v>1</v>
      </c>
      <c r="D33" s="28"/>
      <c r="E33" s="28"/>
      <c r="F33" s="28"/>
      <c r="G33" s="28"/>
      <c r="H33" s="28"/>
    </row>
    <row r="34" spans="1:8" ht="14.4" customHeight="1" x14ac:dyDescent="0.3">
      <c r="A34" t="s">
        <v>39</v>
      </c>
      <c r="B34" s="1">
        <f>B33*1</f>
        <v>1</v>
      </c>
      <c r="D34" s="28"/>
      <c r="E34" s="28"/>
      <c r="F34" s="28"/>
      <c r="G34" s="28"/>
      <c r="H34" s="28"/>
    </row>
    <row r="35" spans="1:8" ht="18" x14ac:dyDescent="0.3">
      <c r="A35" t="s">
        <v>28</v>
      </c>
      <c r="B35" s="1">
        <f>B32-B34</f>
        <v>0</v>
      </c>
      <c r="D35" s="28"/>
      <c r="E35" s="28"/>
      <c r="F35" s="28"/>
      <c r="G35" s="28"/>
      <c r="H35" s="28"/>
    </row>
  </sheetData>
  <mergeCells count="10">
    <mergeCell ref="A1:H1"/>
    <mergeCell ref="D22:H25"/>
    <mergeCell ref="D27:H30"/>
    <mergeCell ref="D32:H35"/>
    <mergeCell ref="D4:H5"/>
    <mergeCell ref="D3:H3"/>
    <mergeCell ref="D8:H10"/>
    <mergeCell ref="D7:H7"/>
    <mergeCell ref="D12:H15"/>
    <mergeCell ref="D17:H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Exerc_01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Atanazio</dc:creator>
  <cp:lastModifiedBy>Jhonatan Atanazio</cp:lastModifiedBy>
  <dcterms:created xsi:type="dcterms:W3CDTF">2020-04-15T23:38:56Z</dcterms:created>
  <dcterms:modified xsi:type="dcterms:W3CDTF">2020-04-21T16:05:21Z</dcterms:modified>
</cp:coreProperties>
</file>