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87" documentId="8_{57D028E9-32F3-A142-888D-E37C1EB3B3EC}" xr6:coauthVersionLast="45" xr6:coauthVersionMax="45" xr10:uidLastSave="{CD6BA74D-0217-6E47-8EEC-EF11FA40A00D}"/>
  <bookViews>
    <workbookView xWindow="80" yWindow="460" windowWidth="25440" windowHeight="15000" xr2:uid="{53B553D5-63C9-1943-8F02-62576D22A04A}"/>
  </bookViews>
  <sheets>
    <sheet name="Massachuse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2" i="1" l="1"/>
  <c r="E3" i="1"/>
  <c r="P3" i="1" s="1"/>
  <c r="E4" i="1"/>
  <c r="P4" i="1" s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18" i="1"/>
  <c r="P18" i="1" s="1"/>
  <c r="E19" i="1"/>
  <c r="P19" i="1" s="1"/>
  <c r="E20" i="1"/>
  <c r="P20" i="1" s="1"/>
  <c r="E21" i="1"/>
  <c r="P21" i="1" s="1"/>
  <c r="E22" i="1"/>
  <c r="P22" i="1" s="1"/>
  <c r="E23" i="1"/>
  <c r="P23" i="1" s="1"/>
  <c r="E24" i="1"/>
  <c r="P24" i="1" s="1"/>
  <c r="E25" i="1"/>
  <c r="P25" i="1" s="1"/>
  <c r="E26" i="1"/>
  <c r="P26" i="1" s="1"/>
  <c r="E27" i="1"/>
  <c r="P27" i="1" s="1"/>
  <c r="E28" i="1"/>
  <c r="P28" i="1" s="1"/>
  <c r="E29" i="1"/>
  <c r="P29" i="1" s="1"/>
  <c r="E30" i="1"/>
  <c r="P30" i="1" s="1"/>
  <c r="E31" i="1"/>
  <c r="P31" i="1" s="1"/>
  <c r="E32" i="1"/>
  <c r="P32" i="1" s="1"/>
  <c r="E33" i="1"/>
  <c r="P33" i="1" s="1"/>
  <c r="E34" i="1"/>
  <c r="P34" i="1" s="1"/>
  <c r="E35" i="1"/>
  <c r="P35" i="1" s="1"/>
  <c r="E36" i="1"/>
  <c r="P36" i="1" s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3" i="1"/>
  <c r="P43" i="1" s="1"/>
  <c r="E44" i="1"/>
  <c r="P44" i="1" s="1"/>
  <c r="E45" i="1"/>
  <c r="P45" i="1" s="1"/>
  <c r="E46" i="1"/>
  <c r="P46" i="1" s="1"/>
  <c r="E47" i="1"/>
  <c r="P47" i="1" s="1"/>
  <c r="E48" i="1"/>
  <c r="P48" i="1" s="1"/>
  <c r="E49" i="1"/>
  <c r="P49" i="1" s="1"/>
  <c r="E50" i="1"/>
  <c r="P50" i="1" s="1"/>
  <c r="E51" i="1"/>
  <c r="P51" i="1" s="1"/>
  <c r="E52" i="1"/>
  <c r="P52" i="1" s="1"/>
  <c r="E53" i="1"/>
  <c r="P53" i="1" s="1"/>
  <c r="E54" i="1"/>
  <c r="P54" i="1" s="1"/>
  <c r="E55" i="1"/>
  <c r="P55" i="1" s="1"/>
  <c r="E56" i="1"/>
  <c r="P56" i="1" s="1"/>
  <c r="E57" i="1"/>
  <c r="P57" i="1" s="1"/>
  <c r="E58" i="1"/>
  <c r="P58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68" i="1"/>
  <c r="P68" i="1" s="1"/>
  <c r="E69" i="1"/>
  <c r="P69" i="1" s="1"/>
  <c r="E70" i="1"/>
  <c r="P70" i="1" s="1"/>
  <c r="E71" i="1"/>
  <c r="E72" i="1"/>
  <c r="E73" i="1"/>
  <c r="E74" i="1"/>
  <c r="O2" i="1" l="1"/>
  <c r="N2" i="1"/>
  <c r="M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61" i="1"/>
  <c r="Q61" i="1" s="1"/>
  <c r="F62" i="1"/>
  <c r="Q62" i="1" s="1"/>
  <c r="F63" i="1"/>
  <c r="Q63" i="1" s="1"/>
  <c r="F64" i="1"/>
  <c r="Q64" i="1" s="1"/>
  <c r="F65" i="1"/>
  <c r="Q65" i="1" s="1"/>
  <c r="F66" i="1"/>
  <c r="Q66" i="1" s="1"/>
  <c r="F67" i="1"/>
  <c r="Q67" i="1" s="1"/>
  <c r="F68" i="1"/>
  <c r="Q68" i="1" s="1"/>
  <c r="F69" i="1"/>
  <c r="Q69" i="1" s="1"/>
  <c r="F70" i="1"/>
  <c r="Q70" i="1" s="1"/>
  <c r="F71" i="1"/>
  <c r="F72" i="1"/>
  <c r="F73" i="1"/>
  <c r="F74" i="1"/>
  <c r="P2" i="1"/>
</calcChain>
</file>

<file path=xl/sharedStrings.xml><?xml version="1.0" encoding="utf-8"?>
<sst xmlns="http://schemas.openxmlformats.org/spreadsheetml/2006/main" count="24" uniqueCount="23">
  <si>
    <t>Date of Death</t>
  </si>
  <si>
    <t>Time</t>
  </si>
  <si>
    <t>New Deaths</t>
  </si>
  <si>
    <t>Running Total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</si>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</sst>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Massachusetts!$O$1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Massachusetts!$O$2:$O$70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97</c:v>
                </c:pt>
                <c:pt idx="12">
                  <c:v>125</c:v>
                </c:pt>
                <c:pt idx="13">
                  <c:v>153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304</c:v>
                </c:pt>
                <c:pt idx="18">
                  <c:v>372</c:v>
                </c:pt>
                <c:pt idx="19">
                  <c:v>452</c:v>
                </c:pt>
                <c:pt idx="20">
                  <c:v>523</c:v>
                </c:pt>
                <c:pt idx="21">
                  <c:v>623</c:v>
                </c:pt>
                <c:pt idx="22">
                  <c:v>735</c:v>
                </c:pt>
                <c:pt idx="23">
                  <c:v>841</c:v>
                </c:pt>
                <c:pt idx="24">
                  <c:v>959</c:v>
                </c:pt>
                <c:pt idx="25">
                  <c:v>1072</c:v>
                </c:pt>
                <c:pt idx="26">
                  <c:v>1233</c:v>
                </c:pt>
                <c:pt idx="27">
                  <c:v>1353</c:v>
                </c:pt>
                <c:pt idx="28">
                  <c:v>1528</c:v>
                </c:pt>
                <c:pt idx="29">
                  <c:v>1701</c:v>
                </c:pt>
                <c:pt idx="30">
                  <c:v>1871</c:v>
                </c:pt>
                <c:pt idx="31">
                  <c:v>2038</c:v>
                </c:pt>
                <c:pt idx="32">
                  <c:v>2212</c:v>
                </c:pt>
                <c:pt idx="33">
                  <c:v>2382</c:v>
                </c:pt>
                <c:pt idx="34">
                  <c:v>2542</c:v>
                </c:pt>
                <c:pt idx="35">
                  <c:v>2695</c:v>
                </c:pt>
                <c:pt idx="36">
                  <c:v>2884</c:v>
                </c:pt>
                <c:pt idx="37">
                  <c:v>3079</c:v>
                </c:pt>
                <c:pt idx="38">
                  <c:v>3226</c:v>
                </c:pt>
                <c:pt idx="39">
                  <c:v>3378</c:v>
                </c:pt>
                <c:pt idx="40">
                  <c:v>3537</c:v>
                </c:pt>
                <c:pt idx="41">
                  <c:v>3681</c:v>
                </c:pt>
                <c:pt idx="42">
                  <c:v>3841</c:v>
                </c:pt>
                <c:pt idx="43">
                  <c:v>3981</c:v>
                </c:pt>
                <c:pt idx="44">
                  <c:v>4155</c:v>
                </c:pt>
                <c:pt idx="45">
                  <c:v>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Massachusetts!$P$1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663.80993578051493</c:v>
                </c:pt>
                <c:pt idx="1">
                  <c:v>726.0036343920774</c:v>
                </c:pt>
                <c:pt idx="2">
                  <c:v>792.3733025014144</c:v>
                </c:pt>
                <c:pt idx="3">
                  <c:v>863.02252666281208</c:v>
                </c:pt>
                <c:pt idx="4">
                  <c:v>938.03951727862682</c:v>
                </c:pt>
                <c:pt idx="5">
                  <c:v>1017.4954570978698</c:v>
                </c:pt>
                <c:pt idx="6">
                  <c:v>1101.4429228192196</c:v>
                </c:pt>
                <c:pt idx="7">
                  <c:v>1189.9144044859274</c:v>
                </c:pt>
                <c:pt idx="8">
                  <c:v>1282.9209473136139</c:v>
                </c:pt>
                <c:pt idx="9">
                  <c:v>1380.4509401006962</c:v>
                </c:pt>
                <c:pt idx="10">
                  <c:v>1482.4690734201929</c:v>
                </c:pt>
                <c:pt idx="11">
                  <c:v>1588.9154893754746</c:v>
                </c:pt>
                <c:pt idx="12">
                  <c:v>1699.7051428265115</c:v>
                </c:pt>
                <c:pt idx="13">
                  <c:v>1814.7273916730474</c:v>
                </c:pt>
                <c:pt idx="14">
                  <c:v>1933.8458310439851</c:v>
                </c:pt>
                <c:pt idx="15">
                  <c:v>2056.8983831255518</c:v>
                </c:pt>
                <c:pt idx="16">
                  <c:v>2183.6976509125975</c:v>
                </c:pt>
                <c:pt idx="17">
                  <c:v>2314.0315404449016</c:v>
                </c:pt>
                <c:pt idx="18">
                  <c:v>2447.6641521593997</c:v>
                </c:pt>
                <c:pt idx="19">
                  <c:v>2584.3369379225683</c:v>
                </c:pt>
                <c:pt idx="20">
                  <c:v>2723.7701161828568</c:v>
                </c:pt>
                <c:pt idx="21">
                  <c:v>2865.6643335828549</c:v>
                </c:pt>
                <c:pt idx="22">
                  <c:v>3009.702557378072</c:v>
                </c:pt>
                <c:pt idx="23">
                  <c:v>3155.552179206727</c:v>
                </c:pt>
                <c:pt idx="24">
                  <c:v>3302.8673072231813</c:v>
                </c:pt>
                <c:pt idx="25">
                  <c:v>3451.2912204222825</c:v>
                </c:pt>
                <c:pt idx="26">
                  <c:v>3600.4589562122064</c:v>
                </c:pt>
                <c:pt idx="27">
                  <c:v>3750</c:v>
                </c:pt>
                <c:pt idx="28">
                  <c:v>3899.5410437877936</c:v>
                </c:pt>
                <c:pt idx="29">
                  <c:v>4048.7087795777175</c:v>
                </c:pt>
                <c:pt idx="30">
                  <c:v>4197.1326927768187</c:v>
                </c:pt>
                <c:pt idx="31">
                  <c:v>4344.4478207932725</c:v>
                </c:pt>
                <c:pt idx="32">
                  <c:v>4490.297442621928</c:v>
                </c:pt>
                <c:pt idx="33">
                  <c:v>4634.3356664171451</c:v>
                </c:pt>
                <c:pt idx="34">
                  <c:v>4776.2298838171437</c:v>
                </c:pt>
                <c:pt idx="35">
                  <c:v>4915.6630620774322</c:v>
                </c:pt>
                <c:pt idx="36">
                  <c:v>5052.3358478405999</c:v>
                </c:pt>
                <c:pt idx="37">
                  <c:v>5185.968459555098</c:v>
                </c:pt>
                <c:pt idx="38">
                  <c:v>5316.302349087402</c:v>
                </c:pt>
                <c:pt idx="39">
                  <c:v>5443.1016168744482</c:v>
                </c:pt>
                <c:pt idx="40">
                  <c:v>5566.1541689560145</c:v>
                </c:pt>
                <c:pt idx="41">
                  <c:v>5685.2726083269526</c:v>
                </c:pt>
                <c:pt idx="42">
                  <c:v>5800.2948571734878</c:v>
                </c:pt>
                <c:pt idx="43">
                  <c:v>5911.0845106245251</c:v>
                </c:pt>
                <c:pt idx="44">
                  <c:v>6017.5309265798069</c:v>
                </c:pt>
                <c:pt idx="45">
                  <c:v>6119.5490598993038</c:v>
                </c:pt>
                <c:pt idx="46">
                  <c:v>6217.0790526863857</c:v>
                </c:pt>
                <c:pt idx="47">
                  <c:v>6310.0855955140723</c:v>
                </c:pt>
                <c:pt idx="48">
                  <c:v>6398.5570771807807</c:v>
                </c:pt>
                <c:pt idx="49">
                  <c:v>6482.5045429021302</c:v>
                </c:pt>
                <c:pt idx="50">
                  <c:v>6561.9604827213734</c:v>
                </c:pt>
                <c:pt idx="51">
                  <c:v>6636.9774733371887</c:v>
                </c:pt>
                <c:pt idx="52">
                  <c:v>6707.6266974985856</c:v>
                </c:pt>
                <c:pt idx="53">
                  <c:v>6773.9963656079226</c:v>
                </c:pt>
                <c:pt idx="54">
                  <c:v>6836.1900642194851</c:v>
                </c:pt>
                <c:pt idx="55">
                  <c:v>6894.3250557467172</c:v>
                </c:pt>
                <c:pt idx="56">
                  <c:v>6948.5305529276366</c:v>
                </c:pt>
                <c:pt idx="57">
                  <c:v>6998.9459904835639</c:v>
                </c:pt>
                <c:pt idx="58">
                  <c:v>7045.7193149845571</c:v>
                </c:pt>
                <c:pt idx="59">
                  <c:v>7089.0053122533154</c:v>
                </c:pt>
                <c:pt idx="60">
                  <c:v>7128.9639897476391</c:v>
                </c:pt>
                <c:pt idx="61">
                  <c:v>7165.7590293109279</c:v>
                </c:pt>
                <c:pt idx="62">
                  <c:v>7199.5563235213713</c:v>
                </c:pt>
                <c:pt idx="63">
                  <c:v>7230.5226066530568</c:v>
                </c:pt>
                <c:pt idx="64">
                  <c:v>7258.8241890328973</c:v>
                </c:pt>
                <c:pt idx="65">
                  <c:v>7284.6258013799861</c:v>
                </c:pt>
                <c:pt idx="66">
                  <c:v>7308.0895535877107</c:v>
                </c:pt>
                <c:pt idx="67">
                  <c:v>7329.3740103886557</c:v>
                </c:pt>
                <c:pt idx="68">
                  <c:v>7348.6333844572173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Massachusetts!$Q$1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1">
                  <c:v>1243.8739722312494</c:v>
                </c:pt>
                <c:pt idx="2">
                  <c:v>1327.39336218674</c:v>
                </c:pt>
                <c:pt idx="3">
                  <c:v>1412.9844832279537</c:v>
                </c:pt>
                <c:pt idx="4">
                  <c:v>1500.3398123162947</c:v>
                </c:pt>
                <c:pt idx="5">
                  <c:v>1589.1187963848597</c:v>
                </c:pt>
                <c:pt idx="6">
                  <c:v>1678.9493144269954</c:v>
                </c:pt>
                <c:pt idx="7">
                  <c:v>1769.4296333341572</c:v>
                </c:pt>
                <c:pt idx="8">
                  <c:v>1860.1308565537283</c:v>
                </c:pt>
                <c:pt idx="9">
                  <c:v>1950.5998557416478</c:v>
                </c:pt>
                <c:pt idx="10">
                  <c:v>2040.3626663899331</c:v>
                </c:pt>
                <c:pt idx="11">
                  <c:v>2128.9283191056347</c:v>
                </c:pt>
                <c:pt idx="12">
                  <c:v>2215.7930690207377</c:v>
                </c:pt>
                <c:pt idx="13">
                  <c:v>2300.4449769307166</c:v>
                </c:pt>
                <c:pt idx="14">
                  <c:v>2382.3687874187544</c:v>
                </c:pt>
                <c:pt idx="15">
                  <c:v>2461.0510416313355</c:v>
                </c:pt>
                <c:pt idx="16">
                  <c:v>2535.9853557409133</c:v>
                </c:pt>
                <c:pt idx="17">
                  <c:v>2606.6777906460811</c:v>
                </c:pt>
                <c:pt idx="18">
                  <c:v>2672.6522342899625</c:v>
                </c:pt>
                <c:pt idx="19">
                  <c:v>2733.4557152633715</c:v>
                </c:pt>
                <c:pt idx="20">
                  <c:v>2788.6635652057703</c:v>
                </c:pt>
                <c:pt idx="21">
                  <c:v>2837.8843479999614</c:v>
                </c:pt>
                <c:pt idx="22">
                  <c:v>2880.7644759043433</c:v>
                </c:pt>
                <c:pt idx="23">
                  <c:v>2916.9924365731003</c:v>
                </c:pt>
                <c:pt idx="24">
                  <c:v>2946.3025603290862</c:v>
                </c:pt>
                <c:pt idx="25">
                  <c:v>2968.4782639820241</c:v>
                </c:pt>
                <c:pt idx="26">
                  <c:v>2983.3547157984776</c:v>
                </c:pt>
                <c:pt idx="27">
                  <c:v>2990.8208757558714</c:v>
                </c:pt>
                <c:pt idx="28">
                  <c:v>2990.8208757558714</c:v>
                </c:pt>
                <c:pt idx="29">
                  <c:v>2983.3547157984776</c:v>
                </c:pt>
                <c:pt idx="30">
                  <c:v>2968.4782639820241</c:v>
                </c:pt>
                <c:pt idx="31">
                  <c:v>2946.3025603290771</c:v>
                </c:pt>
                <c:pt idx="32">
                  <c:v>2916.9924365731094</c:v>
                </c:pt>
                <c:pt idx="33">
                  <c:v>2880.7644759043433</c:v>
                </c:pt>
                <c:pt idx="34">
                  <c:v>2837.8843479999705</c:v>
                </c:pt>
                <c:pt idx="35">
                  <c:v>2788.6635652057703</c:v>
                </c:pt>
                <c:pt idx="36">
                  <c:v>2733.4557152633533</c:v>
                </c:pt>
                <c:pt idx="37">
                  <c:v>2672.6522342899625</c:v>
                </c:pt>
                <c:pt idx="38">
                  <c:v>2606.6777906460811</c:v>
                </c:pt>
                <c:pt idx="39">
                  <c:v>2535.9853557409224</c:v>
                </c:pt>
                <c:pt idx="40">
                  <c:v>2461.0510416313264</c:v>
                </c:pt>
                <c:pt idx="41">
                  <c:v>2382.3687874187635</c:v>
                </c:pt>
                <c:pt idx="42">
                  <c:v>2300.444976930703</c:v>
                </c:pt>
                <c:pt idx="43">
                  <c:v>2215.7930690207468</c:v>
                </c:pt>
                <c:pt idx="44">
                  <c:v>2128.9283191056347</c:v>
                </c:pt>
                <c:pt idx="45">
                  <c:v>2040.3626663899377</c:v>
                </c:pt>
                <c:pt idx="46">
                  <c:v>1950.5998557416387</c:v>
                </c:pt>
                <c:pt idx="47">
                  <c:v>1860.1308565537329</c:v>
                </c:pt>
                <c:pt idx="48">
                  <c:v>1769.4296333341663</c:v>
                </c:pt>
                <c:pt idx="49">
                  <c:v>1678.9493144269909</c:v>
                </c:pt>
                <c:pt idx="50">
                  <c:v>1589.1187963848643</c:v>
                </c:pt>
                <c:pt idx="51">
                  <c:v>1500.3398123163061</c:v>
                </c:pt>
                <c:pt idx="52">
                  <c:v>1412.9844832279377</c:v>
                </c:pt>
                <c:pt idx="53">
                  <c:v>1327.39336218674</c:v>
                </c:pt>
                <c:pt idx="54">
                  <c:v>1243.8739722312494</c:v>
                </c:pt>
                <c:pt idx="55">
                  <c:v>1162.6998305446432</c:v>
                </c:pt>
                <c:pt idx="56">
                  <c:v>1084.1099436183868</c:v>
                </c:pt>
                <c:pt idx="57">
                  <c:v>1008.3087511185477</c:v>
                </c:pt>
                <c:pt idx="58">
                  <c:v>935.46649001986225</c:v>
                </c:pt>
                <c:pt idx="59">
                  <c:v>865.7199453751673</c:v>
                </c:pt>
                <c:pt idx="60">
                  <c:v>799.17354988647276</c:v>
                </c:pt>
                <c:pt idx="61">
                  <c:v>735.90079126577621</c:v>
                </c:pt>
                <c:pt idx="62">
                  <c:v>675.94588420886794</c:v>
                </c:pt>
                <c:pt idx="63">
                  <c:v>619.32566263370973</c:v>
                </c:pt>
                <c:pt idx="64">
                  <c:v>566.03164759681022</c:v>
                </c:pt>
                <c:pt idx="65">
                  <c:v>516.03224694177698</c:v>
                </c:pt>
                <c:pt idx="66">
                  <c:v>469.27504415449221</c:v>
                </c:pt>
                <c:pt idx="67">
                  <c:v>425.68913601890017</c:v>
                </c:pt>
                <c:pt idx="68">
                  <c:v>385.18748137123112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Massachusetts!$N$1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Massachusetts!$M$2:$M$70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Massachusetts!$N$2:$N$70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500</c:v>
                </c:pt>
                <c:pt idx="12">
                  <c:v>560</c:v>
                </c:pt>
                <c:pt idx="13">
                  <c:v>560</c:v>
                </c:pt>
                <c:pt idx="14">
                  <c:v>720</c:v>
                </c:pt>
                <c:pt idx="15">
                  <c:v>840</c:v>
                </c:pt>
                <c:pt idx="16">
                  <c:v>720</c:v>
                </c:pt>
                <c:pt idx="17">
                  <c:v>740</c:v>
                </c:pt>
                <c:pt idx="18">
                  <c:v>1360</c:v>
                </c:pt>
                <c:pt idx="19">
                  <c:v>1600</c:v>
                </c:pt>
                <c:pt idx="20">
                  <c:v>1420</c:v>
                </c:pt>
                <c:pt idx="21">
                  <c:v>2000</c:v>
                </c:pt>
                <c:pt idx="22">
                  <c:v>2240</c:v>
                </c:pt>
                <c:pt idx="23">
                  <c:v>2120</c:v>
                </c:pt>
                <c:pt idx="24">
                  <c:v>2360</c:v>
                </c:pt>
                <c:pt idx="25">
                  <c:v>2260</c:v>
                </c:pt>
                <c:pt idx="26">
                  <c:v>3220</c:v>
                </c:pt>
                <c:pt idx="27">
                  <c:v>2400</c:v>
                </c:pt>
                <c:pt idx="28">
                  <c:v>3500</c:v>
                </c:pt>
                <c:pt idx="29">
                  <c:v>3460</c:v>
                </c:pt>
                <c:pt idx="30">
                  <c:v>3400</c:v>
                </c:pt>
                <c:pt idx="31">
                  <c:v>3340</c:v>
                </c:pt>
                <c:pt idx="32">
                  <c:v>3480</c:v>
                </c:pt>
                <c:pt idx="33">
                  <c:v>3400</c:v>
                </c:pt>
                <c:pt idx="34">
                  <c:v>3200</c:v>
                </c:pt>
                <c:pt idx="35">
                  <c:v>3060</c:v>
                </c:pt>
                <c:pt idx="36">
                  <c:v>3780</c:v>
                </c:pt>
                <c:pt idx="37">
                  <c:v>3900</c:v>
                </c:pt>
                <c:pt idx="38">
                  <c:v>2940</c:v>
                </c:pt>
                <c:pt idx="39">
                  <c:v>3040</c:v>
                </c:pt>
                <c:pt idx="40">
                  <c:v>3180</c:v>
                </c:pt>
                <c:pt idx="41">
                  <c:v>2880</c:v>
                </c:pt>
                <c:pt idx="42">
                  <c:v>3200</c:v>
                </c:pt>
                <c:pt idx="43">
                  <c:v>2800</c:v>
                </c:pt>
                <c:pt idx="44">
                  <c:v>3480</c:v>
                </c:pt>
                <c:pt idx="45">
                  <c:v>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5</xdr:row>
      <xdr:rowOff>38100</xdr:rowOff>
    </xdr:from>
    <xdr:to>
      <xdr:col>18</xdr:col>
      <xdr:colOff>82550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F74" totalsRowShown="0">
  <autoFilter ref="A1:F74" xr:uid="{9F5FAF62-E848-F54F-963B-0F29B33B7744}"/>
  <tableColumns count="6">
    <tableColumn id="1" xr3:uid="{406E5C67-6DBF-2D4A-862E-59F357A3BC34}" name="Date of Death" dataDxfId="3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7" xr3:uid="{DE2BC88E-C406-2548-B151-92BB5C26883B}" name="Model (deaths)" dataDxfId="2">
      <calculatedColumnFormula>$I$4*NORMDIST(Table1[[#This Row],[Time]],$I$2,$I$3,1)</calculatedColumnFormula>
    </tableColumn>
    <tableColumn id="8" xr3:uid="{F8EE4233-E2D0-4748-AF5F-505A7DAF2B2D}" name="Model (deaths/day)" dataDxfId="1">
      <calculatedColumnFormula>E2-E1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H1:J6" totalsRowShown="0">
  <autoFilter ref="H1:J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M1:Q70" totalsRowShown="0">
  <autoFilter ref="M1:Q70" xr:uid="{2EE0D2BC-E15D-7A42-843A-5D5504704ACD}"/>
  <tableColumns count="5">
    <tableColumn id="1" xr3:uid="{19A56E58-C143-D642-AF7B-876C7956CBF2}" name="Date" dataDxfId="0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Q74"/>
  <sheetViews>
    <sheetView tabSelected="1" topLeftCell="C1" workbookViewId="0">
      <selection activeCell="I5" sqref="I5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16" customWidth="1"/>
    <col min="6" max="6" width="19.83203125" customWidth="1"/>
    <col min="8" max="8" width="14.83203125" customWidth="1"/>
    <col min="13" max="13" width="10.83203125" style="1"/>
    <col min="14" max="14" width="17.1640625" customWidth="1"/>
    <col min="15" max="15" width="14" customWidth="1"/>
    <col min="16" max="16" width="15" customWidth="1"/>
    <col min="17" max="17" width="23.33203125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M1" s="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>
        <v>43908</v>
      </c>
      <c r="B2">
        <v>0</v>
      </c>
      <c r="C2">
        <v>2</v>
      </c>
      <c r="D2">
        <f>SUM(C$2:C2)</f>
        <v>2</v>
      </c>
      <c r="E2">
        <f>$I$4*NORMDIST(Table1[[#This Row],[Time]],$I$2,$I$3,1)</f>
        <v>663.80993578051493</v>
      </c>
      <c r="H2" t="s">
        <v>14</v>
      </c>
      <c r="I2">
        <v>27</v>
      </c>
      <c r="J2" t="s">
        <v>15</v>
      </c>
      <c r="M2" s="1">
        <f>Table1[[#This Row],[Date of Death]]</f>
        <v>43908</v>
      </c>
      <c r="N2">
        <f>Table1[[#This Row],[New Deaths]]*20</f>
        <v>40</v>
      </c>
      <c r="O2">
        <f>Table1[[#This Row],[Running Total]]</f>
        <v>2</v>
      </c>
      <c r="P2">
        <f>Table1[[#This Row],[Model (deaths)]]</f>
        <v>663.80993578051493</v>
      </c>
    </row>
    <row r="3" spans="1:17" x14ac:dyDescent="0.2">
      <c r="A3" s="1">
        <v>43909</v>
      </c>
      <c r="B3">
        <v>1</v>
      </c>
      <c r="C3">
        <v>1</v>
      </c>
      <c r="D3">
        <f>SUM(C$2:C3)</f>
        <v>3</v>
      </c>
      <c r="E3">
        <f>$I$4*NORMDIST(Table1[[#This Row],[Time]],$I$2,$I$3,1)</f>
        <v>726.0036343920774</v>
      </c>
      <c r="F3">
        <f t="shared" ref="F3:F33" si="0">E3-E2</f>
        <v>62.193698611562468</v>
      </c>
      <c r="H3" t="s">
        <v>16</v>
      </c>
      <c r="I3">
        <v>20</v>
      </c>
      <c r="J3" t="s">
        <v>17</v>
      </c>
      <c r="M3" s="1">
        <v>43909</v>
      </c>
      <c r="N3">
        <f>Table1[[#This Row],[New Deaths]]*20</f>
        <v>20</v>
      </c>
      <c r="O3">
        <f>Table1[[#This Row],[Running Total]]</f>
        <v>3</v>
      </c>
      <c r="P3">
        <f>Table1[[#This Row],[Model (deaths)]]</f>
        <v>726.0036343920774</v>
      </c>
      <c r="Q3">
        <f>Table1[[#This Row],[Model (deaths/day)]]*20</f>
        <v>1243.8739722312494</v>
      </c>
    </row>
    <row r="4" spans="1:17" x14ac:dyDescent="0.2">
      <c r="A4" s="1">
        <v>43910</v>
      </c>
      <c r="B4">
        <v>2</v>
      </c>
      <c r="C4">
        <v>2</v>
      </c>
      <c r="D4">
        <f>SUM(C$2:C4)</f>
        <v>5</v>
      </c>
      <c r="E4">
        <f>$I$4*NORMDIST(Table1[[#This Row],[Time]],$I$2,$I$3,1)</f>
        <v>792.3733025014144</v>
      </c>
      <c r="F4">
        <f t="shared" si="0"/>
        <v>66.369668109336999</v>
      </c>
      <c r="H4" t="s">
        <v>18</v>
      </c>
      <c r="I4">
        <v>7500</v>
      </c>
      <c r="J4" t="s">
        <v>19</v>
      </c>
      <c r="M4" s="1">
        <v>43910</v>
      </c>
      <c r="N4">
        <f>Table1[[#This Row],[New Deaths]]*20</f>
        <v>40</v>
      </c>
      <c r="O4">
        <f>Table1[[#This Row],[Running Total]]</f>
        <v>5</v>
      </c>
      <c r="P4">
        <f>Table1[[#This Row],[Model (deaths)]]</f>
        <v>792.3733025014144</v>
      </c>
      <c r="Q4">
        <f>Table1[[#This Row],[Model (deaths/day)]]*20</f>
        <v>1327.39336218674</v>
      </c>
    </row>
    <row r="5" spans="1:17" x14ac:dyDescent="0.2">
      <c r="A5" s="1">
        <v>43911</v>
      </c>
      <c r="B5">
        <v>3</v>
      </c>
      <c r="C5">
        <v>2</v>
      </c>
      <c r="D5">
        <f>SUM(C$2:C5)</f>
        <v>7</v>
      </c>
      <c r="E5">
        <f>$I$4*NORMDIST(Table1[[#This Row],[Time]],$I$2,$I$3,1)</f>
        <v>863.02252666281208</v>
      </c>
      <c r="F5">
        <f t="shared" si="0"/>
        <v>70.649224161397683</v>
      </c>
      <c r="H5" t="s">
        <v>20</v>
      </c>
      <c r="I5">
        <v>0.01</v>
      </c>
      <c r="J5" t="s">
        <v>21</v>
      </c>
      <c r="M5" s="1">
        <v>43911</v>
      </c>
      <c r="N5">
        <f>Table1[[#This Row],[New Deaths]]*20</f>
        <v>40</v>
      </c>
      <c r="O5">
        <f>Table1[[#This Row],[Running Total]]</f>
        <v>7</v>
      </c>
      <c r="P5">
        <f>Table1[[#This Row],[Model (deaths)]]</f>
        <v>863.02252666281208</v>
      </c>
      <c r="Q5">
        <f>Table1[[#This Row],[Model (deaths/day)]]*20</f>
        <v>1412.9844832279537</v>
      </c>
    </row>
    <row r="6" spans="1:17" x14ac:dyDescent="0.2">
      <c r="A6" s="1">
        <v>43912</v>
      </c>
      <c r="B6">
        <v>4</v>
      </c>
      <c r="C6">
        <v>4</v>
      </c>
      <c r="D6">
        <f>SUM(C$2:C6)</f>
        <v>11</v>
      </c>
      <c r="E6">
        <f>$I$4*NORMDIST(Table1[[#This Row],[Time]],$I$2,$I$3,1)</f>
        <v>938.03951727862682</v>
      </c>
      <c r="F6">
        <f t="shared" si="0"/>
        <v>75.016990615814734</v>
      </c>
      <c r="H6" t="s">
        <v>22</v>
      </c>
      <c r="I6">
        <v>3</v>
      </c>
      <c r="J6" t="s">
        <v>17</v>
      </c>
      <c r="M6" s="1">
        <v>43912</v>
      </c>
      <c r="N6">
        <f>Table1[[#This Row],[New Deaths]]*20</f>
        <v>80</v>
      </c>
      <c r="O6">
        <f>Table1[[#This Row],[Running Total]]</f>
        <v>11</v>
      </c>
      <c r="P6">
        <f>Table1[[#This Row],[Model (deaths)]]</f>
        <v>938.03951727862682</v>
      </c>
      <c r="Q6">
        <f>Table1[[#This Row],[Model (deaths/day)]]*20</f>
        <v>1500.3398123162947</v>
      </c>
    </row>
    <row r="7" spans="1:17" x14ac:dyDescent="0.2">
      <c r="A7" s="1">
        <v>43913</v>
      </c>
      <c r="B7">
        <v>5</v>
      </c>
      <c r="C7">
        <v>6</v>
      </c>
      <c r="D7">
        <f>SUM(C$2:C7)</f>
        <v>17</v>
      </c>
      <c r="E7">
        <f>$I$4*NORMDIST(Table1[[#This Row],[Time]],$I$2,$I$3,1)</f>
        <v>1017.4954570978698</v>
      </c>
      <c r="F7">
        <f t="shared" si="0"/>
        <v>79.455939819242985</v>
      </c>
      <c r="M7" s="1">
        <v>43913</v>
      </c>
      <c r="N7">
        <f>Table1[[#This Row],[New Deaths]]*20</f>
        <v>120</v>
      </c>
      <c r="O7">
        <f>Table1[[#This Row],[Running Total]]</f>
        <v>17</v>
      </c>
      <c r="P7">
        <f>Table1[[#This Row],[Model (deaths)]]</f>
        <v>1017.4954570978698</v>
      </c>
      <c r="Q7">
        <f>Table1[[#This Row],[Model (deaths/day)]]*20</f>
        <v>1589.1187963848597</v>
      </c>
    </row>
    <row r="8" spans="1:17" x14ac:dyDescent="0.2">
      <c r="A8" s="1">
        <v>43914</v>
      </c>
      <c r="B8">
        <v>6</v>
      </c>
      <c r="C8">
        <v>9</v>
      </c>
      <c r="D8">
        <f>SUM(C$2:C8)</f>
        <v>26</v>
      </c>
      <c r="E8">
        <f>$I$4*NORMDIST(Table1[[#This Row],[Time]],$I$2,$I$3,1)</f>
        <v>1101.4429228192196</v>
      </c>
      <c r="F8">
        <f t="shared" si="0"/>
        <v>83.947465721349772</v>
      </c>
      <c r="M8" s="1">
        <v>43914</v>
      </c>
      <c r="N8">
        <f>Table1[[#This Row],[New Deaths]]*20</f>
        <v>180</v>
      </c>
      <c r="O8">
        <f>Table1[[#This Row],[Running Total]]</f>
        <v>26</v>
      </c>
      <c r="P8">
        <f>Table1[[#This Row],[Model (deaths)]]</f>
        <v>1101.4429228192196</v>
      </c>
      <c r="Q8">
        <f>Table1[[#This Row],[Model (deaths/day)]]*20</f>
        <v>1678.9493144269954</v>
      </c>
    </row>
    <row r="9" spans="1:17" x14ac:dyDescent="0.2">
      <c r="A9" s="1">
        <v>43915</v>
      </c>
      <c r="B9">
        <v>7</v>
      </c>
      <c r="C9">
        <v>7</v>
      </c>
      <c r="D9">
        <f>SUM(C$2:C9)</f>
        <v>33</v>
      </c>
      <c r="E9">
        <f>$I$4*NORMDIST(Table1[[#This Row],[Time]],$I$2,$I$3,1)</f>
        <v>1189.9144044859274</v>
      </c>
      <c r="F9">
        <f t="shared" si="0"/>
        <v>88.471481666707859</v>
      </c>
      <c r="M9" s="1">
        <v>43915</v>
      </c>
      <c r="N9">
        <f>Table1[[#This Row],[New Deaths]]*20</f>
        <v>140</v>
      </c>
      <c r="O9">
        <f>Table1[[#This Row],[Running Total]]</f>
        <v>33</v>
      </c>
      <c r="P9">
        <f>Table1[[#This Row],[Model (deaths)]]</f>
        <v>1189.9144044859274</v>
      </c>
      <c r="Q9">
        <f>Table1[[#This Row],[Model (deaths/day)]]*20</f>
        <v>1769.4296333341572</v>
      </c>
    </row>
    <row r="10" spans="1:17" x14ac:dyDescent="0.2">
      <c r="A10" s="1">
        <v>43916</v>
      </c>
      <c r="B10">
        <v>8</v>
      </c>
      <c r="C10">
        <v>9</v>
      </c>
      <c r="D10">
        <f>SUM(C$2:C10)</f>
        <v>42</v>
      </c>
      <c r="E10">
        <f>$I$4*NORMDIST(Table1[[#This Row],[Time]],$I$2,$I$3,1)</f>
        <v>1282.9209473136139</v>
      </c>
      <c r="F10">
        <f t="shared" si="0"/>
        <v>93.006542827686417</v>
      </c>
      <c r="M10" s="1">
        <v>43916</v>
      </c>
      <c r="N10">
        <f>Table1[[#This Row],[New Deaths]]*20</f>
        <v>180</v>
      </c>
      <c r="O10">
        <f>Table1[[#This Row],[Running Total]]</f>
        <v>42</v>
      </c>
      <c r="P10">
        <f>Table1[[#This Row],[Model (deaths)]]</f>
        <v>1282.9209473136139</v>
      </c>
      <c r="Q10">
        <f>Table1[[#This Row],[Model (deaths/day)]]*20</f>
        <v>1860.1308565537283</v>
      </c>
    </row>
    <row r="11" spans="1:17" x14ac:dyDescent="0.2">
      <c r="A11" s="1">
        <v>43917</v>
      </c>
      <c r="B11">
        <v>9</v>
      </c>
      <c r="C11">
        <v>15</v>
      </c>
      <c r="D11">
        <f>SUM(C$2:C11)</f>
        <v>57</v>
      </c>
      <c r="E11">
        <f>$I$4*NORMDIST(Table1[[#This Row],[Time]],$I$2,$I$3,1)</f>
        <v>1380.4509401006962</v>
      </c>
      <c r="F11">
        <f t="shared" si="0"/>
        <v>97.529992787082392</v>
      </c>
      <c r="M11" s="1">
        <v>43917</v>
      </c>
      <c r="N11">
        <f>Table1[[#This Row],[New Deaths]]*20</f>
        <v>300</v>
      </c>
      <c r="O11">
        <f>Table1[[#This Row],[Running Total]]</f>
        <v>57</v>
      </c>
      <c r="P11">
        <f>Table1[[#This Row],[Model (deaths)]]</f>
        <v>1380.4509401006962</v>
      </c>
      <c r="Q11">
        <f>Table1[[#This Row],[Model (deaths/day)]]*20</f>
        <v>1950.5998557416478</v>
      </c>
    </row>
    <row r="12" spans="1:17" x14ac:dyDescent="0.2">
      <c r="A12" s="1">
        <v>43918</v>
      </c>
      <c r="B12">
        <v>10</v>
      </c>
      <c r="C12">
        <v>15</v>
      </c>
      <c r="D12">
        <f>SUM(C$2:C12)</f>
        <v>72</v>
      </c>
      <c r="E12">
        <f>$I$4*NORMDIST(Table1[[#This Row],[Time]],$I$2,$I$3,1)</f>
        <v>1482.4690734201929</v>
      </c>
      <c r="F12">
        <f t="shared" si="0"/>
        <v>102.01813331949666</v>
      </c>
      <c r="M12" s="1">
        <v>43918</v>
      </c>
      <c r="N12">
        <f>Table1[[#This Row],[New Deaths]]*20</f>
        <v>300</v>
      </c>
      <c r="O12">
        <f>Table1[[#This Row],[Running Total]]</f>
        <v>72</v>
      </c>
      <c r="P12">
        <f>Table1[[#This Row],[Model (deaths)]]</f>
        <v>1482.4690734201929</v>
      </c>
      <c r="Q12">
        <f>Table1[[#This Row],[Model (deaths/day)]]*20</f>
        <v>2040.3626663899331</v>
      </c>
    </row>
    <row r="13" spans="1:17" x14ac:dyDescent="0.2">
      <c r="A13" s="1">
        <v>43919</v>
      </c>
      <c r="B13">
        <v>11</v>
      </c>
      <c r="C13">
        <v>25</v>
      </c>
      <c r="D13">
        <f>SUM(C$2:C13)</f>
        <v>97</v>
      </c>
      <c r="E13">
        <f>$I$4*NORMDIST(Table1[[#This Row],[Time]],$I$2,$I$3,1)</f>
        <v>1588.9154893754746</v>
      </c>
      <c r="F13">
        <f t="shared" si="0"/>
        <v>106.44641595528174</v>
      </c>
      <c r="M13" s="1">
        <v>43919</v>
      </c>
      <c r="N13">
        <f>Table1[[#This Row],[New Deaths]]*20</f>
        <v>500</v>
      </c>
      <c r="O13">
        <f>Table1[[#This Row],[Running Total]]</f>
        <v>97</v>
      </c>
      <c r="P13">
        <f>Table1[[#This Row],[Model (deaths)]]</f>
        <v>1588.9154893754746</v>
      </c>
      <c r="Q13">
        <f>Table1[[#This Row],[Model (deaths/day)]]*20</f>
        <v>2128.9283191056347</v>
      </c>
    </row>
    <row r="14" spans="1:17" x14ac:dyDescent="0.2">
      <c r="A14" s="1">
        <v>43920</v>
      </c>
      <c r="B14">
        <v>12</v>
      </c>
      <c r="C14">
        <v>28</v>
      </c>
      <c r="D14">
        <f>SUM(C$2:C14)</f>
        <v>125</v>
      </c>
      <c r="E14">
        <f>$I$4*NORMDIST(Table1[[#This Row],[Time]],$I$2,$I$3,1)</f>
        <v>1699.7051428265115</v>
      </c>
      <c r="F14">
        <f t="shared" si="0"/>
        <v>110.78965345103688</v>
      </c>
      <c r="M14" s="1">
        <v>43920</v>
      </c>
      <c r="N14">
        <f>Table1[[#This Row],[New Deaths]]*20</f>
        <v>560</v>
      </c>
      <c r="O14">
        <f>Table1[[#This Row],[Running Total]]</f>
        <v>125</v>
      </c>
      <c r="P14">
        <f>Table1[[#This Row],[Model (deaths)]]</f>
        <v>1699.7051428265115</v>
      </c>
      <c r="Q14">
        <f>Table1[[#This Row],[Model (deaths/day)]]*20</f>
        <v>2215.7930690207377</v>
      </c>
    </row>
    <row r="15" spans="1:17" x14ac:dyDescent="0.2">
      <c r="A15" s="1">
        <v>43921</v>
      </c>
      <c r="B15">
        <v>13</v>
      </c>
      <c r="C15">
        <v>28</v>
      </c>
      <c r="D15">
        <f>SUM(C$2:C15)</f>
        <v>153</v>
      </c>
      <c r="E15">
        <f>$I$4*NORMDIST(Table1[[#This Row],[Time]],$I$2,$I$3,1)</f>
        <v>1814.7273916730474</v>
      </c>
      <c r="F15">
        <f t="shared" si="0"/>
        <v>115.02224884653583</v>
      </c>
      <c r="M15" s="1">
        <v>43921</v>
      </c>
      <c r="N15">
        <f>Table1[[#This Row],[New Deaths]]*20</f>
        <v>560</v>
      </c>
      <c r="O15">
        <f>Table1[[#This Row],[Running Total]]</f>
        <v>153</v>
      </c>
      <c r="P15">
        <f>Table1[[#This Row],[Model (deaths)]]</f>
        <v>1814.7273916730474</v>
      </c>
      <c r="Q15">
        <f>Table1[[#This Row],[Model (deaths/day)]]*20</f>
        <v>2300.4449769307166</v>
      </c>
    </row>
    <row r="16" spans="1:17" x14ac:dyDescent="0.2">
      <c r="A16" s="1">
        <v>43922</v>
      </c>
      <c r="B16">
        <v>14</v>
      </c>
      <c r="C16">
        <v>36</v>
      </c>
      <c r="D16">
        <f>SUM(C$2:C16)</f>
        <v>189</v>
      </c>
      <c r="E16">
        <f>$I$4*NORMDIST(Table1[[#This Row],[Time]],$I$2,$I$3,1)</f>
        <v>1933.8458310439851</v>
      </c>
      <c r="F16">
        <f t="shared" si="0"/>
        <v>119.11843937093772</v>
      </c>
      <c r="M16" s="1">
        <v>43922</v>
      </c>
      <c r="N16">
        <f>Table1[[#This Row],[New Deaths]]*20</f>
        <v>720</v>
      </c>
      <c r="O16">
        <f>Table1[[#This Row],[Running Total]]</f>
        <v>189</v>
      </c>
      <c r="P16">
        <f>Table1[[#This Row],[Model (deaths)]]</f>
        <v>1933.8458310439851</v>
      </c>
      <c r="Q16">
        <f>Table1[[#This Row],[Model (deaths/day)]]*20</f>
        <v>2382.3687874187544</v>
      </c>
    </row>
    <row r="17" spans="1:17" x14ac:dyDescent="0.2">
      <c r="A17" s="1">
        <v>43923</v>
      </c>
      <c r="B17">
        <v>15</v>
      </c>
      <c r="C17">
        <v>42</v>
      </c>
      <c r="D17">
        <f>SUM(C$2:C17)</f>
        <v>231</v>
      </c>
      <c r="E17">
        <f>$I$4*NORMDIST(Table1[[#This Row],[Time]],$I$2,$I$3,1)</f>
        <v>2056.8983831255518</v>
      </c>
      <c r="F17">
        <f t="shared" si="0"/>
        <v>123.05255208156677</v>
      </c>
      <c r="M17" s="1">
        <v>43923</v>
      </c>
      <c r="N17">
        <f>Table1[[#This Row],[New Deaths]]*20</f>
        <v>840</v>
      </c>
      <c r="O17">
        <f>Table1[[#This Row],[Running Total]]</f>
        <v>231</v>
      </c>
      <c r="P17">
        <f>Table1[[#This Row],[Model (deaths)]]</f>
        <v>2056.8983831255518</v>
      </c>
      <c r="Q17">
        <f>Table1[[#This Row],[Model (deaths/day)]]*20</f>
        <v>2461.0510416313355</v>
      </c>
    </row>
    <row r="18" spans="1:17" x14ac:dyDescent="0.2">
      <c r="A18" s="1">
        <v>43924</v>
      </c>
      <c r="B18">
        <v>16</v>
      </c>
      <c r="C18">
        <v>36</v>
      </c>
      <c r="D18">
        <f>SUM(C$2:C18)</f>
        <v>267</v>
      </c>
      <c r="E18">
        <f>$I$4*NORMDIST(Table1[[#This Row],[Time]],$I$2,$I$3,1)</f>
        <v>2183.6976509125975</v>
      </c>
      <c r="F18">
        <f t="shared" si="0"/>
        <v>126.79926778704566</v>
      </c>
      <c r="M18" s="1">
        <v>43924</v>
      </c>
      <c r="N18">
        <f>Table1[[#This Row],[New Deaths]]*20</f>
        <v>720</v>
      </c>
      <c r="O18">
        <f>Table1[[#This Row],[Running Total]]</f>
        <v>267</v>
      </c>
      <c r="P18">
        <f>Table1[[#This Row],[Model (deaths)]]</f>
        <v>2183.6976509125975</v>
      </c>
      <c r="Q18">
        <f>Table1[[#This Row],[Model (deaths/day)]]*20</f>
        <v>2535.9853557409133</v>
      </c>
    </row>
    <row r="19" spans="1:17" x14ac:dyDescent="0.2">
      <c r="A19" s="1">
        <v>43925</v>
      </c>
      <c r="B19">
        <v>17</v>
      </c>
      <c r="C19">
        <v>37</v>
      </c>
      <c r="D19">
        <f>SUM(C$2:C19)</f>
        <v>304</v>
      </c>
      <c r="E19">
        <f>$I$4*NORMDIST(Table1[[#This Row],[Time]],$I$2,$I$3,1)</f>
        <v>2314.0315404449016</v>
      </c>
      <c r="F19">
        <f t="shared" si="0"/>
        <v>130.33388953230406</v>
      </c>
      <c r="M19" s="1">
        <v>43925</v>
      </c>
      <c r="N19">
        <f>Table1[[#This Row],[New Deaths]]*20</f>
        <v>740</v>
      </c>
      <c r="O19">
        <f>Table1[[#This Row],[Running Total]]</f>
        <v>304</v>
      </c>
      <c r="P19">
        <f>Table1[[#This Row],[Model (deaths)]]</f>
        <v>2314.0315404449016</v>
      </c>
      <c r="Q19">
        <f>Table1[[#This Row],[Model (deaths/day)]]*20</f>
        <v>2606.6777906460811</v>
      </c>
    </row>
    <row r="20" spans="1:17" x14ac:dyDescent="0.2">
      <c r="A20" s="1">
        <v>43926</v>
      </c>
      <c r="B20">
        <v>18</v>
      </c>
      <c r="C20">
        <v>68</v>
      </c>
      <c r="D20">
        <f>SUM(C$2:C20)</f>
        <v>372</v>
      </c>
      <c r="E20">
        <f>$I$4*NORMDIST(Table1[[#This Row],[Time]],$I$2,$I$3,1)</f>
        <v>2447.6641521593997</v>
      </c>
      <c r="F20">
        <f t="shared" si="0"/>
        <v>133.63261171449813</v>
      </c>
      <c r="M20" s="1">
        <v>43926</v>
      </c>
      <c r="N20">
        <f>Table1[[#This Row],[New Deaths]]*20</f>
        <v>1360</v>
      </c>
      <c r="O20">
        <f>Table1[[#This Row],[Running Total]]</f>
        <v>372</v>
      </c>
      <c r="P20">
        <f>Table1[[#This Row],[Model (deaths)]]</f>
        <v>2447.6641521593997</v>
      </c>
      <c r="Q20">
        <f>Table1[[#This Row],[Model (deaths/day)]]*20</f>
        <v>2672.6522342899625</v>
      </c>
    </row>
    <row r="21" spans="1:17" x14ac:dyDescent="0.2">
      <c r="A21" s="1">
        <v>43927</v>
      </c>
      <c r="B21">
        <v>19</v>
      </c>
      <c r="C21">
        <v>80</v>
      </c>
      <c r="D21">
        <f>SUM(C$2:C21)</f>
        <v>452</v>
      </c>
      <c r="E21">
        <f>$I$4*NORMDIST(Table1[[#This Row],[Time]],$I$2,$I$3,1)</f>
        <v>2584.3369379225683</v>
      </c>
      <c r="F21">
        <f t="shared" si="0"/>
        <v>136.67278576316858</v>
      </c>
      <c r="M21" s="1">
        <v>43927</v>
      </c>
      <c r="N21">
        <f>Table1[[#This Row],[New Deaths]]*20</f>
        <v>1600</v>
      </c>
      <c r="O21">
        <f>Table1[[#This Row],[Running Total]]</f>
        <v>452</v>
      </c>
      <c r="P21">
        <f>Table1[[#This Row],[Model (deaths)]]</f>
        <v>2584.3369379225683</v>
      </c>
      <c r="Q21">
        <f>Table1[[#This Row],[Model (deaths/day)]]*20</f>
        <v>2733.4557152633715</v>
      </c>
    </row>
    <row r="22" spans="1:17" x14ac:dyDescent="0.2">
      <c r="A22" s="1">
        <v>43928</v>
      </c>
      <c r="B22">
        <v>20</v>
      </c>
      <c r="C22">
        <v>71</v>
      </c>
      <c r="D22">
        <f>SUM(C$2:C22)</f>
        <v>523</v>
      </c>
      <c r="E22">
        <f>$I$4*NORMDIST(Table1[[#This Row],[Time]],$I$2,$I$3,1)</f>
        <v>2723.7701161828568</v>
      </c>
      <c r="F22">
        <f t="shared" si="0"/>
        <v>139.43317826028851</v>
      </c>
      <c r="M22" s="1">
        <v>43928</v>
      </c>
      <c r="N22">
        <f>Table1[[#This Row],[New Deaths]]*20</f>
        <v>1420</v>
      </c>
      <c r="O22">
        <f>Table1[[#This Row],[Running Total]]</f>
        <v>523</v>
      </c>
      <c r="P22">
        <f>Table1[[#This Row],[Model (deaths)]]</f>
        <v>2723.7701161828568</v>
      </c>
      <c r="Q22">
        <f>Table1[[#This Row],[Model (deaths/day)]]*20</f>
        <v>2788.6635652057703</v>
      </c>
    </row>
    <row r="23" spans="1:17" x14ac:dyDescent="0.2">
      <c r="A23" s="1">
        <v>43929</v>
      </c>
      <c r="B23">
        <v>21</v>
      </c>
      <c r="C23">
        <v>100</v>
      </c>
      <c r="D23">
        <f>SUM(C$2:C23)</f>
        <v>623</v>
      </c>
      <c r="E23">
        <f>$I$4*NORMDIST(Table1[[#This Row],[Time]],$I$2,$I$3,1)</f>
        <v>2865.6643335828549</v>
      </c>
      <c r="F23">
        <f t="shared" si="0"/>
        <v>141.89421739999807</v>
      </c>
      <c r="M23" s="1">
        <v>43929</v>
      </c>
      <c r="N23">
        <f>Table1[[#This Row],[New Deaths]]*20</f>
        <v>2000</v>
      </c>
      <c r="O23">
        <f>Table1[[#This Row],[Running Total]]</f>
        <v>623</v>
      </c>
      <c r="P23">
        <f>Table1[[#This Row],[Model (deaths)]]</f>
        <v>2865.6643335828549</v>
      </c>
      <c r="Q23">
        <f>Table1[[#This Row],[Model (deaths/day)]]*20</f>
        <v>2837.8843479999614</v>
      </c>
    </row>
    <row r="24" spans="1:17" x14ac:dyDescent="0.2">
      <c r="A24" s="1">
        <v>43930</v>
      </c>
      <c r="B24">
        <v>22</v>
      </c>
      <c r="C24">
        <v>112</v>
      </c>
      <c r="D24">
        <f>SUM(C$2:C24)</f>
        <v>735</v>
      </c>
      <c r="E24">
        <f>$I$4*NORMDIST(Table1[[#This Row],[Time]],$I$2,$I$3,1)</f>
        <v>3009.702557378072</v>
      </c>
      <c r="F24">
        <f t="shared" si="0"/>
        <v>144.03822379521716</v>
      </c>
      <c r="M24" s="1">
        <v>43930</v>
      </c>
      <c r="N24">
        <f>Table1[[#This Row],[New Deaths]]*20</f>
        <v>2240</v>
      </c>
      <c r="O24">
        <f>Table1[[#This Row],[Running Total]]</f>
        <v>735</v>
      </c>
      <c r="P24">
        <f>Table1[[#This Row],[Model (deaths)]]</f>
        <v>3009.702557378072</v>
      </c>
      <c r="Q24">
        <f>Table1[[#This Row],[Model (deaths/day)]]*20</f>
        <v>2880.7644759043433</v>
      </c>
    </row>
    <row r="25" spans="1:17" x14ac:dyDescent="0.2">
      <c r="A25" s="1">
        <v>43931</v>
      </c>
      <c r="B25">
        <v>23</v>
      </c>
      <c r="C25">
        <v>106</v>
      </c>
      <c r="D25">
        <f>SUM(C$2:C25)</f>
        <v>841</v>
      </c>
      <c r="E25">
        <f>$I$4*NORMDIST(Table1[[#This Row],[Time]],$I$2,$I$3,1)</f>
        <v>3155.552179206727</v>
      </c>
      <c r="F25">
        <f t="shared" si="0"/>
        <v>145.84962182865502</v>
      </c>
      <c r="M25" s="1">
        <v>43931</v>
      </c>
      <c r="N25">
        <f>Table1[[#This Row],[New Deaths]]*20</f>
        <v>2120</v>
      </c>
      <c r="O25">
        <f>Table1[[#This Row],[Running Total]]</f>
        <v>841</v>
      </c>
      <c r="P25">
        <f>Table1[[#This Row],[Model (deaths)]]</f>
        <v>3155.552179206727</v>
      </c>
      <c r="Q25">
        <f>Table1[[#This Row],[Model (deaths/day)]]*20</f>
        <v>2916.9924365731003</v>
      </c>
    </row>
    <row r="26" spans="1:17" x14ac:dyDescent="0.2">
      <c r="A26" s="1">
        <v>43932</v>
      </c>
      <c r="B26">
        <v>24</v>
      </c>
      <c r="C26">
        <v>118</v>
      </c>
      <c r="D26">
        <f>SUM(C$2:C26)</f>
        <v>959</v>
      </c>
      <c r="E26">
        <f>$I$4*NORMDIST(Table1[[#This Row],[Time]],$I$2,$I$3,1)</f>
        <v>3302.8673072231813</v>
      </c>
      <c r="F26">
        <f t="shared" si="0"/>
        <v>147.31512801645431</v>
      </c>
      <c r="M26" s="1">
        <v>43932</v>
      </c>
      <c r="N26">
        <f>Table1[[#This Row],[New Deaths]]*20</f>
        <v>2360</v>
      </c>
      <c r="O26">
        <f>Table1[[#This Row],[Running Total]]</f>
        <v>959</v>
      </c>
      <c r="P26">
        <f>Table1[[#This Row],[Model (deaths)]]</f>
        <v>3302.8673072231813</v>
      </c>
      <c r="Q26">
        <f>Table1[[#This Row],[Model (deaths/day)]]*20</f>
        <v>2946.3025603290862</v>
      </c>
    </row>
    <row r="27" spans="1:17" x14ac:dyDescent="0.2">
      <c r="A27" s="1">
        <v>43933</v>
      </c>
      <c r="B27">
        <v>25</v>
      </c>
      <c r="C27">
        <v>113</v>
      </c>
      <c r="D27">
        <f>SUM(C$2:C27)</f>
        <v>1072</v>
      </c>
      <c r="E27">
        <f>$I$4*NORMDIST(Table1[[#This Row],[Time]],$I$2,$I$3,1)</f>
        <v>3451.2912204222825</v>
      </c>
      <c r="F27">
        <f t="shared" si="0"/>
        <v>148.42391319910121</v>
      </c>
      <c r="M27" s="1">
        <v>43933</v>
      </c>
      <c r="N27">
        <f>Table1[[#This Row],[New Deaths]]*20</f>
        <v>2260</v>
      </c>
      <c r="O27">
        <f>Table1[[#This Row],[Running Total]]</f>
        <v>1072</v>
      </c>
      <c r="P27">
        <f>Table1[[#This Row],[Model (deaths)]]</f>
        <v>3451.2912204222825</v>
      </c>
      <c r="Q27">
        <f>Table1[[#This Row],[Model (deaths/day)]]*20</f>
        <v>2968.4782639820241</v>
      </c>
    </row>
    <row r="28" spans="1:17" x14ac:dyDescent="0.2">
      <c r="A28" s="1">
        <v>43934</v>
      </c>
      <c r="B28">
        <v>26</v>
      </c>
      <c r="C28">
        <v>161</v>
      </c>
      <c r="D28">
        <f>SUM(C$2:C28)</f>
        <v>1233</v>
      </c>
      <c r="E28">
        <f>$I$4*NORMDIST(Table1[[#This Row],[Time]],$I$2,$I$3,1)</f>
        <v>3600.4589562122064</v>
      </c>
      <c r="F28">
        <f t="shared" si="0"/>
        <v>149.16773578992388</v>
      </c>
      <c r="M28" s="1">
        <v>43934</v>
      </c>
      <c r="N28">
        <f>Table1[[#This Row],[New Deaths]]*20</f>
        <v>3220</v>
      </c>
      <c r="O28">
        <f>Table1[[#This Row],[Running Total]]</f>
        <v>1233</v>
      </c>
      <c r="P28">
        <f>Table1[[#This Row],[Model (deaths)]]</f>
        <v>3600.4589562122064</v>
      </c>
      <c r="Q28">
        <f>Table1[[#This Row],[Model (deaths/day)]]*20</f>
        <v>2983.3547157984776</v>
      </c>
    </row>
    <row r="29" spans="1:17" x14ac:dyDescent="0.2">
      <c r="A29" s="1">
        <v>43935</v>
      </c>
      <c r="B29">
        <v>27</v>
      </c>
      <c r="C29">
        <v>120</v>
      </c>
      <c r="D29">
        <f>SUM(C$2:C29)</f>
        <v>1353</v>
      </c>
      <c r="E29">
        <f>$I$4*NORMDIST(Table1[[#This Row],[Time]],$I$2,$I$3,1)</f>
        <v>3750</v>
      </c>
      <c r="F29">
        <f t="shared" si="0"/>
        <v>149.54104378779357</v>
      </c>
      <c r="M29" s="1">
        <v>43935</v>
      </c>
      <c r="N29">
        <f>Table1[[#This Row],[New Deaths]]*20</f>
        <v>2400</v>
      </c>
      <c r="O29">
        <f>Table1[[#This Row],[Running Total]]</f>
        <v>1353</v>
      </c>
      <c r="P29">
        <f>Table1[[#This Row],[Model (deaths)]]</f>
        <v>3750</v>
      </c>
      <c r="Q29">
        <f>Table1[[#This Row],[Model (deaths/day)]]*20</f>
        <v>2990.8208757558714</v>
      </c>
    </row>
    <row r="30" spans="1:17" x14ac:dyDescent="0.2">
      <c r="A30" s="1">
        <v>43936</v>
      </c>
      <c r="B30">
        <v>28</v>
      </c>
      <c r="C30">
        <v>175</v>
      </c>
      <c r="D30">
        <f>SUM(C$2:C30)</f>
        <v>1528</v>
      </c>
      <c r="E30">
        <f>$I$4*NORMDIST(Table1[[#This Row],[Time]],$I$2,$I$3,1)</f>
        <v>3899.5410437877936</v>
      </c>
      <c r="F30">
        <f t="shared" si="0"/>
        <v>149.54104378779357</v>
      </c>
      <c r="M30" s="1">
        <v>43936</v>
      </c>
      <c r="N30">
        <f>Table1[[#This Row],[New Deaths]]*20</f>
        <v>3500</v>
      </c>
      <c r="O30">
        <f>Table1[[#This Row],[Running Total]]</f>
        <v>1528</v>
      </c>
      <c r="P30">
        <f>Table1[[#This Row],[Model (deaths)]]</f>
        <v>3899.5410437877936</v>
      </c>
      <c r="Q30">
        <f>Table1[[#This Row],[Model (deaths/day)]]*20</f>
        <v>2990.8208757558714</v>
      </c>
    </row>
    <row r="31" spans="1:17" x14ac:dyDescent="0.2">
      <c r="A31" s="1">
        <v>43937</v>
      </c>
      <c r="B31">
        <v>29</v>
      </c>
      <c r="C31">
        <v>173</v>
      </c>
      <c r="D31">
        <f>SUM(C$2:C31)</f>
        <v>1701</v>
      </c>
      <c r="E31">
        <f>$I$4*NORMDIST(Table1[[#This Row],[Time]],$I$2,$I$3,1)</f>
        <v>4048.7087795777175</v>
      </c>
      <c r="F31">
        <f t="shared" si="0"/>
        <v>149.16773578992388</v>
      </c>
      <c r="M31" s="1">
        <v>43937</v>
      </c>
      <c r="N31">
        <f>Table1[[#This Row],[New Deaths]]*20</f>
        <v>3460</v>
      </c>
      <c r="O31">
        <f>Table1[[#This Row],[Running Total]]</f>
        <v>1701</v>
      </c>
      <c r="P31">
        <f>Table1[[#This Row],[Model (deaths)]]</f>
        <v>4048.7087795777175</v>
      </c>
      <c r="Q31">
        <f>Table1[[#This Row],[Model (deaths/day)]]*20</f>
        <v>2983.3547157984776</v>
      </c>
    </row>
    <row r="32" spans="1:17" x14ac:dyDescent="0.2">
      <c r="A32" s="1">
        <v>43938</v>
      </c>
      <c r="B32">
        <v>30</v>
      </c>
      <c r="C32">
        <v>170</v>
      </c>
      <c r="D32">
        <f>SUM(C$2:C32)</f>
        <v>1871</v>
      </c>
      <c r="E32">
        <f>$I$4*NORMDIST(Table1[[#This Row],[Time]],$I$2,$I$3,1)</f>
        <v>4197.1326927768187</v>
      </c>
      <c r="F32">
        <f t="shared" si="0"/>
        <v>148.42391319910121</v>
      </c>
      <c r="M32" s="1">
        <v>43938</v>
      </c>
      <c r="N32">
        <f>Table1[[#This Row],[New Deaths]]*20</f>
        <v>3400</v>
      </c>
      <c r="O32">
        <f>Table1[[#This Row],[Running Total]]</f>
        <v>1871</v>
      </c>
      <c r="P32">
        <f>Table1[[#This Row],[Model (deaths)]]</f>
        <v>4197.1326927768187</v>
      </c>
      <c r="Q32">
        <f>Table1[[#This Row],[Model (deaths/day)]]*20</f>
        <v>2968.4782639820241</v>
      </c>
    </row>
    <row r="33" spans="1:17" x14ac:dyDescent="0.2">
      <c r="A33" s="1">
        <v>43939</v>
      </c>
      <c r="B33">
        <v>31</v>
      </c>
      <c r="C33">
        <v>167</v>
      </c>
      <c r="D33">
        <f>SUM(C$2:C33)</f>
        <v>2038</v>
      </c>
      <c r="E33">
        <f>$I$4*NORMDIST(Table1[[#This Row],[Time]],$I$2,$I$3,1)</f>
        <v>4344.4478207932725</v>
      </c>
      <c r="F33">
        <f t="shared" si="0"/>
        <v>147.31512801645385</v>
      </c>
      <c r="M33" s="1">
        <v>43939</v>
      </c>
      <c r="N33">
        <f>Table1[[#This Row],[New Deaths]]*20</f>
        <v>3340</v>
      </c>
      <c r="O33">
        <f>Table1[[#This Row],[Running Total]]</f>
        <v>2038</v>
      </c>
      <c r="P33">
        <f>Table1[[#This Row],[Model (deaths)]]</f>
        <v>4344.4478207932725</v>
      </c>
      <c r="Q33">
        <f>Table1[[#This Row],[Model (deaths/day)]]*20</f>
        <v>2946.3025603290771</v>
      </c>
    </row>
    <row r="34" spans="1:17" x14ac:dyDescent="0.2">
      <c r="A34" s="1">
        <v>43940</v>
      </c>
      <c r="B34">
        <v>32</v>
      </c>
      <c r="C34">
        <v>174</v>
      </c>
      <c r="D34">
        <f>SUM(C$2:C34)</f>
        <v>2212</v>
      </c>
      <c r="E34">
        <f>$I$4*NORMDIST(Table1[[#This Row],[Time]],$I$2,$I$3,1)</f>
        <v>4490.297442621928</v>
      </c>
      <c r="F34">
        <f t="shared" ref="F34:F65" si="1">E34-E33</f>
        <v>145.84962182865547</v>
      </c>
      <c r="M34" s="1">
        <v>43940</v>
      </c>
      <c r="N34">
        <f>Table1[[#This Row],[New Deaths]]*20</f>
        <v>3480</v>
      </c>
      <c r="O34">
        <f>Table1[[#This Row],[Running Total]]</f>
        <v>2212</v>
      </c>
      <c r="P34">
        <f>Table1[[#This Row],[Model (deaths)]]</f>
        <v>4490.297442621928</v>
      </c>
      <c r="Q34">
        <f>Table1[[#This Row],[Model (deaths/day)]]*20</f>
        <v>2916.9924365731094</v>
      </c>
    </row>
    <row r="35" spans="1:17" x14ac:dyDescent="0.2">
      <c r="A35" s="1">
        <v>43941</v>
      </c>
      <c r="B35">
        <v>33</v>
      </c>
      <c r="C35">
        <v>170</v>
      </c>
      <c r="D35">
        <f>SUM(C$2:C35)</f>
        <v>2382</v>
      </c>
      <c r="E35">
        <f>$I$4*NORMDIST(Table1[[#This Row],[Time]],$I$2,$I$3,1)</f>
        <v>4634.3356664171451</v>
      </c>
      <c r="F35">
        <f t="shared" si="1"/>
        <v>144.03822379521716</v>
      </c>
      <c r="M35" s="1">
        <v>43941</v>
      </c>
      <c r="N35">
        <f>Table1[[#This Row],[New Deaths]]*20</f>
        <v>3400</v>
      </c>
      <c r="O35">
        <f>Table1[[#This Row],[Running Total]]</f>
        <v>2382</v>
      </c>
      <c r="P35">
        <f>Table1[[#This Row],[Model (deaths)]]</f>
        <v>4634.3356664171451</v>
      </c>
      <c r="Q35">
        <f>Table1[[#This Row],[Model (deaths/day)]]*20</f>
        <v>2880.7644759043433</v>
      </c>
    </row>
    <row r="36" spans="1:17" x14ac:dyDescent="0.2">
      <c r="A36" s="1">
        <v>43942</v>
      </c>
      <c r="B36">
        <v>34</v>
      </c>
      <c r="C36">
        <v>160</v>
      </c>
      <c r="D36">
        <f>SUM(C$2:C36)</f>
        <v>2542</v>
      </c>
      <c r="E36">
        <f>$I$4*NORMDIST(Table1[[#This Row],[Time]],$I$2,$I$3,1)</f>
        <v>4776.2298838171437</v>
      </c>
      <c r="F36">
        <f t="shared" si="1"/>
        <v>141.89421739999852</v>
      </c>
      <c r="M36" s="1">
        <v>43942</v>
      </c>
      <c r="N36">
        <f>Table1[[#This Row],[New Deaths]]*20</f>
        <v>3200</v>
      </c>
      <c r="O36">
        <f>Table1[[#This Row],[Running Total]]</f>
        <v>2542</v>
      </c>
      <c r="P36">
        <f>Table1[[#This Row],[Model (deaths)]]</f>
        <v>4776.2298838171437</v>
      </c>
      <c r="Q36">
        <f>Table1[[#This Row],[Model (deaths/day)]]*20</f>
        <v>2837.8843479999705</v>
      </c>
    </row>
    <row r="37" spans="1:17" x14ac:dyDescent="0.2">
      <c r="A37" s="1">
        <v>43943</v>
      </c>
      <c r="B37">
        <v>35</v>
      </c>
      <c r="C37">
        <v>153</v>
      </c>
      <c r="D37">
        <f>SUM(C$2:C37)</f>
        <v>2695</v>
      </c>
      <c r="E37">
        <f>$I$4*NORMDIST(Table1[[#This Row],[Time]],$I$2,$I$3,1)</f>
        <v>4915.6630620774322</v>
      </c>
      <c r="F37">
        <f t="shared" si="1"/>
        <v>139.43317826028851</v>
      </c>
      <c r="M37" s="1">
        <v>43943</v>
      </c>
      <c r="N37">
        <f>Table1[[#This Row],[New Deaths]]*20</f>
        <v>3060</v>
      </c>
      <c r="O37">
        <f>Table1[[#This Row],[Running Total]]</f>
        <v>2695</v>
      </c>
      <c r="P37">
        <f>Table1[[#This Row],[Model (deaths)]]</f>
        <v>4915.6630620774322</v>
      </c>
      <c r="Q37">
        <f>Table1[[#This Row],[Model (deaths/day)]]*20</f>
        <v>2788.6635652057703</v>
      </c>
    </row>
    <row r="38" spans="1:17" x14ac:dyDescent="0.2">
      <c r="A38" s="1">
        <v>43944</v>
      </c>
      <c r="B38">
        <v>36</v>
      </c>
      <c r="C38">
        <v>189</v>
      </c>
      <c r="D38">
        <f>SUM(C$2:C38)</f>
        <v>2884</v>
      </c>
      <c r="E38">
        <f>$I$4*NORMDIST(Table1[[#This Row],[Time]],$I$2,$I$3,1)</f>
        <v>5052.3358478405999</v>
      </c>
      <c r="F38">
        <f t="shared" si="1"/>
        <v>136.67278576316767</v>
      </c>
      <c r="M38" s="1">
        <v>43944</v>
      </c>
      <c r="N38">
        <f>Table1[[#This Row],[New Deaths]]*20</f>
        <v>3780</v>
      </c>
      <c r="O38">
        <f>Table1[[#This Row],[Running Total]]</f>
        <v>2884</v>
      </c>
      <c r="P38">
        <f>Table1[[#This Row],[Model (deaths)]]</f>
        <v>5052.3358478405999</v>
      </c>
      <c r="Q38">
        <f>Table1[[#This Row],[Model (deaths/day)]]*20</f>
        <v>2733.4557152633533</v>
      </c>
    </row>
    <row r="39" spans="1:17" x14ac:dyDescent="0.2">
      <c r="A39" s="1">
        <v>43945</v>
      </c>
      <c r="B39">
        <v>37</v>
      </c>
      <c r="C39">
        <v>195</v>
      </c>
      <c r="D39">
        <f>SUM(C$2:C39)</f>
        <v>3079</v>
      </c>
      <c r="E39">
        <f>$I$4*NORMDIST(Table1[[#This Row],[Time]],$I$2,$I$3,1)</f>
        <v>5185.968459555098</v>
      </c>
      <c r="F39">
        <f t="shared" si="1"/>
        <v>133.63261171449813</v>
      </c>
      <c r="M39" s="1">
        <v>43945</v>
      </c>
      <c r="N39">
        <f>Table1[[#This Row],[New Deaths]]*20</f>
        <v>3900</v>
      </c>
      <c r="O39">
        <f>Table1[[#This Row],[Running Total]]</f>
        <v>3079</v>
      </c>
      <c r="P39">
        <f>Table1[[#This Row],[Model (deaths)]]</f>
        <v>5185.968459555098</v>
      </c>
      <c r="Q39">
        <f>Table1[[#This Row],[Model (deaths/day)]]*20</f>
        <v>2672.6522342899625</v>
      </c>
    </row>
    <row r="40" spans="1:17" x14ac:dyDescent="0.2">
      <c r="A40" s="1">
        <v>43946</v>
      </c>
      <c r="B40">
        <v>38</v>
      </c>
      <c r="C40">
        <v>147</v>
      </c>
      <c r="D40">
        <f>SUM(C$2:C40)</f>
        <v>3226</v>
      </c>
      <c r="E40">
        <f>$I$4*NORMDIST(Table1[[#This Row],[Time]],$I$2,$I$3,1)</f>
        <v>5316.302349087402</v>
      </c>
      <c r="F40">
        <f t="shared" si="1"/>
        <v>130.33388953230406</v>
      </c>
      <c r="M40" s="1">
        <v>43946</v>
      </c>
      <c r="N40">
        <f>Table1[[#This Row],[New Deaths]]*20</f>
        <v>2940</v>
      </c>
      <c r="O40">
        <f>Table1[[#This Row],[Running Total]]</f>
        <v>3226</v>
      </c>
      <c r="P40">
        <f>Table1[[#This Row],[Model (deaths)]]</f>
        <v>5316.302349087402</v>
      </c>
      <c r="Q40">
        <f>Table1[[#This Row],[Model (deaths/day)]]*20</f>
        <v>2606.6777906460811</v>
      </c>
    </row>
    <row r="41" spans="1:17" x14ac:dyDescent="0.2">
      <c r="A41" s="1">
        <v>43947</v>
      </c>
      <c r="B41">
        <v>39</v>
      </c>
      <c r="C41">
        <v>152</v>
      </c>
      <c r="D41">
        <f>SUM(C$2:C41)</f>
        <v>3378</v>
      </c>
      <c r="E41">
        <f>$I$4*NORMDIST(Table1[[#This Row],[Time]],$I$2,$I$3,1)</f>
        <v>5443.1016168744482</v>
      </c>
      <c r="F41">
        <f t="shared" si="1"/>
        <v>126.79926778704612</v>
      </c>
      <c r="M41" s="1">
        <v>43947</v>
      </c>
      <c r="N41">
        <f>Table1[[#This Row],[New Deaths]]*20</f>
        <v>3040</v>
      </c>
      <c r="O41">
        <f>Table1[[#This Row],[Running Total]]</f>
        <v>3378</v>
      </c>
      <c r="P41">
        <f>Table1[[#This Row],[Model (deaths)]]</f>
        <v>5443.1016168744482</v>
      </c>
      <c r="Q41">
        <f>Table1[[#This Row],[Model (deaths/day)]]*20</f>
        <v>2535.9853557409224</v>
      </c>
    </row>
    <row r="42" spans="1:17" x14ac:dyDescent="0.2">
      <c r="A42" s="1">
        <v>43948</v>
      </c>
      <c r="B42">
        <v>40</v>
      </c>
      <c r="C42">
        <v>159</v>
      </c>
      <c r="D42">
        <f>SUM(C$2:C42)</f>
        <v>3537</v>
      </c>
      <c r="E42">
        <f>$I$4*NORMDIST(Table1[[#This Row],[Time]],$I$2,$I$3,1)</f>
        <v>5566.1541689560145</v>
      </c>
      <c r="F42">
        <f t="shared" si="1"/>
        <v>123.05255208156632</v>
      </c>
      <c r="M42" s="1">
        <v>43948</v>
      </c>
      <c r="N42">
        <f>Table1[[#This Row],[New Deaths]]*20</f>
        <v>3180</v>
      </c>
      <c r="O42">
        <f>Table1[[#This Row],[Running Total]]</f>
        <v>3537</v>
      </c>
      <c r="P42">
        <f>Table1[[#This Row],[Model (deaths)]]</f>
        <v>5566.1541689560145</v>
      </c>
      <c r="Q42">
        <f>Table1[[#This Row],[Model (deaths/day)]]*20</f>
        <v>2461.0510416313264</v>
      </c>
    </row>
    <row r="43" spans="1:17" x14ac:dyDescent="0.2">
      <c r="A43" s="1">
        <v>43949</v>
      </c>
      <c r="B43">
        <v>41</v>
      </c>
      <c r="C43">
        <v>144</v>
      </c>
      <c r="D43">
        <f>SUM(C$2:C43)</f>
        <v>3681</v>
      </c>
      <c r="E43">
        <f>$I$4*NORMDIST(Table1[[#This Row],[Time]],$I$2,$I$3,1)</f>
        <v>5685.2726083269526</v>
      </c>
      <c r="F43">
        <f t="shared" si="1"/>
        <v>119.11843937093818</v>
      </c>
      <c r="M43" s="1">
        <v>43949</v>
      </c>
      <c r="N43">
        <f>Table1[[#This Row],[New Deaths]]*20</f>
        <v>2880</v>
      </c>
      <c r="O43">
        <f>Table1[[#This Row],[Running Total]]</f>
        <v>3681</v>
      </c>
      <c r="P43">
        <f>Table1[[#This Row],[Model (deaths)]]</f>
        <v>5685.2726083269526</v>
      </c>
      <c r="Q43">
        <f>Table1[[#This Row],[Model (deaths/day)]]*20</f>
        <v>2382.3687874187635</v>
      </c>
    </row>
    <row r="44" spans="1:17" x14ac:dyDescent="0.2">
      <c r="A44" s="1">
        <v>43950</v>
      </c>
      <c r="B44">
        <v>42</v>
      </c>
      <c r="C44">
        <v>160</v>
      </c>
      <c r="D44">
        <f>SUM(C$2:C44)</f>
        <v>3841</v>
      </c>
      <c r="E44">
        <f>$I$4*NORMDIST(Table1[[#This Row],[Time]],$I$2,$I$3,1)</f>
        <v>5800.2948571734878</v>
      </c>
      <c r="F44">
        <f t="shared" si="1"/>
        <v>115.02224884653515</v>
      </c>
      <c r="M44" s="1">
        <v>43950</v>
      </c>
      <c r="N44">
        <f>Table1[[#This Row],[New Deaths]]*20</f>
        <v>3200</v>
      </c>
      <c r="O44">
        <f>Table1[[#This Row],[Running Total]]</f>
        <v>3841</v>
      </c>
      <c r="P44">
        <f>Table1[[#This Row],[Model (deaths)]]</f>
        <v>5800.2948571734878</v>
      </c>
      <c r="Q44">
        <f>Table1[[#This Row],[Model (deaths/day)]]*20</f>
        <v>2300.444976930703</v>
      </c>
    </row>
    <row r="45" spans="1:17" x14ac:dyDescent="0.2">
      <c r="A45" s="1">
        <v>43951</v>
      </c>
      <c r="B45">
        <v>43</v>
      </c>
      <c r="C45">
        <v>140</v>
      </c>
      <c r="D45">
        <f>SUM(C$2:C45)</f>
        <v>3981</v>
      </c>
      <c r="E45">
        <f>$I$4*NORMDIST(Table1[[#This Row],[Time]],$I$2,$I$3,1)</f>
        <v>5911.0845106245251</v>
      </c>
      <c r="F45">
        <f t="shared" si="1"/>
        <v>110.78965345103734</v>
      </c>
      <c r="M45" s="1">
        <v>43951</v>
      </c>
      <c r="N45">
        <f>Table1[[#This Row],[New Deaths]]*20</f>
        <v>2800</v>
      </c>
      <c r="O45">
        <f>Table1[[#This Row],[Running Total]]</f>
        <v>3981</v>
      </c>
      <c r="P45">
        <f>Table1[[#This Row],[Model (deaths)]]</f>
        <v>5911.0845106245251</v>
      </c>
      <c r="Q45">
        <f>Table1[[#This Row],[Model (deaths/day)]]*20</f>
        <v>2215.7930690207468</v>
      </c>
    </row>
    <row r="46" spans="1:17" x14ac:dyDescent="0.2">
      <c r="A46" s="1">
        <v>43952</v>
      </c>
      <c r="B46">
        <v>44</v>
      </c>
      <c r="C46">
        <v>174</v>
      </c>
      <c r="D46">
        <f>SUM(C$2:C46)</f>
        <v>4155</v>
      </c>
      <c r="E46">
        <f>$I$4*NORMDIST(Table1[[#This Row],[Time]],$I$2,$I$3,1)</f>
        <v>6017.5309265798069</v>
      </c>
      <c r="F46">
        <f t="shared" si="1"/>
        <v>106.44641595528174</v>
      </c>
      <c r="M46" s="1">
        <v>43952</v>
      </c>
      <c r="N46">
        <f>Table1[[#This Row],[New Deaths]]*20</f>
        <v>3480</v>
      </c>
      <c r="O46">
        <f>Table1[[#This Row],[Running Total]]</f>
        <v>4155</v>
      </c>
      <c r="P46">
        <f>Table1[[#This Row],[Model (deaths)]]</f>
        <v>6017.5309265798069</v>
      </c>
      <c r="Q46">
        <f>Table1[[#This Row],[Model (deaths/day)]]*20</f>
        <v>2128.9283191056347</v>
      </c>
    </row>
    <row r="47" spans="1:17" x14ac:dyDescent="0.2">
      <c r="A47" s="1">
        <v>43953</v>
      </c>
      <c r="B47">
        <v>45</v>
      </c>
      <c r="C47">
        <v>137</v>
      </c>
      <c r="D47">
        <f>SUM(C$2:C47)</f>
        <v>4292</v>
      </c>
      <c r="E47">
        <f>$I$4*NORMDIST(Table1[[#This Row],[Time]],$I$2,$I$3,1)</f>
        <v>6119.5490598993038</v>
      </c>
      <c r="F47">
        <f t="shared" si="1"/>
        <v>102.01813331949688</v>
      </c>
      <c r="M47" s="1">
        <v>43953</v>
      </c>
      <c r="N47">
        <f>Table1[[#This Row],[New Deaths]]*20</f>
        <v>2740</v>
      </c>
      <c r="O47">
        <f>Table1[[#This Row],[Running Total]]</f>
        <v>4292</v>
      </c>
      <c r="P47">
        <f>Table1[[#This Row],[Model (deaths)]]</f>
        <v>6119.5490598993038</v>
      </c>
      <c r="Q47">
        <f>Table1[[#This Row],[Model (deaths/day)]]*20</f>
        <v>2040.3626663899377</v>
      </c>
    </row>
    <row r="48" spans="1:17" x14ac:dyDescent="0.2">
      <c r="A48" s="1">
        <v>43954</v>
      </c>
      <c r="B48">
        <v>46</v>
      </c>
      <c r="C48">
        <v>137</v>
      </c>
      <c r="D48">
        <f>SUM(C$2:C48)</f>
        <v>4429</v>
      </c>
      <c r="E48">
        <f>$I$4*NORMDIST(Table1[[#This Row],[Time]],$I$2,$I$3,1)</f>
        <v>6217.0790526863857</v>
      </c>
      <c r="F48">
        <f t="shared" si="1"/>
        <v>97.529992787081937</v>
      </c>
      <c r="M48" s="1">
        <v>43954</v>
      </c>
      <c r="P48">
        <f>Table1[[#This Row],[Model (deaths)]]</f>
        <v>6217.0790526863857</v>
      </c>
      <c r="Q48">
        <f>Table1[[#This Row],[Model (deaths/day)]]*20</f>
        <v>1950.5998557416387</v>
      </c>
    </row>
    <row r="49" spans="1:17" x14ac:dyDescent="0.2">
      <c r="A49" s="1">
        <v>43955</v>
      </c>
      <c r="B49">
        <v>47</v>
      </c>
      <c r="C49">
        <v>133</v>
      </c>
      <c r="D49">
        <f>SUM(C$2:C49)</f>
        <v>4562</v>
      </c>
      <c r="E49">
        <f>$I$4*NORMDIST(Table1[[#This Row],[Time]],$I$2,$I$3,1)</f>
        <v>6310.0855955140723</v>
      </c>
      <c r="F49">
        <f t="shared" si="1"/>
        <v>93.006542827686644</v>
      </c>
      <c r="M49" s="1">
        <v>43955</v>
      </c>
      <c r="P49">
        <f>Table1[[#This Row],[Model (deaths)]]</f>
        <v>6310.0855955140723</v>
      </c>
      <c r="Q49">
        <f>Table1[[#This Row],[Model (deaths/day)]]*20</f>
        <v>1860.1308565537329</v>
      </c>
    </row>
    <row r="50" spans="1:17" x14ac:dyDescent="0.2">
      <c r="A50" s="1">
        <v>43956</v>
      </c>
      <c r="B50">
        <v>48</v>
      </c>
      <c r="C50">
        <v>135</v>
      </c>
      <c r="E50">
        <f>$I$4*NORMDIST(Table1[[#This Row],[Time]],$I$2,$I$3,1)</f>
        <v>6398.5570771807807</v>
      </c>
      <c r="F50">
        <f t="shared" si="1"/>
        <v>88.471481666708314</v>
      </c>
      <c r="M50" s="1">
        <v>43956</v>
      </c>
      <c r="P50">
        <f>Table1[[#This Row],[Model (deaths)]]</f>
        <v>6398.5570771807807</v>
      </c>
      <c r="Q50">
        <f>Table1[[#This Row],[Model (deaths/day)]]*20</f>
        <v>1769.4296333341663</v>
      </c>
    </row>
    <row r="51" spans="1:17" x14ac:dyDescent="0.2">
      <c r="A51" s="1">
        <v>43957</v>
      </c>
      <c r="B51">
        <v>49</v>
      </c>
      <c r="C51">
        <v>133</v>
      </c>
      <c r="E51">
        <f>$I$4*NORMDIST(Table1[[#This Row],[Time]],$I$2,$I$3,1)</f>
        <v>6482.5045429021302</v>
      </c>
      <c r="F51">
        <f t="shared" si="1"/>
        <v>83.947465721349545</v>
      </c>
      <c r="M51" s="1">
        <v>43957</v>
      </c>
      <c r="P51">
        <f>Table1[[#This Row],[Model (deaths)]]</f>
        <v>6482.5045429021302</v>
      </c>
      <c r="Q51">
        <f>Table1[[#This Row],[Model (deaths/day)]]*20</f>
        <v>1678.9493144269909</v>
      </c>
    </row>
    <row r="52" spans="1:17" x14ac:dyDescent="0.2">
      <c r="A52" s="1">
        <v>43958</v>
      </c>
      <c r="B52">
        <v>50</v>
      </c>
      <c r="C52">
        <v>129</v>
      </c>
      <c r="E52">
        <f>$I$4*NORMDIST(Table1[[#This Row],[Time]],$I$2,$I$3,1)</f>
        <v>6561.9604827213734</v>
      </c>
      <c r="F52">
        <f t="shared" si="1"/>
        <v>79.455939819243213</v>
      </c>
      <c r="M52" s="1">
        <v>43958</v>
      </c>
      <c r="P52">
        <f>Table1[[#This Row],[Model (deaths)]]</f>
        <v>6561.9604827213734</v>
      </c>
      <c r="Q52">
        <f>Table1[[#This Row],[Model (deaths/day)]]*20</f>
        <v>1589.1187963848643</v>
      </c>
    </row>
    <row r="53" spans="1:17" x14ac:dyDescent="0.2">
      <c r="A53" s="1">
        <v>43959</v>
      </c>
      <c r="B53">
        <v>51</v>
      </c>
      <c r="C53">
        <v>105</v>
      </c>
      <c r="E53">
        <f>$I$4*NORMDIST(Table1[[#This Row],[Time]],$I$2,$I$3,1)</f>
        <v>6636.9774733371887</v>
      </c>
      <c r="F53">
        <f t="shared" si="1"/>
        <v>75.016990615815303</v>
      </c>
      <c r="M53" s="1">
        <v>43959</v>
      </c>
      <c r="P53">
        <f>Table1[[#This Row],[Model (deaths)]]</f>
        <v>6636.9774733371887</v>
      </c>
      <c r="Q53">
        <f>Table1[[#This Row],[Model (deaths/day)]]*20</f>
        <v>1500.3398123163061</v>
      </c>
    </row>
    <row r="54" spans="1:17" x14ac:dyDescent="0.2">
      <c r="A54" s="1">
        <v>43960</v>
      </c>
      <c r="B54">
        <v>52</v>
      </c>
      <c r="C54">
        <v>103</v>
      </c>
      <c r="E54">
        <f>$I$4*NORMDIST(Table1[[#This Row],[Time]],$I$2,$I$3,1)</f>
        <v>6707.6266974985856</v>
      </c>
      <c r="F54">
        <f t="shared" si="1"/>
        <v>70.649224161396887</v>
      </c>
      <c r="M54" s="1">
        <v>43960</v>
      </c>
      <c r="P54">
        <f>Table1[[#This Row],[Model (deaths)]]</f>
        <v>6707.6266974985856</v>
      </c>
      <c r="Q54">
        <f>Table1[[#This Row],[Model (deaths/day)]]*20</f>
        <v>1412.9844832279377</v>
      </c>
    </row>
    <row r="55" spans="1:17" x14ac:dyDescent="0.2">
      <c r="A55" s="1">
        <v>43961</v>
      </c>
      <c r="B55">
        <v>53</v>
      </c>
      <c r="C55">
        <v>117</v>
      </c>
      <c r="E55">
        <f>$I$4*NORMDIST(Table1[[#This Row],[Time]],$I$2,$I$3,1)</f>
        <v>6773.9963656079226</v>
      </c>
      <c r="F55">
        <f t="shared" si="1"/>
        <v>66.369668109336999</v>
      </c>
      <c r="M55" s="1">
        <v>43961</v>
      </c>
      <c r="P55">
        <f>Table1[[#This Row],[Model (deaths)]]</f>
        <v>6773.9963656079226</v>
      </c>
      <c r="Q55">
        <f>Table1[[#This Row],[Model (deaths/day)]]*20</f>
        <v>1327.39336218674</v>
      </c>
    </row>
    <row r="56" spans="1:17" x14ac:dyDescent="0.2">
      <c r="A56" s="1">
        <v>43962</v>
      </c>
      <c r="B56">
        <v>54</v>
      </c>
      <c r="C56">
        <v>118</v>
      </c>
      <c r="E56">
        <f>$I$4*NORMDIST(Table1[[#This Row],[Time]],$I$2,$I$3,1)</f>
        <v>6836.1900642194851</v>
      </c>
      <c r="F56">
        <f t="shared" si="1"/>
        <v>62.193698611562468</v>
      </c>
      <c r="M56" s="1">
        <v>43962</v>
      </c>
      <c r="P56">
        <f>Table1[[#This Row],[Model (deaths)]]</f>
        <v>6836.1900642194851</v>
      </c>
      <c r="Q56">
        <f>Table1[[#This Row],[Model (deaths/day)]]*20</f>
        <v>1243.8739722312494</v>
      </c>
    </row>
    <row r="57" spans="1:17" x14ac:dyDescent="0.2">
      <c r="A57" s="1">
        <v>43963</v>
      </c>
      <c r="B57">
        <v>55</v>
      </c>
      <c r="C57">
        <v>100</v>
      </c>
      <c r="E57">
        <f>$I$4*NORMDIST(Table1[[#This Row],[Time]],$I$2,$I$3,1)</f>
        <v>6894.3250557467172</v>
      </c>
      <c r="F57">
        <f t="shared" si="1"/>
        <v>58.13499152723216</v>
      </c>
      <c r="M57" s="1">
        <v>43963</v>
      </c>
      <c r="P57">
        <f>Table1[[#This Row],[Model (deaths)]]</f>
        <v>6894.3250557467172</v>
      </c>
      <c r="Q57">
        <f>Table1[[#This Row],[Model (deaths/day)]]*20</f>
        <v>1162.6998305446432</v>
      </c>
    </row>
    <row r="58" spans="1:17" x14ac:dyDescent="0.2">
      <c r="A58" s="1">
        <v>43964</v>
      </c>
      <c r="B58">
        <v>56</v>
      </c>
      <c r="C58">
        <v>69</v>
      </c>
      <c r="E58">
        <f>$I$4*NORMDIST(Table1[[#This Row],[Time]],$I$2,$I$3,1)</f>
        <v>6948.5305529276366</v>
      </c>
      <c r="F58">
        <f t="shared" si="1"/>
        <v>54.205497180919338</v>
      </c>
      <c r="M58" s="1">
        <v>43964</v>
      </c>
      <c r="P58">
        <f>Table1[[#This Row],[Model (deaths)]]</f>
        <v>6948.5305529276366</v>
      </c>
      <c r="Q58">
        <f>Table1[[#This Row],[Model (deaths/day)]]*20</f>
        <v>1084.1099436183868</v>
      </c>
    </row>
    <row r="59" spans="1:17" x14ac:dyDescent="0.2">
      <c r="A59" s="1">
        <v>43965</v>
      </c>
      <c r="B59">
        <v>57</v>
      </c>
      <c r="E59">
        <f>$I$4*NORMDIST(Table1[[#This Row],[Time]],$I$2,$I$3,1)</f>
        <v>6998.9459904835639</v>
      </c>
      <c r="F59">
        <f t="shared" si="1"/>
        <v>50.415437555927383</v>
      </c>
      <c r="M59" s="1">
        <v>43965</v>
      </c>
      <c r="P59">
        <f>Table1[[#This Row],[Model (deaths)]]</f>
        <v>6998.9459904835639</v>
      </c>
      <c r="Q59">
        <f>Table1[[#This Row],[Model (deaths/day)]]*20</f>
        <v>1008.3087511185477</v>
      </c>
    </row>
    <row r="60" spans="1:17" x14ac:dyDescent="0.2">
      <c r="A60" s="1">
        <v>43966</v>
      </c>
      <c r="B60">
        <v>58</v>
      </c>
      <c r="E60">
        <f>$I$4*NORMDIST(Table1[[#This Row],[Time]],$I$2,$I$3,1)</f>
        <v>7045.7193149845571</v>
      </c>
      <c r="F60">
        <f t="shared" si="1"/>
        <v>46.773324500993112</v>
      </c>
      <c r="M60" s="1">
        <v>43966</v>
      </c>
      <c r="P60">
        <f>Table1[[#This Row],[Model (deaths)]]</f>
        <v>7045.7193149845571</v>
      </c>
      <c r="Q60">
        <f>Table1[[#This Row],[Model (deaths/day)]]*20</f>
        <v>935.46649001986225</v>
      </c>
    </row>
    <row r="61" spans="1:17" x14ac:dyDescent="0.2">
      <c r="A61" s="1">
        <v>43967</v>
      </c>
      <c r="B61">
        <v>59</v>
      </c>
      <c r="E61">
        <f>$I$4*NORMDIST(Table1[[#This Row],[Time]],$I$2,$I$3,1)</f>
        <v>7089.0053122533154</v>
      </c>
      <c r="F61">
        <f t="shared" si="1"/>
        <v>43.285997268758365</v>
      </c>
      <c r="M61" s="1">
        <v>43967</v>
      </c>
      <c r="P61">
        <f>Table1[[#This Row],[Model (deaths)]]</f>
        <v>7089.0053122533154</v>
      </c>
      <c r="Q61">
        <f>Table1[[#This Row],[Model (deaths/day)]]*20</f>
        <v>865.7199453751673</v>
      </c>
    </row>
    <row r="62" spans="1:17" x14ac:dyDescent="0.2">
      <c r="A62" s="1">
        <v>43968</v>
      </c>
      <c r="B62">
        <v>60</v>
      </c>
      <c r="E62">
        <f>$I$4*NORMDIST(Table1[[#This Row],[Time]],$I$2,$I$3,1)</f>
        <v>7128.9639897476391</v>
      </c>
      <c r="F62">
        <f t="shared" si="1"/>
        <v>39.958677494323638</v>
      </c>
      <c r="M62" s="1">
        <v>43968</v>
      </c>
      <c r="P62">
        <f>Table1[[#This Row],[Model (deaths)]]</f>
        <v>7128.9639897476391</v>
      </c>
      <c r="Q62">
        <f>Table1[[#This Row],[Model (deaths/day)]]*20</f>
        <v>799.17354988647276</v>
      </c>
    </row>
    <row r="63" spans="1:17" x14ac:dyDescent="0.2">
      <c r="A63" s="1">
        <v>43969</v>
      </c>
      <c r="B63">
        <v>61</v>
      </c>
      <c r="E63">
        <f>$I$4*NORMDIST(Table1[[#This Row],[Time]],$I$2,$I$3,1)</f>
        <v>7165.7590293109279</v>
      </c>
      <c r="F63">
        <f t="shared" si="1"/>
        <v>36.79503956328881</v>
      </c>
      <c r="M63" s="1">
        <v>43969</v>
      </c>
      <c r="P63">
        <f>Table1[[#This Row],[Model (deaths)]]</f>
        <v>7165.7590293109279</v>
      </c>
      <c r="Q63">
        <f>Table1[[#This Row],[Model (deaths/day)]]*20</f>
        <v>735.90079126577621</v>
      </c>
    </row>
    <row r="64" spans="1:17" x14ac:dyDescent="0.2">
      <c r="A64" s="1">
        <v>43970</v>
      </c>
      <c r="B64">
        <v>62</v>
      </c>
      <c r="E64">
        <f>$I$4*NORMDIST(Table1[[#This Row],[Time]],$I$2,$I$3,1)</f>
        <v>7199.5563235213713</v>
      </c>
      <c r="F64">
        <f t="shared" si="1"/>
        <v>33.797294210443397</v>
      </c>
      <c r="M64" s="1">
        <v>43970</v>
      </c>
      <c r="P64">
        <f>Table1[[#This Row],[Model (deaths)]]</f>
        <v>7199.5563235213713</v>
      </c>
      <c r="Q64">
        <f>Table1[[#This Row],[Model (deaths/day)]]*20</f>
        <v>675.94588420886794</v>
      </c>
    </row>
    <row r="65" spans="1:17" x14ac:dyDescent="0.2">
      <c r="A65" s="1">
        <v>43971</v>
      </c>
      <c r="B65">
        <v>63</v>
      </c>
      <c r="E65">
        <f>$I$4*NORMDIST(Table1[[#This Row],[Time]],$I$2,$I$3,1)</f>
        <v>7230.5226066530568</v>
      </c>
      <c r="F65">
        <f t="shared" si="1"/>
        <v>30.966283131685486</v>
      </c>
      <c r="M65" s="1">
        <v>43971</v>
      </c>
      <c r="P65">
        <f>Table1[[#This Row],[Model (deaths)]]</f>
        <v>7230.5226066530568</v>
      </c>
      <c r="Q65">
        <f>Table1[[#This Row],[Model (deaths/day)]]*20</f>
        <v>619.32566263370973</v>
      </c>
    </row>
    <row r="66" spans="1:17" x14ac:dyDescent="0.2">
      <c r="A66" s="1">
        <v>43972</v>
      </c>
      <c r="B66">
        <v>64</v>
      </c>
      <c r="E66">
        <f>$I$4*NORMDIST(Table1[[#This Row],[Time]],$I$2,$I$3,1)</f>
        <v>7258.8241890328973</v>
      </c>
      <c r="F66">
        <f t="shared" ref="F66:F74" si="2">E66-E65</f>
        <v>28.301582379840511</v>
      </c>
      <c r="M66" s="1">
        <v>43972</v>
      </c>
      <c r="P66">
        <f>Table1[[#This Row],[Model (deaths)]]</f>
        <v>7258.8241890328973</v>
      </c>
      <c r="Q66">
        <f>Table1[[#This Row],[Model (deaths/day)]]*20</f>
        <v>566.03164759681022</v>
      </c>
    </row>
    <row r="67" spans="1:17" x14ac:dyDescent="0.2">
      <c r="A67" s="1">
        <v>43973</v>
      </c>
      <c r="B67">
        <v>65</v>
      </c>
      <c r="E67">
        <f>$I$4*NORMDIST(Table1[[#This Row],[Time]],$I$2,$I$3,1)</f>
        <v>7284.6258013799861</v>
      </c>
      <c r="F67">
        <f t="shared" si="2"/>
        <v>25.801612347088849</v>
      </c>
      <c r="M67" s="1">
        <v>43973</v>
      </c>
      <c r="P67">
        <f>Table1[[#This Row],[Model (deaths)]]</f>
        <v>7284.6258013799861</v>
      </c>
      <c r="Q67">
        <f>Table1[[#This Row],[Model (deaths/day)]]*20</f>
        <v>516.03224694177698</v>
      </c>
    </row>
    <row r="68" spans="1:17" x14ac:dyDescent="0.2">
      <c r="A68" s="1">
        <v>43974</v>
      </c>
      <c r="B68">
        <v>66</v>
      </c>
      <c r="E68">
        <f>$I$4*NORMDIST(Table1[[#This Row],[Time]],$I$2,$I$3,1)</f>
        <v>7308.0895535877107</v>
      </c>
      <c r="F68">
        <f t="shared" si="2"/>
        <v>23.46375220772461</v>
      </c>
      <c r="M68" s="1">
        <v>43974</v>
      </c>
      <c r="P68">
        <f>Table1[[#This Row],[Model (deaths)]]</f>
        <v>7308.0895535877107</v>
      </c>
      <c r="Q68">
        <f>Table1[[#This Row],[Model (deaths/day)]]*20</f>
        <v>469.27504415449221</v>
      </c>
    </row>
    <row r="69" spans="1:17" x14ac:dyDescent="0.2">
      <c r="A69" s="1">
        <v>43975</v>
      </c>
      <c r="B69">
        <v>67</v>
      </c>
      <c r="E69">
        <f>$I$4*NORMDIST(Table1[[#This Row],[Time]],$I$2,$I$3,1)</f>
        <v>7329.3740103886557</v>
      </c>
      <c r="F69">
        <f t="shared" si="2"/>
        <v>21.284456800945009</v>
      </c>
      <c r="M69" s="1">
        <v>43975</v>
      </c>
      <c r="P69">
        <f>Table1[[#This Row],[Model (deaths)]]</f>
        <v>7329.3740103886557</v>
      </c>
      <c r="Q69">
        <f>Table1[[#This Row],[Model (deaths/day)]]*20</f>
        <v>425.68913601890017</v>
      </c>
    </row>
    <row r="70" spans="1:17" x14ac:dyDescent="0.2">
      <c r="A70" s="1">
        <v>43976</v>
      </c>
      <c r="B70">
        <v>68</v>
      </c>
      <c r="E70">
        <f>$I$4*NORMDIST(Table1[[#This Row],[Time]],$I$2,$I$3,1)</f>
        <v>7348.6333844572173</v>
      </c>
      <c r="F70">
        <f t="shared" si="2"/>
        <v>19.259374068561556</v>
      </c>
      <c r="M70" s="1">
        <v>43976</v>
      </c>
      <c r="P70">
        <f>Table1[[#This Row],[Model (deaths)]]</f>
        <v>7348.6333844572173</v>
      </c>
      <c r="Q70">
        <f>Table1[[#This Row],[Model (deaths/day)]]*20</f>
        <v>385.18748137123112</v>
      </c>
    </row>
    <row r="71" spans="1:17" x14ac:dyDescent="0.2">
      <c r="A71" s="1">
        <v>43977</v>
      </c>
      <c r="B71">
        <v>69</v>
      </c>
      <c r="E71">
        <f>$I$4*NORMDIST(Table1[[#This Row],[Time]],$I$2,$I$3,1)</f>
        <v>7366.0168457788759</v>
      </c>
      <c r="F71">
        <f t="shared" si="2"/>
        <v>17.383461321658615</v>
      </c>
    </row>
    <row r="72" spans="1:17" x14ac:dyDescent="0.2">
      <c r="A72" s="1">
        <v>43978</v>
      </c>
      <c r="B72">
        <v>70</v>
      </c>
      <c r="E72">
        <f>$I$4*NORMDIST(Table1[[#This Row],[Time]],$I$2,$I$3,1)</f>
        <v>7381.6679445668215</v>
      </c>
      <c r="F72">
        <f t="shared" si="2"/>
        <v>15.651098787945557</v>
      </c>
    </row>
    <row r="73" spans="1:17" x14ac:dyDescent="0.2">
      <c r="A73" s="1">
        <v>43979</v>
      </c>
      <c r="B73">
        <v>71</v>
      </c>
      <c r="E73">
        <f>$I$4*NORMDIST(Table1[[#This Row],[Time]],$I$2,$I$3,1)</f>
        <v>7395.7241436487602</v>
      </c>
      <c r="F73">
        <f t="shared" si="2"/>
        <v>14.056199081938757</v>
      </c>
    </row>
    <row r="74" spans="1:17" x14ac:dyDescent="0.2">
      <c r="A74" s="1">
        <v>43980</v>
      </c>
      <c r="B74">
        <v>72</v>
      </c>
      <c r="E74">
        <f>$I$4*NORMDIST(Table1[[#This Row],[Time]],$I$2,$I$3,1)</f>
        <v>7408.3164550871652</v>
      </c>
      <c r="F74">
        <f t="shared" si="2"/>
        <v>12.592311438404977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2020-05-16T08:46:43Z</dcterms:modified>
</cp:coreProperties>
</file>