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serviciosrc-my.sharepoint.com/personal/lmelahn_lcred_org/Documents/COVID/MA-Covid-project/"/>
    </mc:Choice>
  </mc:AlternateContent>
  <xr:revisionPtr revIDLastSave="153" documentId="8_{57D028E9-32F3-A142-888D-E37C1EB3B3EC}" xr6:coauthVersionLast="45" xr6:coauthVersionMax="45" xr10:uidLastSave="{8D20493B-23B7-3541-AAA4-EE1D0CB647FC}"/>
  <bookViews>
    <workbookView xWindow="80" yWindow="460" windowWidth="25440" windowHeight="15000" xr2:uid="{53B553D5-63C9-1943-8F02-62576D22A04A}"/>
  </bookViews>
  <sheets>
    <sheet name="Sweden" sheetId="1" r:id="rId1"/>
    <sheet name="Sheet2" sheetId="3" r:id="rId2"/>
    <sheet name="Sheet1" sheetId="2" r:id="rId3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A18" i="3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E2" i="1"/>
  <c r="E3" i="1"/>
  <c r="P3" i="1"/>
  <c r="E4" i="1"/>
  <c r="P4" i="1"/>
  <c r="E5" i="1"/>
  <c r="P5" i="1"/>
  <c r="E6" i="1"/>
  <c r="P6" i="1"/>
  <c r="E7" i="1"/>
  <c r="P7" i="1"/>
  <c r="E8" i="1"/>
  <c r="P8" i="1"/>
  <c r="E9" i="1"/>
  <c r="P9" i="1"/>
  <c r="E10" i="1"/>
  <c r="P10" i="1"/>
  <c r="E11" i="1"/>
  <c r="P11" i="1"/>
  <c r="E12" i="1"/>
  <c r="P12" i="1"/>
  <c r="E13" i="1"/>
  <c r="P13" i="1"/>
  <c r="E14" i="1"/>
  <c r="P14" i="1"/>
  <c r="E15" i="1"/>
  <c r="P15" i="1"/>
  <c r="E16" i="1"/>
  <c r="P16" i="1"/>
  <c r="E17" i="1"/>
  <c r="P17" i="1"/>
  <c r="E18" i="1"/>
  <c r="P18" i="1"/>
  <c r="E19" i="1"/>
  <c r="P19" i="1"/>
  <c r="E20" i="1"/>
  <c r="P20" i="1"/>
  <c r="E21" i="1"/>
  <c r="P21" i="1"/>
  <c r="E22" i="1"/>
  <c r="P22" i="1"/>
  <c r="E23" i="1"/>
  <c r="P23" i="1"/>
  <c r="E24" i="1"/>
  <c r="P24" i="1"/>
  <c r="E25" i="1"/>
  <c r="P25" i="1"/>
  <c r="E26" i="1"/>
  <c r="P26" i="1"/>
  <c r="E27" i="1"/>
  <c r="P27" i="1"/>
  <c r="E28" i="1"/>
  <c r="P28" i="1"/>
  <c r="E29" i="1"/>
  <c r="P29" i="1"/>
  <c r="E30" i="1"/>
  <c r="P30" i="1"/>
  <c r="E31" i="1"/>
  <c r="P31" i="1"/>
  <c r="E32" i="1"/>
  <c r="P32" i="1"/>
  <c r="E33" i="1"/>
  <c r="P33" i="1"/>
  <c r="E34" i="1"/>
  <c r="P34" i="1"/>
  <c r="E35" i="1"/>
  <c r="P35" i="1"/>
  <c r="E36" i="1"/>
  <c r="P36" i="1"/>
  <c r="E37" i="1"/>
  <c r="P37" i="1"/>
  <c r="E38" i="1"/>
  <c r="P38" i="1"/>
  <c r="E39" i="1"/>
  <c r="P39" i="1"/>
  <c r="E40" i="1"/>
  <c r="P40" i="1"/>
  <c r="E41" i="1"/>
  <c r="P41" i="1"/>
  <c r="E42" i="1"/>
  <c r="P42" i="1"/>
  <c r="E43" i="1"/>
  <c r="P43" i="1"/>
  <c r="E44" i="1"/>
  <c r="P44" i="1"/>
  <c r="E45" i="1"/>
  <c r="P45" i="1"/>
  <c r="E46" i="1"/>
  <c r="P46" i="1"/>
  <c r="E47" i="1"/>
  <c r="P47" i="1"/>
  <c r="E48" i="1"/>
  <c r="P48" i="1"/>
  <c r="E49" i="1"/>
  <c r="P49" i="1"/>
  <c r="E50" i="1"/>
  <c r="P50" i="1"/>
  <c r="E51" i="1"/>
  <c r="P51" i="1"/>
  <c r="E52" i="1"/>
  <c r="P52" i="1"/>
  <c r="E53" i="1"/>
  <c r="P53" i="1"/>
  <c r="E54" i="1"/>
  <c r="P54" i="1"/>
  <c r="E55" i="1"/>
  <c r="P55" i="1"/>
  <c r="E56" i="1"/>
  <c r="P56" i="1"/>
  <c r="E57" i="1"/>
  <c r="P57" i="1"/>
  <c r="E58" i="1"/>
  <c r="P58" i="1"/>
  <c r="E59" i="1"/>
  <c r="P59" i="1"/>
  <c r="E60" i="1"/>
  <c r="P60" i="1"/>
  <c r="E61" i="1"/>
  <c r="P61" i="1"/>
  <c r="E62" i="1"/>
  <c r="P62" i="1"/>
  <c r="E63" i="1"/>
  <c r="P63" i="1"/>
  <c r="E64" i="1"/>
  <c r="P64" i="1"/>
  <c r="E65" i="1"/>
  <c r="P65" i="1"/>
  <c r="E66" i="1"/>
  <c r="P66" i="1"/>
  <c r="E67" i="1"/>
  <c r="P67" i="1"/>
  <c r="E68" i="1"/>
  <c r="P68" i="1"/>
  <c r="E69" i="1"/>
  <c r="P69" i="1"/>
  <c r="E70" i="1"/>
  <c r="P70" i="1"/>
  <c r="E71" i="1"/>
  <c r="E72" i="1"/>
  <c r="E73" i="1"/>
  <c r="E74" i="1"/>
  <c r="O2" i="1"/>
  <c r="N2" i="1"/>
  <c r="M2" i="1"/>
  <c r="F3" i="1"/>
  <c r="Q3" i="1"/>
  <c r="F4" i="1"/>
  <c r="Q4" i="1"/>
  <c r="F5" i="1"/>
  <c r="Q5" i="1"/>
  <c r="F6" i="1"/>
  <c r="Q6" i="1"/>
  <c r="F7" i="1"/>
  <c r="Q7" i="1"/>
  <c r="F8" i="1"/>
  <c r="Q8" i="1"/>
  <c r="F9" i="1"/>
  <c r="Q9" i="1"/>
  <c r="F10" i="1"/>
  <c r="Q10" i="1"/>
  <c r="F11" i="1"/>
  <c r="Q11" i="1"/>
  <c r="F12" i="1"/>
  <c r="Q12" i="1"/>
  <c r="F13" i="1"/>
  <c r="Q13" i="1"/>
  <c r="F14" i="1"/>
  <c r="Q14" i="1"/>
  <c r="F15" i="1"/>
  <c r="Q15" i="1"/>
  <c r="F16" i="1"/>
  <c r="Q16" i="1"/>
  <c r="F17" i="1"/>
  <c r="Q17" i="1"/>
  <c r="F18" i="1"/>
  <c r="Q18" i="1"/>
  <c r="F19" i="1"/>
  <c r="Q19" i="1"/>
  <c r="F20" i="1"/>
  <c r="Q20" i="1"/>
  <c r="F21" i="1"/>
  <c r="Q21" i="1"/>
  <c r="F22" i="1"/>
  <c r="Q22" i="1"/>
  <c r="F23" i="1"/>
  <c r="Q23" i="1"/>
  <c r="F24" i="1"/>
  <c r="Q24" i="1"/>
  <c r="F25" i="1"/>
  <c r="Q25" i="1"/>
  <c r="F26" i="1"/>
  <c r="Q26" i="1"/>
  <c r="F27" i="1"/>
  <c r="Q27" i="1"/>
  <c r="F28" i="1"/>
  <c r="Q28" i="1"/>
  <c r="F29" i="1"/>
  <c r="Q29" i="1"/>
  <c r="F30" i="1"/>
  <c r="Q30" i="1"/>
  <c r="F31" i="1"/>
  <c r="Q31" i="1"/>
  <c r="F32" i="1"/>
  <c r="Q32" i="1"/>
  <c r="F33" i="1"/>
  <c r="Q33" i="1"/>
  <c r="F34" i="1"/>
  <c r="Q34" i="1"/>
  <c r="F35" i="1"/>
  <c r="Q35" i="1"/>
  <c r="F36" i="1"/>
  <c r="Q36" i="1"/>
  <c r="F37" i="1"/>
  <c r="Q37" i="1"/>
  <c r="F38" i="1"/>
  <c r="Q38" i="1"/>
  <c r="F39" i="1"/>
  <c r="Q39" i="1"/>
  <c r="F40" i="1"/>
  <c r="Q40" i="1"/>
  <c r="F41" i="1"/>
  <c r="Q41" i="1"/>
  <c r="F42" i="1"/>
  <c r="Q42" i="1"/>
  <c r="F43" i="1"/>
  <c r="Q43" i="1"/>
  <c r="F44" i="1"/>
  <c r="Q44" i="1"/>
  <c r="F45" i="1"/>
  <c r="Q45" i="1"/>
  <c r="F46" i="1"/>
  <c r="Q46" i="1"/>
  <c r="F47" i="1"/>
  <c r="Q47" i="1"/>
  <c r="F48" i="1"/>
  <c r="Q48" i="1"/>
  <c r="F49" i="1"/>
  <c r="Q49" i="1"/>
  <c r="F50" i="1"/>
  <c r="Q50" i="1"/>
  <c r="F51" i="1"/>
  <c r="Q51" i="1"/>
  <c r="F52" i="1"/>
  <c r="Q52" i="1"/>
  <c r="F53" i="1"/>
  <c r="Q53" i="1"/>
  <c r="F54" i="1"/>
  <c r="Q54" i="1"/>
  <c r="F55" i="1"/>
  <c r="Q55" i="1"/>
  <c r="F56" i="1"/>
  <c r="Q56" i="1"/>
  <c r="F57" i="1"/>
  <c r="Q57" i="1"/>
  <c r="F58" i="1"/>
  <c r="Q58" i="1"/>
  <c r="F59" i="1"/>
  <c r="Q59" i="1"/>
  <c r="F60" i="1"/>
  <c r="Q60" i="1"/>
  <c r="F61" i="1"/>
  <c r="Q61" i="1"/>
  <c r="F62" i="1"/>
  <c r="Q62" i="1"/>
  <c r="F63" i="1"/>
  <c r="Q63" i="1"/>
  <c r="F64" i="1"/>
  <c r="Q64" i="1"/>
  <c r="F65" i="1"/>
  <c r="Q65" i="1"/>
  <c r="F66" i="1"/>
  <c r="Q66" i="1"/>
  <c r="F67" i="1"/>
  <c r="Q67" i="1"/>
  <c r="F68" i="1"/>
  <c r="Q68" i="1"/>
  <c r="F69" i="1"/>
  <c r="Q69" i="1"/>
  <c r="F70" i="1"/>
  <c r="Q70" i="1"/>
  <c r="F71" i="1"/>
  <c r="F72" i="1"/>
  <c r="F73" i="1"/>
  <c r="F74" i="1"/>
  <c r="P2" i="1"/>
</calcChain>
</file>

<file path=xl/sharedStrings.xml><?xml version="1.0" encoding="utf-8"?>
<sst xmlns="http://schemas.openxmlformats.org/spreadsheetml/2006/main" count="24" uniqueCount="23">
  <si>
    <t>Date of Death</t>
  </si>
  <si>
    <t>Time</t>
  </si>
  <si>
    <t>New Deaths</t>
  </si>
  <si>
    <t>Running Total</t>
  </si>
  <si>
    <t>Model (deaths)</t>
  </si>
  <si>
    <t>Model (deaths/day)</t>
  </si>
  <si>
    <t>Simple Model</t>
  </si>
  <si>
    <t>Value</t>
  </si>
  <si>
    <t>Unit</t>
  </si>
  <si>
    <t>Date</t>
  </si>
  <si>
    <t>Deaths/day * 20</t>
  </si>
  <si>
    <t>Total Deaths</t>
  </si>
  <si>
    <t>Deaths Model</t>
  </si>
  <si>
    <t>Daily Deaths Model *20</t>
  </si>
  <si>
    <t>Mean</t>
  </si>
  <si>
    <t xml:space="preserve">day </t>
  </si>
  <si>
    <t>Std Dev</t>
  </si>
  <si>
    <t>days</t>
  </si>
  <si>
    <t>Amplitude</t>
  </si>
  <si>
    <t>cases (will equal total cases at the end)</t>
  </si>
  <si>
    <t>Death Rate</t>
  </si>
  <si>
    <t>(raw rate)</t>
  </si>
  <si>
    <t>Death 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</si>
</sst>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4">
    <dxf>
      <numFmt numFmtId="19" formatCode="m/d/yy"/>
    </dxf>
    <dxf>
      <numFmt numFmtId="0" formatCode="General"/>
    </dxf>
    <dxf>
      <numFmt numFmtId="0" formatCode="General"/>
    </dxf>
    <dxf>
      <numFmt numFmtId="19" formatCode="m/d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Sweden</a:t>
            </a:r>
            <a:r>
              <a:rPr lang="en-US" baseline="0"/>
              <a:t> Total Deaths and Deaths/day (Updated May 16)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Sweden!$O$1</c:f>
              <c:strCache>
                <c:ptCount val="1"/>
                <c:pt idx="0">
                  <c:v>Total Deaths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xVal>
            <c:numRef>
              <c:f>Sweden!$M$2:$M$70</c:f>
              <c:numCache>
                <c:formatCode>m/d/yy</c:formatCode>
                <c:ptCount val="69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</c:numCache>
            </c:numRef>
          </c:xVal>
          <c:yVal>
            <c:numRef>
              <c:f>Sweden!$O$2:$O$70</c:f>
              <c:numCache>
                <c:formatCode>General</c:formatCode>
                <c:ptCount val="69"/>
                <c:pt idx="0">
                  <c:v>416</c:v>
                </c:pt>
                <c:pt idx="1">
                  <c:v>494</c:v>
                </c:pt>
                <c:pt idx="2">
                  <c:v>564</c:v>
                </c:pt>
                <c:pt idx="3">
                  <c:v>651</c:v>
                </c:pt>
                <c:pt idx="4">
                  <c:v>742</c:v>
                </c:pt>
                <c:pt idx="5">
                  <c:v>835</c:v>
                </c:pt>
                <c:pt idx="6">
                  <c:v>950</c:v>
                </c:pt>
                <c:pt idx="7">
                  <c:v>1040</c:v>
                </c:pt>
                <c:pt idx="8">
                  <c:v>1135</c:v>
                </c:pt>
                <c:pt idx="9">
                  <c:v>1233</c:v>
                </c:pt>
                <c:pt idx="10">
                  <c:v>1336</c:v>
                </c:pt>
                <c:pt idx="11">
                  <c:v>1430</c:v>
                </c:pt>
                <c:pt idx="12">
                  <c:v>1525</c:v>
                </c:pt>
                <c:pt idx="13">
                  <c:v>1641</c:v>
                </c:pt>
                <c:pt idx="14">
                  <c:v>1755</c:v>
                </c:pt>
                <c:pt idx="15">
                  <c:v>1844</c:v>
                </c:pt>
                <c:pt idx="16">
                  <c:v>1935</c:v>
                </c:pt>
                <c:pt idx="17">
                  <c:v>2024</c:v>
                </c:pt>
                <c:pt idx="18">
                  <c:v>2118</c:v>
                </c:pt>
                <c:pt idx="19">
                  <c:v>2183</c:v>
                </c:pt>
                <c:pt idx="20">
                  <c:v>2264</c:v>
                </c:pt>
                <c:pt idx="21">
                  <c:v>2351</c:v>
                </c:pt>
                <c:pt idx="22">
                  <c:v>2436</c:v>
                </c:pt>
                <c:pt idx="23">
                  <c:v>2502</c:v>
                </c:pt>
                <c:pt idx="24">
                  <c:v>2574</c:v>
                </c:pt>
                <c:pt idx="25">
                  <c:v>2647</c:v>
                </c:pt>
                <c:pt idx="26">
                  <c:v>2727</c:v>
                </c:pt>
                <c:pt idx="27">
                  <c:v>2801</c:v>
                </c:pt>
                <c:pt idx="28">
                  <c:v>2859</c:v>
                </c:pt>
                <c:pt idx="29">
                  <c:v>2925</c:v>
                </c:pt>
                <c:pt idx="30">
                  <c:v>2990</c:v>
                </c:pt>
                <c:pt idx="31">
                  <c:v>3050</c:v>
                </c:pt>
                <c:pt idx="32">
                  <c:v>3119</c:v>
                </c:pt>
                <c:pt idx="33">
                  <c:v>3172</c:v>
                </c:pt>
                <c:pt idx="34">
                  <c:v>3233</c:v>
                </c:pt>
                <c:pt idx="35">
                  <c:v>3287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A1-B04D-B506-FBE1D00F736D}"/>
            </c:ext>
          </c:extLst>
        </c:ser>
        <c:ser>
          <c:idx val="2"/>
          <c:order val="1"/>
          <c:tx>
            <c:strRef>
              <c:f>Sweden!$P$1</c:f>
              <c:strCache>
                <c:ptCount val="1"/>
                <c:pt idx="0">
                  <c:v>Deaths Model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Sweden!$M$2:$M$70</c:f>
              <c:numCache>
                <c:formatCode>m/d/yy</c:formatCode>
                <c:ptCount val="69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</c:numCache>
            </c:numRef>
          </c:xVal>
          <c:yVal>
            <c:numRef>
              <c:f>Sweden!$P$2:$P$70</c:f>
              <c:numCache>
                <c:formatCode>General</c:formatCode>
                <c:ptCount val="69"/>
                <c:pt idx="0">
                  <c:v>426.54115632057619</c:v>
                </c:pt>
                <c:pt idx="1">
                  <c:v>498.28348892338443</c:v>
                </c:pt>
                <c:pt idx="2">
                  <c:v>578.15706169612133</c:v>
                </c:pt>
                <c:pt idx="3">
                  <c:v>666.35206651211934</c:v>
                </c:pt>
                <c:pt idx="4">
                  <c:v>762.93449586248551</c:v>
                </c:pt>
                <c:pt idx="5">
                  <c:v>867.83208853664507</c:v>
                </c:pt>
                <c:pt idx="6">
                  <c:v>980.82369360186442</c:v>
                </c:pt>
                <c:pt idx="7">
                  <c:v>1101.532816514157</c:v>
                </c:pt>
                <c:pt idx="8">
                  <c:v>1229.4259625947468</c:v>
                </c:pt>
                <c:pt idx="9">
                  <c:v>1363.8161958261849</c:v>
                </c:pt>
                <c:pt idx="10">
                  <c:v>1503.8720945966872</c:v>
                </c:pt>
                <c:pt idx="11">
                  <c:v>1648.6320239498746</c:v>
                </c:pt>
                <c:pt idx="12">
                  <c:v>1797.0233721721502</c:v>
                </c:pt>
                <c:pt idx="13">
                  <c:v>1947.8861358730435</c:v>
                </c:pt>
                <c:pt idx="14">
                  <c:v>2100</c:v>
                </c:pt>
                <c:pt idx="15">
                  <c:v>2252.1138641269563</c:v>
                </c:pt>
                <c:pt idx="16">
                  <c:v>2402.9766278278498</c:v>
                </c:pt>
                <c:pt idx="17">
                  <c:v>2551.3679760501254</c:v>
                </c:pt>
                <c:pt idx="18">
                  <c:v>2696.127905403313</c:v>
                </c:pt>
                <c:pt idx="19">
                  <c:v>2836.1838041738151</c:v>
                </c:pt>
                <c:pt idx="20">
                  <c:v>2970.574037405253</c:v>
                </c:pt>
                <c:pt idx="21">
                  <c:v>3098.4671834858432</c:v>
                </c:pt>
                <c:pt idx="22">
                  <c:v>3219.1763063981352</c:v>
                </c:pt>
                <c:pt idx="23">
                  <c:v>3332.1679114633548</c:v>
                </c:pt>
                <c:pt idx="24">
                  <c:v>3437.0655041375144</c:v>
                </c:pt>
                <c:pt idx="25">
                  <c:v>3533.6479334878809</c:v>
                </c:pt>
                <c:pt idx="26">
                  <c:v>3621.8429383038788</c:v>
                </c:pt>
                <c:pt idx="27">
                  <c:v>3701.7165110766155</c:v>
                </c:pt>
                <c:pt idx="28">
                  <c:v>3773.4588436794238</c:v>
                </c:pt>
                <c:pt idx="29">
                  <c:v>3837.3677130206283</c:v>
                </c:pt>
                <c:pt idx="30">
                  <c:v>3893.8302040008502</c:v>
                </c:pt>
                <c:pt idx="31">
                  <c:v>3943.3036535591755</c:v>
                </c:pt>
                <c:pt idx="32">
                  <c:v>3986.2966396023589</c:v>
                </c:pt>
                <c:pt idx="33">
                  <c:v>4023.3507409243816</c:v>
                </c:pt>
                <c:pt idx="34">
                  <c:v>4055.0236692117282</c:v>
                </c:pt>
                <c:pt idx="35">
                  <c:v>4081.8742329078696</c:v>
                </c:pt>
                <c:pt idx="36">
                  <c:v>4104.4494458176478</c:v>
                </c:pt>
                <c:pt idx="37">
                  <c:v>4123.2739505515292</c:v>
                </c:pt>
                <c:pt idx="38">
                  <c:v>4138.8417962799913</c:v>
                </c:pt>
                <c:pt idx="39">
                  <c:v>4151.6104978157</c:v>
                </c:pt>
                <c:pt idx="40">
                  <c:v>4161.9972126312487</c:v>
                </c:pt>
                <c:pt idx="41">
                  <c:v>4170.3768058105034</c:v>
                </c:pt>
                <c:pt idx="42">
                  <c:v>4177.0815299889573</c:v>
                </c:pt>
                <c:pt idx="43">
                  <c:v>4182.4020263738712</c:v>
                </c:pt>
                <c:pt idx="44">
                  <c:v>4186.589351106315</c:v>
                </c:pt>
                <c:pt idx="45">
                  <c:v>4189.8577449625263</c:v>
                </c:pt>
                <c:pt idx="46">
                  <c:v>4192.3878897910672</c:v>
                </c:pt>
                <c:pt idx="47">
                  <c:v>4194.3304282671534</c:v>
                </c:pt>
                <c:pt idx="48">
                  <c:v>4195.8095609375905</c:v>
                </c:pt>
                <c:pt idx="49">
                  <c:v>4196.926573045951</c:v>
                </c:pt>
                <c:pt idx="50">
                  <c:v>4197.7631807945982</c:v>
                </c:pt>
                <c:pt idx="51">
                  <c:v>4198.3846206953713</c:v>
                </c:pt>
                <c:pt idx="52">
                  <c:v>4198.8424352925767</c:v>
                </c:pt>
                <c:pt idx="53">
                  <c:v>4199.176933185151</c:v>
                </c:pt>
                <c:pt idx="54">
                  <c:v>4199.4193207771596</c:v>
                </c:pt>
                <c:pt idx="55">
                  <c:v>4199.5935177605807</c:v>
                </c:pt>
                <c:pt idx="56">
                  <c:v>4199.7176784520871</c:v>
                </c:pt>
                <c:pt idx="57">
                  <c:v>4199.8054473937436</c:v>
                </c:pt>
                <c:pt idx="58">
                  <c:v>4199.8669807843007</c:v>
                </c:pt>
                <c:pt idx="59">
                  <c:v>4199.9097660343932</c:v>
                </c:pt>
                <c:pt idx="60">
                  <c:v>4199.9392706898834</c:v>
                </c:pt>
                <c:pt idx="61">
                  <c:v>4199.9594497188764</c:v>
                </c:pt>
                <c:pt idx="62">
                  <c:v>4199.9731371902271</c:v>
                </c:pt>
                <c:pt idx="63">
                  <c:v>4199.982345065413</c:v>
                </c:pt>
                <c:pt idx="64">
                  <c:v>4199.9884884664298</c:v>
                </c:pt>
                <c:pt idx="65">
                  <c:v>4199.992553569361</c:v>
                </c:pt>
                <c:pt idx="66">
                  <c:v>4199.9952213337292</c:v>
                </c:pt>
                <c:pt idx="67">
                  <c:v>4199.9969576811527</c:v>
                </c:pt>
                <c:pt idx="68">
                  <c:v>4199.9980785092866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EA1-B04D-B506-FBE1D00F736D}"/>
            </c:ext>
          </c:extLst>
        </c:ser>
        <c:ser>
          <c:idx val="3"/>
          <c:order val="2"/>
          <c:tx>
            <c:strRef>
              <c:f>Sweden!$Q$1</c:f>
              <c:strCache>
                <c:ptCount val="1"/>
                <c:pt idx="0">
                  <c:v>Daily Deaths Model *20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Sweden!$M$2:$M$70</c:f>
              <c:numCache>
                <c:formatCode>m/d/yy</c:formatCode>
                <c:ptCount val="69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</c:numCache>
            </c:numRef>
          </c:xVal>
          <c:yVal>
            <c:numRef>
              <c:f>Sweden!$Q$2:$Q$70</c:f>
              <c:numCache>
                <c:formatCode>General</c:formatCode>
                <c:ptCount val="69"/>
                <c:pt idx="1">
                  <c:v>1434.8466520561647</c:v>
                </c:pt>
                <c:pt idx="2">
                  <c:v>1597.4714554547381</c:v>
                </c:pt>
                <c:pt idx="3">
                  <c:v>1763.9000963199601</c:v>
                </c:pt>
                <c:pt idx="4">
                  <c:v>1931.6485870073234</c:v>
                </c:pt>
                <c:pt idx="5">
                  <c:v>2097.9518534831914</c:v>
                </c:pt>
                <c:pt idx="6">
                  <c:v>2259.8321013043869</c:v>
                </c:pt>
                <c:pt idx="7">
                  <c:v>2414.1824582458526</c:v>
                </c:pt>
                <c:pt idx="8">
                  <c:v>2557.8629216117952</c:v>
                </c:pt>
                <c:pt idx="9">
                  <c:v>2687.8046646287612</c:v>
                </c:pt>
                <c:pt idx="10">
                  <c:v>2801.1179754100476</c:v>
                </c:pt>
                <c:pt idx="11">
                  <c:v>2895.1985870637463</c:v>
                </c:pt>
                <c:pt idx="12">
                  <c:v>2967.8269644455122</c:v>
                </c:pt>
                <c:pt idx="13">
                  <c:v>3017.2552740178662</c:v>
                </c:pt>
                <c:pt idx="14">
                  <c:v>3042.2772825391303</c:v>
                </c:pt>
                <c:pt idx="15">
                  <c:v>3042.2772825391257</c:v>
                </c:pt>
                <c:pt idx="16">
                  <c:v>3017.2552740178708</c:v>
                </c:pt>
                <c:pt idx="17">
                  <c:v>2967.8269644455122</c:v>
                </c:pt>
                <c:pt idx="18">
                  <c:v>2895.1985870637509</c:v>
                </c:pt>
                <c:pt idx="19">
                  <c:v>2801.1179754100431</c:v>
                </c:pt>
                <c:pt idx="20">
                  <c:v>2687.8046646287567</c:v>
                </c:pt>
                <c:pt idx="21">
                  <c:v>2557.8629216118043</c:v>
                </c:pt>
                <c:pt idx="22">
                  <c:v>2414.1824582458412</c:v>
                </c:pt>
                <c:pt idx="23">
                  <c:v>2259.8321013043915</c:v>
                </c:pt>
                <c:pt idx="24">
                  <c:v>2097.9518534831914</c:v>
                </c:pt>
                <c:pt idx="25">
                  <c:v>1931.6485870073302</c:v>
                </c:pt>
                <c:pt idx="26">
                  <c:v>1763.9000963199578</c:v>
                </c:pt>
                <c:pt idx="27">
                  <c:v>1597.4714554547336</c:v>
                </c:pt>
                <c:pt idx="28">
                  <c:v>1434.8466520561669</c:v>
                </c:pt>
                <c:pt idx="29">
                  <c:v>1278.1773868240907</c:v>
                </c:pt>
                <c:pt idx="30">
                  <c:v>1129.249819604438</c:v>
                </c:pt>
                <c:pt idx="31">
                  <c:v>989.46899116650457</c:v>
                </c:pt>
                <c:pt idx="32">
                  <c:v>859.85972086366928</c:v>
                </c:pt>
                <c:pt idx="33">
                  <c:v>741.08202644045377</c:v>
                </c:pt>
                <c:pt idx="34">
                  <c:v>633.45856574693244</c:v>
                </c:pt>
                <c:pt idx="35">
                  <c:v>537.01127392282615</c:v>
                </c:pt>
                <c:pt idx="36">
                  <c:v>451.50425819556403</c:v>
                </c:pt>
                <c:pt idx="37">
                  <c:v>376.4900946776288</c:v>
                </c:pt>
                <c:pt idx="38">
                  <c:v>311.35691456924178</c:v>
                </c:pt>
                <c:pt idx="39">
                  <c:v>255.3740307141743</c:v>
                </c:pt>
                <c:pt idx="40">
                  <c:v>207.73429631097315</c:v>
                </c:pt>
                <c:pt idx="41">
                  <c:v>167.59186358509396</c:v>
                </c:pt>
                <c:pt idx="42">
                  <c:v>134.09448356907888</c:v>
                </c:pt>
                <c:pt idx="43">
                  <c:v>106.4099276982779</c:v>
                </c:pt>
                <c:pt idx="44">
                  <c:v>83.746494648876251</c:v>
                </c:pt>
                <c:pt idx="45">
                  <c:v>65.367877124226652</c:v>
                </c:pt>
                <c:pt idx="46">
                  <c:v>50.602896570817393</c:v>
                </c:pt>
                <c:pt idx="47">
                  <c:v>38.850769521723123</c:v>
                </c:pt>
                <c:pt idx="48">
                  <c:v>29.582653408742772</c:v>
                </c:pt>
                <c:pt idx="49">
                  <c:v>22.340242167210818</c:v>
                </c:pt>
                <c:pt idx="50">
                  <c:v>16.732154972942226</c:v>
                </c:pt>
                <c:pt idx="51">
                  <c:v>12.428798015462235</c:v>
                </c:pt>
                <c:pt idx="52">
                  <c:v>9.1562919441093982</c:v>
                </c:pt>
                <c:pt idx="53">
                  <c:v>6.6899578514858149</c:v>
                </c:pt>
                <c:pt idx="54">
                  <c:v>4.8477518401705311</c:v>
                </c:pt>
                <c:pt idx="55">
                  <c:v>3.4839396684219537</c:v>
                </c:pt>
                <c:pt idx="56">
                  <c:v>2.4832138301280793</c:v>
                </c:pt>
                <c:pt idx="57">
                  <c:v>1.7553788331315445</c:v>
                </c:pt>
                <c:pt idx="58">
                  <c:v>1.2306678111417568</c:v>
                </c:pt>
                <c:pt idx="59">
                  <c:v>0.85570500184985576</c:v>
                </c:pt>
                <c:pt idx="60">
                  <c:v>0.59009310980400187</c:v>
                </c:pt>
                <c:pt idx="61">
                  <c:v>0.40358057985940832</c:v>
                </c:pt>
                <c:pt idx="62">
                  <c:v>0.27374942701499094</c:v>
                </c:pt>
                <c:pt idx="63">
                  <c:v>0.18415750371786999</c:v>
                </c:pt>
                <c:pt idx="64">
                  <c:v>0.1228680203348631</c:v>
                </c:pt>
                <c:pt idx="65">
                  <c:v>8.1302058624714846E-2</c:v>
                </c:pt>
                <c:pt idx="66">
                  <c:v>5.335528736395645E-2</c:v>
                </c:pt>
                <c:pt idx="67">
                  <c:v>3.4726948470051866E-2</c:v>
                </c:pt>
                <c:pt idx="68">
                  <c:v>2.2416562678699847E-2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EA1-B04D-B506-FBE1D00F736D}"/>
            </c:ext>
          </c:extLst>
        </c:ser>
        <c:ser>
          <c:idx val="0"/>
          <c:order val="3"/>
          <c:tx>
            <c:strRef>
              <c:f>Sweden!$N$1</c:f>
              <c:strCache>
                <c:ptCount val="1"/>
                <c:pt idx="0">
                  <c:v>Deaths/day *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Sweden!$M$2:$M$70</c:f>
              <c:numCache>
                <c:formatCode>m/d/yy</c:formatCode>
                <c:ptCount val="69"/>
                <c:pt idx="0">
                  <c:v>43923</c:v>
                </c:pt>
                <c:pt idx="1">
                  <c:v>43924</c:v>
                </c:pt>
                <c:pt idx="2">
                  <c:v>43925</c:v>
                </c:pt>
                <c:pt idx="3">
                  <c:v>43926</c:v>
                </c:pt>
                <c:pt idx="4">
                  <c:v>43927</c:v>
                </c:pt>
                <c:pt idx="5">
                  <c:v>43928</c:v>
                </c:pt>
                <c:pt idx="6">
                  <c:v>43929</c:v>
                </c:pt>
                <c:pt idx="7">
                  <c:v>43930</c:v>
                </c:pt>
                <c:pt idx="8">
                  <c:v>43931</c:v>
                </c:pt>
                <c:pt idx="9">
                  <c:v>43932</c:v>
                </c:pt>
                <c:pt idx="10">
                  <c:v>43933</c:v>
                </c:pt>
                <c:pt idx="11">
                  <c:v>43934</c:v>
                </c:pt>
                <c:pt idx="12">
                  <c:v>43935</c:v>
                </c:pt>
                <c:pt idx="13">
                  <c:v>43936</c:v>
                </c:pt>
                <c:pt idx="14">
                  <c:v>43937</c:v>
                </c:pt>
                <c:pt idx="15">
                  <c:v>43938</c:v>
                </c:pt>
                <c:pt idx="16">
                  <c:v>43939</c:v>
                </c:pt>
                <c:pt idx="17">
                  <c:v>43940</c:v>
                </c:pt>
                <c:pt idx="18">
                  <c:v>43941</c:v>
                </c:pt>
                <c:pt idx="19">
                  <c:v>43942</c:v>
                </c:pt>
                <c:pt idx="20">
                  <c:v>43943</c:v>
                </c:pt>
                <c:pt idx="21">
                  <c:v>43944</c:v>
                </c:pt>
                <c:pt idx="22">
                  <c:v>43945</c:v>
                </c:pt>
                <c:pt idx="23">
                  <c:v>43946</c:v>
                </c:pt>
                <c:pt idx="24">
                  <c:v>43947</c:v>
                </c:pt>
                <c:pt idx="25">
                  <c:v>43948</c:v>
                </c:pt>
                <c:pt idx="26">
                  <c:v>43949</c:v>
                </c:pt>
                <c:pt idx="27">
                  <c:v>43950</c:v>
                </c:pt>
                <c:pt idx="28">
                  <c:v>43951</c:v>
                </c:pt>
                <c:pt idx="29">
                  <c:v>43952</c:v>
                </c:pt>
                <c:pt idx="30">
                  <c:v>43953</c:v>
                </c:pt>
                <c:pt idx="31">
                  <c:v>43954</c:v>
                </c:pt>
                <c:pt idx="32">
                  <c:v>43955</c:v>
                </c:pt>
                <c:pt idx="33">
                  <c:v>43956</c:v>
                </c:pt>
                <c:pt idx="34">
                  <c:v>43957</c:v>
                </c:pt>
                <c:pt idx="35">
                  <c:v>43958</c:v>
                </c:pt>
              </c:numCache>
            </c:numRef>
          </c:xVal>
          <c:yVal>
            <c:numRef>
              <c:f>Sweden!$N$2:$N$70</c:f>
              <c:numCache>
                <c:formatCode>General</c:formatCode>
                <c:ptCount val="69"/>
                <c:pt idx="0">
                  <c:v>1380</c:v>
                </c:pt>
                <c:pt idx="1">
                  <c:v>1560</c:v>
                </c:pt>
                <c:pt idx="2">
                  <c:v>1400</c:v>
                </c:pt>
                <c:pt idx="3">
                  <c:v>1740</c:v>
                </c:pt>
                <c:pt idx="4">
                  <c:v>1820</c:v>
                </c:pt>
                <c:pt idx="5">
                  <c:v>1860</c:v>
                </c:pt>
                <c:pt idx="6">
                  <c:v>2300</c:v>
                </c:pt>
                <c:pt idx="7">
                  <c:v>1800</c:v>
                </c:pt>
                <c:pt idx="8">
                  <c:v>1900</c:v>
                </c:pt>
                <c:pt idx="9">
                  <c:v>1960</c:v>
                </c:pt>
                <c:pt idx="10">
                  <c:v>2060</c:v>
                </c:pt>
                <c:pt idx="11">
                  <c:v>1880</c:v>
                </c:pt>
                <c:pt idx="12">
                  <c:v>1900</c:v>
                </c:pt>
                <c:pt idx="13">
                  <c:v>2320</c:v>
                </c:pt>
                <c:pt idx="14">
                  <c:v>2280</c:v>
                </c:pt>
                <c:pt idx="15">
                  <c:v>1780</c:v>
                </c:pt>
                <c:pt idx="16">
                  <c:v>1820</c:v>
                </c:pt>
                <c:pt idx="17">
                  <c:v>1780</c:v>
                </c:pt>
                <c:pt idx="18">
                  <c:v>1880</c:v>
                </c:pt>
                <c:pt idx="19">
                  <c:v>1300</c:v>
                </c:pt>
                <c:pt idx="20">
                  <c:v>1620</c:v>
                </c:pt>
                <c:pt idx="21">
                  <c:v>1740</c:v>
                </c:pt>
                <c:pt idx="22">
                  <c:v>1700</c:v>
                </c:pt>
                <c:pt idx="23">
                  <c:v>1320</c:v>
                </c:pt>
                <c:pt idx="24">
                  <c:v>1440</c:v>
                </c:pt>
                <c:pt idx="25">
                  <c:v>1460</c:v>
                </c:pt>
                <c:pt idx="26">
                  <c:v>1600</c:v>
                </c:pt>
                <c:pt idx="27">
                  <c:v>1480</c:v>
                </c:pt>
                <c:pt idx="28">
                  <c:v>1160</c:v>
                </c:pt>
                <c:pt idx="29">
                  <c:v>1320</c:v>
                </c:pt>
                <c:pt idx="30">
                  <c:v>1300</c:v>
                </c:pt>
                <c:pt idx="31">
                  <c:v>1200</c:v>
                </c:pt>
                <c:pt idx="32">
                  <c:v>1380</c:v>
                </c:pt>
                <c:pt idx="33">
                  <c:v>1060</c:v>
                </c:pt>
                <c:pt idx="34">
                  <c:v>1220</c:v>
                </c:pt>
                <c:pt idx="35">
                  <c:v>1080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EA1-B04D-B506-FBE1D00F73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2669472"/>
        <c:axId val="1491139184"/>
      </c:scatterChart>
      <c:valAx>
        <c:axId val="149266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139184"/>
        <c:crosses val="autoZero"/>
        <c:crossBetween val="midCat"/>
      </c:valAx>
      <c:valAx>
        <c:axId val="1491139184"/>
        <c:scaling>
          <c:orientation val="minMax"/>
          <c:max val="5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266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711200</xdr:colOff>
      <xdr:row>1</xdr:row>
      <xdr:rowOff>152400</xdr:rowOff>
    </xdr:from>
    <xdr:to>
      <xdr:col>18</xdr:col>
      <xdr:colOff>692150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11F92C-CB1B-2B42-8308-172BF7700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EDC61A-DAAD-344B-A64E-DA3E1E2A3D1B}" name="Table1" displayName="Table1" ref="A1:F74" totalsRowShown="0">
  <autoFilter ref="A1:F74" xr:uid="{9F5FAF62-E848-F54F-963B-0F29B33B7744}"/>
  <tableColumns count="6">
    <tableColumn id="1" xr3:uid="{406E5C67-6DBF-2D4A-862E-59F357A3BC34}" name="Date of Death" dataDxfId="3"/>
    <tableColumn id="2" xr3:uid="{C87E43E7-C161-A041-8A3A-FB6D2DB3CB30}" name="Time"/>
    <tableColumn id="3" xr3:uid="{C60420CB-D4C9-B24C-A088-DB19FA78F336}" name="New Deaths"/>
    <tableColumn id="4" xr3:uid="{11A4F42F-EFD9-6645-B6A9-D7706A134FA0}" name="Running Total"/>
    <tableColumn id="7" xr3:uid="{DE2BC88E-C406-2548-B151-92BB5C26883B}" name="Model (deaths)" dataDxfId="2">
      <calculatedColumnFormula>$I$4*NORMDIST(Table1[[#This Row],[Time]],$I$2,$I$3,1)</calculatedColumnFormula>
    </tableColumn>
    <tableColumn id="8" xr3:uid="{F8EE4233-E2D0-4748-AF5F-505A7DAF2B2D}" name="Model (deaths/day)" dataDxfId="1">
      <calculatedColumnFormula>E2-E1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1C575D-43F6-924C-9F38-628E176E8842}" name="Table2" displayName="Table2" ref="H1:J6" totalsRowShown="0">
  <autoFilter ref="H1:J6" xr:uid="{DE297445-6B90-674C-97B2-6539F8CED9C5}"/>
  <tableColumns count="3">
    <tableColumn id="1" xr3:uid="{63222C2C-B819-BF4A-BA1A-ADE530C34EB3}" name="Simple Model"/>
    <tableColumn id="2" xr3:uid="{37CD1CE7-957E-FE4F-9B73-EEACEBDD1983}" name="Value"/>
    <tableColumn id="3" xr3:uid="{A342AB75-EFC1-1B4F-8D1D-C755ACAFB4A0}" name="Uni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304B0B4-4584-1042-B599-94E8681E1826}" name="Table3" displayName="Table3" ref="M1:Q70" totalsRowShown="0">
  <autoFilter ref="M1:Q70" xr:uid="{2EE0D2BC-E15D-7A42-843A-5D5504704ACD}"/>
  <tableColumns count="5">
    <tableColumn id="1" xr3:uid="{19A56E58-C143-D642-AF7B-876C7956CBF2}" name="Date" dataDxfId="0">
      <calculatedColumnFormula>Table1[[#This Row],[Date of Death]]</calculatedColumnFormula>
    </tableColumn>
    <tableColumn id="2" xr3:uid="{C8EAD9F4-C4ED-EE49-9DB8-25A845742D11}" name="Deaths/day * 20"/>
    <tableColumn id="3" xr3:uid="{90083916-7BA6-A14C-817D-2ADAE0D4BB0A}" name="Total Deaths"/>
    <tableColumn id="4" xr3:uid="{9D2EAB4E-D3A4-7840-AEA4-406E756DDAC1}" name="Deaths Model">
      <calculatedColumnFormula>Table1[[#This Row],[Model (deaths)]]</calculatedColumnFormula>
    </tableColumn>
    <tableColumn id="5" xr3:uid="{00156412-23EF-CB47-A53F-880FF66A43C7}" name="Daily Deaths Model *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F893-0F3E-7648-8E22-05B45FBF5E08}">
  <dimension ref="A1:Q74"/>
  <sheetViews>
    <sheetView tabSelected="1" workbookViewId="0">
      <selection activeCell="I4" sqref="I4"/>
    </sheetView>
  </sheetViews>
  <sheetFormatPr baseColWidth="10" defaultRowHeight="16" x14ac:dyDescent="0.2"/>
  <cols>
    <col min="1" max="1" width="15.1640625" style="1" customWidth="1"/>
    <col min="3" max="3" width="13.6640625" customWidth="1"/>
    <col min="4" max="4" width="14.83203125" customWidth="1"/>
    <col min="5" max="5" width="16" customWidth="1"/>
    <col min="6" max="6" width="19.83203125" customWidth="1"/>
    <col min="8" max="8" width="14.83203125" customWidth="1"/>
    <col min="13" max="13" width="10.83203125" style="1"/>
    <col min="14" max="14" width="17.1640625" customWidth="1"/>
    <col min="15" max="15" width="14" customWidth="1"/>
    <col min="16" max="16" width="15" customWidth="1"/>
    <col min="17" max="17" width="23.33203125" customWidth="1"/>
  </cols>
  <sheetData>
    <row r="1" spans="1:17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M1" s="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">
      <c r="A2" s="1">
        <v>43923</v>
      </c>
      <c r="B2">
        <v>0</v>
      </c>
      <c r="C2">
        <v>69</v>
      </c>
      <c r="D2">
        <f>SUM(C$2:C2) + 347</f>
        <v>416</v>
      </c>
      <c r="E2">
        <f>$I$4*NORMDIST(Table1[[#This Row],[Time]],$I$2,$I$3,1)</f>
        <v>426.54115632057619</v>
      </c>
      <c r="H2" t="s">
        <v>14</v>
      </c>
      <c r="I2">
        <v>14</v>
      </c>
      <c r="J2" t="s">
        <v>15</v>
      </c>
      <c r="M2" s="1">
        <f>Table1[[#This Row],[Date of Death]]</f>
        <v>43923</v>
      </c>
      <c r="N2">
        <f>Table1[[#This Row],[New Deaths]]*20</f>
        <v>1380</v>
      </c>
      <c r="O2">
        <f>Table1[[#This Row],[Running Total]]</f>
        <v>416</v>
      </c>
      <c r="P2">
        <f>Table1[[#This Row],[Model (deaths)]]</f>
        <v>426.54115632057619</v>
      </c>
    </row>
    <row r="3" spans="1:17" x14ac:dyDescent="0.2">
      <c r="A3" s="1">
        <v>43924</v>
      </c>
      <c r="B3">
        <v>1</v>
      </c>
      <c r="C3">
        <v>78</v>
      </c>
      <c r="D3">
        <f>SUM(C$2:C3) + 347</f>
        <v>494</v>
      </c>
      <c r="E3">
        <f>$I$4*NORMDIST(Table1[[#This Row],[Time]],$I$2,$I$3,1)</f>
        <v>498.28348892338443</v>
      </c>
      <c r="F3">
        <f t="shared" ref="F3:F33" si="0">E3-E2</f>
        <v>71.742332602808233</v>
      </c>
      <c r="H3" t="s">
        <v>16</v>
      </c>
      <c r="I3">
        <v>11</v>
      </c>
      <c r="J3" t="s">
        <v>17</v>
      </c>
      <c r="M3" s="1">
        <f>Table1[[#This Row],[Date of Death]]</f>
        <v>43924</v>
      </c>
      <c r="N3">
        <f>Table1[[#This Row],[New Deaths]]*20</f>
        <v>1560</v>
      </c>
      <c r="O3">
        <f>Table1[[#This Row],[Running Total]]</f>
        <v>494</v>
      </c>
      <c r="P3">
        <f>Table1[[#This Row],[Model (deaths)]]</f>
        <v>498.28348892338443</v>
      </c>
      <c r="Q3">
        <f>Table1[[#This Row],[Model (deaths/day)]]*20</f>
        <v>1434.8466520561647</v>
      </c>
    </row>
    <row r="4" spans="1:17" x14ac:dyDescent="0.2">
      <c r="A4" s="1">
        <v>43925</v>
      </c>
      <c r="B4">
        <v>2</v>
      </c>
      <c r="C4">
        <v>70</v>
      </c>
      <c r="D4">
        <f>SUM(C$2:C4) + 347</f>
        <v>564</v>
      </c>
      <c r="E4">
        <f>$I$4*NORMDIST(Table1[[#This Row],[Time]],$I$2,$I$3,1)</f>
        <v>578.15706169612133</v>
      </c>
      <c r="F4">
        <f t="shared" si="0"/>
        <v>79.873572772736907</v>
      </c>
      <c r="H4" t="s">
        <v>18</v>
      </c>
      <c r="I4">
        <v>4200</v>
      </c>
      <c r="J4" t="s">
        <v>19</v>
      </c>
      <c r="M4" s="1">
        <f>Table1[[#This Row],[Date of Death]]</f>
        <v>43925</v>
      </c>
      <c r="N4">
        <f>Table1[[#This Row],[New Deaths]]*20</f>
        <v>1400</v>
      </c>
      <c r="O4">
        <f>Table1[[#This Row],[Running Total]]</f>
        <v>564</v>
      </c>
      <c r="P4">
        <f>Table1[[#This Row],[Model (deaths)]]</f>
        <v>578.15706169612133</v>
      </c>
      <c r="Q4">
        <f>Table1[[#This Row],[Model (deaths/day)]]*20</f>
        <v>1597.4714554547381</v>
      </c>
    </row>
    <row r="5" spans="1:17" x14ac:dyDescent="0.2">
      <c r="A5" s="1">
        <v>43926</v>
      </c>
      <c r="B5">
        <v>3</v>
      </c>
      <c r="C5">
        <v>87</v>
      </c>
      <c r="D5">
        <f>SUM(C$2:C5) + 347</f>
        <v>651</v>
      </c>
      <c r="E5">
        <f>$I$4*NORMDIST(Table1[[#This Row],[Time]],$I$2,$I$3,1)</f>
        <v>666.35206651211934</v>
      </c>
      <c r="F5">
        <f t="shared" si="0"/>
        <v>88.195004815998004</v>
      </c>
      <c r="H5" t="s">
        <v>20</v>
      </c>
      <c r="I5">
        <v>0.01</v>
      </c>
      <c r="J5" t="s">
        <v>21</v>
      </c>
      <c r="M5" s="1">
        <f>Table1[[#This Row],[Date of Death]]</f>
        <v>43926</v>
      </c>
      <c r="N5">
        <f>Table1[[#This Row],[New Deaths]]*20</f>
        <v>1740</v>
      </c>
      <c r="O5">
        <f>Table1[[#This Row],[Running Total]]</f>
        <v>651</v>
      </c>
      <c r="P5">
        <f>Table1[[#This Row],[Model (deaths)]]</f>
        <v>666.35206651211934</v>
      </c>
      <c r="Q5">
        <f>Table1[[#This Row],[Model (deaths/day)]]*20</f>
        <v>1763.9000963199601</v>
      </c>
    </row>
    <row r="6" spans="1:17" x14ac:dyDescent="0.2">
      <c r="A6" s="1">
        <v>43927</v>
      </c>
      <c r="B6">
        <v>4</v>
      </c>
      <c r="C6">
        <v>91</v>
      </c>
      <c r="D6">
        <f>SUM(C$2:C6) + 347</f>
        <v>742</v>
      </c>
      <c r="E6">
        <f>$I$4*NORMDIST(Table1[[#This Row],[Time]],$I$2,$I$3,1)</f>
        <v>762.93449586248551</v>
      </c>
      <c r="F6">
        <f t="shared" si="0"/>
        <v>96.582429350366169</v>
      </c>
      <c r="H6" t="s">
        <v>22</v>
      </c>
      <c r="I6">
        <v>3</v>
      </c>
      <c r="J6" t="s">
        <v>17</v>
      </c>
      <c r="M6" s="1">
        <f>Table1[[#This Row],[Date of Death]]</f>
        <v>43927</v>
      </c>
      <c r="N6">
        <f>Table1[[#This Row],[New Deaths]]*20</f>
        <v>1820</v>
      </c>
      <c r="O6">
        <f>Table1[[#This Row],[Running Total]]</f>
        <v>742</v>
      </c>
      <c r="P6">
        <f>Table1[[#This Row],[Model (deaths)]]</f>
        <v>762.93449586248551</v>
      </c>
      <c r="Q6">
        <f>Table1[[#This Row],[Model (deaths/day)]]*20</f>
        <v>1931.6485870073234</v>
      </c>
    </row>
    <row r="7" spans="1:17" x14ac:dyDescent="0.2">
      <c r="A7" s="1">
        <v>43928</v>
      </c>
      <c r="B7">
        <v>5</v>
      </c>
      <c r="C7">
        <v>93</v>
      </c>
      <c r="D7">
        <f>SUM(C$2:C7) + 347</f>
        <v>835</v>
      </c>
      <c r="E7">
        <f>$I$4*NORMDIST(Table1[[#This Row],[Time]],$I$2,$I$3,1)</f>
        <v>867.83208853664507</v>
      </c>
      <c r="F7">
        <f t="shared" si="0"/>
        <v>104.89759267415957</v>
      </c>
      <c r="M7" s="1">
        <f>Table1[[#This Row],[Date of Death]]</f>
        <v>43928</v>
      </c>
      <c r="N7">
        <f>Table1[[#This Row],[New Deaths]]*20</f>
        <v>1860</v>
      </c>
      <c r="O7">
        <f>Table1[[#This Row],[Running Total]]</f>
        <v>835</v>
      </c>
      <c r="P7">
        <f>Table1[[#This Row],[Model (deaths)]]</f>
        <v>867.83208853664507</v>
      </c>
      <c r="Q7">
        <f>Table1[[#This Row],[Model (deaths/day)]]*20</f>
        <v>2097.9518534831914</v>
      </c>
    </row>
    <row r="8" spans="1:17" x14ac:dyDescent="0.2">
      <c r="A8" s="1">
        <v>43929</v>
      </c>
      <c r="B8">
        <v>6</v>
      </c>
      <c r="C8">
        <v>115</v>
      </c>
      <c r="D8">
        <f>SUM(C$2:C8) + 347</f>
        <v>950</v>
      </c>
      <c r="E8">
        <f>$I$4*NORMDIST(Table1[[#This Row],[Time]],$I$2,$I$3,1)</f>
        <v>980.82369360186442</v>
      </c>
      <c r="F8">
        <f t="shared" si="0"/>
        <v>112.99160506521935</v>
      </c>
      <c r="M8" s="1">
        <f>Table1[[#This Row],[Date of Death]]</f>
        <v>43929</v>
      </c>
      <c r="N8">
        <f>Table1[[#This Row],[New Deaths]]*20</f>
        <v>2300</v>
      </c>
      <c r="O8">
        <f>Table1[[#This Row],[Running Total]]</f>
        <v>950</v>
      </c>
      <c r="P8">
        <f>Table1[[#This Row],[Model (deaths)]]</f>
        <v>980.82369360186442</v>
      </c>
      <c r="Q8">
        <f>Table1[[#This Row],[Model (deaths/day)]]*20</f>
        <v>2259.8321013043869</v>
      </c>
    </row>
    <row r="9" spans="1:17" x14ac:dyDescent="0.2">
      <c r="A9" s="1">
        <v>43930</v>
      </c>
      <c r="B9">
        <v>7</v>
      </c>
      <c r="C9">
        <v>90</v>
      </c>
      <c r="D9">
        <f>SUM(C$2:C9) + 347</f>
        <v>1040</v>
      </c>
      <c r="E9">
        <f>$I$4*NORMDIST(Table1[[#This Row],[Time]],$I$2,$I$3,1)</f>
        <v>1101.532816514157</v>
      </c>
      <c r="F9">
        <f t="shared" si="0"/>
        <v>120.70912291229263</v>
      </c>
      <c r="M9" s="1">
        <f>Table1[[#This Row],[Date of Death]]</f>
        <v>43930</v>
      </c>
      <c r="N9">
        <f>Table1[[#This Row],[New Deaths]]*20</f>
        <v>1800</v>
      </c>
      <c r="O9">
        <f>Table1[[#This Row],[Running Total]]</f>
        <v>1040</v>
      </c>
      <c r="P9">
        <f>Table1[[#This Row],[Model (deaths)]]</f>
        <v>1101.532816514157</v>
      </c>
      <c r="Q9">
        <f>Table1[[#This Row],[Model (deaths/day)]]*20</f>
        <v>2414.1824582458526</v>
      </c>
    </row>
    <row r="10" spans="1:17" x14ac:dyDescent="0.2">
      <c r="A10" s="1">
        <v>43931</v>
      </c>
      <c r="B10">
        <v>8</v>
      </c>
      <c r="C10">
        <v>95</v>
      </c>
      <c r="D10">
        <f>SUM(C$2:C10) + 347</f>
        <v>1135</v>
      </c>
      <c r="E10">
        <f>$I$4*NORMDIST(Table1[[#This Row],[Time]],$I$2,$I$3,1)</f>
        <v>1229.4259625947468</v>
      </c>
      <c r="F10">
        <f t="shared" si="0"/>
        <v>127.89314608058976</v>
      </c>
      <c r="M10" s="1">
        <f>Table1[[#This Row],[Date of Death]]</f>
        <v>43931</v>
      </c>
      <c r="N10">
        <f>Table1[[#This Row],[New Deaths]]*20</f>
        <v>1900</v>
      </c>
      <c r="O10">
        <f>Table1[[#This Row],[Running Total]]</f>
        <v>1135</v>
      </c>
      <c r="P10">
        <f>Table1[[#This Row],[Model (deaths)]]</f>
        <v>1229.4259625947468</v>
      </c>
      <c r="Q10">
        <f>Table1[[#This Row],[Model (deaths/day)]]*20</f>
        <v>2557.8629216117952</v>
      </c>
    </row>
    <row r="11" spans="1:17" x14ac:dyDescent="0.2">
      <c r="A11" s="1">
        <v>43932</v>
      </c>
      <c r="B11">
        <v>9</v>
      </c>
      <c r="C11">
        <v>98</v>
      </c>
      <c r="D11">
        <f>SUM(C$2:C11) + 347</f>
        <v>1233</v>
      </c>
      <c r="E11">
        <f>$I$4*NORMDIST(Table1[[#This Row],[Time]],$I$2,$I$3,1)</f>
        <v>1363.8161958261849</v>
      </c>
      <c r="F11">
        <f t="shared" si="0"/>
        <v>134.39023323143806</v>
      </c>
      <c r="M11" s="1">
        <f>Table1[[#This Row],[Date of Death]]</f>
        <v>43932</v>
      </c>
      <c r="N11">
        <f>Table1[[#This Row],[New Deaths]]*20</f>
        <v>1960</v>
      </c>
      <c r="O11">
        <f>Table1[[#This Row],[Running Total]]</f>
        <v>1233</v>
      </c>
      <c r="P11">
        <f>Table1[[#This Row],[Model (deaths)]]</f>
        <v>1363.8161958261849</v>
      </c>
      <c r="Q11">
        <f>Table1[[#This Row],[Model (deaths/day)]]*20</f>
        <v>2687.8046646287612</v>
      </c>
    </row>
    <row r="12" spans="1:17" x14ac:dyDescent="0.2">
      <c r="A12" s="1">
        <v>43933</v>
      </c>
      <c r="B12">
        <v>10</v>
      </c>
      <c r="C12">
        <v>103</v>
      </c>
      <c r="D12">
        <f>SUM(C$2:C12) + 347</f>
        <v>1336</v>
      </c>
      <c r="E12">
        <f>$I$4*NORMDIST(Table1[[#This Row],[Time]],$I$2,$I$3,1)</f>
        <v>1503.8720945966872</v>
      </c>
      <c r="F12">
        <f t="shared" si="0"/>
        <v>140.05589877050238</v>
      </c>
      <c r="M12" s="1">
        <f>Table1[[#This Row],[Date of Death]]</f>
        <v>43933</v>
      </c>
      <c r="N12">
        <f>Table1[[#This Row],[New Deaths]]*20</f>
        <v>2060</v>
      </c>
      <c r="O12">
        <f>Table1[[#This Row],[Running Total]]</f>
        <v>1336</v>
      </c>
      <c r="P12">
        <f>Table1[[#This Row],[Model (deaths)]]</f>
        <v>1503.8720945966872</v>
      </c>
      <c r="Q12">
        <f>Table1[[#This Row],[Model (deaths/day)]]*20</f>
        <v>2801.1179754100476</v>
      </c>
    </row>
    <row r="13" spans="1:17" x14ac:dyDescent="0.2">
      <c r="A13" s="1">
        <v>43934</v>
      </c>
      <c r="B13">
        <v>11</v>
      </c>
      <c r="C13">
        <v>94</v>
      </c>
      <c r="D13">
        <f>SUM(C$2:C13) + 347</f>
        <v>1430</v>
      </c>
      <c r="E13">
        <f>$I$4*NORMDIST(Table1[[#This Row],[Time]],$I$2,$I$3,1)</f>
        <v>1648.6320239498746</v>
      </c>
      <c r="F13">
        <f t="shared" si="0"/>
        <v>144.75992935318732</v>
      </c>
      <c r="M13" s="1">
        <f>Table1[[#This Row],[Date of Death]]</f>
        <v>43934</v>
      </c>
      <c r="N13">
        <f>Table1[[#This Row],[New Deaths]]*20</f>
        <v>1880</v>
      </c>
      <c r="O13">
        <f>Table1[[#This Row],[Running Total]]</f>
        <v>1430</v>
      </c>
      <c r="P13">
        <f>Table1[[#This Row],[Model (deaths)]]</f>
        <v>1648.6320239498746</v>
      </c>
      <c r="Q13">
        <f>Table1[[#This Row],[Model (deaths/day)]]*20</f>
        <v>2895.1985870637463</v>
      </c>
    </row>
    <row r="14" spans="1:17" x14ac:dyDescent="0.2">
      <c r="A14" s="1">
        <v>43935</v>
      </c>
      <c r="B14">
        <v>12</v>
      </c>
      <c r="C14">
        <v>95</v>
      </c>
      <c r="D14">
        <f>SUM(C$2:C14) + 347</f>
        <v>1525</v>
      </c>
      <c r="E14">
        <f>$I$4*NORMDIST(Table1[[#This Row],[Time]],$I$2,$I$3,1)</f>
        <v>1797.0233721721502</v>
      </c>
      <c r="F14">
        <f t="shared" si="0"/>
        <v>148.39134822227561</v>
      </c>
      <c r="M14" s="1">
        <f>Table1[[#This Row],[Date of Death]]</f>
        <v>43935</v>
      </c>
      <c r="N14">
        <f>Table1[[#This Row],[New Deaths]]*20</f>
        <v>1900</v>
      </c>
      <c r="O14">
        <f>Table1[[#This Row],[Running Total]]</f>
        <v>1525</v>
      </c>
      <c r="P14">
        <f>Table1[[#This Row],[Model (deaths)]]</f>
        <v>1797.0233721721502</v>
      </c>
      <c r="Q14">
        <f>Table1[[#This Row],[Model (deaths/day)]]*20</f>
        <v>2967.8269644455122</v>
      </c>
    </row>
    <row r="15" spans="1:17" x14ac:dyDescent="0.2">
      <c r="A15" s="1">
        <v>43936</v>
      </c>
      <c r="B15">
        <v>13</v>
      </c>
      <c r="C15">
        <v>116</v>
      </c>
      <c r="D15">
        <f>SUM(C$2:C15) + 347</f>
        <v>1641</v>
      </c>
      <c r="E15">
        <f>$I$4*NORMDIST(Table1[[#This Row],[Time]],$I$2,$I$3,1)</f>
        <v>1947.8861358730435</v>
      </c>
      <c r="F15">
        <f t="shared" si="0"/>
        <v>150.86276370089331</v>
      </c>
      <c r="M15" s="1">
        <f>Table1[[#This Row],[Date of Death]]</f>
        <v>43936</v>
      </c>
      <c r="N15">
        <f>Table1[[#This Row],[New Deaths]]*20</f>
        <v>2320</v>
      </c>
      <c r="O15">
        <f>Table1[[#This Row],[Running Total]]</f>
        <v>1641</v>
      </c>
      <c r="P15">
        <f>Table1[[#This Row],[Model (deaths)]]</f>
        <v>1947.8861358730435</v>
      </c>
      <c r="Q15">
        <f>Table1[[#This Row],[Model (deaths/day)]]*20</f>
        <v>3017.2552740178662</v>
      </c>
    </row>
    <row r="16" spans="1:17" x14ac:dyDescent="0.2">
      <c r="A16" s="1">
        <v>43937</v>
      </c>
      <c r="B16">
        <v>14</v>
      </c>
      <c r="C16">
        <v>114</v>
      </c>
      <c r="D16">
        <f>SUM(C$2:C16) + 347</f>
        <v>1755</v>
      </c>
      <c r="E16">
        <f>$I$4*NORMDIST(Table1[[#This Row],[Time]],$I$2,$I$3,1)</f>
        <v>2100</v>
      </c>
      <c r="F16">
        <f t="shared" si="0"/>
        <v>152.11386412695651</v>
      </c>
      <c r="M16" s="1">
        <f>Table1[[#This Row],[Date of Death]]</f>
        <v>43937</v>
      </c>
      <c r="N16">
        <f>Table1[[#This Row],[New Deaths]]*20</f>
        <v>2280</v>
      </c>
      <c r="O16">
        <f>Table1[[#This Row],[Running Total]]</f>
        <v>1755</v>
      </c>
      <c r="P16">
        <f>Table1[[#This Row],[Model (deaths)]]</f>
        <v>2100</v>
      </c>
      <c r="Q16">
        <f>Table1[[#This Row],[Model (deaths/day)]]*20</f>
        <v>3042.2772825391303</v>
      </c>
    </row>
    <row r="17" spans="1:17" x14ac:dyDescent="0.2">
      <c r="A17" s="1">
        <v>43938</v>
      </c>
      <c r="B17">
        <v>15</v>
      </c>
      <c r="C17">
        <v>89</v>
      </c>
      <c r="D17">
        <f>SUM(C$2:C17) + 347</f>
        <v>1844</v>
      </c>
      <c r="E17">
        <f>$I$4*NORMDIST(Table1[[#This Row],[Time]],$I$2,$I$3,1)</f>
        <v>2252.1138641269563</v>
      </c>
      <c r="F17">
        <f t="shared" si="0"/>
        <v>152.11386412695629</v>
      </c>
      <c r="M17" s="1">
        <f>Table1[[#This Row],[Date of Death]]</f>
        <v>43938</v>
      </c>
      <c r="N17">
        <f>Table1[[#This Row],[New Deaths]]*20</f>
        <v>1780</v>
      </c>
      <c r="O17">
        <f>Table1[[#This Row],[Running Total]]</f>
        <v>1844</v>
      </c>
      <c r="P17">
        <f>Table1[[#This Row],[Model (deaths)]]</f>
        <v>2252.1138641269563</v>
      </c>
      <c r="Q17">
        <f>Table1[[#This Row],[Model (deaths/day)]]*20</f>
        <v>3042.2772825391257</v>
      </c>
    </row>
    <row r="18" spans="1:17" x14ac:dyDescent="0.2">
      <c r="A18" s="1">
        <v>43939</v>
      </c>
      <c r="B18">
        <v>16</v>
      </c>
      <c r="C18">
        <v>91</v>
      </c>
      <c r="D18">
        <f>SUM(C$2:C18) + 347</f>
        <v>1935</v>
      </c>
      <c r="E18">
        <f>$I$4*NORMDIST(Table1[[#This Row],[Time]],$I$2,$I$3,1)</f>
        <v>2402.9766278278498</v>
      </c>
      <c r="F18">
        <f t="shared" si="0"/>
        <v>150.86276370089354</v>
      </c>
      <c r="M18" s="1">
        <f>Table1[[#This Row],[Date of Death]]</f>
        <v>43939</v>
      </c>
      <c r="N18">
        <f>Table1[[#This Row],[New Deaths]]*20</f>
        <v>1820</v>
      </c>
      <c r="O18">
        <f>Table1[[#This Row],[Running Total]]</f>
        <v>1935</v>
      </c>
      <c r="P18">
        <f>Table1[[#This Row],[Model (deaths)]]</f>
        <v>2402.9766278278498</v>
      </c>
      <c r="Q18">
        <f>Table1[[#This Row],[Model (deaths/day)]]*20</f>
        <v>3017.2552740178708</v>
      </c>
    </row>
    <row r="19" spans="1:17" x14ac:dyDescent="0.2">
      <c r="A19" s="1">
        <v>43940</v>
      </c>
      <c r="B19">
        <v>17</v>
      </c>
      <c r="C19">
        <v>89</v>
      </c>
      <c r="D19">
        <f>SUM(C$2:C19) + 347</f>
        <v>2024</v>
      </c>
      <c r="E19">
        <f>$I$4*NORMDIST(Table1[[#This Row],[Time]],$I$2,$I$3,1)</f>
        <v>2551.3679760501254</v>
      </c>
      <c r="F19">
        <f t="shared" si="0"/>
        <v>148.39134822227561</v>
      </c>
      <c r="M19" s="1">
        <f>Table1[[#This Row],[Date of Death]]</f>
        <v>43940</v>
      </c>
      <c r="N19">
        <f>Table1[[#This Row],[New Deaths]]*20</f>
        <v>1780</v>
      </c>
      <c r="O19">
        <f>Table1[[#This Row],[Running Total]]</f>
        <v>2024</v>
      </c>
      <c r="P19">
        <f>Table1[[#This Row],[Model (deaths)]]</f>
        <v>2551.3679760501254</v>
      </c>
      <c r="Q19">
        <f>Table1[[#This Row],[Model (deaths/day)]]*20</f>
        <v>2967.8269644455122</v>
      </c>
    </row>
    <row r="20" spans="1:17" x14ac:dyDescent="0.2">
      <c r="A20" s="1">
        <v>43941</v>
      </c>
      <c r="B20">
        <v>18</v>
      </c>
      <c r="C20">
        <v>94</v>
      </c>
      <c r="D20">
        <f>SUM(C$2:C20) + 347</f>
        <v>2118</v>
      </c>
      <c r="E20">
        <f>$I$4*NORMDIST(Table1[[#This Row],[Time]],$I$2,$I$3,1)</f>
        <v>2696.127905403313</v>
      </c>
      <c r="F20">
        <f t="shared" si="0"/>
        <v>144.75992935318754</v>
      </c>
      <c r="M20" s="1">
        <f>Table1[[#This Row],[Date of Death]]</f>
        <v>43941</v>
      </c>
      <c r="N20">
        <f>Table1[[#This Row],[New Deaths]]*20</f>
        <v>1880</v>
      </c>
      <c r="O20">
        <f>Table1[[#This Row],[Running Total]]</f>
        <v>2118</v>
      </c>
      <c r="P20">
        <f>Table1[[#This Row],[Model (deaths)]]</f>
        <v>2696.127905403313</v>
      </c>
      <c r="Q20">
        <f>Table1[[#This Row],[Model (deaths/day)]]*20</f>
        <v>2895.1985870637509</v>
      </c>
    </row>
    <row r="21" spans="1:17" x14ac:dyDescent="0.2">
      <c r="A21" s="1">
        <v>43942</v>
      </c>
      <c r="B21">
        <v>19</v>
      </c>
      <c r="C21">
        <v>65</v>
      </c>
      <c r="D21">
        <f>SUM(C$2:C21) + 347</f>
        <v>2183</v>
      </c>
      <c r="E21">
        <f>$I$4*NORMDIST(Table1[[#This Row],[Time]],$I$2,$I$3,1)</f>
        <v>2836.1838041738151</v>
      </c>
      <c r="F21">
        <f t="shared" si="0"/>
        <v>140.05589877050215</v>
      </c>
      <c r="M21" s="1">
        <f>Table1[[#This Row],[Date of Death]]</f>
        <v>43942</v>
      </c>
      <c r="N21">
        <f>Table1[[#This Row],[New Deaths]]*20</f>
        <v>1300</v>
      </c>
      <c r="O21">
        <f>Table1[[#This Row],[Running Total]]</f>
        <v>2183</v>
      </c>
      <c r="P21">
        <f>Table1[[#This Row],[Model (deaths)]]</f>
        <v>2836.1838041738151</v>
      </c>
      <c r="Q21">
        <f>Table1[[#This Row],[Model (deaths/day)]]*20</f>
        <v>2801.1179754100431</v>
      </c>
    </row>
    <row r="22" spans="1:17" x14ac:dyDescent="0.2">
      <c r="A22" s="1">
        <v>43943</v>
      </c>
      <c r="B22">
        <v>20</v>
      </c>
      <c r="C22">
        <v>81</v>
      </c>
      <c r="D22">
        <f>SUM(C$2:C22) + 347</f>
        <v>2264</v>
      </c>
      <c r="E22">
        <f>$I$4*NORMDIST(Table1[[#This Row],[Time]],$I$2,$I$3,1)</f>
        <v>2970.574037405253</v>
      </c>
      <c r="F22">
        <f t="shared" si="0"/>
        <v>134.39023323143783</v>
      </c>
      <c r="M22" s="1">
        <f>Table1[[#This Row],[Date of Death]]</f>
        <v>43943</v>
      </c>
      <c r="N22">
        <f>Table1[[#This Row],[New Deaths]]*20</f>
        <v>1620</v>
      </c>
      <c r="O22">
        <f>Table1[[#This Row],[Running Total]]</f>
        <v>2264</v>
      </c>
      <c r="P22">
        <f>Table1[[#This Row],[Model (deaths)]]</f>
        <v>2970.574037405253</v>
      </c>
      <c r="Q22">
        <f>Table1[[#This Row],[Model (deaths/day)]]*20</f>
        <v>2687.8046646287567</v>
      </c>
    </row>
    <row r="23" spans="1:17" x14ac:dyDescent="0.2">
      <c r="A23" s="1">
        <v>43944</v>
      </c>
      <c r="B23">
        <v>21</v>
      </c>
      <c r="C23">
        <v>87</v>
      </c>
      <c r="D23">
        <f>SUM(C$2:C23) + 347</f>
        <v>2351</v>
      </c>
      <c r="E23">
        <f>$I$4*NORMDIST(Table1[[#This Row],[Time]],$I$2,$I$3,1)</f>
        <v>3098.4671834858432</v>
      </c>
      <c r="F23">
        <f t="shared" si="0"/>
        <v>127.89314608059021</v>
      </c>
      <c r="M23" s="1">
        <f>Table1[[#This Row],[Date of Death]]</f>
        <v>43944</v>
      </c>
      <c r="N23">
        <f>Table1[[#This Row],[New Deaths]]*20</f>
        <v>1740</v>
      </c>
      <c r="O23">
        <f>Table1[[#This Row],[Running Total]]</f>
        <v>2351</v>
      </c>
      <c r="P23">
        <f>Table1[[#This Row],[Model (deaths)]]</f>
        <v>3098.4671834858432</v>
      </c>
      <c r="Q23">
        <f>Table1[[#This Row],[Model (deaths/day)]]*20</f>
        <v>2557.8629216118043</v>
      </c>
    </row>
    <row r="24" spans="1:17" x14ac:dyDescent="0.2">
      <c r="A24" s="1">
        <v>43945</v>
      </c>
      <c r="B24">
        <v>22</v>
      </c>
      <c r="C24">
        <v>85</v>
      </c>
      <c r="D24">
        <f>SUM(C$2:C24) + 347</f>
        <v>2436</v>
      </c>
      <c r="E24">
        <f>$I$4*NORMDIST(Table1[[#This Row],[Time]],$I$2,$I$3,1)</f>
        <v>3219.1763063981352</v>
      </c>
      <c r="F24">
        <f t="shared" si="0"/>
        <v>120.70912291229206</v>
      </c>
      <c r="M24" s="1">
        <f>Table1[[#This Row],[Date of Death]]</f>
        <v>43945</v>
      </c>
      <c r="N24">
        <f>Table1[[#This Row],[New Deaths]]*20</f>
        <v>1700</v>
      </c>
      <c r="O24">
        <f>Table1[[#This Row],[Running Total]]</f>
        <v>2436</v>
      </c>
      <c r="P24">
        <f>Table1[[#This Row],[Model (deaths)]]</f>
        <v>3219.1763063981352</v>
      </c>
      <c r="Q24">
        <f>Table1[[#This Row],[Model (deaths/day)]]*20</f>
        <v>2414.1824582458412</v>
      </c>
    </row>
    <row r="25" spans="1:17" x14ac:dyDescent="0.2">
      <c r="A25" s="1">
        <v>43946</v>
      </c>
      <c r="B25">
        <v>23</v>
      </c>
      <c r="C25">
        <v>66</v>
      </c>
      <c r="D25">
        <f>SUM(C$2:C25) + 347</f>
        <v>2502</v>
      </c>
      <c r="E25">
        <f>$I$4*NORMDIST(Table1[[#This Row],[Time]],$I$2,$I$3,1)</f>
        <v>3332.1679114633548</v>
      </c>
      <c r="F25">
        <f t="shared" si="0"/>
        <v>112.99160506521957</v>
      </c>
      <c r="M25" s="1">
        <f>Table1[[#This Row],[Date of Death]]</f>
        <v>43946</v>
      </c>
      <c r="N25">
        <f>Table1[[#This Row],[New Deaths]]*20</f>
        <v>1320</v>
      </c>
      <c r="O25">
        <f>Table1[[#This Row],[Running Total]]</f>
        <v>2502</v>
      </c>
      <c r="P25">
        <f>Table1[[#This Row],[Model (deaths)]]</f>
        <v>3332.1679114633548</v>
      </c>
      <c r="Q25">
        <f>Table1[[#This Row],[Model (deaths/day)]]*20</f>
        <v>2259.8321013043915</v>
      </c>
    </row>
    <row r="26" spans="1:17" x14ac:dyDescent="0.2">
      <c r="A26" s="1">
        <v>43947</v>
      </c>
      <c r="B26">
        <v>24</v>
      </c>
      <c r="C26">
        <v>72</v>
      </c>
      <c r="D26">
        <f>SUM(C$2:C26) + 347</f>
        <v>2574</v>
      </c>
      <c r="E26">
        <f>$I$4*NORMDIST(Table1[[#This Row],[Time]],$I$2,$I$3,1)</f>
        <v>3437.0655041375144</v>
      </c>
      <c r="F26">
        <f t="shared" si="0"/>
        <v>104.89759267415957</v>
      </c>
      <c r="M26" s="1">
        <f>Table1[[#This Row],[Date of Death]]</f>
        <v>43947</v>
      </c>
      <c r="N26">
        <f>Table1[[#This Row],[New Deaths]]*20</f>
        <v>1440</v>
      </c>
      <c r="O26">
        <f>Table1[[#This Row],[Running Total]]</f>
        <v>2574</v>
      </c>
      <c r="P26">
        <f>Table1[[#This Row],[Model (deaths)]]</f>
        <v>3437.0655041375144</v>
      </c>
      <c r="Q26">
        <f>Table1[[#This Row],[Model (deaths/day)]]*20</f>
        <v>2097.9518534831914</v>
      </c>
    </row>
    <row r="27" spans="1:17" x14ac:dyDescent="0.2">
      <c r="A27" s="1">
        <v>43948</v>
      </c>
      <c r="B27">
        <v>25</v>
      </c>
      <c r="C27">
        <v>73</v>
      </c>
      <c r="D27">
        <f>SUM(C$2:C27) + 347</f>
        <v>2647</v>
      </c>
      <c r="E27">
        <f>$I$4*NORMDIST(Table1[[#This Row],[Time]],$I$2,$I$3,1)</f>
        <v>3533.6479334878809</v>
      </c>
      <c r="F27">
        <f t="shared" si="0"/>
        <v>96.58242935036651</v>
      </c>
      <c r="M27" s="1">
        <f>Table1[[#This Row],[Date of Death]]</f>
        <v>43948</v>
      </c>
      <c r="N27">
        <f>Table1[[#This Row],[New Deaths]]*20</f>
        <v>1460</v>
      </c>
      <c r="O27">
        <f>Table1[[#This Row],[Running Total]]</f>
        <v>2647</v>
      </c>
      <c r="P27">
        <f>Table1[[#This Row],[Model (deaths)]]</f>
        <v>3533.6479334878809</v>
      </c>
      <c r="Q27">
        <f>Table1[[#This Row],[Model (deaths/day)]]*20</f>
        <v>1931.6485870073302</v>
      </c>
    </row>
    <row r="28" spans="1:17" x14ac:dyDescent="0.2">
      <c r="A28" s="1">
        <v>43949</v>
      </c>
      <c r="B28">
        <v>26</v>
      </c>
      <c r="C28">
        <v>80</v>
      </c>
      <c r="D28">
        <f>SUM(C$2:C28) + 347</f>
        <v>2727</v>
      </c>
      <c r="E28">
        <f>$I$4*NORMDIST(Table1[[#This Row],[Time]],$I$2,$I$3,1)</f>
        <v>3621.8429383038788</v>
      </c>
      <c r="F28">
        <f t="shared" si="0"/>
        <v>88.195004815997891</v>
      </c>
      <c r="M28" s="1">
        <f>Table1[[#This Row],[Date of Death]]</f>
        <v>43949</v>
      </c>
      <c r="N28">
        <f>Table1[[#This Row],[New Deaths]]*20</f>
        <v>1600</v>
      </c>
      <c r="O28">
        <f>Table1[[#This Row],[Running Total]]</f>
        <v>2727</v>
      </c>
      <c r="P28">
        <f>Table1[[#This Row],[Model (deaths)]]</f>
        <v>3621.8429383038788</v>
      </c>
      <c r="Q28">
        <f>Table1[[#This Row],[Model (deaths/day)]]*20</f>
        <v>1763.9000963199578</v>
      </c>
    </row>
    <row r="29" spans="1:17" x14ac:dyDescent="0.2">
      <c r="A29" s="1">
        <v>43950</v>
      </c>
      <c r="B29">
        <v>27</v>
      </c>
      <c r="C29">
        <v>74</v>
      </c>
      <c r="D29">
        <f>SUM(C$2:C29) + 347</f>
        <v>2801</v>
      </c>
      <c r="E29">
        <f>$I$4*NORMDIST(Table1[[#This Row],[Time]],$I$2,$I$3,1)</f>
        <v>3701.7165110766155</v>
      </c>
      <c r="F29">
        <f t="shared" si="0"/>
        <v>79.873572772736679</v>
      </c>
      <c r="M29" s="1">
        <f>Table1[[#This Row],[Date of Death]]</f>
        <v>43950</v>
      </c>
      <c r="N29">
        <f>Table1[[#This Row],[New Deaths]]*20</f>
        <v>1480</v>
      </c>
      <c r="O29">
        <f>Table1[[#This Row],[Running Total]]</f>
        <v>2801</v>
      </c>
      <c r="P29">
        <f>Table1[[#This Row],[Model (deaths)]]</f>
        <v>3701.7165110766155</v>
      </c>
      <c r="Q29">
        <f>Table1[[#This Row],[Model (deaths/day)]]*20</f>
        <v>1597.4714554547336</v>
      </c>
    </row>
    <row r="30" spans="1:17" x14ac:dyDescent="0.2">
      <c r="A30" s="1">
        <v>43951</v>
      </c>
      <c r="B30">
        <v>28</v>
      </c>
      <c r="C30">
        <v>58</v>
      </c>
      <c r="D30">
        <f>SUM(C$2:C30) + 347</f>
        <v>2859</v>
      </c>
      <c r="E30">
        <f>$I$4*NORMDIST(Table1[[#This Row],[Time]],$I$2,$I$3,1)</f>
        <v>3773.4588436794238</v>
      </c>
      <c r="F30">
        <f t="shared" si="0"/>
        <v>71.742332602808347</v>
      </c>
      <c r="M30" s="1">
        <f>Table1[[#This Row],[Date of Death]]</f>
        <v>43951</v>
      </c>
      <c r="N30">
        <f>Table1[[#This Row],[New Deaths]]*20</f>
        <v>1160</v>
      </c>
      <c r="O30">
        <f>Table1[[#This Row],[Running Total]]</f>
        <v>2859</v>
      </c>
      <c r="P30">
        <f>Table1[[#This Row],[Model (deaths)]]</f>
        <v>3773.4588436794238</v>
      </c>
      <c r="Q30">
        <f>Table1[[#This Row],[Model (deaths/day)]]*20</f>
        <v>1434.8466520561669</v>
      </c>
    </row>
    <row r="31" spans="1:17" x14ac:dyDescent="0.2">
      <c r="A31" s="1">
        <v>43952</v>
      </c>
      <c r="B31">
        <v>29</v>
      </c>
      <c r="C31">
        <v>66</v>
      </c>
      <c r="D31">
        <f>SUM(C$2:C31) + 347</f>
        <v>2925</v>
      </c>
      <c r="E31">
        <f>$I$4*NORMDIST(Table1[[#This Row],[Time]],$I$2,$I$3,1)</f>
        <v>3837.3677130206283</v>
      </c>
      <c r="F31">
        <f t="shared" si="0"/>
        <v>63.908869341204536</v>
      </c>
      <c r="M31" s="1">
        <f>Table1[[#This Row],[Date of Death]]</f>
        <v>43952</v>
      </c>
      <c r="N31">
        <f>Table1[[#This Row],[New Deaths]]*20</f>
        <v>1320</v>
      </c>
      <c r="O31">
        <f>Table1[[#This Row],[Running Total]]</f>
        <v>2925</v>
      </c>
      <c r="P31">
        <f>Table1[[#This Row],[Model (deaths)]]</f>
        <v>3837.3677130206283</v>
      </c>
      <c r="Q31">
        <f>Table1[[#This Row],[Model (deaths/day)]]*20</f>
        <v>1278.1773868240907</v>
      </c>
    </row>
    <row r="32" spans="1:17" x14ac:dyDescent="0.2">
      <c r="A32" s="1">
        <v>43953</v>
      </c>
      <c r="B32">
        <v>30</v>
      </c>
      <c r="C32">
        <v>65</v>
      </c>
      <c r="D32">
        <f>SUM(C$2:C32) + 347</f>
        <v>2990</v>
      </c>
      <c r="E32">
        <f>$I$4*NORMDIST(Table1[[#This Row],[Time]],$I$2,$I$3,1)</f>
        <v>3893.8302040008502</v>
      </c>
      <c r="F32">
        <f t="shared" si="0"/>
        <v>56.462490980221901</v>
      </c>
      <c r="M32" s="1">
        <f>Table1[[#This Row],[Date of Death]]</f>
        <v>43953</v>
      </c>
      <c r="N32">
        <f>Table1[[#This Row],[New Deaths]]*20</f>
        <v>1300</v>
      </c>
      <c r="O32">
        <f>Table1[[#This Row],[Running Total]]</f>
        <v>2990</v>
      </c>
      <c r="P32">
        <f>Table1[[#This Row],[Model (deaths)]]</f>
        <v>3893.8302040008502</v>
      </c>
      <c r="Q32">
        <f>Table1[[#This Row],[Model (deaths/day)]]*20</f>
        <v>1129.249819604438</v>
      </c>
    </row>
    <row r="33" spans="1:17" x14ac:dyDescent="0.2">
      <c r="A33" s="1">
        <v>43954</v>
      </c>
      <c r="B33">
        <v>31</v>
      </c>
      <c r="C33">
        <v>60</v>
      </c>
      <c r="D33">
        <f>SUM(C$2:C33) + 347</f>
        <v>3050</v>
      </c>
      <c r="E33">
        <f>$I$4*NORMDIST(Table1[[#This Row],[Time]],$I$2,$I$3,1)</f>
        <v>3943.3036535591755</v>
      </c>
      <c r="F33">
        <f t="shared" si="0"/>
        <v>49.473449558325228</v>
      </c>
      <c r="M33" s="1">
        <f>Table1[[#This Row],[Date of Death]]</f>
        <v>43954</v>
      </c>
      <c r="N33">
        <f>Table1[[#This Row],[New Deaths]]*20</f>
        <v>1200</v>
      </c>
      <c r="O33">
        <f>Table1[[#This Row],[Running Total]]</f>
        <v>3050</v>
      </c>
      <c r="P33">
        <f>Table1[[#This Row],[Model (deaths)]]</f>
        <v>3943.3036535591755</v>
      </c>
      <c r="Q33">
        <f>Table1[[#This Row],[Model (deaths/day)]]*20</f>
        <v>989.46899116650457</v>
      </c>
    </row>
    <row r="34" spans="1:17" x14ac:dyDescent="0.2">
      <c r="A34" s="1">
        <v>43955</v>
      </c>
      <c r="B34">
        <v>32</v>
      </c>
      <c r="C34">
        <v>69</v>
      </c>
      <c r="D34">
        <f>SUM(C$2:C34) + 347</f>
        <v>3119</v>
      </c>
      <c r="E34">
        <f>$I$4*NORMDIST(Table1[[#This Row],[Time]],$I$2,$I$3,1)</f>
        <v>3986.2966396023589</v>
      </c>
      <c r="F34">
        <f t="shared" ref="F34:F65" si="1">E34-E33</f>
        <v>42.992986043183464</v>
      </c>
      <c r="M34" s="1">
        <f>Table1[[#This Row],[Date of Death]]</f>
        <v>43955</v>
      </c>
      <c r="N34">
        <f>Table1[[#This Row],[New Deaths]]*20</f>
        <v>1380</v>
      </c>
      <c r="O34">
        <f>Table1[[#This Row],[Running Total]]</f>
        <v>3119</v>
      </c>
      <c r="P34">
        <f>Table1[[#This Row],[Model (deaths)]]</f>
        <v>3986.2966396023589</v>
      </c>
      <c r="Q34">
        <f>Table1[[#This Row],[Model (deaths/day)]]*20</f>
        <v>859.85972086366928</v>
      </c>
    </row>
    <row r="35" spans="1:17" x14ac:dyDescent="0.2">
      <c r="A35" s="1">
        <v>43956</v>
      </c>
      <c r="B35">
        <v>33</v>
      </c>
      <c r="C35">
        <v>53</v>
      </c>
      <c r="D35">
        <f>SUM(C$2:C35) + 347</f>
        <v>3172</v>
      </c>
      <c r="E35">
        <f>$I$4*NORMDIST(Table1[[#This Row],[Time]],$I$2,$I$3,1)</f>
        <v>4023.3507409243816</v>
      </c>
      <c r="F35">
        <f t="shared" si="1"/>
        <v>37.054101322022689</v>
      </c>
      <c r="M35" s="1">
        <f>Table1[[#This Row],[Date of Death]]</f>
        <v>43956</v>
      </c>
      <c r="N35">
        <f>Table1[[#This Row],[New Deaths]]*20</f>
        <v>1060</v>
      </c>
      <c r="O35">
        <f>Table1[[#This Row],[Running Total]]</f>
        <v>3172</v>
      </c>
      <c r="P35">
        <f>Table1[[#This Row],[Model (deaths)]]</f>
        <v>4023.3507409243816</v>
      </c>
      <c r="Q35">
        <f>Table1[[#This Row],[Model (deaths/day)]]*20</f>
        <v>741.08202644045377</v>
      </c>
    </row>
    <row r="36" spans="1:17" x14ac:dyDescent="0.2">
      <c r="A36" s="1">
        <v>43957</v>
      </c>
      <c r="B36">
        <v>34</v>
      </c>
      <c r="C36">
        <v>61</v>
      </c>
      <c r="D36">
        <f>SUM(C$2:C36) + 347</f>
        <v>3233</v>
      </c>
      <c r="E36">
        <f>$I$4*NORMDIST(Table1[[#This Row],[Time]],$I$2,$I$3,1)</f>
        <v>4055.0236692117282</v>
      </c>
      <c r="F36">
        <f t="shared" si="1"/>
        <v>31.672928287346622</v>
      </c>
      <c r="M36" s="1">
        <f>Table1[[#This Row],[Date of Death]]</f>
        <v>43957</v>
      </c>
      <c r="N36">
        <f>Table1[[#This Row],[New Deaths]]*20</f>
        <v>1220</v>
      </c>
      <c r="O36">
        <f>Table1[[#This Row],[Running Total]]</f>
        <v>3233</v>
      </c>
      <c r="P36">
        <f>Table1[[#This Row],[Model (deaths)]]</f>
        <v>4055.0236692117282</v>
      </c>
      <c r="Q36">
        <f>Table1[[#This Row],[Model (deaths/day)]]*20</f>
        <v>633.45856574693244</v>
      </c>
    </row>
    <row r="37" spans="1:17" x14ac:dyDescent="0.2">
      <c r="A37" s="1">
        <v>43958</v>
      </c>
      <c r="B37">
        <v>35</v>
      </c>
      <c r="C37">
        <v>54</v>
      </c>
      <c r="D37">
        <f>SUM(C$2:C37) + 347</f>
        <v>3287</v>
      </c>
      <c r="E37">
        <f>$I$4*NORMDIST(Table1[[#This Row],[Time]],$I$2,$I$3,1)</f>
        <v>4081.8742329078696</v>
      </c>
      <c r="F37">
        <f t="shared" si="1"/>
        <v>26.850563696141307</v>
      </c>
      <c r="M37" s="1">
        <f>Table1[[#This Row],[Date of Death]]</f>
        <v>43958</v>
      </c>
      <c r="N37">
        <f>Table1[[#This Row],[New Deaths]]*20</f>
        <v>1080</v>
      </c>
      <c r="O37">
        <f>Table1[[#This Row],[Running Total]]</f>
        <v>3287</v>
      </c>
      <c r="P37">
        <f>Table1[[#This Row],[Model (deaths)]]</f>
        <v>4081.8742329078696</v>
      </c>
      <c r="Q37">
        <f>Table1[[#This Row],[Model (deaths/day)]]*20</f>
        <v>537.01127392282615</v>
      </c>
    </row>
    <row r="38" spans="1:17" x14ac:dyDescent="0.2">
      <c r="B38">
        <v>36</v>
      </c>
      <c r="E38">
        <f>$I$4*NORMDIST(Table1[[#This Row],[Time]],$I$2,$I$3,1)</f>
        <v>4104.4494458176478</v>
      </c>
      <c r="F38">
        <f t="shared" si="1"/>
        <v>22.575212909778202</v>
      </c>
      <c r="P38">
        <f>Table1[[#This Row],[Model (deaths)]]</f>
        <v>4104.4494458176478</v>
      </c>
      <c r="Q38">
        <f>Table1[[#This Row],[Model (deaths/day)]]*20</f>
        <v>451.50425819556403</v>
      </c>
    </row>
    <row r="39" spans="1:17" x14ac:dyDescent="0.2">
      <c r="B39">
        <v>37</v>
      </c>
      <c r="E39">
        <f>$I$4*NORMDIST(Table1[[#This Row],[Time]],$I$2,$I$3,1)</f>
        <v>4123.2739505515292</v>
      </c>
      <c r="F39">
        <f t="shared" si="1"/>
        <v>18.82450473388144</v>
      </c>
      <c r="P39">
        <f>Table1[[#This Row],[Model (deaths)]]</f>
        <v>4123.2739505515292</v>
      </c>
      <c r="Q39">
        <f>Table1[[#This Row],[Model (deaths/day)]]*20</f>
        <v>376.4900946776288</v>
      </c>
    </row>
    <row r="40" spans="1:17" x14ac:dyDescent="0.2">
      <c r="B40">
        <v>38</v>
      </c>
      <c r="E40">
        <f>$I$4*NORMDIST(Table1[[#This Row],[Time]],$I$2,$I$3,1)</f>
        <v>4138.8417962799913</v>
      </c>
      <c r="F40">
        <f t="shared" si="1"/>
        <v>15.567845728462089</v>
      </c>
      <c r="P40">
        <f>Table1[[#This Row],[Model (deaths)]]</f>
        <v>4138.8417962799913</v>
      </c>
      <c r="Q40">
        <f>Table1[[#This Row],[Model (deaths/day)]]*20</f>
        <v>311.35691456924178</v>
      </c>
    </row>
    <row r="41" spans="1:17" x14ac:dyDescent="0.2">
      <c r="B41">
        <v>39</v>
      </c>
      <c r="E41">
        <f>$I$4*NORMDIST(Table1[[#This Row],[Time]],$I$2,$I$3,1)</f>
        <v>4151.6104978157</v>
      </c>
      <c r="F41">
        <f t="shared" si="1"/>
        <v>12.768701535708715</v>
      </c>
      <c r="P41">
        <f>Table1[[#This Row],[Model (deaths)]]</f>
        <v>4151.6104978157</v>
      </c>
      <c r="Q41">
        <f>Table1[[#This Row],[Model (deaths/day)]]*20</f>
        <v>255.3740307141743</v>
      </c>
    </row>
    <row r="42" spans="1:17" x14ac:dyDescent="0.2">
      <c r="B42">
        <v>40</v>
      </c>
      <c r="E42">
        <f>$I$4*NORMDIST(Table1[[#This Row],[Time]],$I$2,$I$3,1)</f>
        <v>4161.9972126312487</v>
      </c>
      <c r="F42">
        <f t="shared" si="1"/>
        <v>10.386714815548657</v>
      </c>
      <c r="P42">
        <f>Table1[[#This Row],[Model (deaths)]]</f>
        <v>4161.9972126312487</v>
      </c>
      <c r="Q42">
        <f>Table1[[#This Row],[Model (deaths/day)]]*20</f>
        <v>207.73429631097315</v>
      </c>
    </row>
    <row r="43" spans="1:17" x14ac:dyDescent="0.2">
      <c r="B43">
        <v>41</v>
      </c>
      <c r="E43">
        <f>$I$4*NORMDIST(Table1[[#This Row],[Time]],$I$2,$I$3,1)</f>
        <v>4170.3768058105034</v>
      </c>
      <c r="F43">
        <f t="shared" si="1"/>
        <v>8.379593179254698</v>
      </c>
      <c r="P43">
        <f>Table1[[#This Row],[Model (deaths)]]</f>
        <v>4170.3768058105034</v>
      </c>
      <c r="Q43">
        <f>Table1[[#This Row],[Model (deaths/day)]]*20</f>
        <v>167.59186358509396</v>
      </c>
    </row>
    <row r="44" spans="1:17" x14ac:dyDescent="0.2">
      <c r="B44">
        <v>42</v>
      </c>
      <c r="E44">
        <f>$I$4*NORMDIST(Table1[[#This Row],[Time]],$I$2,$I$3,1)</f>
        <v>4177.0815299889573</v>
      </c>
      <c r="F44">
        <f t="shared" si="1"/>
        <v>6.7047241784539438</v>
      </c>
      <c r="P44">
        <f>Table1[[#This Row],[Model (deaths)]]</f>
        <v>4177.0815299889573</v>
      </c>
      <c r="Q44">
        <f>Table1[[#This Row],[Model (deaths/day)]]*20</f>
        <v>134.09448356907888</v>
      </c>
    </row>
    <row r="45" spans="1:17" x14ac:dyDescent="0.2">
      <c r="B45">
        <v>43</v>
      </c>
      <c r="E45">
        <f>$I$4*NORMDIST(Table1[[#This Row],[Time]],$I$2,$I$3,1)</f>
        <v>4182.4020263738712</v>
      </c>
      <c r="F45">
        <f t="shared" si="1"/>
        <v>5.3204963849138949</v>
      </c>
      <c r="P45">
        <f>Table1[[#This Row],[Model (deaths)]]</f>
        <v>4182.4020263738712</v>
      </c>
      <c r="Q45">
        <f>Table1[[#This Row],[Model (deaths/day)]]*20</f>
        <v>106.4099276982779</v>
      </c>
    </row>
    <row r="46" spans="1:17" x14ac:dyDescent="0.2">
      <c r="B46">
        <v>44</v>
      </c>
      <c r="E46">
        <f>$I$4*NORMDIST(Table1[[#This Row],[Time]],$I$2,$I$3,1)</f>
        <v>4186.589351106315</v>
      </c>
      <c r="F46">
        <f t="shared" si="1"/>
        <v>4.1873247324438125</v>
      </c>
      <c r="P46">
        <f>Table1[[#This Row],[Model (deaths)]]</f>
        <v>4186.589351106315</v>
      </c>
      <c r="Q46">
        <f>Table1[[#This Row],[Model (deaths/day)]]*20</f>
        <v>83.746494648876251</v>
      </c>
    </row>
    <row r="47" spans="1:17" x14ac:dyDescent="0.2">
      <c r="B47">
        <v>45</v>
      </c>
      <c r="E47">
        <f>$I$4*NORMDIST(Table1[[#This Row],[Time]],$I$2,$I$3,1)</f>
        <v>4189.8577449625263</v>
      </c>
      <c r="F47">
        <f t="shared" si="1"/>
        <v>3.2683938562113326</v>
      </c>
      <c r="P47">
        <f>Table1[[#This Row],[Model (deaths)]]</f>
        <v>4189.8577449625263</v>
      </c>
      <c r="Q47">
        <f>Table1[[#This Row],[Model (deaths/day)]]*20</f>
        <v>65.367877124226652</v>
      </c>
    </row>
    <row r="48" spans="1:17" x14ac:dyDescent="0.2">
      <c r="B48">
        <v>46</v>
      </c>
      <c r="E48">
        <f>$I$4*NORMDIST(Table1[[#This Row],[Time]],$I$2,$I$3,1)</f>
        <v>4192.3878897910672</v>
      </c>
      <c r="F48">
        <f t="shared" si="1"/>
        <v>2.5301448285408696</v>
      </c>
      <c r="P48">
        <f>Table1[[#This Row],[Model (deaths)]]</f>
        <v>4192.3878897910672</v>
      </c>
      <c r="Q48">
        <f>Table1[[#This Row],[Model (deaths/day)]]*20</f>
        <v>50.602896570817393</v>
      </c>
    </row>
    <row r="49" spans="2:17" x14ac:dyDescent="0.2">
      <c r="B49">
        <v>47</v>
      </c>
      <c r="E49">
        <f>$I$4*NORMDIST(Table1[[#This Row],[Time]],$I$2,$I$3,1)</f>
        <v>4194.3304282671534</v>
      </c>
      <c r="F49">
        <f t="shared" si="1"/>
        <v>1.9425384760861562</v>
      </c>
      <c r="P49">
        <f>Table1[[#This Row],[Model (deaths)]]</f>
        <v>4194.3304282671534</v>
      </c>
      <c r="Q49">
        <f>Table1[[#This Row],[Model (deaths/day)]]*20</f>
        <v>38.850769521723123</v>
      </c>
    </row>
    <row r="50" spans="2:17" x14ac:dyDescent="0.2">
      <c r="B50">
        <v>48</v>
      </c>
      <c r="E50">
        <f>$I$4*NORMDIST(Table1[[#This Row],[Time]],$I$2,$I$3,1)</f>
        <v>4195.8095609375905</v>
      </c>
      <c r="F50">
        <f t="shared" si="1"/>
        <v>1.4791326704371386</v>
      </c>
      <c r="P50">
        <f>Table1[[#This Row],[Model (deaths)]]</f>
        <v>4195.8095609375905</v>
      </c>
      <c r="Q50">
        <f>Table1[[#This Row],[Model (deaths/day)]]*20</f>
        <v>29.582653408742772</v>
      </c>
    </row>
    <row r="51" spans="2:17" x14ac:dyDescent="0.2">
      <c r="B51">
        <v>49</v>
      </c>
      <c r="E51">
        <f>$I$4*NORMDIST(Table1[[#This Row],[Time]],$I$2,$I$3,1)</f>
        <v>4196.926573045951</v>
      </c>
      <c r="F51">
        <f t="shared" si="1"/>
        <v>1.1170121083605409</v>
      </c>
      <c r="P51">
        <f>Table1[[#This Row],[Model (deaths)]]</f>
        <v>4196.926573045951</v>
      </c>
      <c r="Q51">
        <f>Table1[[#This Row],[Model (deaths/day)]]*20</f>
        <v>22.340242167210818</v>
      </c>
    </row>
    <row r="52" spans="2:17" x14ac:dyDescent="0.2">
      <c r="B52">
        <v>50</v>
      </c>
      <c r="E52">
        <f>$I$4*NORMDIST(Table1[[#This Row],[Time]],$I$2,$I$3,1)</f>
        <v>4197.7631807945982</v>
      </c>
      <c r="F52">
        <f t="shared" si="1"/>
        <v>0.83660774864711129</v>
      </c>
      <c r="P52">
        <f>Table1[[#This Row],[Model (deaths)]]</f>
        <v>4197.7631807945982</v>
      </c>
      <c r="Q52">
        <f>Table1[[#This Row],[Model (deaths/day)]]*20</f>
        <v>16.732154972942226</v>
      </c>
    </row>
    <row r="53" spans="2:17" x14ac:dyDescent="0.2">
      <c r="B53">
        <v>51</v>
      </c>
      <c r="E53">
        <f>$I$4*NORMDIST(Table1[[#This Row],[Time]],$I$2,$I$3,1)</f>
        <v>4198.3846206953713</v>
      </c>
      <c r="F53">
        <f t="shared" si="1"/>
        <v>0.62143990077311173</v>
      </c>
      <c r="P53">
        <f>Table1[[#This Row],[Model (deaths)]]</f>
        <v>4198.3846206953713</v>
      </c>
      <c r="Q53">
        <f>Table1[[#This Row],[Model (deaths/day)]]*20</f>
        <v>12.428798015462235</v>
      </c>
    </row>
    <row r="54" spans="2:17" x14ac:dyDescent="0.2">
      <c r="B54">
        <v>52</v>
      </c>
      <c r="E54">
        <f>$I$4*NORMDIST(Table1[[#This Row],[Time]],$I$2,$I$3,1)</f>
        <v>4198.8424352925767</v>
      </c>
      <c r="F54">
        <f t="shared" si="1"/>
        <v>0.45781459720546991</v>
      </c>
      <c r="P54">
        <f>Table1[[#This Row],[Model (deaths)]]</f>
        <v>4198.8424352925767</v>
      </c>
      <c r="Q54">
        <f>Table1[[#This Row],[Model (deaths/day)]]*20</f>
        <v>9.1562919441093982</v>
      </c>
    </row>
    <row r="55" spans="2:17" x14ac:dyDescent="0.2">
      <c r="B55">
        <v>53</v>
      </c>
      <c r="E55">
        <f>$I$4*NORMDIST(Table1[[#This Row],[Time]],$I$2,$I$3,1)</f>
        <v>4199.176933185151</v>
      </c>
      <c r="F55">
        <f t="shared" si="1"/>
        <v>0.33449789257429074</v>
      </c>
      <c r="P55">
        <f>Table1[[#This Row],[Model (deaths)]]</f>
        <v>4199.176933185151</v>
      </c>
      <c r="Q55">
        <f>Table1[[#This Row],[Model (deaths/day)]]*20</f>
        <v>6.6899578514858149</v>
      </c>
    </row>
    <row r="56" spans="2:17" x14ac:dyDescent="0.2">
      <c r="B56">
        <v>54</v>
      </c>
      <c r="E56">
        <f>$I$4*NORMDIST(Table1[[#This Row],[Time]],$I$2,$I$3,1)</f>
        <v>4199.4193207771596</v>
      </c>
      <c r="F56">
        <f t="shared" si="1"/>
        <v>0.24238759200852655</v>
      </c>
      <c r="P56">
        <f>Table1[[#This Row],[Model (deaths)]]</f>
        <v>4199.4193207771596</v>
      </c>
      <c r="Q56">
        <f>Table1[[#This Row],[Model (deaths/day)]]*20</f>
        <v>4.8477518401705311</v>
      </c>
    </row>
    <row r="57" spans="2:17" x14ac:dyDescent="0.2">
      <c r="B57">
        <v>55</v>
      </c>
      <c r="E57">
        <f>$I$4*NORMDIST(Table1[[#This Row],[Time]],$I$2,$I$3,1)</f>
        <v>4199.5935177605807</v>
      </c>
      <c r="F57">
        <f t="shared" si="1"/>
        <v>0.17419698342109768</v>
      </c>
      <c r="P57">
        <f>Table1[[#This Row],[Model (deaths)]]</f>
        <v>4199.5935177605807</v>
      </c>
      <c r="Q57">
        <f>Table1[[#This Row],[Model (deaths/day)]]*20</f>
        <v>3.4839396684219537</v>
      </c>
    </row>
    <row r="58" spans="2:17" x14ac:dyDescent="0.2">
      <c r="B58">
        <v>56</v>
      </c>
      <c r="E58">
        <f>$I$4*NORMDIST(Table1[[#This Row],[Time]],$I$2,$I$3,1)</f>
        <v>4199.7176784520871</v>
      </c>
      <c r="F58">
        <f t="shared" si="1"/>
        <v>0.12416069150640396</v>
      </c>
      <c r="P58">
        <f>Table1[[#This Row],[Model (deaths)]]</f>
        <v>4199.7176784520871</v>
      </c>
      <c r="Q58">
        <f>Table1[[#This Row],[Model (deaths/day)]]*20</f>
        <v>2.4832138301280793</v>
      </c>
    </row>
    <row r="59" spans="2:17" x14ac:dyDescent="0.2">
      <c r="B59">
        <v>57</v>
      </c>
      <c r="E59">
        <f>$I$4*NORMDIST(Table1[[#This Row],[Time]],$I$2,$I$3,1)</f>
        <v>4199.8054473937436</v>
      </c>
      <c r="F59">
        <f t="shared" si="1"/>
        <v>8.7768941656577226E-2</v>
      </c>
      <c r="P59">
        <f>Table1[[#This Row],[Model (deaths)]]</f>
        <v>4199.8054473937436</v>
      </c>
      <c r="Q59">
        <f>Table1[[#This Row],[Model (deaths/day)]]*20</f>
        <v>1.7553788331315445</v>
      </c>
    </row>
    <row r="60" spans="2:17" x14ac:dyDescent="0.2">
      <c r="B60">
        <v>58</v>
      </c>
      <c r="E60">
        <f>$I$4*NORMDIST(Table1[[#This Row],[Time]],$I$2,$I$3,1)</f>
        <v>4199.8669807843007</v>
      </c>
      <c r="F60">
        <f t="shared" si="1"/>
        <v>6.1533390557087841E-2</v>
      </c>
      <c r="P60">
        <f>Table1[[#This Row],[Model (deaths)]]</f>
        <v>4199.8669807843007</v>
      </c>
      <c r="Q60">
        <f>Table1[[#This Row],[Model (deaths/day)]]*20</f>
        <v>1.2306678111417568</v>
      </c>
    </row>
    <row r="61" spans="2:17" x14ac:dyDescent="0.2">
      <c r="B61">
        <v>59</v>
      </c>
      <c r="E61">
        <f>$I$4*NORMDIST(Table1[[#This Row],[Time]],$I$2,$I$3,1)</f>
        <v>4199.9097660343932</v>
      </c>
      <c r="F61">
        <f t="shared" si="1"/>
        <v>4.2785250092492788E-2</v>
      </c>
      <c r="P61">
        <f>Table1[[#This Row],[Model (deaths)]]</f>
        <v>4199.9097660343932</v>
      </c>
      <c r="Q61">
        <f>Table1[[#This Row],[Model (deaths/day)]]*20</f>
        <v>0.85570500184985576</v>
      </c>
    </row>
    <row r="62" spans="2:17" x14ac:dyDescent="0.2">
      <c r="B62">
        <v>60</v>
      </c>
      <c r="E62">
        <f>$I$4*NORMDIST(Table1[[#This Row],[Time]],$I$2,$I$3,1)</f>
        <v>4199.9392706898834</v>
      </c>
      <c r="F62">
        <f t="shared" si="1"/>
        <v>2.9504655490200093E-2</v>
      </c>
      <c r="P62">
        <f>Table1[[#This Row],[Model (deaths)]]</f>
        <v>4199.9392706898834</v>
      </c>
      <c r="Q62">
        <f>Table1[[#This Row],[Model (deaths/day)]]*20</f>
        <v>0.59009310980400187</v>
      </c>
    </row>
    <row r="63" spans="2:17" x14ac:dyDescent="0.2">
      <c r="B63">
        <v>61</v>
      </c>
      <c r="E63">
        <f>$I$4*NORMDIST(Table1[[#This Row],[Time]],$I$2,$I$3,1)</f>
        <v>4199.9594497188764</v>
      </c>
      <c r="F63">
        <f t="shared" si="1"/>
        <v>2.0179028992970416E-2</v>
      </c>
      <c r="P63">
        <f>Table1[[#This Row],[Model (deaths)]]</f>
        <v>4199.9594497188764</v>
      </c>
      <c r="Q63">
        <f>Table1[[#This Row],[Model (deaths/day)]]*20</f>
        <v>0.40358057985940832</v>
      </c>
    </row>
    <row r="64" spans="2:17" x14ac:dyDescent="0.2">
      <c r="B64">
        <v>62</v>
      </c>
      <c r="E64">
        <f>$I$4*NORMDIST(Table1[[#This Row],[Time]],$I$2,$I$3,1)</f>
        <v>4199.9731371902271</v>
      </c>
      <c r="F64">
        <f t="shared" si="1"/>
        <v>1.3687471350749547E-2</v>
      </c>
      <c r="P64">
        <f>Table1[[#This Row],[Model (deaths)]]</f>
        <v>4199.9731371902271</v>
      </c>
      <c r="Q64">
        <f>Table1[[#This Row],[Model (deaths/day)]]*20</f>
        <v>0.27374942701499094</v>
      </c>
    </row>
    <row r="65" spans="2:17" x14ac:dyDescent="0.2">
      <c r="B65">
        <v>63</v>
      </c>
      <c r="E65">
        <f>$I$4*NORMDIST(Table1[[#This Row],[Time]],$I$2,$I$3,1)</f>
        <v>4199.982345065413</v>
      </c>
      <c r="F65">
        <f t="shared" si="1"/>
        <v>9.2078751858934993E-3</v>
      </c>
      <c r="P65">
        <f>Table1[[#This Row],[Model (deaths)]]</f>
        <v>4199.982345065413</v>
      </c>
      <c r="Q65">
        <f>Table1[[#This Row],[Model (deaths/day)]]*20</f>
        <v>0.18415750371786999</v>
      </c>
    </row>
    <row r="66" spans="2:17" x14ac:dyDescent="0.2">
      <c r="B66">
        <v>64</v>
      </c>
      <c r="E66">
        <f>$I$4*NORMDIST(Table1[[#This Row],[Time]],$I$2,$I$3,1)</f>
        <v>4199.9884884664298</v>
      </c>
      <c r="F66">
        <f t="shared" ref="F66:F74" si="2">E66-E65</f>
        <v>6.1434010167431552E-3</v>
      </c>
      <c r="P66">
        <f>Table1[[#This Row],[Model (deaths)]]</f>
        <v>4199.9884884664298</v>
      </c>
      <c r="Q66">
        <f>Table1[[#This Row],[Model (deaths/day)]]*20</f>
        <v>0.1228680203348631</v>
      </c>
    </row>
    <row r="67" spans="2:17" x14ac:dyDescent="0.2">
      <c r="B67">
        <v>65</v>
      </c>
      <c r="E67">
        <f>$I$4*NORMDIST(Table1[[#This Row],[Time]],$I$2,$I$3,1)</f>
        <v>4199.992553569361</v>
      </c>
      <c r="F67">
        <f t="shared" si="2"/>
        <v>4.0651029312357423E-3</v>
      </c>
      <c r="P67">
        <f>Table1[[#This Row],[Model (deaths)]]</f>
        <v>4199.992553569361</v>
      </c>
      <c r="Q67">
        <f>Table1[[#This Row],[Model (deaths/day)]]*20</f>
        <v>8.1302058624714846E-2</v>
      </c>
    </row>
    <row r="68" spans="2:17" x14ac:dyDescent="0.2">
      <c r="B68">
        <v>66</v>
      </c>
      <c r="E68">
        <f>$I$4*NORMDIST(Table1[[#This Row],[Time]],$I$2,$I$3,1)</f>
        <v>4199.9952213337292</v>
      </c>
      <c r="F68">
        <f t="shared" si="2"/>
        <v>2.6677643681978225E-3</v>
      </c>
      <c r="P68">
        <f>Table1[[#This Row],[Model (deaths)]]</f>
        <v>4199.9952213337292</v>
      </c>
      <c r="Q68">
        <f>Table1[[#This Row],[Model (deaths/day)]]*20</f>
        <v>5.335528736395645E-2</v>
      </c>
    </row>
    <row r="69" spans="2:17" x14ac:dyDescent="0.2">
      <c r="B69">
        <v>67</v>
      </c>
      <c r="E69">
        <f>$I$4*NORMDIST(Table1[[#This Row],[Time]],$I$2,$I$3,1)</f>
        <v>4199.9969576811527</v>
      </c>
      <c r="F69">
        <f t="shared" si="2"/>
        <v>1.7363474235025933E-3</v>
      </c>
      <c r="P69">
        <f>Table1[[#This Row],[Model (deaths)]]</f>
        <v>4199.9969576811527</v>
      </c>
      <c r="Q69">
        <f>Table1[[#This Row],[Model (deaths/day)]]*20</f>
        <v>3.4726948470051866E-2</v>
      </c>
    </row>
    <row r="70" spans="2:17" x14ac:dyDescent="0.2">
      <c r="B70">
        <v>68</v>
      </c>
      <c r="E70">
        <f>$I$4*NORMDIST(Table1[[#This Row],[Time]],$I$2,$I$3,1)</f>
        <v>4199.9980785092866</v>
      </c>
      <c r="F70">
        <f t="shared" si="2"/>
        <v>1.1208281339349924E-3</v>
      </c>
      <c r="P70">
        <f>Table1[[#This Row],[Model (deaths)]]</f>
        <v>4199.9980785092866</v>
      </c>
      <c r="Q70">
        <f>Table1[[#This Row],[Model (deaths/day)]]*20</f>
        <v>2.2416562678699847E-2</v>
      </c>
    </row>
    <row r="71" spans="2:17" x14ac:dyDescent="0.2">
      <c r="B71">
        <v>69</v>
      </c>
      <c r="E71">
        <f>$I$4*NORMDIST(Table1[[#This Row],[Time]],$I$2,$I$3,1)</f>
        <v>4199.998796063398</v>
      </c>
      <c r="F71">
        <f t="shared" si="2"/>
        <v>7.1755411136109615E-4</v>
      </c>
    </row>
    <row r="72" spans="2:17" x14ac:dyDescent="0.2">
      <c r="B72">
        <v>70</v>
      </c>
      <c r="E72">
        <f>$I$4*NORMDIST(Table1[[#This Row],[Time]],$I$2,$I$3,1)</f>
        <v>4199.9992516632001</v>
      </c>
      <c r="F72">
        <f t="shared" si="2"/>
        <v>4.5559980208054185E-4</v>
      </c>
    </row>
    <row r="73" spans="2:17" x14ac:dyDescent="0.2">
      <c r="B73">
        <v>71</v>
      </c>
      <c r="E73">
        <f>$I$4*NORMDIST(Table1[[#This Row],[Time]],$I$2,$I$3,1)</f>
        <v>4199.9995385599514</v>
      </c>
      <c r="F73">
        <f t="shared" si="2"/>
        <v>2.8689675127679948E-4</v>
      </c>
    </row>
    <row r="74" spans="2:17" x14ac:dyDescent="0.2">
      <c r="B74">
        <v>72</v>
      </c>
      <c r="E74">
        <f>$I$4*NORMDIST(Table1[[#This Row],[Time]],$I$2,$I$3,1)</f>
        <v>4199.9997177364185</v>
      </c>
      <c r="F74">
        <f t="shared" si="2"/>
        <v>1.7917646709975088E-4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B1B8A-5A0A-B240-AC9C-BD8111D4B17E}">
  <dimension ref="A1:A18"/>
  <sheetViews>
    <sheetView workbookViewId="0">
      <selection activeCell="A18" sqref="A18"/>
    </sheetView>
  </sheetViews>
  <sheetFormatPr baseColWidth="10" defaultRowHeight="16" x14ac:dyDescent="0.2"/>
  <sheetData>
    <row r="1" spans="1:1" x14ac:dyDescent="0.2">
      <c r="A1">
        <v>6</v>
      </c>
    </row>
    <row r="2" spans="1:1" x14ac:dyDescent="0.2">
      <c r="A2">
        <v>5</v>
      </c>
    </row>
    <row r="3" spans="1:1" x14ac:dyDescent="0.2">
      <c r="A3">
        <v>7</v>
      </c>
    </row>
    <row r="4" spans="1:1" x14ac:dyDescent="0.2">
      <c r="A4">
        <v>7</v>
      </c>
    </row>
    <row r="5" spans="1:1" x14ac:dyDescent="0.2">
      <c r="A5">
        <v>9</v>
      </c>
    </row>
    <row r="6" spans="1:1" x14ac:dyDescent="0.2">
      <c r="A6">
        <v>10</v>
      </c>
    </row>
    <row r="7" spans="1:1" x14ac:dyDescent="0.2">
      <c r="A7">
        <v>11</v>
      </c>
    </row>
    <row r="8" spans="1:1" x14ac:dyDescent="0.2">
      <c r="A8">
        <v>20</v>
      </c>
    </row>
    <row r="9" spans="1:1" x14ac:dyDescent="0.2">
      <c r="A9">
        <v>18</v>
      </c>
    </row>
    <row r="10" spans="1:1" x14ac:dyDescent="0.2">
      <c r="A10">
        <v>26</v>
      </c>
    </row>
    <row r="11" spans="1:1" x14ac:dyDescent="0.2">
      <c r="A11">
        <v>30</v>
      </c>
    </row>
    <row r="12" spans="1:1" x14ac:dyDescent="0.2">
      <c r="A12">
        <v>30</v>
      </c>
    </row>
    <row r="13" spans="1:1" x14ac:dyDescent="0.2">
      <c r="A13">
        <v>34</v>
      </c>
    </row>
    <row r="14" spans="1:1" x14ac:dyDescent="0.2">
      <c r="A14">
        <v>40</v>
      </c>
    </row>
    <row r="15" spans="1:1" x14ac:dyDescent="0.2">
      <c r="A15">
        <v>46</v>
      </c>
    </row>
    <row r="16" spans="1:1" x14ac:dyDescent="0.2">
      <c r="A16">
        <v>48</v>
      </c>
    </row>
    <row r="18" spans="1:1" x14ac:dyDescent="0.2">
      <c r="A18">
        <f>SUM(A1:A17)</f>
        <v>347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22974-ECA4-2C4E-BC62-B65A0B0E132C}">
  <dimension ref="A1:B36"/>
  <sheetViews>
    <sheetView topLeftCell="A16" workbookViewId="0">
      <selection activeCell="B1" sqref="B1:B36"/>
    </sheetView>
  </sheetViews>
  <sheetFormatPr baseColWidth="10" defaultRowHeight="16" x14ac:dyDescent="0.2"/>
  <sheetData>
    <row r="1" spans="1:2" x14ac:dyDescent="0.2">
      <c r="A1" s="1">
        <v>43923</v>
      </c>
      <c r="B1">
        <v>69</v>
      </c>
    </row>
    <row r="2" spans="1:2" x14ac:dyDescent="0.2">
      <c r="A2" s="1">
        <v>43924</v>
      </c>
      <c r="B2">
        <v>78</v>
      </c>
    </row>
    <row r="3" spans="1:2" x14ac:dyDescent="0.2">
      <c r="A3" s="1">
        <v>43925</v>
      </c>
      <c r="B3">
        <v>70</v>
      </c>
    </row>
    <row r="4" spans="1:2" x14ac:dyDescent="0.2">
      <c r="A4" s="1">
        <v>43926</v>
      </c>
      <c r="B4">
        <v>87</v>
      </c>
    </row>
    <row r="5" spans="1:2" x14ac:dyDescent="0.2">
      <c r="A5" s="1">
        <v>43927</v>
      </c>
      <c r="B5">
        <v>91</v>
      </c>
    </row>
    <row r="6" spans="1:2" x14ac:dyDescent="0.2">
      <c r="A6" s="1">
        <v>43928</v>
      </c>
      <c r="B6">
        <v>93</v>
      </c>
    </row>
    <row r="7" spans="1:2" x14ac:dyDescent="0.2">
      <c r="A7" s="1">
        <v>43929</v>
      </c>
      <c r="B7">
        <v>115</v>
      </c>
    </row>
    <row r="8" spans="1:2" x14ac:dyDescent="0.2">
      <c r="A8" s="1">
        <v>43930</v>
      </c>
      <c r="B8">
        <v>90</v>
      </c>
    </row>
    <row r="9" spans="1:2" x14ac:dyDescent="0.2">
      <c r="A9" s="1">
        <v>43931</v>
      </c>
      <c r="B9">
        <v>95</v>
      </c>
    </row>
    <row r="10" spans="1:2" x14ac:dyDescent="0.2">
      <c r="A10" s="1">
        <v>43932</v>
      </c>
      <c r="B10">
        <v>98</v>
      </c>
    </row>
    <row r="11" spans="1:2" x14ac:dyDescent="0.2">
      <c r="A11" s="1">
        <v>43933</v>
      </c>
      <c r="B11">
        <v>103</v>
      </c>
    </row>
    <row r="12" spans="1:2" x14ac:dyDescent="0.2">
      <c r="A12" s="1">
        <v>43934</v>
      </c>
      <c r="B12">
        <v>94</v>
      </c>
    </row>
    <row r="13" spans="1:2" x14ac:dyDescent="0.2">
      <c r="A13" s="1">
        <v>43935</v>
      </c>
      <c r="B13">
        <v>95</v>
      </c>
    </row>
    <row r="14" spans="1:2" x14ac:dyDescent="0.2">
      <c r="A14" s="1">
        <v>43936</v>
      </c>
      <c r="B14">
        <v>116</v>
      </c>
    </row>
    <row r="15" spans="1:2" x14ac:dyDescent="0.2">
      <c r="A15" s="1">
        <v>43937</v>
      </c>
      <c r="B15">
        <v>114</v>
      </c>
    </row>
    <row r="16" spans="1:2" x14ac:dyDescent="0.2">
      <c r="A16" s="1">
        <v>43938</v>
      </c>
      <c r="B16">
        <v>89</v>
      </c>
    </row>
    <row r="17" spans="1:2" x14ac:dyDescent="0.2">
      <c r="A17" s="1">
        <v>43939</v>
      </c>
      <c r="B17">
        <v>91</v>
      </c>
    </row>
    <row r="18" spans="1:2" x14ac:dyDescent="0.2">
      <c r="A18" s="1">
        <v>43940</v>
      </c>
      <c r="B18">
        <v>89</v>
      </c>
    </row>
    <row r="19" spans="1:2" x14ac:dyDescent="0.2">
      <c r="A19" s="1">
        <v>43941</v>
      </c>
      <c r="B19">
        <v>94</v>
      </c>
    </row>
    <row r="20" spans="1:2" x14ac:dyDescent="0.2">
      <c r="A20" s="1">
        <v>43942</v>
      </c>
      <c r="B20">
        <v>65</v>
      </c>
    </row>
    <row r="21" spans="1:2" x14ac:dyDescent="0.2">
      <c r="A21" s="1">
        <v>43943</v>
      </c>
      <c r="B21">
        <v>81</v>
      </c>
    </row>
    <row r="22" spans="1:2" x14ac:dyDescent="0.2">
      <c r="A22" s="1">
        <v>43944</v>
      </c>
      <c r="B22">
        <v>87</v>
      </c>
    </row>
    <row r="23" spans="1:2" x14ac:dyDescent="0.2">
      <c r="A23" s="1">
        <v>43945</v>
      </c>
      <c r="B23">
        <v>85</v>
      </c>
    </row>
    <row r="24" spans="1:2" x14ac:dyDescent="0.2">
      <c r="A24" s="1">
        <v>43946</v>
      </c>
      <c r="B24">
        <v>66</v>
      </c>
    </row>
    <row r="25" spans="1:2" x14ac:dyDescent="0.2">
      <c r="A25" s="1">
        <v>43947</v>
      </c>
      <c r="B25">
        <v>72</v>
      </c>
    </row>
    <row r="26" spans="1:2" x14ac:dyDescent="0.2">
      <c r="A26" s="1">
        <v>43948</v>
      </c>
      <c r="B26">
        <v>73</v>
      </c>
    </row>
    <row r="27" spans="1:2" x14ac:dyDescent="0.2">
      <c r="A27" s="1">
        <v>43949</v>
      </c>
      <c r="B27">
        <v>80</v>
      </c>
    </row>
    <row r="28" spans="1:2" x14ac:dyDescent="0.2">
      <c r="A28" s="1">
        <v>43950</v>
      </c>
      <c r="B28">
        <v>74</v>
      </c>
    </row>
    <row r="29" spans="1:2" x14ac:dyDescent="0.2">
      <c r="A29" s="1">
        <v>43951</v>
      </c>
      <c r="B29">
        <v>58</v>
      </c>
    </row>
    <row r="30" spans="1:2" x14ac:dyDescent="0.2">
      <c r="A30" s="1">
        <v>43952</v>
      </c>
      <c r="B30">
        <v>66</v>
      </c>
    </row>
    <row r="31" spans="1:2" x14ac:dyDescent="0.2">
      <c r="A31" s="1">
        <v>43953</v>
      </c>
      <c r="B31">
        <v>65</v>
      </c>
    </row>
    <row r="32" spans="1:2" x14ac:dyDescent="0.2">
      <c r="A32" s="1">
        <v>43954</v>
      </c>
      <c r="B32">
        <v>60</v>
      </c>
    </row>
    <row r="33" spans="1:2" x14ac:dyDescent="0.2">
      <c r="A33" s="1">
        <v>43955</v>
      </c>
      <c r="B33">
        <v>69</v>
      </c>
    </row>
    <row r="34" spans="1:2" x14ac:dyDescent="0.2">
      <c r="A34" s="1">
        <v>43956</v>
      </c>
      <c r="B34">
        <v>53</v>
      </c>
    </row>
    <row r="35" spans="1:2" x14ac:dyDescent="0.2">
      <c r="A35" s="1">
        <v>43957</v>
      </c>
      <c r="B35">
        <v>61</v>
      </c>
    </row>
    <row r="36" spans="1:2" x14ac:dyDescent="0.2">
      <c r="A36" s="1">
        <v>43958</v>
      </c>
      <c r="B36">
        <v>54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Sweden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Melahn Louis LC</dc:creator>
  <cp:lastModifiedBy>Louis Frederick Melahn</cp:lastModifiedBy>
  <dcterms:created xsi:type="dcterms:W3CDTF">2020-05-06T16:42:10Z</dcterms:created>
  <dcterms:modified xsi:type="dcterms:W3CDTF">2020-05-16T08:31:56Z</dcterms:modified>
</cp:coreProperties>
</file>