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serviciosrc-my.sharepoint.com/personal/lmelahn_lcred_org/Documents/COVID/MA-Covid-project/"/>
    </mc:Choice>
  </mc:AlternateContent>
  <xr:revisionPtr revIDLastSave="61" documentId="8_{57D028E9-32F3-A142-888D-E37C1EB3B3EC}" xr6:coauthVersionLast="45" xr6:coauthVersionMax="45" xr10:uidLastSave="{8C0453B0-15E2-5047-B6C3-A7CFC1C52BCF}"/>
  <bookViews>
    <workbookView xWindow="80" yWindow="460" windowWidth="25440" windowHeight="15000" xr2:uid="{53B553D5-63C9-1943-8F02-62576D22A04A}"/>
  </bookViews>
  <sheets>
    <sheet name="Massachuset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E3" i="1"/>
  <c r="P3" i="1" s="1"/>
  <c r="E4" i="1"/>
  <c r="P4" i="1" s="1"/>
  <c r="E5" i="1"/>
  <c r="P5" i="1" s="1"/>
  <c r="E6" i="1"/>
  <c r="P6" i="1" s="1"/>
  <c r="E7" i="1"/>
  <c r="P7" i="1" s="1"/>
  <c r="E8" i="1"/>
  <c r="P8" i="1" s="1"/>
  <c r="E9" i="1"/>
  <c r="P9" i="1" s="1"/>
  <c r="E10" i="1"/>
  <c r="P10" i="1" s="1"/>
  <c r="E11" i="1"/>
  <c r="P11" i="1" s="1"/>
  <c r="E12" i="1"/>
  <c r="P12" i="1" s="1"/>
  <c r="E13" i="1"/>
  <c r="P13" i="1" s="1"/>
  <c r="E14" i="1"/>
  <c r="P14" i="1" s="1"/>
  <c r="E15" i="1"/>
  <c r="P15" i="1" s="1"/>
  <c r="E16" i="1"/>
  <c r="P16" i="1" s="1"/>
  <c r="E17" i="1"/>
  <c r="P17" i="1" s="1"/>
  <c r="E18" i="1"/>
  <c r="P18" i="1" s="1"/>
  <c r="E19" i="1"/>
  <c r="P19" i="1" s="1"/>
  <c r="E20" i="1"/>
  <c r="P20" i="1" s="1"/>
  <c r="E21" i="1"/>
  <c r="P21" i="1" s="1"/>
  <c r="E22" i="1"/>
  <c r="P22" i="1" s="1"/>
  <c r="E23" i="1"/>
  <c r="P23" i="1" s="1"/>
  <c r="E24" i="1"/>
  <c r="P24" i="1" s="1"/>
  <c r="E25" i="1"/>
  <c r="P25" i="1" s="1"/>
  <c r="E26" i="1"/>
  <c r="P26" i="1" s="1"/>
  <c r="E27" i="1"/>
  <c r="P27" i="1" s="1"/>
  <c r="E28" i="1"/>
  <c r="P28" i="1" s="1"/>
  <c r="E29" i="1"/>
  <c r="P29" i="1" s="1"/>
  <c r="E30" i="1"/>
  <c r="P30" i="1" s="1"/>
  <c r="E31" i="1"/>
  <c r="P31" i="1" s="1"/>
  <c r="E32" i="1"/>
  <c r="P32" i="1" s="1"/>
  <c r="E33" i="1"/>
  <c r="P33" i="1" s="1"/>
  <c r="E34" i="1"/>
  <c r="P34" i="1" s="1"/>
  <c r="E35" i="1"/>
  <c r="P35" i="1" s="1"/>
  <c r="E36" i="1"/>
  <c r="P36" i="1" s="1"/>
  <c r="E37" i="1"/>
  <c r="P37" i="1" s="1"/>
  <c r="E38" i="1"/>
  <c r="P38" i="1" s="1"/>
  <c r="E39" i="1"/>
  <c r="P39" i="1" s="1"/>
  <c r="E40" i="1"/>
  <c r="P40" i="1" s="1"/>
  <c r="E41" i="1"/>
  <c r="P41" i="1" s="1"/>
  <c r="E42" i="1"/>
  <c r="P42" i="1" s="1"/>
  <c r="E43" i="1"/>
  <c r="P43" i="1" s="1"/>
  <c r="E44" i="1"/>
  <c r="P44" i="1" s="1"/>
  <c r="E45" i="1"/>
  <c r="P45" i="1" s="1"/>
  <c r="E46" i="1"/>
  <c r="P46" i="1" s="1"/>
  <c r="E47" i="1"/>
  <c r="P47" i="1" s="1"/>
  <c r="E48" i="1"/>
  <c r="P48" i="1" s="1"/>
  <c r="E49" i="1"/>
  <c r="P49" i="1" s="1"/>
  <c r="E50" i="1"/>
  <c r="P50" i="1" s="1"/>
  <c r="E51" i="1"/>
  <c r="P51" i="1" s="1"/>
  <c r="E52" i="1"/>
  <c r="P52" i="1" s="1"/>
  <c r="E53" i="1"/>
  <c r="P53" i="1" s="1"/>
  <c r="E54" i="1"/>
  <c r="P54" i="1" s="1"/>
  <c r="E55" i="1"/>
  <c r="P55" i="1" s="1"/>
  <c r="E56" i="1"/>
  <c r="P56" i="1" s="1"/>
  <c r="E57" i="1"/>
  <c r="P57" i="1" s="1"/>
  <c r="E58" i="1"/>
  <c r="P58" i="1" s="1"/>
  <c r="E59" i="1"/>
  <c r="P59" i="1" s="1"/>
  <c r="E60" i="1"/>
  <c r="P60" i="1" s="1"/>
  <c r="E61" i="1"/>
  <c r="P61" i="1" s="1"/>
  <c r="E62" i="1"/>
  <c r="P62" i="1" s="1"/>
  <c r="E63" i="1"/>
  <c r="P63" i="1" s="1"/>
  <c r="E64" i="1"/>
  <c r="P64" i="1" s="1"/>
  <c r="E65" i="1"/>
  <c r="P65" i="1" s="1"/>
  <c r="E66" i="1"/>
  <c r="P66" i="1" s="1"/>
  <c r="E67" i="1"/>
  <c r="P67" i="1" s="1"/>
  <c r="E68" i="1"/>
  <c r="P68" i="1" s="1"/>
  <c r="E69" i="1"/>
  <c r="P69" i="1" s="1"/>
  <c r="E70" i="1"/>
  <c r="P70" i="1" s="1"/>
  <c r="E71" i="1"/>
  <c r="E72" i="1"/>
  <c r="E73" i="1"/>
  <c r="E74" i="1"/>
  <c r="O2" i="1" l="1"/>
  <c r="N2" i="1"/>
  <c r="M2" i="1"/>
  <c r="F3" i="1"/>
  <c r="Q3" i="1" s="1"/>
  <c r="F4" i="1"/>
  <c r="Q4" i="1" s="1"/>
  <c r="F5" i="1"/>
  <c r="Q5" i="1" s="1"/>
  <c r="F6" i="1"/>
  <c r="Q6" i="1" s="1"/>
  <c r="F7" i="1"/>
  <c r="Q7" i="1" s="1"/>
  <c r="F8" i="1"/>
  <c r="Q8" i="1" s="1"/>
  <c r="F9" i="1"/>
  <c r="Q9" i="1" s="1"/>
  <c r="F10" i="1"/>
  <c r="Q10" i="1" s="1"/>
  <c r="F11" i="1"/>
  <c r="Q11" i="1" s="1"/>
  <c r="F12" i="1"/>
  <c r="Q12" i="1" s="1"/>
  <c r="F13" i="1"/>
  <c r="Q13" i="1" s="1"/>
  <c r="F14" i="1"/>
  <c r="Q14" i="1" s="1"/>
  <c r="F15" i="1"/>
  <c r="Q15" i="1" s="1"/>
  <c r="F16" i="1"/>
  <c r="Q16" i="1" s="1"/>
  <c r="F17" i="1"/>
  <c r="Q17" i="1" s="1"/>
  <c r="F18" i="1"/>
  <c r="Q18" i="1" s="1"/>
  <c r="F19" i="1"/>
  <c r="Q19" i="1" s="1"/>
  <c r="F20" i="1"/>
  <c r="Q20" i="1" s="1"/>
  <c r="F21" i="1"/>
  <c r="Q21" i="1" s="1"/>
  <c r="F22" i="1"/>
  <c r="Q22" i="1" s="1"/>
  <c r="F23" i="1"/>
  <c r="Q23" i="1" s="1"/>
  <c r="F24" i="1"/>
  <c r="Q24" i="1" s="1"/>
  <c r="F25" i="1"/>
  <c r="Q25" i="1" s="1"/>
  <c r="F26" i="1"/>
  <c r="Q26" i="1" s="1"/>
  <c r="F27" i="1"/>
  <c r="Q27" i="1" s="1"/>
  <c r="F28" i="1"/>
  <c r="Q28" i="1" s="1"/>
  <c r="F29" i="1"/>
  <c r="Q29" i="1" s="1"/>
  <c r="F30" i="1"/>
  <c r="Q30" i="1" s="1"/>
  <c r="F31" i="1"/>
  <c r="Q31" i="1" s="1"/>
  <c r="F32" i="1"/>
  <c r="Q32" i="1" s="1"/>
  <c r="F33" i="1"/>
  <c r="Q33" i="1" s="1"/>
  <c r="F34" i="1"/>
  <c r="Q34" i="1" s="1"/>
  <c r="F35" i="1"/>
  <c r="Q35" i="1" s="1"/>
  <c r="F36" i="1"/>
  <c r="Q36" i="1" s="1"/>
  <c r="F37" i="1"/>
  <c r="Q37" i="1" s="1"/>
  <c r="F38" i="1"/>
  <c r="Q38" i="1" s="1"/>
  <c r="F39" i="1"/>
  <c r="Q39" i="1" s="1"/>
  <c r="F40" i="1"/>
  <c r="Q40" i="1" s="1"/>
  <c r="F41" i="1"/>
  <c r="Q41" i="1" s="1"/>
  <c r="F42" i="1"/>
  <c r="Q42" i="1" s="1"/>
  <c r="F43" i="1"/>
  <c r="Q43" i="1" s="1"/>
  <c r="F44" i="1"/>
  <c r="Q44" i="1" s="1"/>
  <c r="F45" i="1"/>
  <c r="Q45" i="1" s="1"/>
  <c r="F46" i="1"/>
  <c r="Q46" i="1" s="1"/>
  <c r="F47" i="1"/>
  <c r="Q47" i="1" s="1"/>
  <c r="F48" i="1"/>
  <c r="Q48" i="1" s="1"/>
  <c r="F49" i="1"/>
  <c r="Q49" i="1" s="1"/>
  <c r="F50" i="1"/>
  <c r="Q50" i="1" s="1"/>
  <c r="F51" i="1"/>
  <c r="Q51" i="1" s="1"/>
  <c r="F52" i="1"/>
  <c r="Q52" i="1" s="1"/>
  <c r="F53" i="1"/>
  <c r="Q53" i="1" s="1"/>
  <c r="F54" i="1"/>
  <c r="Q54" i="1" s="1"/>
  <c r="F55" i="1"/>
  <c r="Q55" i="1" s="1"/>
  <c r="F56" i="1"/>
  <c r="Q56" i="1" s="1"/>
  <c r="F57" i="1"/>
  <c r="Q57" i="1" s="1"/>
  <c r="F58" i="1"/>
  <c r="Q58" i="1" s="1"/>
  <c r="F59" i="1"/>
  <c r="Q59" i="1" s="1"/>
  <c r="F60" i="1"/>
  <c r="Q60" i="1" s="1"/>
  <c r="F61" i="1"/>
  <c r="Q61" i="1" s="1"/>
  <c r="F62" i="1"/>
  <c r="Q62" i="1" s="1"/>
  <c r="F63" i="1"/>
  <c r="Q63" i="1" s="1"/>
  <c r="F64" i="1"/>
  <c r="Q64" i="1" s="1"/>
  <c r="F65" i="1"/>
  <c r="Q65" i="1" s="1"/>
  <c r="F66" i="1"/>
  <c r="Q66" i="1" s="1"/>
  <c r="F67" i="1"/>
  <c r="Q67" i="1" s="1"/>
  <c r="F68" i="1"/>
  <c r="Q68" i="1" s="1"/>
  <c r="F69" i="1"/>
  <c r="Q69" i="1" s="1"/>
  <c r="F70" i="1"/>
  <c r="Q70" i="1" s="1"/>
  <c r="F71" i="1"/>
  <c r="F72" i="1"/>
  <c r="F73" i="1"/>
  <c r="F74" i="1"/>
  <c r="P2" i="1"/>
</calcChain>
</file>

<file path=xl/sharedStrings.xml><?xml version="1.0" encoding="utf-8"?>
<sst xmlns="http://schemas.openxmlformats.org/spreadsheetml/2006/main" count="24" uniqueCount="23">
  <si>
    <t>Date of Death</t>
  </si>
  <si>
    <t>Time</t>
  </si>
  <si>
    <t>New Deaths</t>
  </si>
  <si>
    <t>Running Total</t>
  </si>
  <si>
    <t>Model (deaths)</t>
  </si>
  <si>
    <t>Model (deaths/day)</t>
  </si>
  <si>
    <t>Simple Model</t>
  </si>
  <si>
    <t>Value</t>
  </si>
  <si>
    <t>Unit</t>
  </si>
  <si>
    <t>Date</t>
  </si>
  <si>
    <t>Deaths/day * 20</t>
  </si>
  <si>
    <t>Total Deaths</t>
  </si>
  <si>
    <t>Deaths Model</t>
  </si>
  <si>
    <t>Daily Deaths Model *20</t>
  </si>
  <si>
    <t>Mean</t>
  </si>
  <si>
    <t xml:space="preserve">day </t>
  </si>
  <si>
    <t>Std Dev</t>
  </si>
  <si>
    <t>days</t>
  </si>
  <si>
    <t>Amplitude</t>
  </si>
  <si>
    <t>cases (will equal total cases at the end)</t>
  </si>
  <si>
    <t>Death Rate</t>
  </si>
  <si>
    <t>(raw rate)</t>
  </si>
  <si>
    <t>Death 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</si>
</sst>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4">
    <dxf>
      <numFmt numFmtId="19" formatCode="m/d/yy"/>
    </dxf>
    <dxf>
      <numFmt numFmtId="0" formatCode="General"/>
    </dxf>
    <dxf>
      <numFmt numFmtId="0" formatCode="General"/>
    </dxf>
    <dxf>
      <numFmt numFmtId="19" formatCode="m/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Massachusetts</a:t>
            </a:r>
            <a:r>
              <a:rPr lang="en-US" baseline="0"/>
              <a:t> Total Deaths and Deaths/day (Updated May 2)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Massachusetts!$O$1</c:f>
              <c:strCache>
                <c:ptCount val="1"/>
                <c:pt idx="0">
                  <c:v>Total Deaths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Massachusetts!$M$2:$M$70</c:f>
              <c:numCache>
                <c:formatCode>m/d/yy</c:formatCode>
                <c:ptCount val="69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  <c:pt idx="32">
                  <c:v>43940</c:v>
                </c:pt>
                <c:pt idx="33">
                  <c:v>43941</c:v>
                </c:pt>
                <c:pt idx="34">
                  <c:v>43942</c:v>
                </c:pt>
                <c:pt idx="35">
                  <c:v>43943</c:v>
                </c:pt>
                <c:pt idx="36">
                  <c:v>43944</c:v>
                </c:pt>
                <c:pt idx="37">
                  <c:v>43945</c:v>
                </c:pt>
                <c:pt idx="38">
                  <c:v>43946</c:v>
                </c:pt>
                <c:pt idx="39">
                  <c:v>43947</c:v>
                </c:pt>
                <c:pt idx="40">
                  <c:v>43948</c:v>
                </c:pt>
                <c:pt idx="41">
                  <c:v>43949</c:v>
                </c:pt>
                <c:pt idx="42">
                  <c:v>43950</c:v>
                </c:pt>
                <c:pt idx="43">
                  <c:v>43951</c:v>
                </c:pt>
                <c:pt idx="44">
                  <c:v>43952</c:v>
                </c:pt>
                <c:pt idx="45">
                  <c:v>43953</c:v>
                </c:pt>
                <c:pt idx="46">
                  <c:v>43954</c:v>
                </c:pt>
                <c:pt idx="47">
                  <c:v>43955</c:v>
                </c:pt>
                <c:pt idx="48">
                  <c:v>43956</c:v>
                </c:pt>
                <c:pt idx="49">
                  <c:v>43957</c:v>
                </c:pt>
                <c:pt idx="50">
                  <c:v>43958</c:v>
                </c:pt>
                <c:pt idx="51">
                  <c:v>43959</c:v>
                </c:pt>
                <c:pt idx="52">
                  <c:v>43960</c:v>
                </c:pt>
                <c:pt idx="53">
                  <c:v>43961</c:v>
                </c:pt>
                <c:pt idx="54">
                  <c:v>43962</c:v>
                </c:pt>
                <c:pt idx="55">
                  <c:v>43963</c:v>
                </c:pt>
                <c:pt idx="56">
                  <c:v>43964</c:v>
                </c:pt>
                <c:pt idx="57">
                  <c:v>43965</c:v>
                </c:pt>
                <c:pt idx="58">
                  <c:v>43966</c:v>
                </c:pt>
                <c:pt idx="59">
                  <c:v>43967</c:v>
                </c:pt>
                <c:pt idx="60">
                  <c:v>43968</c:v>
                </c:pt>
                <c:pt idx="61">
                  <c:v>43969</c:v>
                </c:pt>
                <c:pt idx="62">
                  <c:v>43970</c:v>
                </c:pt>
                <c:pt idx="63">
                  <c:v>43971</c:v>
                </c:pt>
                <c:pt idx="64">
                  <c:v>43972</c:v>
                </c:pt>
                <c:pt idx="65">
                  <c:v>43973</c:v>
                </c:pt>
                <c:pt idx="66">
                  <c:v>43974</c:v>
                </c:pt>
                <c:pt idx="67">
                  <c:v>43975</c:v>
                </c:pt>
                <c:pt idx="68">
                  <c:v>43976</c:v>
                </c:pt>
              </c:numCache>
            </c:numRef>
          </c:xVal>
          <c:yVal>
            <c:numRef>
              <c:f>Massachusetts!$O$2:$O$70</c:f>
              <c:numCache>
                <c:formatCode>General</c:formatCode>
                <c:ptCount val="69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  <c:pt idx="5">
                  <c:v>17</c:v>
                </c:pt>
                <c:pt idx="6">
                  <c:v>26</c:v>
                </c:pt>
                <c:pt idx="7">
                  <c:v>33</c:v>
                </c:pt>
                <c:pt idx="8">
                  <c:v>42</c:v>
                </c:pt>
                <c:pt idx="9">
                  <c:v>57</c:v>
                </c:pt>
                <c:pt idx="10">
                  <c:v>72</c:v>
                </c:pt>
                <c:pt idx="11">
                  <c:v>99</c:v>
                </c:pt>
                <c:pt idx="12">
                  <c:v>125</c:v>
                </c:pt>
                <c:pt idx="13">
                  <c:v>154</c:v>
                </c:pt>
                <c:pt idx="14">
                  <c:v>189</c:v>
                </c:pt>
                <c:pt idx="15">
                  <c:v>231</c:v>
                </c:pt>
                <c:pt idx="16">
                  <c:v>267</c:v>
                </c:pt>
                <c:pt idx="17">
                  <c:v>306</c:v>
                </c:pt>
                <c:pt idx="18">
                  <c:v>373</c:v>
                </c:pt>
                <c:pt idx="19">
                  <c:v>452</c:v>
                </c:pt>
                <c:pt idx="20">
                  <c:v>519</c:v>
                </c:pt>
                <c:pt idx="21">
                  <c:v>619</c:v>
                </c:pt>
                <c:pt idx="22">
                  <c:v>731</c:v>
                </c:pt>
                <c:pt idx="23">
                  <c:v>836</c:v>
                </c:pt>
                <c:pt idx="24">
                  <c:v>953</c:v>
                </c:pt>
                <c:pt idx="25">
                  <c:v>1064</c:v>
                </c:pt>
                <c:pt idx="26">
                  <c:v>1222</c:v>
                </c:pt>
                <c:pt idx="27">
                  <c:v>1341</c:v>
                </c:pt>
                <c:pt idx="28">
                  <c:v>1516</c:v>
                </c:pt>
                <c:pt idx="29">
                  <c:v>1683</c:v>
                </c:pt>
                <c:pt idx="30">
                  <c:v>1845</c:v>
                </c:pt>
                <c:pt idx="31">
                  <c:v>2011</c:v>
                </c:pt>
                <c:pt idx="32">
                  <c:v>2182</c:v>
                </c:pt>
                <c:pt idx="33">
                  <c:v>2352</c:v>
                </c:pt>
                <c:pt idx="34">
                  <c:v>2504</c:v>
                </c:pt>
                <c:pt idx="35">
                  <c:v>2654</c:v>
                </c:pt>
                <c:pt idx="36">
                  <c:v>2843</c:v>
                </c:pt>
                <c:pt idx="37">
                  <c:v>3027</c:v>
                </c:pt>
                <c:pt idx="38">
                  <c:v>3170</c:v>
                </c:pt>
                <c:pt idx="39">
                  <c:v>3316</c:v>
                </c:pt>
                <c:pt idx="40">
                  <c:v>3475</c:v>
                </c:pt>
                <c:pt idx="41">
                  <c:v>3613</c:v>
                </c:pt>
                <c:pt idx="42">
                  <c:v>3755</c:v>
                </c:pt>
                <c:pt idx="43">
                  <c:v>3877</c:v>
                </c:pt>
                <c:pt idx="44">
                  <c:v>3999</c:v>
                </c:pt>
                <c:pt idx="45">
                  <c:v>4056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A1-B04D-B506-FBE1D00F736D}"/>
            </c:ext>
          </c:extLst>
        </c:ser>
        <c:ser>
          <c:idx val="2"/>
          <c:order val="1"/>
          <c:tx>
            <c:strRef>
              <c:f>Massachusetts!$P$1</c:f>
              <c:strCache>
                <c:ptCount val="1"/>
                <c:pt idx="0">
                  <c:v>Deaths Model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Massachusetts!$M$2:$M$70</c:f>
              <c:numCache>
                <c:formatCode>m/d/yy</c:formatCode>
                <c:ptCount val="69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  <c:pt idx="32">
                  <c:v>43940</c:v>
                </c:pt>
                <c:pt idx="33">
                  <c:v>43941</c:v>
                </c:pt>
                <c:pt idx="34">
                  <c:v>43942</c:v>
                </c:pt>
                <c:pt idx="35">
                  <c:v>43943</c:v>
                </c:pt>
                <c:pt idx="36">
                  <c:v>43944</c:v>
                </c:pt>
                <c:pt idx="37">
                  <c:v>43945</c:v>
                </c:pt>
                <c:pt idx="38">
                  <c:v>43946</c:v>
                </c:pt>
                <c:pt idx="39">
                  <c:v>43947</c:v>
                </c:pt>
                <c:pt idx="40">
                  <c:v>43948</c:v>
                </c:pt>
                <c:pt idx="41">
                  <c:v>43949</c:v>
                </c:pt>
                <c:pt idx="42">
                  <c:v>43950</c:v>
                </c:pt>
                <c:pt idx="43">
                  <c:v>43951</c:v>
                </c:pt>
                <c:pt idx="44">
                  <c:v>43952</c:v>
                </c:pt>
                <c:pt idx="45">
                  <c:v>43953</c:v>
                </c:pt>
                <c:pt idx="46">
                  <c:v>43954</c:v>
                </c:pt>
                <c:pt idx="47">
                  <c:v>43955</c:v>
                </c:pt>
                <c:pt idx="48">
                  <c:v>43956</c:v>
                </c:pt>
                <c:pt idx="49">
                  <c:v>43957</c:v>
                </c:pt>
                <c:pt idx="50">
                  <c:v>43958</c:v>
                </c:pt>
                <c:pt idx="51">
                  <c:v>43959</c:v>
                </c:pt>
                <c:pt idx="52">
                  <c:v>43960</c:v>
                </c:pt>
                <c:pt idx="53">
                  <c:v>43961</c:v>
                </c:pt>
                <c:pt idx="54">
                  <c:v>43962</c:v>
                </c:pt>
                <c:pt idx="55">
                  <c:v>43963</c:v>
                </c:pt>
                <c:pt idx="56">
                  <c:v>43964</c:v>
                </c:pt>
                <c:pt idx="57">
                  <c:v>43965</c:v>
                </c:pt>
                <c:pt idx="58">
                  <c:v>43966</c:v>
                </c:pt>
                <c:pt idx="59">
                  <c:v>43967</c:v>
                </c:pt>
                <c:pt idx="60">
                  <c:v>43968</c:v>
                </c:pt>
                <c:pt idx="61">
                  <c:v>43969</c:v>
                </c:pt>
                <c:pt idx="62">
                  <c:v>43970</c:v>
                </c:pt>
                <c:pt idx="63">
                  <c:v>43971</c:v>
                </c:pt>
                <c:pt idx="64">
                  <c:v>43972</c:v>
                </c:pt>
                <c:pt idx="65">
                  <c:v>43973</c:v>
                </c:pt>
                <c:pt idx="66">
                  <c:v>43974</c:v>
                </c:pt>
                <c:pt idx="67">
                  <c:v>43975</c:v>
                </c:pt>
                <c:pt idx="68">
                  <c:v>43976</c:v>
                </c:pt>
              </c:numCache>
            </c:numRef>
          </c:xVal>
          <c:yVal>
            <c:numRef>
              <c:f>Massachusetts!$P$2:$P$70</c:f>
              <c:numCache>
                <c:formatCode>General</c:formatCode>
                <c:ptCount val="69"/>
                <c:pt idx="0">
                  <c:v>6.4795105518244478</c:v>
                </c:pt>
                <c:pt idx="1">
                  <c:v>8.6995545244946033</c:v>
                </c:pt>
                <c:pt idx="2">
                  <c:v>11.59114861425584</c:v>
                </c:pt>
                <c:pt idx="3">
                  <c:v>15.326455878496937</c:v>
                </c:pt>
                <c:pt idx="4">
                  <c:v>20.111969858432783</c:v>
                </c:pt>
                <c:pt idx="5">
                  <c:v>26.192537155477105</c:v>
                </c:pt>
                <c:pt idx="6">
                  <c:v>33.855079073710868</c:v>
                </c:pt>
                <c:pt idx="7">
                  <c:v>43.431756992858659</c:v>
                </c:pt>
                <c:pt idx="8">
                  <c:v>55.302288210628411</c:v>
                </c:pt>
                <c:pt idx="9">
                  <c:v>69.895089965724125</c:v>
                </c:pt>
                <c:pt idx="10">
                  <c:v>87.686913655395117</c:v>
                </c:pt>
                <c:pt idx="11">
                  <c:v>109.20063335126012</c:v>
                </c:pt>
                <c:pt idx="12">
                  <c:v>135.0008766767204</c:v>
                </c:pt>
                <c:pt idx="13">
                  <c:v>165.68723518659661</c:v>
                </c:pt>
                <c:pt idx="14">
                  <c:v>201.88486751499241</c:v>
                </c:pt>
                <c:pt idx="15">
                  <c:v>244.23241188301833</c:v>
                </c:pt>
                <c:pt idx="16">
                  <c:v>293.36725307522829</c:v>
                </c:pt>
                <c:pt idx="17">
                  <c:v>349.90833828474246</c:v>
                </c:pt>
                <c:pt idx="18">
                  <c:v>414.43689940499632</c:v>
                </c:pt>
                <c:pt idx="19">
                  <c:v>487.47560722351562</c:v>
                </c:pt>
                <c:pt idx="20">
                  <c:v>569.46684448386793</c:v>
                </c:pt>
                <c:pt idx="21">
                  <c:v>660.75092765271017</c:v>
                </c:pt>
                <c:pt idx="22">
                  <c:v>761.54521887099361</c:v>
                </c:pt>
                <c:pt idx="23">
                  <c:v>871.92513812855498</c:v>
                </c:pt>
                <c:pt idx="24">
                  <c:v>991.80810118473721</c:v>
                </c:pt>
                <c:pt idx="25">
                  <c:v>1120.9413641164165</c:v>
                </c:pt>
                <c:pt idx="26">
                  <c:v>1258.8946474447509</c:v>
                </c:pt>
                <c:pt idx="27">
                  <c:v>1405.0582429654251</c:v>
                </c:pt>
                <c:pt idx="28">
                  <c:v>1558.6470809442112</c:v>
                </c:pt>
                <c:pt idx="29">
                  <c:v>1718.7109652533568</c:v>
                </c:pt>
                <c:pt idx="30">
                  <c:v>1884.1508845141425</c:v>
                </c:pt>
                <c:pt idx="31">
                  <c:v>2053.7409967681715</c:v>
                </c:pt>
                <c:pt idx="32">
                  <c:v>2226.155583854907</c:v>
                </c:pt>
                <c:pt idx="33">
                  <c:v>2400</c:v>
                </c:pt>
                <c:pt idx="34">
                  <c:v>2573.844416145093</c:v>
                </c:pt>
                <c:pt idx="35">
                  <c:v>2746.2590032318285</c:v>
                </c:pt>
                <c:pt idx="36">
                  <c:v>2915.8491154858575</c:v>
                </c:pt>
                <c:pt idx="37">
                  <c:v>3081.2890347466432</c:v>
                </c:pt>
                <c:pt idx="38">
                  <c:v>3241.3529190557888</c:v>
                </c:pt>
                <c:pt idx="39">
                  <c:v>3394.9417570345749</c:v>
                </c:pt>
                <c:pt idx="40">
                  <c:v>3541.1053525552493</c:v>
                </c:pt>
                <c:pt idx="41">
                  <c:v>3679.0586358835835</c:v>
                </c:pt>
                <c:pt idx="42">
                  <c:v>3808.1918988152629</c:v>
                </c:pt>
                <c:pt idx="43">
                  <c:v>3928.0748618714451</c:v>
                </c:pt>
                <c:pt idx="44">
                  <c:v>4038.4547811290067</c:v>
                </c:pt>
                <c:pt idx="45">
                  <c:v>4139.2490723472902</c:v>
                </c:pt>
                <c:pt idx="46">
                  <c:v>4230.533155516132</c:v>
                </c:pt>
                <c:pt idx="47">
                  <c:v>4312.524392776485</c:v>
                </c:pt>
                <c:pt idx="48">
                  <c:v>4385.5631005950036</c:v>
                </c:pt>
                <c:pt idx="49">
                  <c:v>4450.0916617152579</c:v>
                </c:pt>
                <c:pt idx="50">
                  <c:v>4506.6327469247717</c:v>
                </c:pt>
                <c:pt idx="51">
                  <c:v>4555.7675881169816</c:v>
                </c:pt>
                <c:pt idx="52">
                  <c:v>4598.1151324850071</c:v>
                </c:pt>
                <c:pt idx="53">
                  <c:v>4634.3127648134032</c:v>
                </c:pt>
                <c:pt idx="54">
                  <c:v>4664.9991233232795</c:v>
                </c:pt>
                <c:pt idx="55">
                  <c:v>4690.79936664874</c:v>
                </c:pt>
                <c:pt idx="56">
                  <c:v>4712.3130863446049</c:v>
                </c:pt>
                <c:pt idx="57">
                  <c:v>4730.1049100342761</c:v>
                </c:pt>
                <c:pt idx="58">
                  <c:v>4744.6977117893721</c:v>
                </c:pt>
                <c:pt idx="59">
                  <c:v>4756.5682430071411</c:v>
                </c:pt>
                <c:pt idx="60">
                  <c:v>4766.1449209262892</c:v>
                </c:pt>
                <c:pt idx="61">
                  <c:v>4773.8074628445229</c:v>
                </c:pt>
                <c:pt idx="62">
                  <c:v>4779.8880301415666</c:v>
                </c:pt>
                <c:pt idx="63">
                  <c:v>4784.6735441215033</c:v>
                </c:pt>
                <c:pt idx="64">
                  <c:v>4788.4088513857441</c:v>
                </c:pt>
                <c:pt idx="65">
                  <c:v>4791.3004454755055</c:v>
                </c:pt>
                <c:pt idx="66">
                  <c:v>4793.5204894481758</c:v>
                </c:pt>
                <c:pt idx="67">
                  <c:v>4795.2109267858177</c:v>
                </c:pt>
                <c:pt idx="68">
                  <c:v>4796.4875120525157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A1-B04D-B506-FBE1D00F736D}"/>
            </c:ext>
          </c:extLst>
        </c:ser>
        <c:ser>
          <c:idx val="3"/>
          <c:order val="2"/>
          <c:tx>
            <c:strRef>
              <c:f>Massachusetts!$Q$1</c:f>
              <c:strCache>
                <c:ptCount val="1"/>
                <c:pt idx="0">
                  <c:v>Daily Deaths Model *20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Massachusetts!$M$2:$M$70</c:f>
              <c:numCache>
                <c:formatCode>m/d/yy</c:formatCode>
                <c:ptCount val="69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  <c:pt idx="32">
                  <c:v>43940</c:v>
                </c:pt>
                <c:pt idx="33">
                  <c:v>43941</c:v>
                </c:pt>
                <c:pt idx="34">
                  <c:v>43942</c:v>
                </c:pt>
                <c:pt idx="35">
                  <c:v>43943</c:v>
                </c:pt>
                <c:pt idx="36">
                  <c:v>43944</c:v>
                </c:pt>
                <c:pt idx="37">
                  <c:v>43945</c:v>
                </c:pt>
                <c:pt idx="38">
                  <c:v>43946</c:v>
                </c:pt>
                <c:pt idx="39">
                  <c:v>43947</c:v>
                </c:pt>
                <c:pt idx="40">
                  <c:v>43948</c:v>
                </c:pt>
                <c:pt idx="41">
                  <c:v>43949</c:v>
                </c:pt>
                <c:pt idx="42">
                  <c:v>43950</c:v>
                </c:pt>
                <c:pt idx="43">
                  <c:v>43951</c:v>
                </c:pt>
                <c:pt idx="44">
                  <c:v>43952</c:v>
                </c:pt>
                <c:pt idx="45">
                  <c:v>43953</c:v>
                </c:pt>
                <c:pt idx="46">
                  <c:v>43954</c:v>
                </c:pt>
                <c:pt idx="47">
                  <c:v>43955</c:v>
                </c:pt>
                <c:pt idx="48">
                  <c:v>43956</c:v>
                </c:pt>
                <c:pt idx="49">
                  <c:v>43957</c:v>
                </c:pt>
                <c:pt idx="50">
                  <c:v>43958</c:v>
                </c:pt>
                <c:pt idx="51">
                  <c:v>43959</c:v>
                </c:pt>
                <c:pt idx="52">
                  <c:v>43960</c:v>
                </c:pt>
                <c:pt idx="53">
                  <c:v>43961</c:v>
                </c:pt>
                <c:pt idx="54">
                  <c:v>43962</c:v>
                </c:pt>
                <c:pt idx="55">
                  <c:v>43963</c:v>
                </c:pt>
                <c:pt idx="56">
                  <c:v>43964</c:v>
                </c:pt>
                <c:pt idx="57">
                  <c:v>43965</c:v>
                </c:pt>
                <c:pt idx="58">
                  <c:v>43966</c:v>
                </c:pt>
                <c:pt idx="59">
                  <c:v>43967</c:v>
                </c:pt>
                <c:pt idx="60">
                  <c:v>43968</c:v>
                </c:pt>
                <c:pt idx="61">
                  <c:v>43969</c:v>
                </c:pt>
                <c:pt idx="62">
                  <c:v>43970</c:v>
                </c:pt>
                <c:pt idx="63">
                  <c:v>43971</c:v>
                </c:pt>
                <c:pt idx="64">
                  <c:v>43972</c:v>
                </c:pt>
                <c:pt idx="65">
                  <c:v>43973</c:v>
                </c:pt>
                <c:pt idx="66">
                  <c:v>43974</c:v>
                </c:pt>
                <c:pt idx="67">
                  <c:v>43975</c:v>
                </c:pt>
                <c:pt idx="68">
                  <c:v>43976</c:v>
                </c:pt>
              </c:numCache>
            </c:numRef>
          </c:xVal>
          <c:yVal>
            <c:numRef>
              <c:f>Massachusetts!$Q$2:$Q$70</c:f>
              <c:numCache>
                <c:formatCode>General</c:formatCode>
                <c:ptCount val="69"/>
                <c:pt idx="1">
                  <c:v>44.400879453403107</c:v>
                </c:pt>
                <c:pt idx="2">
                  <c:v>57.831881795224724</c:v>
                </c:pt>
                <c:pt idx="3">
                  <c:v>74.706145284821943</c:v>
                </c:pt>
                <c:pt idx="4">
                  <c:v>95.710279598716923</c:v>
                </c:pt>
                <c:pt idx="5">
                  <c:v>121.61134594088644</c:v>
                </c:pt>
                <c:pt idx="6">
                  <c:v>153.25083836467527</c:v>
                </c:pt>
                <c:pt idx="7">
                  <c:v>191.53355838295582</c:v>
                </c:pt>
                <c:pt idx="8">
                  <c:v>237.41062435539504</c:v>
                </c:pt>
                <c:pt idx="9">
                  <c:v>291.85603510191424</c:v>
                </c:pt>
                <c:pt idx="10">
                  <c:v>355.83647379341983</c:v>
                </c:pt>
                <c:pt idx="11">
                  <c:v>430.27439391730013</c:v>
                </c:pt>
                <c:pt idx="12">
                  <c:v>516.00486650920539</c:v>
                </c:pt>
                <c:pt idx="13">
                  <c:v>613.72717019752429</c:v>
                </c:pt>
                <c:pt idx="14">
                  <c:v>723.95264656791596</c:v>
                </c:pt>
                <c:pt idx="15">
                  <c:v>846.95088736051844</c:v>
                </c:pt>
                <c:pt idx="16">
                  <c:v>982.69682384419923</c:v>
                </c:pt>
                <c:pt idx="17">
                  <c:v>1130.8217041902833</c:v>
                </c:pt>
                <c:pt idx="18">
                  <c:v>1290.5712224050774</c:v>
                </c:pt>
                <c:pt idx="19">
                  <c:v>1460.774156370386</c:v>
                </c:pt>
                <c:pt idx="20">
                  <c:v>1639.8247452070461</c:v>
                </c:pt>
                <c:pt idx="21">
                  <c:v>1825.6816633768449</c:v>
                </c:pt>
                <c:pt idx="22">
                  <c:v>2015.8858243656687</c:v>
                </c:pt>
                <c:pt idx="23">
                  <c:v>2207.5983851512274</c:v>
                </c:pt>
                <c:pt idx="24">
                  <c:v>2397.6592611236447</c:v>
                </c:pt>
                <c:pt idx="25">
                  <c:v>2582.6652586335854</c:v>
                </c:pt>
                <c:pt idx="26">
                  <c:v>2759.0656665666893</c:v>
                </c:pt>
                <c:pt idx="27">
                  <c:v>2923.2719104134821</c:v>
                </c:pt>
                <c:pt idx="28">
                  <c:v>3071.7767595757232</c:v>
                </c:pt>
                <c:pt idx="29">
                  <c:v>3201.2776861829116</c:v>
                </c:pt>
                <c:pt idx="30">
                  <c:v>3308.798385215714</c:v>
                </c:pt>
                <c:pt idx="31">
                  <c:v>3391.8022450805802</c:v>
                </c:pt>
                <c:pt idx="32">
                  <c:v>3448.2917417347107</c:v>
                </c:pt>
                <c:pt idx="33">
                  <c:v>3476.8883229018593</c:v>
                </c:pt>
                <c:pt idx="34">
                  <c:v>3476.8883229018593</c:v>
                </c:pt>
                <c:pt idx="35">
                  <c:v>3448.2917417347107</c:v>
                </c:pt>
                <c:pt idx="36">
                  <c:v>3391.8022450805802</c:v>
                </c:pt>
                <c:pt idx="37">
                  <c:v>3308.798385215714</c:v>
                </c:pt>
                <c:pt idx="38">
                  <c:v>3201.2776861829116</c:v>
                </c:pt>
                <c:pt idx="39">
                  <c:v>3071.7767595757232</c:v>
                </c:pt>
                <c:pt idx="40">
                  <c:v>2923.2719104134867</c:v>
                </c:pt>
                <c:pt idx="41">
                  <c:v>2759.0656665666847</c:v>
                </c:pt>
                <c:pt idx="42">
                  <c:v>2582.6652586335877</c:v>
                </c:pt>
                <c:pt idx="43">
                  <c:v>2397.6592611236447</c:v>
                </c:pt>
                <c:pt idx="44">
                  <c:v>2207.5983851512319</c:v>
                </c:pt>
                <c:pt idx="45">
                  <c:v>2015.8858243656687</c:v>
                </c:pt>
                <c:pt idx="46">
                  <c:v>1825.6816633768358</c:v>
                </c:pt>
                <c:pt idx="47">
                  <c:v>1639.8247452070609</c:v>
                </c:pt>
                <c:pt idx="48">
                  <c:v>1460.7741563703712</c:v>
                </c:pt>
                <c:pt idx="49">
                  <c:v>1290.5712224050876</c:v>
                </c:pt>
                <c:pt idx="50">
                  <c:v>1130.8217041902753</c:v>
                </c:pt>
                <c:pt idx="51">
                  <c:v>982.69682384419866</c:v>
                </c:pt>
                <c:pt idx="52">
                  <c:v>846.9508873605082</c:v>
                </c:pt>
                <c:pt idx="53">
                  <c:v>723.95264656792278</c:v>
                </c:pt>
                <c:pt idx="54">
                  <c:v>613.72717019752599</c:v>
                </c:pt>
                <c:pt idx="55">
                  <c:v>516.00486650921084</c:v>
                </c:pt>
                <c:pt idx="56">
                  <c:v>430.27439391729786</c:v>
                </c:pt>
                <c:pt idx="57">
                  <c:v>355.83647379342437</c:v>
                </c:pt>
                <c:pt idx="58">
                  <c:v>291.85603510191868</c:v>
                </c:pt>
                <c:pt idx="59">
                  <c:v>237.4106243553797</c:v>
                </c:pt>
                <c:pt idx="60">
                  <c:v>191.53355838296193</c:v>
                </c:pt>
                <c:pt idx="61">
                  <c:v>153.25083836467456</c:v>
                </c:pt>
                <c:pt idx="62">
                  <c:v>121.61134594087343</c:v>
                </c:pt>
                <c:pt idx="63">
                  <c:v>95.710279598733905</c:v>
                </c:pt>
                <c:pt idx="64">
                  <c:v>74.706145284817467</c:v>
                </c:pt>
                <c:pt idx="65">
                  <c:v>57.831881795227673</c:v>
                </c:pt>
                <c:pt idx="66">
                  <c:v>44.400879453405651</c:v>
                </c:pt>
                <c:pt idx="67">
                  <c:v>33.808746752838488</c:v>
                </c:pt>
                <c:pt idx="68">
                  <c:v>25.531705333960417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EA1-B04D-B506-FBE1D00F736D}"/>
            </c:ext>
          </c:extLst>
        </c:ser>
        <c:ser>
          <c:idx val="0"/>
          <c:order val="3"/>
          <c:tx>
            <c:strRef>
              <c:f>Massachusetts!$N$1</c:f>
              <c:strCache>
                <c:ptCount val="1"/>
                <c:pt idx="0">
                  <c:v>Deaths/day * 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Massachusetts!$M$2:$M$70</c:f>
              <c:numCache>
                <c:formatCode>m/d/yy</c:formatCode>
                <c:ptCount val="69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  <c:pt idx="32">
                  <c:v>43940</c:v>
                </c:pt>
                <c:pt idx="33">
                  <c:v>43941</c:v>
                </c:pt>
                <c:pt idx="34">
                  <c:v>43942</c:v>
                </c:pt>
                <c:pt idx="35">
                  <c:v>43943</c:v>
                </c:pt>
                <c:pt idx="36">
                  <c:v>43944</c:v>
                </c:pt>
                <c:pt idx="37">
                  <c:v>43945</c:v>
                </c:pt>
                <c:pt idx="38">
                  <c:v>43946</c:v>
                </c:pt>
                <c:pt idx="39">
                  <c:v>43947</c:v>
                </c:pt>
                <c:pt idx="40">
                  <c:v>43948</c:v>
                </c:pt>
                <c:pt idx="41">
                  <c:v>43949</c:v>
                </c:pt>
                <c:pt idx="42">
                  <c:v>43950</c:v>
                </c:pt>
                <c:pt idx="43">
                  <c:v>43951</c:v>
                </c:pt>
                <c:pt idx="44">
                  <c:v>43952</c:v>
                </c:pt>
                <c:pt idx="45">
                  <c:v>43953</c:v>
                </c:pt>
                <c:pt idx="46">
                  <c:v>43954</c:v>
                </c:pt>
                <c:pt idx="47">
                  <c:v>43955</c:v>
                </c:pt>
                <c:pt idx="48">
                  <c:v>43956</c:v>
                </c:pt>
                <c:pt idx="49">
                  <c:v>43957</c:v>
                </c:pt>
                <c:pt idx="50">
                  <c:v>43958</c:v>
                </c:pt>
                <c:pt idx="51">
                  <c:v>43959</c:v>
                </c:pt>
                <c:pt idx="52">
                  <c:v>43960</c:v>
                </c:pt>
                <c:pt idx="53">
                  <c:v>43961</c:v>
                </c:pt>
                <c:pt idx="54">
                  <c:v>43962</c:v>
                </c:pt>
                <c:pt idx="55">
                  <c:v>43963</c:v>
                </c:pt>
                <c:pt idx="56">
                  <c:v>43964</c:v>
                </c:pt>
                <c:pt idx="57">
                  <c:v>43965</c:v>
                </c:pt>
                <c:pt idx="58">
                  <c:v>43966</c:v>
                </c:pt>
                <c:pt idx="59">
                  <c:v>43967</c:v>
                </c:pt>
                <c:pt idx="60">
                  <c:v>43968</c:v>
                </c:pt>
                <c:pt idx="61">
                  <c:v>43969</c:v>
                </c:pt>
                <c:pt idx="62">
                  <c:v>43970</c:v>
                </c:pt>
                <c:pt idx="63">
                  <c:v>43971</c:v>
                </c:pt>
                <c:pt idx="64">
                  <c:v>43972</c:v>
                </c:pt>
                <c:pt idx="65">
                  <c:v>43973</c:v>
                </c:pt>
                <c:pt idx="66">
                  <c:v>43974</c:v>
                </c:pt>
                <c:pt idx="67">
                  <c:v>43975</c:v>
                </c:pt>
                <c:pt idx="68">
                  <c:v>43976</c:v>
                </c:pt>
              </c:numCache>
            </c:numRef>
          </c:xVal>
          <c:yVal>
            <c:numRef>
              <c:f>Massachusetts!$N$2:$N$70</c:f>
              <c:numCache>
                <c:formatCode>General</c:formatCode>
                <c:ptCount val="69"/>
                <c:pt idx="0">
                  <c:v>40</c:v>
                </c:pt>
                <c:pt idx="1">
                  <c:v>20</c:v>
                </c:pt>
                <c:pt idx="2">
                  <c:v>40</c:v>
                </c:pt>
                <c:pt idx="3">
                  <c:v>40</c:v>
                </c:pt>
                <c:pt idx="4">
                  <c:v>80</c:v>
                </c:pt>
                <c:pt idx="5">
                  <c:v>120</c:v>
                </c:pt>
                <c:pt idx="6">
                  <c:v>180</c:v>
                </c:pt>
                <c:pt idx="7">
                  <c:v>140</c:v>
                </c:pt>
                <c:pt idx="8">
                  <c:v>180</c:v>
                </c:pt>
                <c:pt idx="9">
                  <c:v>300</c:v>
                </c:pt>
                <c:pt idx="10">
                  <c:v>300</c:v>
                </c:pt>
                <c:pt idx="11">
                  <c:v>540</c:v>
                </c:pt>
                <c:pt idx="12">
                  <c:v>520</c:v>
                </c:pt>
                <c:pt idx="13">
                  <c:v>580</c:v>
                </c:pt>
                <c:pt idx="14">
                  <c:v>700</c:v>
                </c:pt>
                <c:pt idx="15">
                  <c:v>840</c:v>
                </c:pt>
                <c:pt idx="16">
                  <c:v>720</c:v>
                </c:pt>
                <c:pt idx="17">
                  <c:v>780</c:v>
                </c:pt>
                <c:pt idx="18">
                  <c:v>1340</c:v>
                </c:pt>
                <c:pt idx="19">
                  <c:v>1580</c:v>
                </c:pt>
                <c:pt idx="20">
                  <c:v>1340</c:v>
                </c:pt>
                <c:pt idx="21">
                  <c:v>2000</c:v>
                </c:pt>
                <c:pt idx="22">
                  <c:v>2240</c:v>
                </c:pt>
                <c:pt idx="23">
                  <c:v>2100</c:v>
                </c:pt>
                <c:pt idx="24">
                  <c:v>2340</c:v>
                </c:pt>
                <c:pt idx="25">
                  <c:v>2220</c:v>
                </c:pt>
                <c:pt idx="26">
                  <c:v>3160</c:v>
                </c:pt>
                <c:pt idx="27">
                  <c:v>2380</c:v>
                </c:pt>
                <c:pt idx="28">
                  <c:v>3500</c:v>
                </c:pt>
                <c:pt idx="29">
                  <c:v>3340</c:v>
                </c:pt>
                <c:pt idx="30">
                  <c:v>3240</c:v>
                </c:pt>
                <c:pt idx="31">
                  <c:v>3320</c:v>
                </c:pt>
                <c:pt idx="32">
                  <c:v>3420</c:v>
                </c:pt>
                <c:pt idx="33">
                  <c:v>3400</c:v>
                </c:pt>
                <c:pt idx="34">
                  <c:v>3040</c:v>
                </c:pt>
                <c:pt idx="35">
                  <c:v>3000</c:v>
                </c:pt>
                <c:pt idx="36">
                  <c:v>3780</c:v>
                </c:pt>
                <c:pt idx="37">
                  <c:v>3680</c:v>
                </c:pt>
                <c:pt idx="38">
                  <c:v>2860</c:v>
                </c:pt>
                <c:pt idx="39">
                  <c:v>2920</c:v>
                </c:pt>
                <c:pt idx="40">
                  <c:v>3180</c:v>
                </c:pt>
                <c:pt idx="41">
                  <c:v>2760</c:v>
                </c:pt>
                <c:pt idx="42">
                  <c:v>2840</c:v>
                </c:pt>
                <c:pt idx="43">
                  <c:v>2440</c:v>
                </c:pt>
                <c:pt idx="44">
                  <c:v>2440</c:v>
                </c:pt>
                <c:pt idx="45">
                  <c:v>1140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A1-B04D-B506-FBE1D00F7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669472"/>
        <c:axId val="1491139184"/>
      </c:scatterChart>
      <c:valAx>
        <c:axId val="149266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139184"/>
        <c:crosses val="autoZero"/>
        <c:crossBetween val="midCat"/>
      </c:valAx>
      <c:valAx>
        <c:axId val="1491139184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66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165100</xdr:rowOff>
    </xdr:from>
    <xdr:to>
      <xdr:col>17</xdr:col>
      <xdr:colOff>742950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11F92C-CB1B-2B42-8308-172BF7700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EDC61A-DAAD-344B-A64E-DA3E1E2A3D1B}" name="Table1" displayName="Table1" ref="A1:F74" totalsRowShown="0">
  <autoFilter ref="A1:F74" xr:uid="{9F5FAF62-E848-F54F-963B-0F29B33B7744}"/>
  <tableColumns count="6">
    <tableColumn id="1" xr3:uid="{406E5C67-6DBF-2D4A-862E-59F357A3BC34}" name="Date of Death" dataDxfId="3"/>
    <tableColumn id="2" xr3:uid="{C87E43E7-C161-A041-8A3A-FB6D2DB3CB30}" name="Time"/>
    <tableColumn id="3" xr3:uid="{C60420CB-D4C9-B24C-A088-DB19FA78F336}" name="New Deaths"/>
    <tableColumn id="4" xr3:uid="{11A4F42F-EFD9-6645-B6A9-D7706A134FA0}" name="Running Total"/>
    <tableColumn id="7" xr3:uid="{DE2BC88E-C406-2548-B151-92BB5C26883B}" name="Model (deaths)" dataDxfId="2">
      <calculatedColumnFormula>$I$4*NORMDIST(Table1[[#This Row],[Time]],$I$2,$I$3,1)</calculatedColumnFormula>
    </tableColumn>
    <tableColumn id="8" xr3:uid="{F8EE4233-E2D0-4748-AF5F-505A7DAF2B2D}" name="Model (deaths/day)" dataDxfId="1">
      <calculatedColumnFormula>E2-E1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1C575D-43F6-924C-9F38-628E176E8842}" name="Table2" displayName="Table2" ref="H1:J6" totalsRowShown="0">
  <autoFilter ref="H1:J6" xr:uid="{DE297445-6B90-674C-97B2-6539F8CED9C5}"/>
  <tableColumns count="3">
    <tableColumn id="1" xr3:uid="{63222C2C-B819-BF4A-BA1A-ADE530C34EB3}" name="Simple Model"/>
    <tableColumn id="2" xr3:uid="{37CD1CE7-957E-FE4F-9B73-EEACEBDD1983}" name="Value"/>
    <tableColumn id="3" xr3:uid="{A342AB75-EFC1-1B4F-8D1D-C755ACAFB4A0}" name="Uni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304B0B4-4584-1042-B599-94E8681E1826}" name="Table3" displayName="Table3" ref="M1:Q70" totalsRowShown="0">
  <autoFilter ref="M1:Q70" xr:uid="{2EE0D2BC-E15D-7A42-843A-5D5504704ACD}"/>
  <tableColumns count="5">
    <tableColumn id="1" xr3:uid="{19A56E58-C143-D642-AF7B-876C7956CBF2}" name="Date" dataDxfId="0"/>
    <tableColumn id="2" xr3:uid="{C8EAD9F4-C4ED-EE49-9DB8-25A845742D11}" name="Deaths/day * 20"/>
    <tableColumn id="3" xr3:uid="{90083916-7BA6-A14C-817D-2ADAE0D4BB0A}" name="Total Deaths"/>
    <tableColumn id="4" xr3:uid="{9D2EAB4E-D3A4-7840-AEA4-406E756DDAC1}" name="Deaths Model">
      <calculatedColumnFormula>Table1[[#This Row],[Model (deaths)]]</calculatedColumnFormula>
    </tableColumn>
    <tableColumn id="5" xr3:uid="{00156412-23EF-CB47-A53F-880FF66A43C7}" name="Daily Deaths Model *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F893-0F3E-7648-8E22-05B45FBF5E08}">
  <dimension ref="A1:Q74"/>
  <sheetViews>
    <sheetView tabSelected="1" topLeftCell="E1" workbookViewId="0">
      <selection activeCell="I7" sqref="I7"/>
    </sheetView>
  </sheetViews>
  <sheetFormatPr baseColWidth="10" defaultRowHeight="16" x14ac:dyDescent="0.2"/>
  <cols>
    <col min="1" max="1" width="15.1640625" style="1" customWidth="1"/>
    <col min="3" max="3" width="13.6640625" customWidth="1"/>
    <col min="4" max="4" width="14.83203125" customWidth="1"/>
    <col min="5" max="5" width="16" customWidth="1"/>
    <col min="6" max="6" width="19.83203125" customWidth="1"/>
    <col min="8" max="8" width="14.83203125" customWidth="1"/>
    <col min="13" max="13" width="10.83203125" style="1"/>
    <col min="14" max="14" width="17.1640625" customWidth="1"/>
    <col min="15" max="15" width="14" customWidth="1"/>
    <col min="16" max="16" width="15" customWidth="1"/>
    <col min="17" max="17" width="23.33203125" customWidth="1"/>
  </cols>
  <sheetData>
    <row r="1" spans="1:17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  <c r="M1" s="1" t="s">
        <v>9</v>
      </c>
      <c r="N1" t="s">
        <v>10</v>
      </c>
      <c r="O1" t="s">
        <v>11</v>
      </c>
      <c r="P1" t="s">
        <v>12</v>
      </c>
      <c r="Q1" t="s">
        <v>13</v>
      </c>
    </row>
    <row r="2" spans="1:17" x14ac:dyDescent="0.2">
      <c r="A2" s="1">
        <v>43908</v>
      </c>
      <c r="B2">
        <v>0</v>
      </c>
      <c r="C2">
        <v>2</v>
      </c>
      <c r="D2">
        <v>2</v>
      </c>
      <c r="E2">
        <f>$I$4*NORMDIST(Table1[[#This Row],[Time]],$I$2,$I$3,1)</f>
        <v>6.4795105518244478</v>
      </c>
      <c r="H2" t="s">
        <v>14</v>
      </c>
      <c r="I2">
        <v>33</v>
      </c>
      <c r="J2" t="s">
        <v>15</v>
      </c>
      <c r="M2" s="1">
        <f>Table1[[#This Row],[Date of Death]]</f>
        <v>43908</v>
      </c>
      <c r="N2">
        <f>Table1[[#This Row],[New Deaths]]*20</f>
        <v>40</v>
      </c>
      <c r="O2">
        <f>Table1[[#This Row],[Running Total]]</f>
        <v>2</v>
      </c>
      <c r="P2">
        <f>Table1[[#This Row],[Model (deaths)]]</f>
        <v>6.4795105518244478</v>
      </c>
    </row>
    <row r="3" spans="1:17" x14ac:dyDescent="0.2">
      <c r="A3" s="1">
        <v>43909</v>
      </c>
      <c r="B3">
        <v>1</v>
      </c>
      <c r="C3">
        <v>1</v>
      </c>
      <c r="D3">
        <v>3</v>
      </c>
      <c r="E3">
        <f>$I$4*NORMDIST(Table1[[#This Row],[Time]],$I$2,$I$3,1)</f>
        <v>8.6995545244946033</v>
      </c>
      <c r="F3">
        <f t="shared" ref="F3:F33" si="0">E3-E2</f>
        <v>2.2200439726701555</v>
      </c>
      <c r="H3" t="s">
        <v>16</v>
      </c>
      <c r="I3">
        <v>11</v>
      </c>
      <c r="J3" t="s">
        <v>17</v>
      </c>
      <c r="M3" s="1">
        <v>43909</v>
      </c>
      <c r="N3">
        <v>20</v>
      </c>
      <c r="O3">
        <v>3</v>
      </c>
      <c r="P3">
        <f>Table1[[#This Row],[Model (deaths)]]</f>
        <v>8.6995545244946033</v>
      </c>
      <c r="Q3">
        <f>Table1[[#This Row],[Model (deaths/day)]]*20</f>
        <v>44.400879453403107</v>
      </c>
    </row>
    <row r="4" spans="1:17" x14ac:dyDescent="0.2">
      <c r="A4" s="1">
        <v>43910</v>
      </c>
      <c r="B4">
        <v>2</v>
      </c>
      <c r="C4">
        <v>2</v>
      </c>
      <c r="D4">
        <v>5</v>
      </c>
      <c r="E4">
        <f>$I$4*NORMDIST(Table1[[#This Row],[Time]],$I$2,$I$3,1)</f>
        <v>11.59114861425584</v>
      </c>
      <c r="F4">
        <f t="shared" si="0"/>
        <v>2.8915940897612362</v>
      </c>
      <c r="H4" t="s">
        <v>18</v>
      </c>
      <c r="I4">
        <v>4800</v>
      </c>
      <c r="J4" t="s">
        <v>19</v>
      </c>
      <c r="M4" s="1">
        <v>43910</v>
      </c>
      <c r="N4">
        <v>40</v>
      </c>
      <c r="O4">
        <v>5</v>
      </c>
      <c r="P4">
        <f>Table1[[#This Row],[Model (deaths)]]</f>
        <v>11.59114861425584</v>
      </c>
      <c r="Q4">
        <f>Table1[[#This Row],[Model (deaths/day)]]*20</f>
        <v>57.831881795224724</v>
      </c>
    </row>
    <row r="5" spans="1:17" x14ac:dyDescent="0.2">
      <c r="A5" s="1">
        <v>43911</v>
      </c>
      <c r="B5">
        <v>3</v>
      </c>
      <c r="C5">
        <v>2</v>
      </c>
      <c r="D5">
        <v>7</v>
      </c>
      <c r="E5">
        <f>$I$4*NORMDIST(Table1[[#This Row],[Time]],$I$2,$I$3,1)</f>
        <v>15.326455878496937</v>
      </c>
      <c r="F5">
        <f t="shared" si="0"/>
        <v>3.7353072642410972</v>
      </c>
      <c r="H5" t="s">
        <v>20</v>
      </c>
      <c r="I5">
        <v>0.01</v>
      </c>
      <c r="J5" t="s">
        <v>21</v>
      </c>
      <c r="M5" s="1">
        <v>43911</v>
      </c>
      <c r="N5">
        <v>40</v>
      </c>
      <c r="O5">
        <v>7</v>
      </c>
      <c r="P5">
        <f>Table1[[#This Row],[Model (deaths)]]</f>
        <v>15.326455878496937</v>
      </c>
      <c r="Q5">
        <f>Table1[[#This Row],[Model (deaths/day)]]*20</f>
        <v>74.706145284821943</v>
      </c>
    </row>
    <row r="6" spans="1:17" x14ac:dyDescent="0.2">
      <c r="A6" s="1">
        <v>43912</v>
      </c>
      <c r="B6">
        <v>4</v>
      </c>
      <c r="C6">
        <v>4</v>
      </c>
      <c r="D6">
        <v>11</v>
      </c>
      <c r="E6">
        <f>$I$4*NORMDIST(Table1[[#This Row],[Time]],$I$2,$I$3,1)</f>
        <v>20.111969858432783</v>
      </c>
      <c r="F6">
        <f t="shared" si="0"/>
        <v>4.7855139799358462</v>
      </c>
      <c r="H6" t="s">
        <v>22</v>
      </c>
      <c r="I6">
        <v>3</v>
      </c>
      <c r="J6" t="s">
        <v>17</v>
      </c>
      <c r="M6" s="1">
        <v>43912</v>
      </c>
      <c r="N6">
        <v>80</v>
      </c>
      <c r="O6">
        <v>11</v>
      </c>
      <c r="P6">
        <f>Table1[[#This Row],[Model (deaths)]]</f>
        <v>20.111969858432783</v>
      </c>
      <c r="Q6">
        <f>Table1[[#This Row],[Model (deaths/day)]]*20</f>
        <v>95.710279598716923</v>
      </c>
    </row>
    <row r="7" spans="1:17" x14ac:dyDescent="0.2">
      <c r="A7" s="1">
        <v>43913</v>
      </c>
      <c r="B7">
        <v>5</v>
      </c>
      <c r="C7">
        <v>6</v>
      </c>
      <c r="D7">
        <v>17</v>
      </c>
      <c r="E7">
        <f>$I$4*NORMDIST(Table1[[#This Row],[Time]],$I$2,$I$3,1)</f>
        <v>26.192537155477105</v>
      </c>
      <c r="F7">
        <f t="shared" si="0"/>
        <v>6.0805672970443219</v>
      </c>
      <c r="M7" s="1">
        <v>43913</v>
      </c>
      <c r="N7">
        <v>120</v>
      </c>
      <c r="O7">
        <v>17</v>
      </c>
      <c r="P7">
        <f>Table1[[#This Row],[Model (deaths)]]</f>
        <v>26.192537155477105</v>
      </c>
      <c r="Q7">
        <f>Table1[[#This Row],[Model (deaths/day)]]*20</f>
        <v>121.61134594088644</v>
      </c>
    </row>
    <row r="8" spans="1:17" x14ac:dyDescent="0.2">
      <c r="A8" s="1">
        <v>43914</v>
      </c>
      <c r="B8">
        <v>6</v>
      </c>
      <c r="C8">
        <v>9</v>
      </c>
      <c r="D8">
        <v>26</v>
      </c>
      <c r="E8">
        <f>$I$4*NORMDIST(Table1[[#This Row],[Time]],$I$2,$I$3,1)</f>
        <v>33.855079073710868</v>
      </c>
      <c r="F8">
        <f t="shared" si="0"/>
        <v>7.6625419182337637</v>
      </c>
      <c r="M8" s="1">
        <v>43914</v>
      </c>
      <c r="N8">
        <v>180</v>
      </c>
      <c r="O8">
        <v>26</v>
      </c>
      <c r="P8">
        <f>Table1[[#This Row],[Model (deaths)]]</f>
        <v>33.855079073710868</v>
      </c>
      <c r="Q8">
        <f>Table1[[#This Row],[Model (deaths/day)]]*20</f>
        <v>153.25083836467527</v>
      </c>
    </row>
    <row r="9" spans="1:17" x14ac:dyDescent="0.2">
      <c r="A9" s="1">
        <v>43915</v>
      </c>
      <c r="B9">
        <v>7</v>
      </c>
      <c r="C9">
        <v>7</v>
      </c>
      <c r="D9">
        <v>33</v>
      </c>
      <c r="E9">
        <f>$I$4*NORMDIST(Table1[[#This Row],[Time]],$I$2,$I$3,1)</f>
        <v>43.431756992858659</v>
      </c>
      <c r="F9">
        <f t="shared" si="0"/>
        <v>9.5766779191477909</v>
      </c>
      <c r="M9" s="1">
        <v>43915</v>
      </c>
      <c r="N9">
        <v>140</v>
      </c>
      <c r="O9">
        <v>33</v>
      </c>
      <c r="P9">
        <f>Table1[[#This Row],[Model (deaths)]]</f>
        <v>43.431756992858659</v>
      </c>
      <c r="Q9">
        <f>Table1[[#This Row],[Model (deaths/day)]]*20</f>
        <v>191.53355838295582</v>
      </c>
    </row>
    <row r="10" spans="1:17" x14ac:dyDescent="0.2">
      <c r="A10" s="1">
        <v>43916</v>
      </c>
      <c r="B10">
        <v>8</v>
      </c>
      <c r="C10">
        <v>9</v>
      </c>
      <c r="D10">
        <v>42</v>
      </c>
      <c r="E10">
        <f>$I$4*NORMDIST(Table1[[#This Row],[Time]],$I$2,$I$3,1)</f>
        <v>55.302288210628411</v>
      </c>
      <c r="F10">
        <f t="shared" si="0"/>
        <v>11.870531217769752</v>
      </c>
      <c r="M10" s="1">
        <v>43916</v>
      </c>
      <c r="N10">
        <v>180</v>
      </c>
      <c r="O10">
        <v>42</v>
      </c>
      <c r="P10">
        <f>Table1[[#This Row],[Model (deaths)]]</f>
        <v>55.302288210628411</v>
      </c>
      <c r="Q10">
        <f>Table1[[#This Row],[Model (deaths/day)]]*20</f>
        <v>237.41062435539504</v>
      </c>
    </row>
    <row r="11" spans="1:17" x14ac:dyDescent="0.2">
      <c r="A11" s="1">
        <v>43917</v>
      </c>
      <c r="B11">
        <v>9</v>
      </c>
      <c r="C11">
        <v>15</v>
      </c>
      <c r="D11">
        <v>57</v>
      </c>
      <c r="E11">
        <f>$I$4*NORMDIST(Table1[[#This Row],[Time]],$I$2,$I$3,1)</f>
        <v>69.895089965724125</v>
      </c>
      <c r="F11">
        <f t="shared" si="0"/>
        <v>14.592801755095714</v>
      </c>
      <c r="M11" s="1">
        <v>43917</v>
      </c>
      <c r="N11">
        <v>300</v>
      </c>
      <c r="O11">
        <v>57</v>
      </c>
      <c r="P11">
        <f>Table1[[#This Row],[Model (deaths)]]</f>
        <v>69.895089965724125</v>
      </c>
      <c r="Q11">
        <f>Table1[[#This Row],[Model (deaths/day)]]*20</f>
        <v>291.85603510191424</v>
      </c>
    </row>
    <row r="12" spans="1:17" x14ac:dyDescent="0.2">
      <c r="A12" s="1">
        <v>43918</v>
      </c>
      <c r="B12">
        <v>10</v>
      </c>
      <c r="C12">
        <v>15</v>
      </c>
      <c r="D12">
        <v>72</v>
      </c>
      <c r="E12">
        <f>$I$4*NORMDIST(Table1[[#This Row],[Time]],$I$2,$I$3,1)</f>
        <v>87.686913655395117</v>
      </c>
      <c r="F12">
        <f t="shared" si="0"/>
        <v>17.791823689670991</v>
      </c>
      <c r="M12" s="1">
        <v>43918</v>
      </c>
      <c r="N12">
        <v>300</v>
      </c>
      <c r="O12">
        <v>72</v>
      </c>
      <c r="P12">
        <f>Table1[[#This Row],[Model (deaths)]]</f>
        <v>87.686913655395117</v>
      </c>
      <c r="Q12">
        <f>Table1[[#This Row],[Model (deaths/day)]]*20</f>
        <v>355.83647379341983</v>
      </c>
    </row>
    <row r="13" spans="1:17" x14ac:dyDescent="0.2">
      <c r="A13" s="1">
        <v>43919</v>
      </c>
      <c r="B13">
        <v>11</v>
      </c>
      <c r="C13">
        <v>25</v>
      </c>
      <c r="D13">
        <v>97</v>
      </c>
      <c r="E13">
        <f>$I$4*NORMDIST(Table1[[#This Row],[Time]],$I$2,$I$3,1)</f>
        <v>109.20063335126012</v>
      </c>
      <c r="F13">
        <f t="shared" si="0"/>
        <v>21.513719695865007</v>
      </c>
      <c r="M13" s="1">
        <v>43919</v>
      </c>
      <c r="N13">
        <v>540</v>
      </c>
      <c r="O13">
        <v>99</v>
      </c>
      <c r="P13">
        <f>Table1[[#This Row],[Model (deaths)]]</f>
        <v>109.20063335126012</v>
      </c>
      <c r="Q13">
        <f>Table1[[#This Row],[Model (deaths/day)]]*20</f>
        <v>430.27439391730013</v>
      </c>
    </row>
    <row r="14" spans="1:17" x14ac:dyDescent="0.2">
      <c r="A14" s="1">
        <v>43920</v>
      </c>
      <c r="B14">
        <v>12</v>
      </c>
      <c r="C14">
        <v>28</v>
      </c>
      <c r="D14">
        <v>125</v>
      </c>
      <c r="E14">
        <f>$I$4*NORMDIST(Table1[[#This Row],[Time]],$I$2,$I$3,1)</f>
        <v>135.0008766767204</v>
      </c>
      <c r="F14">
        <f t="shared" si="0"/>
        <v>25.800243325460272</v>
      </c>
      <c r="M14" s="1">
        <v>43920</v>
      </c>
      <c r="N14">
        <v>520</v>
      </c>
      <c r="O14">
        <v>125</v>
      </c>
      <c r="P14">
        <f>Table1[[#This Row],[Model (deaths)]]</f>
        <v>135.0008766767204</v>
      </c>
      <c r="Q14">
        <f>Table1[[#This Row],[Model (deaths/day)]]*20</f>
        <v>516.00486650920539</v>
      </c>
    </row>
    <row r="15" spans="1:17" x14ac:dyDescent="0.2">
      <c r="A15" s="1">
        <v>43921</v>
      </c>
      <c r="B15">
        <v>13</v>
      </c>
      <c r="C15">
        <v>29</v>
      </c>
      <c r="D15">
        <v>154</v>
      </c>
      <c r="E15">
        <f>$I$4*NORMDIST(Table1[[#This Row],[Time]],$I$2,$I$3,1)</f>
        <v>165.68723518659661</v>
      </c>
      <c r="F15">
        <f t="shared" si="0"/>
        <v>30.686358509876214</v>
      </c>
      <c r="M15" s="1">
        <v>43921</v>
      </c>
      <c r="N15">
        <v>580</v>
      </c>
      <c r="O15">
        <v>154</v>
      </c>
      <c r="P15">
        <f>Table1[[#This Row],[Model (deaths)]]</f>
        <v>165.68723518659661</v>
      </c>
      <c r="Q15">
        <f>Table1[[#This Row],[Model (deaths/day)]]*20</f>
        <v>613.72717019752429</v>
      </c>
    </row>
    <row r="16" spans="1:17" x14ac:dyDescent="0.2">
      <c r="A16" s="1">
        <v>43922</v>
      </c>
      <c r="B16">
        <v>14</v>
      </c>
      <c r="C16">
        <v>35</v>
      </c>
      <c r="D16">
        <v>189</v>
      </c>
      <c r="E16">
        <f>$I$4*NORMDIST(Table1[[#This Row],[Time]],$I$2,$I$3,1)</f>
        <v>201.88486751499241</v>
      </c>
      <c r="F16">
        <f t="shared" si="0"/>
        <v>36.197632328395798</v>
      </c>
      <c r="M16" s="1">
        <v>43922</v>
      </c>
      <c r="N16">
        <v>700</v>
      </c>
      <c r="O16">
        <v>189</v>
      </c>
      <c r="P16">
        <f>Table1[[#This Row],[Model (deaths)]]</f>
        <v>201.88486751499241</v>
      </c>
      <c r="Q16">
        <f>Table1[[#This Row],[Model (deaths/day)]]*20</f>
        <v>723.95264656791596</v>
      </c>
    </row>
    <row r="17" spans="1:17" x14ac:dyDescent="0.2">
      <c r="A17" s="1">
        <v>43923</v>
      </c>
      <c r="B17">
        <v>15</v>
      </c>
      <c r="C17">
        <v>42</v>
      </c>
      <c r="D17">
        <v>231</v>
      </c>
      <c r="E17">
        <f>$I$4*NORMDIST(Table1[[#This Row],[Time]],$I$2,$I$3,1)</f>
        <v>244.23241188301833</v>
      </c>
      <c r="F17">
        <f t="shared" si="0"/>
        <v>42.347544368025922</v>
      </c>
      <c r="M17" s="1">
        <v>43923</v>
      </c>
      <c r="N17">
        <v>840</v>
      </c>
      <c r="O17">
        <v>231</v>
      </c>
      <c r="P17">
        <f>Table1[[#This Row],[Model (deaths)]]</f>
        <v>244.23241188301833</v>
      </c>
      <c r="Q17">
        <f>Table1[[#This Row],[Model (deaths/day)]]*20</f>
        <v>846.95088736051844</v>
      </c>
    </row>
    <row r="18" spans="1:17" x14ac:dyDescent="0.2">
      <c r="A18" s="1">
        <v>43924</v>
      </c>
      <c r="B18">
        <v>16</v>
      </c>
      <c r="C18">
        <v>37</v>
      </c>
      <c r="D18">
        <v>268</v>
      </c>
      <c r="E18">
        <f>$I$4*NORMDIST(Table1[[#This Row],[Time]],$I$2,$I$3,1)</f>
        <v>293.36725307522829</v>
      </c>
      <c r="F18">
        <f t="shared" si="0"/>
        <v>49.134841192209961</v>
      </c>
      <c r="M18" s="1">
        <v>43924</v>
      </c>
      <c r="N18">
        <v>720</v>
      </c>
      <c r="O18">
        <v>267</v>
      </c>
      <c r="P18">
        <f>Table1[[#This Row],[Model (deaths)]]</f>
        <v>293.36725307522829</v>
      </c>
      <c r="Q18">
        <f>Table1[[#This Row],[Model (deaths/day)]]*20</f>
        <v>982.69682384419923</v>
      </c>
    </row>
    <row r="19" spans="1:17" x14ac:dyDescent="0.2">
      <c r="A19" s="1">
        <v>43925</v>
      </c>
      <c r="B19">
        <v>17</v>
      </c>
      <c r="C19">
        <v>38</v>
      </c>
      <c r="D19">
        <v>306</v>
      </c>
      <c r="E19">
        <f>$I$4*NORMDIST(Table1[[#This Row],[Time]],$I$2,$I$3,1)</f>
        <v>349.90833828474246</v>
      </c>
      <c r="F19">
        <f t="shared" si="0"/>
        <v>56.541085209514165</v>
      </c>
      <c r="M19" s="1">
        <v>43925</v>
      </c>
      <c r="N19">
        <v>780</v>
      </c>
      <c r="O19">
        <v>306</v>
      </c>
      <c r="P19">
        <f>Table1[[#This Row],[Model (deaths)]]</f>
        <v>349.90833828474246</v>
      </c>
      <c r="Q19">
        <f>Table1[[#This Row],[Model (deaths/day)]]*20</f>
        <v>1130.8217041902833</v>
      </c>
    </row>
    <row r="20" spans="1:17" x14ac:dyDescent="0.2">
      <c r="A20" s="1">
        <v>43926</v>
      </c>
      <c r="B20">
        <v>18</v>
      </c>
      <c r="C20">
        <v>68</v>
      </c>
      <c r="D20">
        <v>374</v>
      </c>
      <c r="E20">
        <f>$I$4*NORMDIST(Table1[[#This Row],[Time]],$I$2,$I$3,1)</f>
        <v>414.43689940499632</v>
      </c>
      <c r="F20">
        <f t="shared" si="0"/>
        <v>64.528561120253869</v>
      </c>
      <c r="M20" s="1">
        <v>43926</v>
      </c>
      <c r="N20">
        <v>1340</v>
      </c>
      <c r="O20">
        <v>373</v>
      </c>
      <c r="P20">
        <f>Table1[[#This Row],[Model (deaths)]]</f>
        <v>414.43689940499632</v>
      </c>
      <c r="Q20">
        <f>Table1[[#This Row],[Model (deaths/day)]]*20</f>
        <v>1290.5712224050774</v>
      </c>
    </row>
    <row r="21" spans="1:17" x14ac:dyDescent="0.2">
      <c r="A21" s="1">
        <v>43927</v>
      </c>
      <c r="B21">
        <v>19</v>
      </c>
      <c r="C21">
        <v>79</v>
      </c>
      <c r="D21">
        <v>453</v>
      </c>
      <c r="E21">
        <f>$I$4*NORMDIST(Table1[[#This Row],[Time]],$I$2,$I$3,1)</f>
        <v>487.47560722351562</v>
      </c>
      <c r="F21">
        <f t="shared" si="0"/>
        <v>73.038707818519299</v>
      </c>
      <c r="M21" s="1">
        <v>43927</v>
      </c>
      <c r="N21">
        <v>1580</v>
      </c>
      <c r="O21">
        <v>452</v>
      </c>
      <c r="P21">
        <f>Table1[[#This Row],[Model (deaths)]]</f>
        <v>487.47560722351562</v>
      </c>
      <c r="Q21">
        <f>Table1[[#This Row],[Model (deaths/day)]]*20</f>
        <v>1460.774156370386</v>
      </c>
    </row>
    <row r="22" spans="1:17" x14ac:dyDescent="0.2">
      <c r="A22" s="1">
        <v>43928</v>
      </c>
      <c r="B22">
        <v>20</v>
      </c>
      <c r="C22">
        <v>68</v>
      </c>
      <c r="D22">
        <v>521</v>
      </c>
      <c r="E22">
        <f>$I$4*NORMDIST(Table1[[#This Row],[Time]],$I$2,$I$3,1)</f>
        <v>569.46684448386793</v>
      </c>
      <c r="F22">
        <f t="shared" si="0"/>
        <v>81.991237260352307</v>
      </c>
      <c r="M22" s="1">
        <v>43928</v>
      </c>
      <c r="N22">
        <v>1340</v>
      </c>
      <c r="O22">
        <v>519</v>
      </c>
      <c r="P22">
        <f>Table1[[#This Row],[Model (deaths)]]</f>
        <v>569.46684448386793</v>
      </c>
      <c r="Q22">
        <f>Table1[[#This Row],[Model (deaths/day)]]*20</f>
        <v>1639.8247452070461</v>
      </c>
    </row>
    <row r="23" spans="1:17" x14ac:dyDescent="0.2">
      <c r="A23" s="1">
        <v>43929</v>
      </c>
      <c r="B23">
        <v>21</v>
      </c>
      <c r="C23">
        <v>100</v>
      </c>
      <c r="D23">
        <v>621</v>
      </c>
      <c r="E23">
        <f>$I$4*NORMDIST(Table1[[#This Row],[Time]],$I$2,$I$3,1)</f>
        <v>660.75092765271017</v>
      </c>
      <c r="F23">
        <f t="shared" si="0"/>
        <v>91.284083168842244</v>
      </c>
      <c r="M23" s="1">
        <v>43929</v>
      </c>
      <c r="N23">
        <v>2000</v>
      </c>
      <c r="O23">
        <v>619</v>
      </c>
      <c r="P23">
        <f>Table1[[#This Row],[Model (deaths)]]</f>
        <v>660.75092765271017</v>
      </c>
      <c r="Q23">
        <f>Table1[[#This Row],[Model (deaths/day)]]*20</f>
        <v>1825.6816633768449</v>
      </c>
    </row>
    <row r="24" spans="1:17" x14ac:dyDescent="0.2">
      <c r="A24" s="1">
        <v>43930</v>
      </c>
      <c r="B24">
        <v>22</v>
      </c>
      <c r="C24">
        <v>111</v>
      </c>
      <c r="D24">
        <v>732</v>
      </c>
      <c r="E24">
        <f>$I$4*NORMDIST(Table1[[#This Row],[Time]],$I$2,$I$3,1)</f>
        <v>761.54521887099361</v>
      </c>
      <c r="F24">
        <f t="shared" si="0"/>
        <v>100.79429121828343</v>
      </c>
      <c r="M24" s="1">
        <v>43930</v>
      </c>
      <c r="N24">
        <v>2240</v>
      </c>
      <c r="O24">
        <v>731</v>
      </c>
      <c r="P24">
        <f>Table1[[#This Row],[Model (deaths)]]</f>
        <v>761.54521887099361</v>
      </c>
      <c r="Q24">
        <f>Table1[[#This Row],[Model (deaths/day)]]*20</f>
        <v>2015.8858243656687</v>
      </c>
    </row>
    <row r="25" spans="1:17" x14ac:dyDescent="0.2">
      <c r="A25" s="1">
        <v>43931</v>
      </c>
      <c r="B25">
        <v>23</v>
      </c>
      <c r="C25">
        <v>105</v>
      </c>
      <c r="D25">
        <v>837</v>
      </c>
      <c r="E25">
        <f>$I$4*NORMDIST(Table1[[#This Row],[Time]],$I$2,$I$3,1)</f>
        <v>871.92513812855498</v>
      </c>
      <c r="F25">
        <f t="shared" si="0"/>
        <v>110.37991925756137</v>
      </c>
      <c r="M25" s="1">
        <v>43931</v>
      </c>
      <c r="N25">
        <v>2100</v>
      </c>
      <c r="O25">
        <v>836</v>
      </c>
      <c r="P25">
        <f>Table1[[#This Row],[Model (deaths)]]</f>
        <v>871.92513812855498</v>
      </c>
      <c r="Q25">
        <f>Table1[[#This Row],[Model (deaths/day)]]*20</f>
        <v>2207.5983851512274</v>
      </c>
    </row>
    <row r="26" spans="1:17" x14ac:dyDescent="0.2">
      <c r="A26" s="1">
        <v>43932</v>
      </c>
      <c r="B26">
        <v>24</v>
      </c>
      <c r="C26">
        <v>117</v>
      </c>
      <c r="D26">
        <v>954</v>
      </c>
      <c r="E26">
        <f>$I$4*NORMDIST(Table1[[#This Row],[Time]],$I$2,$I$3,1)</f>
        <v>991.80810118473721</v>
      </c>
      <c r="F26">
        <f t="shared" si="0"/>
        <v>119.88296305618223</v>
      </c>
      <c r="M26" s="1">
        <v>43932</v>
      </c>
      <c r="N26">
        <v>2340</v>
      </c>
      <c r="O26">
        <v>953</v>
      </c>
      <c r="P26">
        <f>Table1[[#This Row],[Model (deaths)]]</f>
        <v>991.80810118473721</v>
      </c>
      <c r="Q26">
        <f>Table1[[#This Row],[Model (deaths/day)]]*20</f>
        <v>2397.6592611236447</v>
      </c>
    </row>
    <row r="27" spans="1:17" x14ac:dyDescent="0.2">
      <c r="A27" s="1">
        <v>43933</v>
      </c>
      <c r="B27">
        <v>25</v>
      </c>
      <c r="C27">
        <v>110</v>
      </c>
      <c r="D27">
        <v>1064</v>
      </c>
      <c r="E27">
        <f>$I$4*NORMDIST(Table1[[#This Row],[Time]],$I$2,$I$3,1)</f>
        <v>1120.9413641164165</v>
      </c>
      <c r="F27">
        <f t="shared" si="0"/>
        <v>129.13326293167927</v>
      </c>
      <c r="M27" s="1">
        <v>43933</v>
      </c>
      <c r="N27">
        <v>2220</v>
      </c>
      <c r="O27">
        <v>1064</v>
      </c>
      <c r="P27">
        <f>Table1[[#This Row],[Model (deaths)]]</f>
        <v>1120.9413641164165</v>
      </c>
      <c r="Q27">
        <f>Table1[[#This Row],[Model (deaths/day)]]*20</f>
        <v>2582.6652586335854</v>
      </c>
    </row>
    <row r="28" spans="1:17" x14ac:dyDescent="0.2">
      <c r="A28" s="1">
        <v>43934</v>
      </c>
      <c r="B28">
        <v>26</v>
      </c>
      <c r="C28">
        <v>160</v>
      </c>
      <c r="D28">
        <v>1224</v>
      </c>
      <c r="E28">
        <f>$I$4*NORMDIST(Table1[[#This Row],[Time]],$I$2,$I$3,1)</f>
        <v>1258.8946474447509</v>
      </c>
      <c r="F28">
        <f t="shared" si="0"/>
        <v>137.95328332833446</v>
      </c>
      <c r="M28" s="1">
        <v>43934</v>
      </c>
      <c r="N28">
        <v>3160</v>
      </c>
      <c r="O28">
        <v>1222</v>
      </c>
      <c r="P28">
        <f>Table1[[#This Row],[Model (deaths)]]</f>
        <v>1258.8946474447509</v>
      </c>
      <c r="Q28">
        <f>Table1[[#This Row],[Model (deaths/day)]]*20</f>
        <v>2759.0656665666893</v>
      </c>
    </row>
    <row r="29" spans="1:17" x14ac:dyDescent="0.2">
      <c r="A29" s="1">
        <v>43935</v>
      </c>
      <c r="B29">
        <v>27</v>
      </c>
      <c r="C29">
        <v>119</v>
      </c>
      <c r="D29">
        <v>1343</v>
      </c>
      <c r="E29">
        <f>$I$4*NORMDIST(Table1[[#This Row],[Time]],$I$2,$I$3,1)</f>
        <v>1405.0582429654251</v>
      </c>
      <c r="F29">
        <f t="shared" si="0"/>
        <v>146.16359552067411</v>
      </c>
      <c r="M29" s="1">
        <v>43935</v>
      </c>
      <c r="N29">
        <v>2380</v>
      </c>
      <c r="O29">
        <v>1341</v>
      </c>
      <c r="P29">
        <f>Table1[[#This Row],[Model (deaths)]]</f>
        <v>1405.0582429654251</v>
      </c>
      <c r="Q29">
        <f>Table1[[#This Row],[Model (deaths/day)]]*20</f>
        <v>2923.2719104134821</v>
      </c>
    </row>
    <row r="30" spans="1:17" x14ac:dyDescent="0.2">
      <c r="A30" s="1">
        <v>43936</v>
      </c>
      <c r="B30">
        <v>28</v>
      </c>
      <c r="C30">
        <v>175</v>
      </c>
      <c r="D30">
        <v>1518</v>
      </c>
      <c r="E30">
        <f>$I$4*NORMDIST(Table1[[#This Row],[Time]],$I$2,$I$3,1)</f>
        <v>1558.6470809442112</v>
      </c>
      <c r="F30">
        <f t="shared" si="0"/>
        <v>153.58883797878616</v>
      </c>
      <c r="M30" s="1">
        <v>43936</v>
      </c>
      <c r="N30">
        <v>3500</v>
      </c>
      <c r="O30">
        <v>1516</v>
      </c>
      <c r="P30">
        <f>Table1[[#This Row],[Model (deaths)]]</f>
        <v>1558.6470809442112</v>
      </c>
      <c r="Q30">
        <f>Table1[[#This Row],[Model (deaths/day)]]*20</f>
        <v>3071.7767595757232</v>
      </c>
    </row>
    <row r="31" spans="1:17" x14ac:dyDescent="0.2">
      <c r="A31" s="1">
        <v>43937</v>
      </c>
      <c r="B31">
        <v>29</v>
      </c>
      <c r="C31">
        <v>167</v>
      </c>
      <c r="D31">
        <v>1685</v>
      </c>
      <c r="E31">
        <f>$I$4*NORMDIST(Table1[[#This Row],[Time]],$I$2,$I$3,1)</f>
        <v>1718.7109652533568</v>
      </c>
      <c r="F31">
        <f t="shared" si="0"/>
        <v>160.06388430914558</v>
      </c>
      <c r="M31" s="1">
        <v>43937</v>
      </c>
      <c r="N31">
        <v>3340</v>
      </c>
      <c r="O31">
        <v>1683</v>
      </c>
      <c r="P31">
        <f>Table1[[#This Row],[Model (deaths)]]</f>
        <v>1718.7109652533568</v>
      </c>
      <c r="Q31">
        <f>Table1[[#This Row],[Model (deaths/day)]]*20</f>
        <v>3201.2776861829116</v>
      </c>
    </row>
    <row r="32" spans="1:17" x14ac:dyDescent="0.2">
      <c r="A32" s="1">
        <v>43938</v>
      </c>
      <c r="B32">
        <v>30</v>
      </c>
      <c r="C32">
        <v>164</v>
      </c>
      <c r="D32">
        <v>1849</v>
      </c>
      <c r="E32">
        <f>$I$4*NORMDIST(Table1[[#This Row],[Time]],$I$2,$I$3,1)</f>
        <v>1884.1508845141425</v>
      </c>
      <c r="F32">
        <f t="shared" si="0"/>
        <v>165.4399192607857</v>
      </c>
      <c r="M32" s="1">
        <v>43938</v>
      </c>
      <c r="N32">
        <v>3240</v>
      </c>
      <c r="O32">
        <v>1845</v>
      </c>
      <c r="P32">
        <f>Table1[[#This Row],[Model (deaths)]]</f>
        <v>1884.1508845141425</v>
      </c>
      <c r="Q32">
        <f>Table1[[#This Row],[Model (deaths/day)]]*20</f>
        <v>3308.798385215714</v>
      </c>
    </row>
    <row r="33" spans="1:17" x14ac:dyDescent="0.2">
      <c r="A33" s="1">
        <v>43939</v>
      </c>
      <c r="B33">
        <v>31</v>
      </c>
      <c r="C33">
        <v>165</v>
      </c>
      <c r="D33">
        <v>2014</v>
      </c>
      <c r="E33">
        <f>$I$4*NORMDIST(Table1[[#This Row],[Time]],$I$2,$I$3,1)</f>
        <v>2053.7409967681715</v>
      </c>
      <c r="F33">
        <f t="shared" si="0"/>
        <v>169.59011225402901</v>
      </c>
      <c r="M33" s="1">
        <v>43939</v>
      </c>
      <c r="N33">
        <v>3320</v>
      </c>
      <c r="O33">
        <v>2011</v>
      </c>
      <c r="P33">
        <f>Table1[[#This Row],[Model (deaths)]]</f>
        <v>2053.7409967681715</v>
      </c>
      <c r="Q33">
        <f>Table1[[#This Row],[Model (deaths/day)]]*20</f>
        <v>3391.8022450805802</v>
      </c>
    </row>
    <row r="34" spans="1:17" x14ac:dyDescent="0.2">
      <c r="A34" s="1">
        <v>43940</v>
      </c>
      <c r="B34">
        <v>32</v>
      </c>
      <c r="C34">
        <v>171</v>
      </c>
      <c r="D34">
        <v>2185</v>
      </c>
      <c r="E34">
        <f>$I$4*NORMDIST(Table1[[#This Row],[Time]],$I$2,$I$3,1)</f>
        <v>2226.155583854907</v>
      </c>
      <c r="F34">
        <f t="shared" ref="F34:F65" si="1">E34-E33</f>
        <v>172.41458708673554</v>
      </c>
      <c r="M34" s="1">
        <v>43940</v>
      </c>
      <c r="N34">
        <v>3420</v>
      </c>
      <c r="O34">
        <v>2182</v>
      </c>
      <c r="P34">
        <f>Table1[[#This Row],[Model (deaths)]]</f>
        <v>2226.155583854907</v>
      </c>
      <c r="Q34">
        <f>Table1[[#This Row],[Model (deaths/day)]]*20</f>
        <v>3448.2917417347107</v>
      </c>
    </row>
    <row r="35" spans="1:17" x14ac:dyDescent="0.2">
      <c r="A35" s="1">
        <v>43941</v>
      </c>
      <c r="B35">
        <v>33</v>
      </c>
      <c r="C35">
        <v>169</v>
      </c>
      <c r="D35">
        <v>2354</v>
      </c>
      <c r="E35">
        <f>$I$4*NORMDIST(Table1[[#This Row],[Time]],$I$2,$I$3,1)</f>
        <v>2400</v>
      </c>
      <c r="F35">
        <f t="shared" si="1"/>
        <v>173.84441614509296</v>
      </c>
      <c r="M35" s="1">
        <v>43941</v>
      </c>
      <c r="N35">
        <v>3400</v>
      </c>
      <c r="O35">
        <v>2352</v>
      </c>
      <c r="P35">
        <f>Table1[[#This Row],[Model (deaths)]]</f>
        <v>2400</v>
      </c>
      <c r="Q35">
        <f>Table1[[#This Row],[Model (deaths/day)]]*20</f>
        <v>3476.8883229018593</v>
      </c>
    </row>
    <row r="36" spans="1:17" x14ac:dyDescent="0.2">
      <c r="A36" s="1">
        <v>43942</v>
      </c>
      <c r="B36">
        <v>34</v>
      </c>
      <c r="C36">
        <v>154</v>
      </c>
      <c r="D36">
        <v>2508</v>
      </c>
      <c r="E36">
        <f>$I$4*NORMDIST(Table1[[#This Row],[Time]],$I$2,$I$3,1)</f>
        <v>2573.844416145093</v>
      </c>
      <c r="F36">
        <f t="shared" si="1"/>
        <v>173.84441614509296</v>
      </c>
      <c r="M36" s="1">
        <v>43942</v>
      </c>
      <c r="N36">
        <v>3040</v>
      </c>
      <c r="O36">
        <v>2504</v>
      </c>
      <c r="P36">
        <f>Table1[[#This Row],[Model (deaths)]]</f>
        <v>2573.844416145093</v>
      </c>
      <c r="Q36">
        <f>Table1[[#This Row],[Model (deaths/day)]]*20</f>
        <v>3476.8883229018593</v>
      </c>
    </row>
    <row r="37" spans="1:17" x14ac:dyDescent="0.2">
      <c r="A37" s="1">
        <v>43943</v>
      </c>
      <c r="B37">
        <v>35</v>
      </c>
      <c r="C37">
        <v>152</v>
      </c>
      <c r="D37">
        <v>2660</v>
      </c>
      <c r="E37">
        <f>$I$4*NORMDIST(Table1[[#This Row],[Time]],$I$2,$I$3,1)</f>
        <v>2746.2590032318285</v>
      </c>
      <c r="F37">
        <f t="shared" si="1"/>
        <v>172.41458708673554</v>
      </c>
      <c r="M37" s="1">
        <v>43943</v>
      </c>
      <c r="N37">
        <v>3000</v>
      </c>
      <c r="O37">
        <v>2654</v>
      </c>
      <c r="P37">
        <f>Table1[[#This Row],[Model (deaths)]]</f>
        <v>2746.2590032318285</v>
      </c>
      <c r="Q37">
        <f>Table1[[#This Row],[Model (deaths/day)]]*20</f>
        <v>3448.2917417347107</v>
      </c>
    </row>
    <row r="38" spans="1:17" x14ac:dyDescent="0.2">
      <c r="A38" s="1">
        <v>43944</v>
      </c>
      <c r="B38">
        <v>36</v>
      </c>
      <c r="C38">
        <v>188</v>
      </c>
      <c r="D38">
        <v>2848</v>
      </c>
      <c r="E38">
        <f>$I$4*NORMDIST(Table1[[#This Row],[Time]],$I$2,$I$3,1)</f>
        <v>2915.8491154858575</v>
      </c>
      <c r="F38">
        <f t="shared" si="1"/>
        <v>169.59011225402901</v>
      </c>
      <c r="M38" s="1">
        <v>43944</v>
      </c>
      <c r="N38">
        <v>3780</v>
      </c>
      <c r="O38">
        <v>2843</v>
      </c>
      <c r="P38">
        <f>Table1[[#This Row],[Model (deaths)]]</f>
        <v>2915.8491154858575</v>
      </c>
      <c r="Q38">
        <f>Table1[[#This Row],[Model (deaths/day)]]*20</f>
        <v>3391.8022450805802</v>
      </c>
    </row>
    <row r="39" spans="1:17" x14ac:dyDescent="0.2">
      <c r="A39" s="1">
        <v>43945</v>
      </c>
      <c r="B39">
        <v>37</v>
      </c>
      <c r="C39">
        <v>190</v>
      </c>
      <c r="D39">
        <v>3038</v>
      </c>
      <c r="E39">
        <f>$I$4*NORMDIST(Table1[[#This Row],[Time]],$I$2,$I$3,1)</f>
        <v>3081.2890347466432</v>
      </c>
      <c r="F39">
        <f t="shared" si="1"/>
        <v>165.4399192607857</v>
      </c>
      <c r="M39" s="1">
        <v>43945</v>
      </c>
      <c r="N39">
        <v>3680</v>
      </c>
      <c r="O39">
        <v>3027</v>
      </c>
      <c r="P39">
        <f>Table1[[#This Row],[Model (deaths)]]</f>
        <v>3081.2890347466432</v>
      </c>
      <c r="Q39">
        <f>Table1[[#This Row],[Model (deaths/day)]]*20</f>
        <v>3308.798385215714</v>
      </c>
    </row>
    <row r="40" spans="1:17" x14ac:dyDescent="0.2">
      <c r="A40" s="1">
        <v>43946</v>
      </c>
      <c r="B40">
        <v>38</v>
      </c>
      <c r="C40">
        <v>143</v>
      </c>
      <c r="D40">
        <v>3181</v>
      </c>
      <c r="E40">
        <f>$I$4*NORMDIST(Table1[[#This Row],[Time]],$I$2,$I$3,1)</f>
        <v>3241.3529190557888</v>
      </c>
      <c r="F40">
        <f t="shared" si="1"/>
        <v>160.06388430914558</v>
      </c>
      <c r="M40" s="1">
        <v>43946</v>
      </c>
      <c r="N40">
        <v>2860</v>
      </c>
      <c r="O40">
        <v>3170</v>
      </c>
      <c r="P40">
        <f>Table1[[#This Row],[Model (deaths)]]</f>
        <v>3241.3529190557888</v>
      </c>
      <c r="Q40">
        <f>Table1[[#This Row],[Model (deaths/day)]]*20</f>
        <v>3201.2776861829116</v>
      </c>
    </row>
    <row r="41" spans="1:17" x14ac:dyDescent="0.2">
      <c r="A41" s="1">
        <v>43947</v>
      </c>
      <c r="B41">
        <v>39</v>
      </c>
      <c r="C41">
        <v>146</v>
      </c>
      <c r="D41">
        <v>3327</v>
      </c>
      <c r="E41">
        <f>$I$4*NORMDIST(Table1[[#This Row],[Time]],$I$2,$I$3,1)</f>
        <v>3394.9417570345749</v>
      </c>
      <c r="F41">
        <f t="shared" si="1"/>
        <v>153.58883797878616</v>
      </c>
      <c r="M41" s="1">
        <v>43947</v>
      </c>
      <c r="N41">
        <v>2920</v>
      </c>
      <c r="O41">
        <v>3316</v>
      </c>
      <c r="P41">
        <f>Table1[[#This Row],[Model (deaths)]]</f>
        <v>3394.9417570345749</v>
      </c>
      <c r="Q41">
        <f>Table1[[#This Row],[Model (deaths/day)]]*20</f>
        <v>3071.7767595757232</v>
      </c>
    </row>
    <row r="42" spans="1:17" x14ac:dyDescent="0.2">
      <c r="A42" s="1">
        <v>43948</v>
      </c>
      <c r="B42">
        <v>40</v>
      </c>
      <c r="C42">
        <v>158</v>
      </c>
      <c r="D42">
        <v>3485</v>
      </c>
      <c r="E42">
        <f>$I$4*NORMDIST(Table1[[#This Row],[Time]],$I$2,$I$3,1)</f>
        <v>3541.1053525552493</v>
      </c>
      <c r="F42">
        <f t="shared" si="1"/>
        <v>146.16359552067433</v>
      </c>
      <c r="M42" s="1">
        <v>43948</v>
      </c>
      <c r="N42">
        <v>3180</v>
      </c>
      <c r="O42">
        <v>3475</v>
      </c>
      <c r="P42">
        <f>Table1[[#This Row],[Model (deaths)]]</f>
        <v>3541.1053525552493</v>
      </c>
      <c r="Q42">
        <f>Table1[[#This Row],[Model (deaths/day)]]*20</f>
        <v>2923.2719104134867</v>
      </c>
    </row>
    <row r="43" spans="1:17" x14ac:dyDescent="0.2">
      <c r="A43" s="1">
        <v>43949</v>
      </c>
      <c r="B43">
        <v>41</v>
      </c>
      <c r="C43">
        <v>140</v>
      </c>
      <c r="D43">
        <v>3625</v>
      </c>
      <c r="E43">
        <f>$I$4*NORMDIST(Table1[[#This Row],[Time]],$I$2,$I$3,1)</f>
        <v>3679.0586358835835</v>
      </c>
      <c r="F43">
        <f t="shared" si="1"/>
        <v>137.95328332833424</v>
      </c>
      <c r="M43" s="1">
        <v>43949</v>
      </c>
      <c r="N43">
        <v>2760</v>
      </c>
      <c r="O43">
        <v>3613</v>
      </c>
      <c r="P43">
        <f>Table1[[#This Row],[Model (deaths)]]</f>
        <v>3679.0586358835835</v>
      </c>
      <c r="Q43">
        <f>Table1[[#This Row],[Model (deaths/day)]]*20</f>
        <v>2759.0656665666847</v>
      </c>
    </row>
    <row r="44" spans="1:17" x14ac:dyDescent="0.2">
      <c r="A44" s="1">
        <v>43950</v>
      </c>
      <c r="B44">
        <v>42</v>
      </c>
      <c r="C44">
        <v>148</v>
      </c>
      <c r="D44">
        <v>3773</v>
      </c>
      <c r="E44">
        <f>$I$4*NORMDIST(Table1[[#This Row],[Time]],$I$2,$I$3,1)</f>
        <v>3808.1918988152629</v>
      </c>
      <c r="F44">
        <f t="shared" si="1"/>
        <v>129.13326293167938</v>
      </c>
      <c r="M44" s="1">
        <v>43950</v>
      </c>
      <c r="N44">
        <v>2840</v>
      </c>
      <c r="O44">
        <v>3755</v>
      </c>
      <c r="P44">
        <f>Table1[[#This Row],[Model (deaths)]]</f>
        <v>3808.1918988152629</v>
      </c>
      <c r="Q44">
        <f>Table1[[#This Row],[Model (deaths/day)]]*20</f>
        <v>2582.6652586335877</v>
      </c>
    </row>
    <row r="45" spans="1:17" x14ac:dyDescent="0.2">
      <c r="A45" s="1">
        <v>43951</v>
      </c>
      <c r="B45">
        <v>43</v>
      </c>
      <c r="C45">
        <v>128</v>
      </c>
      <c r="D45">
        <v>3901</v>
      </c>
      <c r="E45">
        <f>$I$4*NORMDIST(Table1[[#This Row],[Time]],$I$2,$I$3,1)</f>
        <v>3928.0748618714451</v>
      </c>
      <c r="F45">
        <f t="shared" si="1"/>
        <v>119.88296305618223</v>
      </c>
      <c r="M45" s="1">
        <v>43951</v>
      </c>
      <c r="N45">
        <v>2440</v>
      </c>
      <c r="O45">
        <v>3877</v>
      </c>
      <c r="P45">
        <f>Table1[[#This Row],[Model (deaths)]]</f>
        <v>3928.0748618714451</v>
      </c>
      <c r="Q45">
        <f>Table1[[#This Row],[Model (deaths/day)]]*20</f>
        <v>2397.6592611236447</v>
      </c>
    </row>
    <row r="46" spans="1:17" x14ac:dyDescent="0.2">
      <c r="A46" s="1">
        <v>43952</v>
      </c>
      <c r="B46">
        <v>44</v>
      </c>
      <c r="C46">
        <v>156</v>
      </c>
      <c r="D46">
        <v>4057</v>
      </c>
      <c r="E46">
        <f>$I$4*NORMDIST(Table1[[#This Row],[Time]],$I$2,$I$3,1)</f>
        <v>4038.4547811290067</v>
      </c>
      <c r="F46">
        <f t="shared" si="1"/>
        <v>110.3799192575616</v>
      </c>
      <c r="M46" s="1">
        <v>43952</v>
      </c>
      <c r="N46">
        <v>2440</v>
      </c>
      <c r="O46">
        <v>3999</v>
      </c>
      <c r="P46">
        <f>Table1[[#This Row],[Model (deaths)]]</f>
        <v>4038.4547811290067</v>
      </c>
      <c r="Q46">
        <f>Table1[[#This Row],[Model (deaths/day)]]*20</f>
        <v>2207.5983851512319</v>
      </c>
    </row>
    <row r="47" spans="1:17" x14ac:dyDescent="0.2">
      <c r="A47" s="1">
        <v>43953</v>
      </c>
      <c r="B47">
        <v>45</v>
      </c>
      <c r="C47">
        <v>117</v>
      </c>
      <c r="D47">
        <v>4174</v>
      </c>
      <c r="E47">
        <f>$I$4*NORMDIST(Table1[[#This Row],[Time]],$I$2,$I$3,1)</f>
        <v>4139.2490723472902</v>
      </c>
      <c r="F47">
        <f t="shared" si="1"/>
        <v>100.79429121828343</v>
      </c>
      <c r="M47" s="1">
        <v>43953</v>
      </c>
      <c r="N47">
        <v>1140</v>
      </c>
      <c r="O47">
        <v>4056</v>
      </c>
      <c r="P47">
        <f>Table1[[#This Row],[Model (deaths)]]</f>
        <v>4139.2490723472902</v>
      </c>
      <c r="Q47">
        <f>Table1[[#This Row],[Model (deaths/day)]]*20</f>
        <v>2015.8858243656687</v>
      </c>
    </row>
    <row r="48" spans="1:17" x14ac:dyDescent="0.2">
      <c r="A48" s="1">
        <v>43954</v>
      </c>
      <c r="B48">
        <v>46</v>
      </c>
      <c r="C48">
        <v>122</v>
      </c>
      <c r="D48">
        <v>4296</v>
      </c>
      <c r="E48">
        <f>$I$4*NORMDIST(Table1[[#This Row],[Time]],$I$2,$I$3,1)</f>
        <v>4230.533155516132</v>
      </c>
      <c r="F48">
        <f t="shared" si="1"/>
        <v>91.284083168841789</v>
      </c>
      <c r="M48" s="1">
        <v>43954</v>
      </c>
      <c r="P48">
        <f>Table1[[#This Row],[Model (deaths)]]</f>
        <v>4230.533155516132</v>
      </c>
      <c r="Q48">
        <f>Table1[[#This Row],[Model (deaths/day)]]*20</f>
        <v>1825.6816633768358</v>
      </c>
    </row>
    <row r="49" spans="1:17" x14ac:dyDescent="0.2">
      <c r="A49" s="1">
        <v>43955</v>
      </c>
      <c r="B49">
        <v>47</v>
      </c>
      <c r="C49">
        <v>74</v>
      </c>
      <c r="D49">
        <v>4370</v>
      </c>
      <c r="E49">
        <f>$I$4*NORMDIST(Table1[[#This Row],[Time]],$I$2,$I$3,1)</f>
        <v>4312.524392776485</v>
      </c>
      <c r="F49">
        <f t="shared" si="1"/>
        <v>81.991237260353046</v>
      </c>
      <c r="M49" s="1">
        <v>43955</v>
      </c>
      <c r="P49">
        <f>Table1[[#This Row],[Model (deaths)]]</f>
        <v>4312.524392776485</v>
      </c>
      <c r="Q49">
        <f>Table1[[#This Row],[Model (deaths/day)]]*20</f>
        <v>1639.8247452070609</v>
      </c>
    </row>
    <row r="50" spans="1:17" x14ac:dyDescent="0.2">
      <c r="A50" s="1">
        <v>43956</v>
      </c>
      <c r="B50">
        <v>48</v>
      </c>
      <c r="E50">
        <f>$I$4*NORMDIST(Table1[[#This Row],[Time]],$I$2,$I$3,1)</f>
        <v>4385.5631005950036</v>
      </c>
      <c r="F50">
        <f t="shared" si="1"/>
        <v>73.03870781851856</v>
      </c>
      <c r="M50" s="1">
        <v>43956</v>
      </c>
      <c r="P50">
        <f>Table1[[#This Row],[Model (deaths)]]</f>
        <v>4385.5631005950036</v>
      </c>
      <c r="Q50">
        <f>Table1[[#This Row],[Model (deaths/day)]]*20</f>
        <v>1460.7741563703712</v>
      </c>
    </row>
    <row r="51" spans="1:17" x14ac:dyDescent="0.2">
      <c r="A51" s="1">
        <v>43957</v>
      </c>
      <c r="B51">
        <v>49</v>
      </c>
      <c r="E51">
        <f>$I$4*NORMDIST(Table1[[#This Row],[Time]],$I$2,$I$3,1)</f>
        <v>4450.0916617152579</v>
      </c>
      <c r="F51">
        <f t="shared" si="1"/>
        <v>64.528561120254381</v>
      </c>
      <c r="M51" s="1">
        <v>43957</v>
      </c>
      <c r="P51">
        <f>Table1[[#This Row],[Model (deaths)]]</f>
        <v>4450.0916617152579</v>
      </c>
      <c r="Q51">
        <f>Table1[[#This Row],[Model (deaths/day)]]*20</f>
        <v>1290.5712224050876</v>
      </c>
    </row>
    <row r="52" spans="1:17" x14ac:dyDescent="0.2">
      <c r="A52" s="1">
        <v>43958</v>
      </c>
      <c r="B52">
        <v>50</v>
      </c>
      <c r="E52">
        <f>$I$4*NORMDIST(Table1[[#This Row],[Time]],$I$2,$I$3,1)</f>
        <v>4506.6327469247717</v>
      </c>
      <c r="F52">
        <f t="shared" si="1"/>
        <v>56.541085209513767</v>
      </c>
      <c r="M52" s="1">
        <v>43958</v>
      </c>
      <c r="P52">
        <f>Table1[[#This Row],[Model (deaths)]]</f>
        <v>4506.6327469247717</v>
      </c>
      <c r="Q52">
        <f>Table1[[#This Row],[Model (deaths/day)]]*20</f>
        <v>1130.8217041902753</v>
      </c>
    </row>
    <row r="53" spans="1:17" x14ac:dyDescent="0.2">
      <c r="A53" s="1">
        <v>43959</v>
      </c>
      <c r="B53">
        <v>51</v>
      </c>
      <c r="E53">
        <f>$I$4*NORMDIST(Table1[[#This Row],[Time]],$I$2,$I$3,1)</f>
        <v>4555.7675881169816</v>
      </c>
      <c r="F53">
        <f t="shared" si="1"/>
        <v>49.134841192209933</v>
      </c>
      <c r="M53" s="1">
        <v>43959</v>
      </c>
      <c r="P53">
        <f>Table1[[#This Row],[Model (deaths)]]</f>
        <v>4555.7675881169816</v>
      </c>
      <c r="Q53">
        <f>Table1[[#This Row],[Model (deaths/day)]]*20</f>
        <v>982.69682384419866</v>
      </c>
    </row>
    <row r="54" spans="1:17" x14ac:dyDescent="0.2">
      <c r="A54" s="1">
        <v>43960</v>
      </c>
      <c r="B54">
        <v>52</v>
      </c>
      <c r="E54">
        <f>$I$4*NORMDIST(Table1[[#This Row],[Time]],$I$2,$I$3,1)</f>
        <v>4598.1151324850071</v>
      </c>
      <c r="F54">
        <f t="shared" si="1"/>
        <v>42.34754436802541</v>
      </c>
      <c r="M54" s="1">
        <v>43960</v>
      </c>
      <c r="P54">
        <f>Table1[[#This Row],[Model (deaths)]]</f>
        <v>4598.1151324850071</v>
      </c>
      <c r="Q54">
        <f>Table1[[#This Row],[Model (deaths/day)]]*20</f>
        <v>846.9508873605082</v>
      </c>
    </row>
    <row r="55" spans="1:17" x14ac:dyDescent="0.2">
      <c r="A55" s="1">
        <v>43961</v>
      </c>
      <c r="B55">
        <v>53</v>
      </c>
      <c r="E55">
        <f>$I$4*NORMDIST(Table1[[#This Row],[Time]],$I$2,$I$3,1)</f>
        <v>4634.3127648134032</v>
      </c>
      <c r="F55">
        <f t="shared" si="1"/>
        <v>36.197632328396139</v>
      </c>
      <c r="M55" s="1">
        <v>43961</v>
      </c>
      <c r="P55">
        <f>Table1[[#This Row],[Model (deaths)]]</f>
        <v>4634.3127648134032</v>
      </c>
      <c r="Q55">
        <f>Table1[[#This Row],[Model (deaths/day)]]*20</f>
        <v>723.95264656792278</v>
      </c>
    </row>
    <row r="56" spans="1:17" x14ac:dyDescent="0.2">
      <c r="A56" s="1">
        <v>43962</v>
      </c>
      <c r="B56">
        <v>54</v>
      </c>
      <c r="E56">
        <f>$I$4*NORMDIST(Table1[[#This Row],[Time]],$I$2,$I$3,1)</f>
        <v>4664.9991233232795</v>
      </c>
      <c r="F56">
        <f t="shared" si="1"/>
        <v>30.6863585098763</v>
      </c>
      <c r="M56" s="1">
        <v>43962</v>
      </c>
      <c r="P56">
        <f>Table1[[#This Row],[Model (deaths)]]</f>
        <v>4664.9991233232795</v>
      </c>
      <c r="Q56">
        <f>Table1[[#This Row],[Model (deaths/day)]]*20</f>
        <v>613.72717019752599</v>
      </c>
    </row>
    <row r="57" spans="1:17" x14ac:dyDescent="0.2">
      <c r="A57" s="1">
        <v>43963</v>
      </c>
      <c r="B57">
        <v>55</v>
      </c>
      <c r="E57">
        <f>$I$4*NORMDIST(Table1[[#This Row],[Time]],$I$2,$I$3,1)</f>
        <v>4690.79936664874</v>
      </c>
      <c r="F57">
        <f t="shared" si="1"/>
        <v>25.800243325460542</v>
      </c>
      <c r="M57" s="1">
        <v>43963</v>
      </c>
      <c r="P57">
        <f>Table1[[#This Row],[Model (deaths)]]</f>
        <v>4690.79936664874</v>
      </c>
      <c r="Q57">
        <f>Table1[[#This Row],[Model (deaths/day)]]*20</f>
        <v>516.00486650921084</v>
      </c>
    </row>
    <row r="58" spans="1:17" x14ac:dyDescent="0.2">
      <c r="A58" s="1">
        <v>43964</v>
      </c>
      <c r="B58">
        <v>56</v>
      </c>
      <c r="E58">
        <f>$I$4*NORMDIST(Table1[[#This Row],[Time]],$I$2,$I$3,1)</f>
        <v>4712.3130863446049</v>
      </c>
      <c r="F58">
        <f t="shared" si="1"/>
        <v>21.513719695864893</v>
      </c>
      <c r="M58" s="1">
        <v>43964</v>
      </c>
      <c r="P58">
        <f>Table1[[#This Row],[Model (deaths)]]</f>
        <v>4712.3130863446049</v>
      </c>
      <c r="Q58">
        <f>Table1[[#This Row],[Model (deaths/day)]]*20</f>
        <v>430.27439391729786</v>
      </c>
    </row>
    <row r="59" spans="1:17" x14ac:dyDescent="0.2">
      <c r="A59" s="1">
        <v>43965</v>
      </c>
      <c r="B59">
        <v>57</v>
      </c>
      <c r="E59">
        <f>$I$4*NORMDIST(Table1[[#This Row],[Time]],$I$2,$I$3,1)</f>
        <v>4730.1049100342761</v>
      </c>
      <c r="F59">
        <f t="shared" si="1"/>
        <v>17.791823689671219</v>
      </c>
      <c r="M59" s="1">
        <v>43965</v>
      </c>
      <c r="P59">
        <f>Table1[[#This Row],[Model (deaths)]]</f>
        <v>4730.1049100342761</v>
      </c>
      <c r="Q59">
        <f>Table1[[#This Row],[Model (deaths/day)]]*20</f>
        <v>355.83647379342437</v>
      </c>
    </row>
    <row r="60" spans="1:17" x14ac:dyDescent="0.2">
      <c r="A60" s="1">
        <v>43966</v>
      </c>
      <c r="B60">
        <v>58</v>
      </c>
      <c r="E60">
        <f>$I$4*NORMDIST(Table1[[#This Row],[Time]],$I$2,$I$3,1)</f>
        <v>4744.6977117893721</v>
      </c>
      <c r="F60">
        <f t="shared" si="1"/>
        <v>14.592801755095934</v>
      </c>
      <c r="M60" s="1">
        <v>43966</v>
      </c>
      <c r="P60">
        <f>Table1[[#This Row],[Model (deaths)]]</f>
        <v>4744.6977117893721</v>
      </c>
      <c r="Q60">
        <f>Table1[[#This Row],[Model (deaths/day)]]*20</f>
        <v>291.85603510191868</v>
      </c>
    </row>
    <row r="61" spans="1:17" x14ac:dyDescent="0.2">
      <c r="A61" s="1">
        <v>43967</v>
      </c>
      <c r="B61">
        <v>59</v>
      </c>
      <c r="E61">
        <f>$I$4*NORMDIST(Table1[[#This Row],[Time]],$I$2,$I$3,1)</f>
        <v>4756.5682430071411</v>
      </c>
      <c r="F61">
        <f t="shared" si="1"/>
        <v>11.870531217768985</v>
      </c>
      <c r="M61" s="1">
        <v>43967</v>
      </c>
      <c r="P61">
        <f>Table1[[#This Row],[Model (deaths)]]</f>
        <v>4756.5682430071411</v>
      </c>
      <c r="Q61">
        <f>Table1[[#This Row],[Model (deaths/day)]]*20</f>
        <v>237.4106243553797</v>
      </c>
    </row>
    <row r="62" spans="1:17" x14ac:dyDescent="0.2">
      <c r="A62" s="1">
        <v>43968</v>
      </c>
      <c r="B62">
        <v>60</v>
      </c>
      <c r="E62">
        <f>$I$4*NORMDIST(Table1[[#This Row],[Time]],$I$2,$I$3,1)</f>
        <v>4766.1449209262892</v>
      </c>
      <c r="F62">
        <f t="shared" si="1"/>
        <v>9.5766779191480964</v>
      </c>
      <c r="M62" s="1">
        <v>43968</v>
      </c>
      <c r="P62">
        <f>Table1[[#This Row],[Model (deaths)]]</f>
        <v>4766.1449209262892</v>
      </c>
      <c r="Q62">
        <f>Table1[[#This Row],[Model (deaths/day)]]*20</f>
        <v>191.53355838296193</v>
      </c>
    </row>
    <row r="63" spans="1:17" x14ac:dyDescent="0.2">
      <c r="A63" s="1">
        <v>43969</v>
      </c>
      <c r="B63">
        <v>61</v>
      </c>
      <c r="E63">
        <f>$I$4*NORMDIST(Table1[[#This Row],[Time]],$I$2,$I$3,1)</f>
        <v>4773.8074628445229</v>
      </c>
      <c r="F63">
        <f t="shared" si="1"/>
        <v>7.6625419182337282</v>
      </c>
      <c r="M63" s="1">
        <v>43969</v>
      </c>
      <c r="P63">
        <f>Table1[[#This Row],[Model (deaths)]]</f>
        <v>4773.8074628445229</v>
      </c>
      <c r="Q63">
        <f>Table1[[#This Row],[Model (deaths/day)]]*20</f>
        <v>153.25083836467456</v>
      </c>
    </row>
    <row r="64" spans="1:17" x14ac:dyDescent="0.2">
      <c r="A64" s="1">
        <v>43970</v>
      </c>
      <c r="B64">
        <v>62</v>
      </c>
      <c r="E64">
        <f>$I$4*NORMDIST(Table1[[#This Row],[Time]],$I$2,$I$3,1)</f>
        <v>4779.8880301415666</v>
      </c>
      <c r="F64">
        <f t="shared" si="1"/>
        <v>6.0805672970436717</v>
      </c>
      <c r="M64" s="1">
        <v>43970</v>
      </c>
      <c r="P64">
        <f>Table1[[#This Row],[Model (deaths)]]</f>
        <v>4779.8880301415666</v>
      </c>
      <c r="Q64">
        <f>Table1[[#This Row],[Model (deaths/day)]]*20</f>
        <v>121.61134594087343</v>
      </c>
    </row>
    <row r="65" spans="1:17" x14ac:dyDescent="0.2">
      <c r="A65" s="1">
        <v>43971</v>
      </c>
      <c r="B65">
        <v>63</v>
      </c>
      <c r="E65">
        <f>$I$4*NORMDIST(Table1[[#This Row],[Time]],$I$2,$I$3,1)</f>
        <v>4784.6735441215033</v>
      </c>
      <c r="F65">
        <f t="shared" si="1"/>
        <v>4.7855139799366953</v>
      </c>
      <c r="M65" s="1">
        <v>43971</v>
      </c>
      <c r="P65">
        <f>Table1[[#This Row],[Model (deaths)]]</f>
        <v>4784.6735441215033</v>
      </c>
      <c r="Q65">
        <f>Table1[[#This Row],[Model (deaths/day)]]*20</f>
        <v>95.710279598733905</v>
      </c>
    </row>
    <row r="66" spans="1:17" x14ac:dyDescent="0.2">
      <c r="A66" s="1">
        <v>43972</v>
      </c>
      <c r="B66">
        <v>64</v>
      </c>
      <c r="E66">
        <f>$I$4*NORMDIST(Table1[[#This Row],[Time]],$I$2,$I$3,1)</f>
        <v>4788.4088513857441</v>
      </c>
      <c r="F66">
        <f t="shared" ref="F66:F74" si="2">E66-E65</f>
        <v>3.7353072642408733</v>
      </c>
      <c r="M66" s="1">
        <v>43972</v>
      </c>
      <c r="P66">
        <f>Table1[[#This Row],[Model (deaths)]]</f>
        <v>4788.4088513857441</v>
      </c>
      <c r="Q66">
        <f>Table1[[#This Row],[Model (deaths/day)]]*20</f>
        <v>74.706145284817467</v>
      </c>
    </row>
    <row r="67" spans="1:17" x14ac:dyDescent="0.2">
      <c r="A67" s="1">
        <v>43973</v>
      </c>
      <c r="B67">
        <v>65</v>
      </c>
      <c r="E67">
        <f>$I$4*NORMDIST(Table1[[#This Row],[Time]],$I$2,$I$3,1)</f>
        <v>4791.3004454755055</v>
      </c>
      <c r="F67">
        <f t="shared" si="2"/>
        <v>2.8915940897613837</v>
      </c>
      <c r="M67" s="1">
        <v>43973</v>
      </c>
      <c r="P67">
        <f>Table1[[#This Row],[Model (deaths)]]</f>
        <v>4791.3004454755055</v>
      </c>
      <c r="Q67">
        <f>Table1[[#This Row],[Model (deaths/day)]]*20</f>
        <v>57.831881795227673</v>
      </c>
    </row>
    <row r="68" spans="1:17" x14ac:dyDescent="0.2">
      <c r="A68" s="1">
        <v>43974</v>
      </c>
      <c r="B68">
        <v>66</v>
      </c>
      <c r="E68">
        <f>$I$4*NORMDIST(Table1[[#This Row],[Time]],$I$2,$I$3,1)</f>
        <v>4793.5204894481758</v>
      </c>
      <c r="F68">
        <f t="shared" si="2"/>
        <v>2.2200439726702825</v>
      </c>
      <c r="M68" s="1">
        <v>43974</v>
      </c>
      <c r="P68">
        <f>Table1[[#This Row],[Model (deaths)]]</f>
        <v>4793.5204894481758</v>
      </c>
      <c r="Q68">
        <f>Table1[[#This Row],[Model (deaths/day)]]*20</f>
        <v>44.400879453405651</v>
      </c>
    </row>
    <row r="69" spans="1:17" x14ac:dyDescent="0.2">
      <c r="A69" s="1">
        <v>43975</v>
      </c>
      <c r="B69">
        <v>67</v>
      </c>
      <c r="E69">
        <f>$I$4*NORMDIST(Table1[[#This Row],[Time]],$I$2,$I$3,1)</f>
        <v>4795.2109267858177</v>
      </c>
      <c r="F69">
        <f t="shared" si="2"/>
        <v>1.6904373376419244</v>
      </c>
      <c r="M69" s="1">
        <v>43975</v>
      </c>
      <c r="P69">
        <f>Table1[[#This Row],[Model (deaths)]]</f>
        <v>4795.2109267858177</v>
      </c>
      <c r="Q69">
        <f>Table1[[#This Row],[Model (deaths/day)]]*20</f>
        <v>33.808746752838488</v>
      </c>
    </row>
    <row r="70" spans="1:17" x14ac:dyDescent="0.2">
      <c r="A70" s="1">
        <v>43976</v>
      </c>
      <c r="B70">
        <v>68</v>
      </c>
      <c r="E70">
        <f>$I$4*NORMDIST(Table1[[#This Row],[Time]],$I$2,$I$3,1)</f>
        <v>4796.4875120525157</v>
      </c>
      <c r="F70">
        <f t="shared" si="2"/>
        <v>1.2765852666980209</v>
      </c>
      <c r="M70" s="1">
        <v>43976</v>
      </c>
      <c r="P70">
        <f>Table1[[#This Row],[Model (deaths)]]</f>
        <v>4796.4875120525157</v>
      </c>
      <c r="Q70">
        <f>Table1[[#This Row],[Model (deaths/day)]]*20</f>
        <v>25.531705333960417</v>
      </c>
    </row>
    <row r="71" spans="1:17" x14ac:dyDescent="0.2">
      <c r="A71" s="1">
        <v>43977</v>
      </c>
      <c r="B71">
        <v>69</v>
      </c>
      <c r="E71">
        <f>$I$4*NORMDIST(Table1[[#This Row],[Time]],$I$2,$I$3,1)</f>
        <v>4797.4436351938266</v>
      </c>
      <c r="F71">
        <f t="shared" si="2"/>
        <v>0.95612314131085441</v>
      </c>
    </row>
    <row r="72" spans="1:17" x14ac:dyDescent="0.2">
      <c r="A72" s="1">
        <v>43978</v>
      </c>
      <c r="B72">
        <v>70</v>
      </c>
      <c r="E72">
        <f>$I$4*NORMDIST(Table1[[#This Row],[Time]],$I$2,$I$3,1)</f>
        <v>4798.1538522232813</v>
      </c>
      <c r="F72">
        <f t="shared" si="2"/>
        <v>0.71021702945472498</v>
      </c>
    </row>
    <row r="73" spans="1:17" x14ac:dyDescent="0.2">
      <c r="A73" s="1">
        <v>43979</v>
      </c>
      <c r="B73">
        <v>71</v>
      </c>
      <c r="E73">
        <f>$I$4*NORMDIST(Table1[[#This Row],[Time]],$I$2,$I$3,1)</f>
        <v>4798.6770689058012</v>
      </c>
      <c r="F73">
        <f t="shared" si="2"/>
        <v>0.5232166825198874</v>
      </c>
    </row>
    <row r="74" spans="1:17" x14ac:dyDescent="0.2">
      <c r="A74" s="1">
        <v>43980</v>
      </c>
      <c r="B74">
        <v>72</v>
      </c>
      <c r="E74">
        <f>$I$4*NORMDIST(Table1[[#This Row],[Time]],$I$2,$I$3,1)</f>
        <v>4799.0593522116005</v>
      </c>
      <c r="F74">
        <f t="shared" si="2"/>
        <v>0.38228330579931935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Massachusetts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Melahn Louis LC</dc:creator>
  <cp:lastModifiedBy>Louis Frederick Melahn</cp:lastModifiedBy>
  <dcterms:created xsi:type="dcterms:W3CDTF">2020-05-06T16:42:10Z</dcterms:created>
  <dcterms:modified xsi:type="dcterms:W3CDTF">2020-05-07T07:44:17Z</dcterms:modified>
</cp:coreProperties>
</file>