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42" documentId="8_{57D028E9-32F3-A142-888D-E37C1EB3B3EC}" xr6:coauthVersionLast="45" xr6:coauthVersionMax="45" xr10:uidLastSave="{F5FB14D0-1F31-584D-BB49-97966D6F1B92}"/>
  <bookViews>
    <workbookView xWindow="80" yWindow="460" windowWidth="25440" windowHeight="15000" xr2:uid="{53B553D5-63C9-1943-8F02-62576D22A04A}"/>
  </bookViews>
  <sheets>
    <sheet name="Massachuset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Q2" i="1" l="1"/>
  <c r="P2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R2" i="1"/>
</calcChain>
</file>

<file path=xl/sharedStrings.xml><?xml version="1.0" encoding="utf-8"?>
<sst xmlns="http://schemas.openxmlformats.org/spreadsheetml/2006/main" count="26" uniqueCount="25">
  <si>
    <t>Date of Death</t>
  </si>
  <si>
    <t>Time</t>
  </si>
  <si>
    <t>New Deaths</t>
  </si>
  <si>
    <t>Running Total</t>
  </si>
  <si>
    <t>Deaths (normalized)</t>
  </si>
  <si>
    <t>Running Total (normalized)</t>
  </si>
  <si>
    <t>Model (deaths)</t>
  </si>
  <si>
    <t>Model (deaths/day)</t>
  </si>
  <si>
    <t>Simple Model</t>
  </si>
  <si>
    <t>Value</t>
  </si>
  <si>
    <t>Unit</t>
  </si>
  <si>
    <t>Date</t>
  </si>
  <si>
    <t>Deaths/day * 20</t>
  </si>
  <si>
    <t>Total Deaths</t>
  </si>
  <si>
    <t>Deaths Model</t>
  </si>
  <si>
    <t>Daily Deaths Model *20</t>
  </si>
  <si>
    <t>Mean</t>
  </si>
  <si>
    <t xml:space="preserve">day </t>
  </si>
  <si>
    <t>Std Dev</t>
  </si>
  <si>
    <t>days</t>
  </si>
  <si>
    <t>Amplitude</t>
  </si>
  <si>
    <t>cases (will equal total cases at the end)</t>
  </si>
  <si>
    <t>Death Rate</t>
  </si>
  <si>
    <t>(raw rate)</t>
  </si>
  <si>
    <t>Death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</si>
</sst>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  <a:r>
              <a:rPr lang="en-US" baseline="0"/>
              <a:t> Total Deaths and Deaths/day (Updated May 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Massachusetts!$Q$1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Massachusetts!$O$2:$O$70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Massachusetts!$Q$2:$Q$70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26</c:v>
                </c:pt>
                <c:pt idx="7">
                  <c:v>33</c:v>
                </c:pt>
                <c:pt idx="8">
                  <c:v>42</c:v>
                </c:pt>
                <c:pt idx="9">
                  <c:v>57</c:v>
                </c:pt>
                <c:pt idx="10">
                  <c:v>72</c:v>
                </c:pt>
                <c:pt idx="11">
                  <c:v>99</c:v>
                </c:pt>
                <c:pt idx="12">
                  <c:v>125</c:v>
                </c:pt>
                <c:pt idx="13">
                  <c:v>154</c:v>
                </c:pt>
                <c:pt idx="14">
                  <c:v>189</c:v>
                </c:pt>
                <c:pt idx="15">
                  <c:v>231</c:v>
                </c:pt>
                <c:pt idx="16">
                  <c:v>267</c:v>
                </c:pt>
                <c:pt idx="17">
                  <c:v>306</c:v>
                </c:pt>
                <c:pt idx="18">
                  <c:v>373</c:v>
                </c:pt>
                <c:pt idx="19">
                  <c:v>452</c:v>
                </c:pt>
                <c:pt idx="20">
                  <c:v>519</c:v>
                </c:pt>
                <c:pt idx="21">
                  <c:v>619</c:v>
                </c:pt>
                <c:pt idx="22">
                  <c:v>731</c:v>
                </c:pt>
                <c:pt idx="23">
                  <c:v>836</c:v>
                </c:pt>
                <c:pt idx="24">
                  <c:v>953</c:v>
                </c:pt>
                <c:pt idx="25">
                  <c:v>1064</c:v>
                </c:pt>
                <c:pt idx="26">
                  <c:v>1222</c:v>
                </c:pt>
                <c:pt idx="27">
                  <c:v>1341</c:v>
                </c:pt>
                <c:pt idx="28">
                  <c:v>1516</c:v>
                </c:pt>
                <c:pt idx="29">
                  <c:v>1683</c:v>
                </c:pt>
                <c:pt idx="30">
                  <c:v>1845</c:v>
                </c:pt>
                <c:pt idx="31">
                  <c:v>2011</c:v>
                </c:pt>
                <c:pt idx="32">
                  <c:v>2182</c:v>
                </c:pt>
                <c:pt idx="33">
                  <c:v>2352</c:v>
                </c:pt>
                <c:pt idx="34">
                  <c:v>2504</c:v>
                </c:pt>
                <c:pt idx="35">
                  <c:v>2654</c:v>
                </c:pt>
                <c:pt idx="36">
                  <c:v>2843</c:v>
                </c:pt>
                <c:pt idx="37">
                  <c:v>3027</c:v>
                </c:pt>
                <c:pt idx="38">
                  <c:v>3170</c:v>
                </c:pt>
                <c:pt idx="39">
                  <c:v>3316</c:v>
                </c:pt>
                <c:pt idx="40">
                  <c:v>3475</c:v>
                </c:pt>
                <c:pt idx="41">
                  <c:v>3613</c:v>
                </c:pt>
                <c:pt idx="42">
                  <c:v>3755</c:v>
                </c:pt>
                <c:pt idx="43">
                  <c:v>3877</c:v>
                </c:pt>
                <c:pt idx="44">
                  <c:v>3999</c:v>
                </c:pt>
                <c:pt idx="45">
                  <c:v>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1-B04D-B506-FBE1D00F736D}"/>
            </c:ext>
          </c:extLst>
        </c:ser>
        <c:ser>
          <c:idx val="2"/>
          <c:order val="1"/>
          <c:tx>
            <c:strRef>
              <c:f>Massachusetts!$R$1</c:f>
              <c:strCache>
                <c:ptCount val="1"/>
                <c:pt idx="0">
                  <c:v>Deaths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Massachusetts!$O$2:$O$70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Massachusetts!$R$2:$R$70</c:f>
              <c:numCache>
                <c:formatCode>General</c:formatCode>
                <c:ptCount val="69"/>
                <c:pt idx="0">
                  <c:v>6.4120156502429433</c:v>
                </c:pt>
                <c:pt idx="1">
                  <c:v>8.6089341648644506</c:v>
                </c:pt>
                <c:pt idx="2">
                  <c:v>11.470407482857341</c:v>
                </c:pt>
                <c:pt idx="3">
                  <c:v>15.16680529642926</c:v>
                </c:pt>
                <c:pt idx="4">
                  <c:v>19.90247017240744</c:v>
                </c:pt>
                <c:pt idx="5">
                  <c:v>25.919698226774216</c:v>
                </c:pt>
                <c:pt idx="6">
                  <c:v>33.502422000026378</c:v>
                </c:pt>
                <c:pt idx="7">
                  <c:v>42.979342857516379</c:v>
                </c:pt>
                <c:pt idx="8">
                  <c:v>54.726222708434371</c:v>
                </c:pt>
                <c:pt idx="9">
                  <c:v>69.167016111914492</c:v>
                </c:pt>
                <c:pt idx="10">
                  <c:v>86.77350830481808</c:v>
                </c:pt>
                <c:pt idx="11">
                  <c:v>108.06312675385117</c:v>
                </c:pt>
                <c:pt idx="12">
                  <c:v>133.59461754467122</c:v>
                </c:pt>
                <c:pt idx="13">
                  <c:v>163.96132648673623</c:v>
                </c:pt>
                <c:pt idx="14">
                  <c:v>199.78190014504457</c:v>
                </c:pt>
                <c:pt idx="15">
                  <c:v>241.68832425923688</c:v>
                </c:pt>
                <c:pt idx="16">
                  <c:v>290.31134418902798</c:v>
                </c:pt>
                <c:pt idx="17">
                  <c:v>346.26345976094302</c:v>
                </c:pt>
                <c:pt idx="18">
                  <c:v>410.11984836952757</c:v>
                </c:pt>
                <c:pt idx="19">
                  <c:v>482.39773631493733</c:v>
                </c:pt>
                <c:pt idx="20">
                  <c:v>563.53489818716093</c:v>
                </c:pt>
                <c:pt idx="21">
                  <c:v>653.86810548966105</c:v>
                </c:pt>
                <c:pt idx="22">
                  <c:v>753.61245617442069</c:v>
                </c:pt>
                <c:pt idx="23">
                  <c:v>862.8425846063825</c:v>
                </c:pt>
                <c:pt idx="24">
                  <c:v>981.47676679739618</c:v>
                </c:pt>
                <c:pt idx="25">
                  <c:v>1109.2648915735372</c:v>
                </c:pt>
                <c:pt idx="26">
                  <c:v>1245.781161533868</c:v>
                </c:pt>
                <c:pt idx="27">
                  <c:v>1390.422219601202</c:v>
                </c:pt>
                <c:pt idx="28">
                  <c:v>1542.4111738510423</c:v>
                </c:pt>
                <c:pt idx="29">
                  <c:v>1700.8077260319676</c:v>
                </c:pt>
                <c:pt idx="30">
                  <c:v>1864.5243128004536</c:v>
                </c:pt>
                <c:pt idx="31">
                  <c:v>2032.3478613851698</c:v>
                </c:pt>
                <c:pt idx="32">
                  <c:v>2202.9664631897517</c:v>
                </c:pt>
                <c:pt idx="33">
                  <c:v>2375</c:v>
                </c:pt>
                <c:pt idx="34">
                  <c:v>2547.0335368102483</c:v>
                </c:pt>
                <c:pt idx="35">
                  <c:v>2717.6521386148302</c:v>
                </c:pt>
                <c:pt idx="36">
                  <c:v>2885.4756871995464</c:v>
                </c:pt>
                <c:pt idx="37">
                  <c:v>3049.1922739680322</c:v>
                </c:pt>
                <c:pt idx="38">
                  <c:v>3207.5888261489577</c:v>
                </c:pt>
                <c:pt idx="39">
                  <c:v>3359.577780398798</c:v>
                </c:pt>
                <c:pt idx="40">
                  <c:v>3504.2188384661317</c:v>
                </c:pt>
                <c:pt idx="41">
                  <c:v>3640.7351084264628</c:v>
                </c:pt>
                <c:pt idx="42">
                  <c:v>3768.5232332026039</c:v>
                </c:pt>
                <c:pt idx="43">
                  <c:v>3887.1574153936176</c:v>
                </c:pt>
                <c:pt idx="44">
                  <c:v>3996.3875438255795</c:v>
                </c:pt>
                <c:pt idx="45">
                  <c:v>4096.1318945103394</c:v>
                </c:pt>
                <c:pt idx="46">
                  <c:v>4186.4651018128388</c:v>
                </c:pt>
                <c:pt idx="47">
                  <c:v>4267.602263685063</c:v>
                </c:pt>
                <c:pt idx="48">
                  <c:v>4339.880151630472</c:v>
                </c:pt>
                <c:pt idx="49">
                  <c:v>4403.7365402390569</c:v>
                </c:pt>
                <c:pt idx="50">
                  <c:v>4459.6886558109718</c:v>
                </c:pt>
                <c:pt idx="51">
                  <c:v>4508.3116757407624</c:v>
                </c:pt>
                <c:pt idx="52">
                  <c:v>4550.2180998549557</c:v>
                </c:pt>
                <c:pt idx="53">
                  <c:v>4586.0386735132643</c:v>
                </c:pt>
                <c:pt idx="54">
                  <c:v>4616.4053824553284</c:v>
                </c:pt>
                <c:pt idx="55">
                  <c:v>4641.9368732461489</c:v>
                </c:pt>
                <c:pt idx="56">
                  <c:v>4663.2264916951817</c:v>
                </c:pt>
                <c:pt idx="57">
                  <c:v>4680.8329838880854</c:v>
                </c:pt>
                <c:pt idx="58">
                  <c:v>4695.2737772915661</c:v>
                </c:pt>
                <c:pt idx="59">
                  <c:v>4707.0206571424833</c:v>
                </c:pt>
                <c:pt idx="60">
                  <c:v>4716.4975779999741</c:v>
                </c:pt>
                <c:pt idx="61">
                  <c:v>4724.080301773226</c:v>
                </c:pt>
                <c:pt idx="62">
                  <c:v>4730.0975298275926</c:v>
                </c:pt>
                <c:pt idx="63">
                  <c:v>4734.8331947035704</c:v>
                </c:pt>
                <c:pt idx="64">
                  <c:v>4738.5295925171422</c:v>
                </c:pt>
                <c:pt idx="65">
                  <c:v>4741.391065835136</c:v>
                </c:pt>
                <c:pt idx="66">
                  <c:v>4743.5879843497569</c:v>
                </c:pt>
                <c:pt idx="67">
                  <c:v>4745.2608129651326</c:v>
                </c:pt>
                <c:pt idx="68">
                  <c:v>4746.524100468635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1-B04D-B506-FBE1D00F736D}"/>
            </c:ext>
          </c:extLst>
        </c:ser>
        <c:ser>
          <c:idx val="3"/>
          <c:order val="2"/>
          <c:tx>
            <c:strRef>
              <c:f>Massachusetts!$S$1</c:f>
              <c:strCache>
                <c:ptCount val="1"/>
                <c:pt idx="0">
                  <c:v>Daily Deaths Model *20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Massachusetts!$O$2:$O$70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Massachusetts!$S$2:$S$70</c:f>
              <c:numCache>
                <c:formatCode>General</c:formatCode>
                <c:ptCount val="69"/>
                <c:pt idx="1">
                  <c:v>43.93837029243015</c:v>
                </c:pt>
                <c:pt idx="2">
                  <c:v>57.229466359857817</c:v>
                </c:pt>
                <c:pt idx="3">
                  <c:v>73.927956271438376</c:v>
                </c:pt>
                <c:pt idx="4">
                  <c:v>94.713297519563611</c:v>
                </c:pt>
                <c:pt idx="5">
                  <c:v>120.34456108733551</c:v>
                </c:pt>
                <c:pt idx="6">
                  <c:v>151.65447546504325</c:v>
                </c:pt>
                <c:pt idx="7">
                  <c:v>189.53841714980001</c:v>
                </c:pt>
                <c:pt idx="8">
                  <c:v>234.93759701835984</c:v>
                </c:pt>
                <c:pt idx="9">
                  <c:v>288.8158680696024</c:v>
                </c:pt>
                <c:pt idx="10">
                  <c:v>352.12984385807175</c:v>
                </c:pt>
                <c:pt idx="11">
                  <c:v>425.79236898066171</c:v>
                </c:pt>
                <c:pt idx="12">
                  <c:v>510.62981581640116</c:v>
                </c:pt>
                <c:pt idx="13">
                  <c:v>607.33417884130006</c:v>
                </c:pt>
                <c:pt idx="14">
                  <c:v>716.41147316616696</c:v>
                </c:pt>
                <c:pt idx="15">
                  <c:v>838.1284822838461</c:v>
                </c:pt>
                <c:pt idx="16">
                  <c:v>972.46039859582197</c:v>
                </c:pt>
                <c:pt idx="17">
                  <c:v>1119.0423114383009</c:v>
                </c:pt>
                <c:pt idx="18">
                  <c:v>1277.127772171691</c:v>
                </c:pt>
                <c:pt idx="19">
                  <c:v>1445.5577589081952</c:v>
                </c:pt>
                <c:pt idx="20">
                  <c:v>1622.743237444472</c:v>
                </c:pt>
                <c:pt idx="21">
                  <c:v>1806.6641460500023</c:v>
                </c:pt>
                <c:pt idx="22">
                  <c:v>1994.8870136951928</c:v>
                </c:pt>
                <c:pt idx="23">
                  <c:v>2184.6025686392363</c:v>
                </c:pt>
                <c:pt idx="24">
                  <c:v>2372.6836438202736</c:v>
                </c:pt>
                <c:pt idx="25">
                  <c:v>2555.7624955228198</c:v>
                </c:pt>
                <c:pt idx="26">
                  <c:v>2730.3253992066175</c:v>
                </c:pt>
                <c:pt idx="27">
                  <c:v>2892.8211613466783</c:v>
                </c:pt>
                <c:pt idx="28">
                  <c:v>3039.7790849968078</c:v>
                </c:pt>
                <c:pt idx="29">
                  <c:v>3167.9310436185051</c:v>
                </c:pt>
                <c:pt idx="30">
                  <c:v>3274.3317353697194</c:v>
                </c:pt>
                <c:pt idx="31">
                  <c:v>3356.4709716943253</c:v>
                </c:pt>
                <c:pt idx="32">
                  <c:v>3412.3720360916377</c:v>
                </c:pt>
                <c:pt idx="33">
                  <c:v>3440.6707362049656</c:v>
                </c:pt>
                <c:pt idx="34">
                  <c:v>3440.6707362049656</c:v>
                </c:pt>
                <c:pt idx="35">
                  <c:v>3412.3720360916377</c:v>
                </c:pt>
                <c:pt idx="36">
                  <c:v>3356.4709716943253</c:v>
                </c:pt>
                <c:pt idx="37">
                  <c:v>3274.3317353697148</c:v>
                </c:pt>
                <c:pt idx="38">
                  <c:v>3167.9310436185096</c:v>
                </c:pt>
                <c:pt idx="39">
                  <c:v>3039.7790849968078</c:v>
                </c:pt>
                <c:pt idx="40">
                  <c:v>2892.8211613466738</c:v>
                </c:pt>
                <c:pt idx="41">
                  <c:v>2730.325399206622</c:v>
                </c:pt>
                <c:pt idx="42">
                  <c:v>2555.7624955228221</c:v>
                </c:pt>
                <c:pt idx="43">
                  <c:v>2372.6836438202736</c:v>
                </c:pt>
                <c:pt idx="44">
                  <c:v>2184.6025686392386</c:v>
                </c:pt>
                <c:pt idx="45">
                  <c:v>1994.8870136951973</c:v>
                </c:pt>
                <c:pt idx="46">
                  <c:v>1806.6641460499886</c:v>
                </c:pt>
                <c:pt idx="47">
                  <c:v>1622.7432374444834</c:v>
                </c:pt>
                <c:pt idx="48">
                  <c:v>1445.5577589081804</c:v>
                </c:pt>
                <c:pt idx="49">
                  <c:v>1277.1277721716979</c:v>
                </c:pt>
                <c:pt idx="50">
                  <c:v>1119.0423114382975</c:v>
                </c:pt>
                <c:pt idx="51">
                  <c:v>972.46039859581288</c:v>
                </c:pt>
                <c:pt idx="52">
                  <c:v>838.12848228386429</c:v>
                </c:pt>
                <c:pt idx="53">
                  <c:v>716.41147316617207</c:v>
                </c:pt>
                <c:pt idx="54">
                  <c:v>607.33417884128357</c:v>
                </c:pt>
                <c:pt idx="55">
                  <c:v>510.62981581640997</c:v>
                </c:pt>
                <c:pt idx="56">
                  <c:v>425.79236898065574</c:v>
                </c:pt>
                <c:pt idx="57">
                  <c:v>352.12984385807431</c:v>
                </c:pt>
                <c:pt idx="58">
                  <c:v>288.81586806961423</c:v>
                </c:pt>
                <c:pt idx="59">
                  <c:v>234.93759701834279</c:v>
                </c:pt>
                <c:pt idx="60">
                  <c:v>189.53841714981536</c:v>
                </c:pt>
                <c:pt idx="61">
                  <c:v>151.65447546503856</c:v>
                </c:pt>
                <c:pt idx="62">
                  <c:v>120.34456108733139</c:v>
                </c:pt>
                <c:pt idx="63">
                  <c:v>94.713297519556363</c:v>
                </c:pt>
                <c:pt idx="64">
                  <c:v>73.927956271436415</c:v>
                </c:pt>
                <c:pt idx="65">
                  <c:v>57.229466359876824</c:v>
                </c:pt>
                <c:pt idx="66">
                  <c:v>43.938370292416948</c:v>
                </c:pt>
                <c:pt idx="67">
                  <c:v>33.456572307513852</c:v>
                </c:pt>
                <c:pt idx="68">
                  <c:v>25.265750070047943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A1-B04D-B506-FBE1D00F736D}"/>
            </c:ext>
          </c:extLst>
        </c:ser>
        <c:ser>
          <c:idx val="0"/>
          <c:order val="3"/>
          <c:tx>
            <c:strRef>
              <c:f>Massachusetts!$P$1</c:f>
              <c:strCache>
                <c:ptCount val="1"/>
                <c:pt idx="0">
                  <c:v>Deaths/day *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Massachusetts!$O$2:$O$70</c:f>
              <c:numCache>
                <c:formatCode>m/d/yy</c:formatCode>
                <c:ptCount val="69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  <c:pt idx="46">
                  <c:v>43954</c:v>
                </c:pt>
                <c:pt idx="47">
                  <c:v>43955</c:v>
                </c:pt>
                <c:pt idx="48">
                  <c:v>43956</c:v>
                </c:pt>
                <c:pt idx="49">
                  <c:v>43957</c:v>
                </c:pt>
                <c:pt idx="50">
                  <c:v>43958</c:v>
                </c:pt>
                <c:pt idx="51">
                  <c:v>43959</c:v>
                </c:pt>
                <c:pt idx="52">
                  <c:v>43960</c:v>
                </c:pt>
                <c:pt idx="53">
                  <c:v>43961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43967</c:v>
                </c:pt>
                <c:pt idx="60">
                  <c:v>43968</c:v>
                </c:pt>
                <c:pt idx="61">
                  <c:v>43969</c:v>
                </c:pt>
                <c:pt idx="62">
                  <c:v>43970</c:v>
                </c:pt>
                <c:pt idx="63">
                  <c:v>43971</c:v>
                </c:pt>
                <c:pt idx="64">
                  <c:v>43972</c:v>
                </c:pt>
                <c:pt idx="65">
                  <c:v>43973</c:v>
                </c:pt>
                <c:pt idx="66">
                  <c:v>43974</c:v>
                </c:pt>
                <c:pt idx="67">
                  <c:v>43975</c:v>
                </c:pt>
                <c:pt idx="68">
                  <c:v>43976</c:v>
                </c:pt>
              </c:numCache>
            </c:numRef>
          </c:xVal>
          <c:yVal>
            <c:numRef>
              <c:f>Massachusetts!$P$2:$P$70</c:f>
              <c:numCache>
                <c:formatCode>General</c:formatCode>
                <c:ptCount val="6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140</c:v>
                </c:pt>
                <c:pt idx="8">
                  <c:v>180</c:v>
                </c:pt>
                <c:pt idx="9">
                  <c:v>300</c:v>
                </c:pt>
                <c:pt idx="10">
                  <c:v>300</c:v>
                </c:pt>
                <c:pt idx="11">
                  <c:v>540</c:v>
                </c:pt>
                <c:pt idx="12">
                  <c:v>520</c:v>
                </c:pt>
                <c:pt idx="13">
                  <c:v>580</c:v>
                </c:pt>
                <c:pt idx="14">
                  <c:v>700</c:v>
                </c:pt>
                <c:pt idx="15">
                  <c:v>840</c:v>
                </c:pt>
                <c:pt idx="16">
                  <c:v>720</c:v>
                </c:pt>
                <c:pt idx="17">
                  <c:v>780</c:v>
                </c:pt>
                <c:pt idx="18">
                  <c:v>1340</c:v>
                </c:pt>
                <c:pt idx="19">
                  <c:v>1580</c:v>
                </c:pt>
                <c:pt idx="20">
                  <c:v>1340</c:v>
                </c:pt>
                <c:pt idx="21">
                  <c:v>2000</c:v>
                </c:pt>
                <c:pt idx="22">
                  <c:v>2240</c:v>
                </c:pt>
                <c:pt idx="23">
                  <c:v>2100</c:v>
                </c:pt>
                <c:pt idx="24">
                  <c:v>2340</c:v>
                </c:pt>
                <c:pt idx="25">
                  <c:v>2220</c:v>
                </c:pt>
                <c:pt idx="26">
                  <c:v>3160</c:v>
                </c:pt>
                <c:pt idx="27">
                  <c:v>2380</c:v>
                </c:pt>
                <c:pt idx="28">
                  <c:v>3500</c:v>
                </c:pt>
                <c:pt idx="29">
                  <c:v>3340</c:v>
                </c:pt>
                <c:pt idx="30">
                  <c:v>3240</c:v>
                </c:pt>
                <c:pt idx="31">
                  <c:v>3320</c:v>
                </c:pt>
                <c:pt idx="32">
                  <c:v>3420</c:v>
                </c:pt>
                <c:pt idx="33">
                  <c:v>3400</c:v>
                </c:pt>
                <c:pt idx="34">
                  <c:v>3040</c:v>
                </c:pt>
                <c:pt idx="35">
                  <c:v>3000</c:v>
                </c:pt>
                <c:pt idx="36">
                  <c:v>3780</c:v>
                </c:pt>
                <c:pt idx="37">
                  <c:v>3680</c:v>
                </c:pt>
                <c:pt idx="38">
                  <c:v>2860</c:v>
                </c:pt>
                <c:pt idx="39">
                  <c:v>2920</c:v>
                </c:pt>
                <c:pt idx="40">
                  <c:v>3180</c:v>
                </c:pt>
                <c:pt idx="41">
                  <c:v>2760</c:v>
                </c:pt>
                <c:pt idx="42">
                  <c:v>2840</c:v>
                </c:pt>
                <c:pt idx="43">
                  <c:v>2440</c:v>
                </c:pt>
                <c:pt idx="44">
                  <c:v>2440</c:v>
                </c:pt>
                <c:pt idx="45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B04D-B506-FBE1D00F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69472"/>
        <c:axId val="1491139184"/>
      </c:scatterChart>
      <c:valAx>
        <c:axId val="1492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9184"/>
        <c:crosses val="autoZero"/>
        <c:crossBetween val="midCat"/>
      </c:valAx>
      <c:valAx>
        <c:axId val="14911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901700</xdr:colOff>
      <xdr:row>7</xdr:row>
      <xdr:rowOff>12700</xdr:rowOff>
    </xdr:from>
    <xdr:to>
      <xdr:col>16</xdr:col>
      <xdr:colOff>577850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1F92C-CB1B-2B42-8308-172BF77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DC61A-DAAD-344B-A64E-DA3E1E2A3D1B}" name="Table1" displayName="Table1" ref="A1:H74" totalsRowShown="0">
  <autoFilter ref="A1:H74" xr:uid="{9F5FAF62-E848-F54F-963B-0F29B33B7744}"/>
  <tableColumns count="8">
    <tableColumn id="1" xr3:uid="{406E5C67-6DBF-2D4A-862E-59F357A3BC34}" name="Date of Death" dataDxfId="5"/>
    <tableColumn id="2" xr3:uid="{C87E43E7-C161-A041-8A3A-FB6D2DB3CB30}" name="Time"/>
    <tableColumn id="3" xr3:uid="{C60420CB-D4C9-B24C-A088-DB19FA78F336}" name="New Deaths"/>
    <tableColumn id="4" xr3:uid="{11A4F42F-EFD9-6645-B6A9-D7706A134FA0}" name="Running Total"/>
    <tableColumn id="5" xr3:uid="{E40C8084-3C05-7A4B-8262-0EBD2C4D0196}" name="Deaths (normalized)" dataDxfId="2">
      <calculatedColumnFormula>Table1[[#This Row],[New Deaths]]/MAX(Table1[New Deaths])</calculatedColumnFormula>
    </tableColumn>
    <tableColumn id="6" xr3:uid="{DD75D7D1-AF29-894F-82B1-4172DC3A9275}" name="Running Total (normalized)" dataDxfId="1">
      <calculatedColumnFormula>Table1[[#This Row],[Running Total]]/MAX(Table1[Running Total])</calculatedColumnFormula>
    </tableColumn>
    <tableColumn id="7" xr3:uid="{DE2BC88E-C406-2548-B151-92BB5C26883B}" name="Model (deaths)" dataDxfId="0">
      <calculatedColumnFormula>$K$4*NORMDIST(Table1[[#This Row],[Time]],$K$2,$K$3,1)</calculatedColumnFormula>
    </tableColumn>
    <tableColumn id="8" xr3:uid="{F8EE4233-E2D0-4748-AF5F-505A7DAF2B2D}" name="Model (deaths/day)" dataDxfId="4">
      <calculatedColumnFormula>G2-G1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C575D-43F6-924C-9F38-628E176E8842}" name="Table2" displayName="Table2" ref="J1:L6" totalsRowShown="0">
  <autoFilter ref="J1:L6" xr:uid="{DE297445-6B90-674C-97B2-6539F8CED9C5}"/>
  <tableColumns count="3">
    <tableColumn id="1" xr3:uid="{63222C2C-B819-BF4A-BA1A-ADE530C34EB3}" name="Simple Model"/>
    <tableColumn id="2" xr3:uid="{37CD1CE7-957E-FE4F-9B73-EEACEBDD1983}" name="Value"/>
    <tableColumn id="3" xr3:uid="{A342AB75-EFC1-1B4F-8D1D-C755ACAFB4A0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4B0B4-4584-1042-B599-94E8681E1826}" name="Table3" displayName="Table3" ref="O1:S70" totalsRowShown="0">
  <autoFilter ref="O1:S70" xr:uid="{2EE0D2BC-E15D-7A42-843A-5D5504704ACD}"/>
  <tableColumns count="5">
    <tableColumn id="1" xr3:uid="{19A56E58-C143-D642-AF7B-876C7956CBF2}" name="Date" dataDxfId="3"/>
    <tableColumn id="2" xr3:uid="{C8EAD9F4-C4ED-EE49-9DB8-25A845742D11}" name="Deaths/day * 20"/>
    <tableColumn id="3" xr3:uid="{90083916-7BA6-A14C-817D-2ADAE0D4BB0A}" name="Total Deaths"/>
    <tableColumn id="4" xr3:uid="{9D2EAB4E-D3A4-7840-AEA4-406E756DDAC1}" name="Deaths Model">
      <calculatedColumnFormula>Table1[[#This Row],[Model (deaths)]]</calculatedColumnFormula>
    </tableColumn>
    <tableColumn id="5" xr3:uid="{00156412-23EF-CB47-A53F-880FF66A43C7}" name="Daily Deaths Model *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F893-0F3E-7648-8E22-05B45FBF5E08}">
  <dimension ref="A1:S74"/>
  <sheetViews>
    <sheetView tabSelected="1" topLeftCell="F8" workbookViewId="0">
      <selection activeCell="S3" sqref="S3:S70"/>
    </sheetView>
  </sheetViews>
  <sheetFormatPr baseColWidth="10" defaultRowHeight="16" x14ac:dyDescent="0.2"/>
  <cols>
    <col min="1" max="1" width="15.1640625" style="1" customWidth="1"/>
    <col min="3" max="3" width="13.6640625" customWidth="1"/>
    <col min="4" max="4" width="14.83203125" customWidth="1"/>
    <col min="5" max="5" width="20.33203125" customWidth="1"/>
    <col min="6" max="6" width="25.83203125" customWidth="1"/>
    <col min="7" max="7" width="16" customWidth="1"/>
    <col min="8" max="8" width="19.83203125" customWidth="1"/>
    <col min="10" max="10" width="14.83203125" customWidth="1"/>
    <col min="15" max="15" width="10.83203125" style="1"/>
    <col min="16" max="16" width="17.1640625" customWidth="1"/>
    <col min="17" max="17" width="14" customWidth="1"/>
    <col min="18" max="18" width="15" customWidth="1"/>
    <col min="19" max="19" width="23.33203125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O1" s="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s="1">
        <v>43908</v>
      </c>
      <c r="B2">
        <v>0</v>
      </c>
      <c r="C2">
        <v>2</v>
      </c>
      <c r="D2">
        <v>2</v>
      </c>
      <c r="E2">
        <f>Table1[[#This Row],[New Deaths]]/MAX(Table1[New Deaths])</f>
        <v>1.0582010582010581E-2</v>
      </c>
      <c r="F2">
        <f>Table1[[#This Row],[Running Total]]/MAX(Table1[Running Total])</f>
        <v>4.9309664694280081E-4</v>
      </c>
      <c r="G2">
        <f>$K$4*NORMDIST(Table1[[#This Row],[Time]],$K$2,$K$3,1)</f>
        <v>6.4120156502429433</v>
      </c>
      <c r="J2" t="s">
        <v>16</v>
      </c>
      <c r="K2">
        <v>33</v>
      </c>
      <c r="L2" t="s">
        <v>17</v>
      </c>
      <c r="O2" s="1">
        <f>Table1[[#This Row],[Date of Death]]</f>
        <v>43908</v>
      </c>
      <c r="P2">
        <f>Table1[[#This Row],[New Deaths]]*20</f>
        <v>40</v>
      </c>
      <c r="Q2">
        <f>Table1[[#This Row],[Running Total]]</f>
        <v>2</v>
      </c>
      <c r="R2">
        <f>Table1[[#This Row],[Model (deaths)]]</f>
        <v>6.4120156502429433</v>
      </c>
    </row>
    <row r="3" spans="1:19" x14ac:dyDescent="0.2">
      <c r="A3" s="1">
        <v>43909</v>
      </c>
      <c r="B3">
        <v>1</v>
      </c>
      <c r="C3">
        <v>1</v>
      </c>
      <c r="D3">
        <v>3</v>
      </c>
      <c r="E3">
        <f>Table1[[#This Row],[New Deaths]]/MAX(Table1[New Deaths])</f>
        <v>5.2910052910052907E-3</v>
      </c>
      <c r="F3">
        <f>Table1[[#This Row],[Running Total]]/MAX(Table1[Running Total])</f>
        <v>7.3964497041420117E-4</v>
      </c>
      <c r="G3">
        <f>$K$4*NORMDIST(Table1[[#This Row],[Time]],$K$2,$K$3,1)</f>
        <v>8.6089341648644506</v>
      </c>
      <c r="H3">
        <f t="shared" ref="H3:H33" si="0">G3-G2</f>
        <v>2.1969185146215073</v>
      </c>
      <c r="J3" t="s">
        <v>18</v>
      </c>
      <c r="K3">
        <v>11</v>
      </c>
      <c r="L3" t="s">
        <v>19</v>
      </c>
      <c r="O3" s="1">
        <v>43909</v>
      </c>
      <c r="P3">
        <v>20</v>
      </c>
      <c r="Q3">
        <v>3</v>
      </c>
      <c r="R3">
        <f>Table1[[#This Row],[Model (deaths)]]</f>
        <v>8.6089341648644506</v>
      </c>
      <c r="S3">
        <f>Table1[[#This Row],[Model (deaths/day)]]*20</f>
        <v>43.93837029243015</v>
      </c>
    </row>
    <row r="4" spans="1:19" x14ac:dyDescent="0.2">
      <c r="A4" s="1">
        <v>43910</v>
      </c>
      <c r="B4">
        <v>2</v>
      </c>
      <c r="C4">
        <v>2</v>
      </c>
      <c r="D4">
        <v>5</v>
      </c>
      <c r="E4">
        <f>Table1[[#This Row],[New Deaths]]/MAX(Table1[New Deaths])</f>
        <v>1.0582010582010581E-2</v>
      </c>
      <c r="F4">
        <f>Table1[[#This Row],[Running Total]]/MAX(Table1[Running Total])</f>
        <v>1.232741617357002E-3</v>
      </c>
      <c r="G4">
        <f>$K$4*NORMDIST(Table1[[#This Row],[Time]],$K$2,$K$3,1)</f>
        <v>11.470407482857341</v>
      </c>
      <c r="H4">
        <f t="shared" si="0"/>
        <v>2.8614733179928908</v>
      </c>
      <c r="J4" t="s">
        <v>20</v>
      </c>
      <c r="K4">
        <v>4750</v>
      </c>
      <c r="L4" t="s">
        <v>21</v>
      </c>
      <c r="O4" s="1">
        <v>43910</v>
      </c>
      <c r="P4">
        <v>40</v>
      </c>
      <c r="Q4">
        <v>5</v>
      </c>
      <c r="R4">
        <f>Table1[[#This Row],[Model (deaths)]]</f>
        <v>11.470407482857341</v>
      </c>
      <c r="S4">
        <f>Table1[[#This Row],[Model (deaths/day)]]*20</f>
        <v>57.229466359857817</v>
      </c>
    </row>
    <row r="5" spans="1:19" x14ac:dyDescent="0.2">
      <c r="A5" s="1">
        <v>43911</v>
      </c>
      <c r="B5">
        <v>3</v>
      </c>
      <c r="C5">
        <v>2</v>
      </c>
      <c r="D5">
        <v>7</v>
      </c>
      <c r="E5">
        <f>Table1[[#This Row],[New Deaths]]/MAX(Table1[New Deaths])</f>
        <v>1.0582010582010581E-2</v>
      </c>
      <c r="F5">
        <f>Table1[[#This Row],[Running Total]]/MAX(Table1[Running Total])</f>
        <v>1.7258382642998027E-3</v>
      </c>
      <c r="G5">
        <f>$K$4*NORMDIST(Table1[[#This Row],[Time]],$K$2,$K$3,1)</f>
        <v>15.16680529642926</v>
      </c>
      <c r="H5">
        <f t="shared" si="0"/>
        <v>3.6963978135719184</v>
      </c>
      <c r="J5" t="s">
        <v>22</v>
      </c>
      <c r="K5">
        <v>6.5000000000000002E-2</v>
      </c>
      <c r="L5" t="s">
        <v>23</v>
      </c>
      <c r="O5" s="1">
        <v>43911</v>
      </c>
      <c r="P5">
        <v>40</v>
      </c>
      <c r="Q5">
        <v>7</v>
      </c>
      <c r="R5">
        <f>Table1[[#This Row],[Model (deaths)]]</f>
        <v>15.16680529642926</v>
      </c>
      <c r="S5">
        <f>Table1[[#This Row],[Model (deaths/day)]]*20</f>
        <v>73.927956271438376</v>
      </c>
    </row>
    <row r="6" spans="1:19" x14ac:dyDescent="0.2">
      <c r="A6" s="1">
        <v>43912</v>
      </c>
      <c r="B6">
        <v>4</v>
      </c>
      <c r="C6">
        <v>4</v>
      </c>
      <c r="D6">
        <v>11</v>
      </c>
      <c r="E6">
        <f>Table1[[#This Row],[New Deaths]]/MAX(Table1[New Deaths])</f>
        <v>2.1164021164021163E-2</v>
      </c>
      <c r="F6">
        <f>Table1[[#This Row],[Running Total]]/MAX(Table1[Running Total])</f>
        <v>2.7120315581854043E-3</v>
      </c>
      <c r="G6">
        <f>$K$4*NORMDIST(Table1[[#This Row],[Time]],$K$2,$K$3,1)</f>
        <v>19.90247017240744</v>
      </c>
      <c r="H6">
        <f t="shared" si="0"/>
        <v>4.7356648759781805</v>
      </c>
      <c r="J6" t="s">
        <v>24</v>
      </c>
      <c r="K6">
        <v>3</v>
      </c>
      <c r="L6" t="s">
        <v>19</v>
      </c>
      <c r="O6" s="1">
        <v>43912</v>
      </c>
      <c r="P6">
        <v>80</v>
      </c>
      <c r="Q6">
        <v>11</v>
      </c>
      <c r="R6">
        <f>Table1[[#This Row],[Model (deaths)]]</f>
        <v>19.90247017240744</v>
      </c>
      <c r="S6">
        <f>Table1[[#This Row],[Model (deaths/day)]]*20</f>
        <v>94.713297519563611</v>
      </c>
    </row>
    <row r="7" spans="1:19" x14ac:dyDescent="0.2">
      <c r="A7" s="1">
        <v>43913</v>
      </c>
      <c r="B7">
        <v>5</v>
      </c>
      <c r="C7">
        <v>6</v>
      </c>
      <c r="D7">
        <v>17</v>
      </c>
      <c r="E7">
        <f>Table1[[#This Row],[New Deaths]]/MAX(Table1[New Deaths])</f>
        <v>3.1746031746031744E-2</v>
      </c>
      <c r="F7">
        <f>Table1[[#This Row],[Running Total]]/MAX(Table1[Running Total])</f>
        <v>4.1913214990138064E-3</v>
      </c>
      <c r="G7">
        <f>$K$4*NORMDIST(Table1[[#This Row],[Time]],$K$2,$K$3,1)</f>
        <v>25.919698226774216</v>
      </c>
      <c r="H7">
        <f t="shared" si="0"/>
        <v>6.0172280543667753</v>
      </c>
      <c r="O7" s="1">
        <v>43913</v>
      </c>
      <c r="P7">
        <v>120</v>
      </c>
      <c r="Q7">
        <v>17</v>
      </c>
      <c r="R7">
        <f>Table1[[#This Row],[Model (deaths)]]</f>
        <v>25.919698226774216</v>
      </c>
      <c r="S7">
        <f>Table1[[#This Row],[Model (deaths/day)]]*20</f>
        <v>120.34456108733551</v>
      </c>
    </row>
    <row r="8" spans="1:19" x14ac:dyDescent="0.2">
      <c r="A8" s="1">
        <v>43914</v>
      </c>
      <c r="B8">
        <v>6</v>
      </c>
      <c r="C8">
        <v>9</v>
      </c>
      <c r="D8">
        <v>26</v>
      </c>
      <c r="E8">
        <f>Table1[[#This Row],[New Deaths]]/MAX(Table1[New Deaths])</f>
        <v>4.7619047619047616E-2</v>
      </c>
      <c r="F8">
        <f>Table1[[#This Row],[Running Total]]/MAX(Table1[Running Total])</f>
        <v>6.41025641025641E-3</v>
      </c>
      <c r="G8">
        <f>$K$4*NORMDIST(Table1[[#This Row],[Time]],$K$2,$K$3,1)</f>
        <v>33.502422000026378</v>
      </c>
      <c r="H8">
        <f t="shared" si="0"/>
        <v>7.5827237732521624</v>
      </c>
      <c r="O8" s="1">
        <v>43914</v>
      </c>
      <c r="P8">
        <v>180</v>
      </c>
      <c r="Q8">
        <v>26</v>
      </c>
      <c r="R8">
        <f>Table1[[#This Row],[Model (deaths)]]</f>
        <v>33.502422000026378</v>
      </c>
      <c r="S8">
        <f>Table1[[#This Row],[Model (deaths/day)]]*20</f>
        <v>151.65447546504325</v>
      </c>
    </row>
    <row r="9" spans="1:19" x14ac:dyDescent="0.2">
      <c r="A9" s="1">
        <v>43915</v>
      </c>
      <c r="B9">
        <v>7</v>
      </c>
      <c r="C9">
        <v>7</v>
      </c>
      <c r="D9">
        <v>33</v>
      </c>
      <c r="E9">
        <f>Table1[[#This Row],[New Deaths]]/MAX(Table1[New Deaths])</f>
        <v>3.7037037037037035E-2</v>
      </c>
      <c r="F9">
        <f>Table1[[#This Row],[Running Total]]/MAX(Table1[Running Total])</f>
        <v>8.1360946745562129E-3</v>
      </c>
      <c r="G9">
        <f>$K$4*NORMDIST(Table1[[#This Row],[Time]],$K$2,$K$3,1)</f>
        <v>42.979342857516379</v>
      </c>
      <c r="H9">
        <f t="shared" si="0"/>
        <v>9.4769208574900006</v>
      </c>
      <c r="O9" s="1">
        <v>43915</v>
      </c>
      <c r="P9">
        <v>140</v>
      </c>
      <c r="Q9">
        <v>33</v>
      </c>
      <c r="R9">
        <f>Table1[[#This Row],[Model (deaths)]]</f>
        <v>42.979342857516379</v>
      </c>
      <c r="S9">
        <f>Table1[[#This Row],[Model (deaths/day)]]*20</f>
        <v>189.53841714980001</v>
      </c>
    </row>
    <row r="10" spans="1:19" x14ac:dyDescent="0.2">
      <c r="A10" s="1">
        <v>43916</v>
      </c>
      <c r="B10">
        <v>8</v>
      </c>
      <c r="C10">
        <v>9</v>
      </c>
      <c r="D10">
        <v>42</v>
      </c>
      <c r="E10">
        <f>Table1[[#This Row],[New Deaths]]/MAX(Table1[New Deaths])</f>
        <v>4.7619047619047616E-2</v>
      </c>
      <c r="F10">
        <f>Table1[[#This Row],[Running Total]]/MAX(Table1[Running Total])</f>
        <v>1.0355029585798817E-2</v>
      </c>
      <c r="G10">
        <f>$K$4*NORMDIST(Table1[[#This Row],[Time]],$K$2,$K$3,1)</f>
        <v>54.726222708434371</v>
      </c>
      <c r="H10">
        <f t="shared" si="0"/>
        <v>11.746879850917992</v>
      </c>
      <c r="O10" s="1">
        <v>43916</v>
      </c>
      <c r="P10">
        <v>180</v>
      </c>
      <c r="Q10">
        <v>42</v>
      </c>
      <c r="R10">
        <f>Table1[[#This Row],[Model (deaths)]]</f>
        <v>54.726222708434371</v>
      </c>
      <c r="S10">
        <f>Table1[[#This Row],[Model (deaths/day)]]*20</f>
        <v>234.93759701835984</v>
      </c>
    </row>
    <row r="11" spans="1:19" x14ac:dyDescent="0.2">
      <c r="A11" s="1">
        <v>43917</v>
      </c>
      <c r="B11">
        <v>9</v>
      </c>
      <c r="C11">
        <v>15</v>
      </c>
      <c r="D11">
        <v>57</v>
      </c>
      <c r="E11">
        <f>Table1[[#This Row],[New Deaths]]/MAX(Table1[New Deaths])</f>
        <v>7.9365079365079361E-2</v>
      </c>
      <c r="F11">
        <f>Table1[[#This Row],[Running Total]]/MAX(Table1[Running Total])</f>
        <v>1.4053254437869823E-2</v>
      </c>
      <c r="G11">
        <f>$K$4*NORMDIST(Table1[[#This Row],[Time]],$K$2,$K$3,1)</f>
        <v>69.167016111914492</v>
      </c>
      <c r="H11">
        <f t="shared" si="0"/>
        <v>14.440793403480122</v>
      </c>
      <c r="O11" s="1">
        <v>43917</v>
      </c>
      <c r="P11">
        <v>300</v>
      </c>
      <c r="Q11">
        <v>57</v>
      </c>
      <c r="R11">
        <f>Table1[[#This Row],[Model (deaths)]]</f>
        <v>69.167016111914492</v>
      </c>
      <c r="S11">
        <f>Table1[[#This Row],[Model (deaths/day)]]*20</f>
        <v>288.8158680696024</v>
      </c>
    </row>
    <row r="12" spans="1:19" x14ac:dyDescent="0.2">
      <c r="A12" s="1">
        <v>43918</v>
      </c>
      <c r="B12">
        <v>10</v>
      </c>
      <c r="C12">
        <v>15</v>
      </c>
      <c r="D12">
        <v>72</v>
      </c>
      <c r="E12">
        <f>Table1[[#This Row],[New Deaths]]/MAX(Table1[New Deaths])</f>
        <v>7.9365079365079361E-2</v>
      </c>
      <c r="F12">
        <f>Table1[[#This Row],[Running Total]]/MAX(Table1[Running Total])</f>
        <v>1.7751479289940829E-2</v>
      </c>
      <c r="G12">
        <f>$K$4*NORMDIST(Table1[[#This Row],[Time]],$K$2,$K$3,1)</f>
        <v>86.77350830481808</v>
      </c>
      <c r="H12">
        <f t="shared" si="0"/>
        <v>17.606492192903588</v>
      </c>
      <c r="O12" s="1">
        <v>43918</v>
      </c>
      <c r="P12">
        <v>300</v>
      </c>
      <c r="Q12">
        <v>72</v>
      </c>
      <c r="R12">
        <f>Table1[[#This Row],[Model (deaths)]]</f>
        <v>86.77350830481808</v>
      </c>
      <c r="S12">
        <f>Table1[[#This Row],[Model (deaths/day)]]*20</f>
        <v>352.12984385807175</v>
      </c>
    </row>
    <row r="13" spans="1:19" x14ac:dyDescent="0.2">
      <c r="A13" s="1">
        <v>43919</v>
      </c>
      <c r="B13">
        <v>11</v>
      </c>
      <c r="C13">
        <v>27</v>
      </c>
      <c r="D13">
        <v>99</v>
      </c>
      <c r="E13">
        <f>Table1[[#This Row],[New Deaths]]/MAX(Table1[New Deaths])</f>
        <v>0.14285714285714285</v>
      </c>
      <c r="F13">
        <f>Table1[[#This Row],[Running Total]]/MAX(Table1[Running Total])</f>
        <v>2.4408284023668639E-2</v>
      </c>
      <c r="G13">
        <f>$K$4*NORMDIST(Table1[[#This Row],[Time]],$K$2,$K$3,1)</f>
        <v>108.06312675385117</v>
      </c>
      <c r="H13">
        <f t="shared" si="0"/>
        <v>21.289618449033085</v>
      </c>
      <c r="O13" s="1">
        <v>43919</v>
      </c>
      <c r="P13">
        <v>540</v>
      </c>
      <c r="Q13">
        <v>99</v>
      </c>
      <c r="R13">
        <f>Table1[[#This Row],[Model (deaths)]]</f>
        <v>108.06312675385117</v>
      </c>
      <c r="S13">
        <f>Table1[[#This Row],[Model (deaths/day)]]*20</f>
        <v>425.79236898066171</v>
      </c>
    </row>
    <row r="14" spans="1:19" x14ac:dyDescent="0.2">
      <c r="A14" s="1">
        <v>43920</v>
      </c>
      <c r="B14">
        <v>12</v>
      </c>
      <c r="C14">
        <v>26</v>
      </c>
      <c r="D14">
        <v>125</v>
      </c>
      <c r="E14">
        <f>Table1[[#This Row],[New Deaths]]/MAX(Table1[New Deaths])</f>
        <v>0.13756613756613756</v>
      </c>
      <c r="F14">
        <f>Table1[[#This Row],[Running Total]]/MAX(Table1[Running Total])</f>
        <v>3.0818540433925051E-2</v>
      </c>
      <c r="G14">
        <f>$K$4*NORMDIST(Table1[[#This Row],[Time]],$K$2,$K$3,1)</f>
        <v>133.59461754467122</v>
      </c>
      <c r="H14">
        <f t="shared" si="0"/>
        <v>25.531490790820058</v>
      </c>
      <c r="O14" s="1">
        <v>43920</v>
      </c>
      <c r="P14">
        <v>520</v>
      </c>
      <c r="Q14">
        <v>125</v>
      </c>
      <c r="R14">
        <f>Table1[[#This Row],[Model (deaths)]]</f>
        <v>133.59461754467122</v>
      </c>
      <c r="S14">
        <f>Table1[[#This Row],[Model (deaths/day)]]*20</f>
        <v>510.62981581640116</v>
      </c>
    </row>
    <row r="15" spans="1:19" x14ac:dyDescent="0.2">
      <c r="A15" s="1">
        <v>43921</v>
      </c>
      <c r="B15">
        <v>13</v>
      </c>
      <c r="C15">
        <v>29</v>
      </c>
      <c r="D15">
        <v>154</v>
      </c>
      <c r="E15">
        <f>Table1[[#This Row],[New Deaths]]/MAX(Table1[New Deaths])</f>
        <v>0.15343915343915343</v>
      </c>
      <c r="F15">
        <f>Table1[[#This Row],[Running Total]]/MAX(Table1[Running Total])</f>
        <v>3.796844181459566E-2</v>
      </c>
      <c r="G15">
        <f>$K$4*NORMDIST(Table1[[#This Row],[Time]],$K$2,$K$3,1)</f>
        <v>163.96132648673623</v>
      </c>
      <c r="H15">
        <f t="shared" si="0"/>
        <v>30.366708942065003</v>
      </c>
      <c r="O15" s="1">
        <v>43921</v>
      </c>
      <c r="P15">
        <v>580</v>
      </c>
      <c r="Q15">
        <v>154</v>
      </c>
      <c r="R15">
        <f>Table1[[#This Row],[Model (deaths)]]</f>
        <v>163.96132648673623</v>
      </c>
      <c r="S15">
        <f>Table1[[#This Row],[Model (deaths/day)]]*20</f>
        <v>607.33417884130006</v>
      </c>
    </row>
    <row r="16" spans="1:19" x14ac:dyDescent="0.2">
      <c r="A16" s="1">
        <v>43922</v>
      </c>
      <c r="B16">
        <v>14</v>
      </c>
      <c r="C16">
        <v>35</v>
      </c>
      <c r="D16">
        <v>189</v>
      </c>
      <c r="E16">
        <f>Table1[[#This Row],[New Deaths]]/MAX(Table1[New Deaths])</f>
        <v>0.18518518518518517</v>
      </c>
      <c r="F16">
        <f>Table1[[#This Row],[Running Total]]/MAX(Table1[Running Total])</f>
        <v>4.6597633136094677E-2</v>
      </c>
      <c r="G16">
        <f>$K$4*NORMDIST(Table1[[#This Row],[Time]],$K$2,$K$3,1)</f>
        <v>199.78190014504457</v>
      </c>
      <c r="H16">
        <f t="shared" si="0"/>
        <v>35.820573658308348</v>
      </c>
      <c r="O16" s="1">
        <v>43922</v>
      </c>
      <c r="P16">
        <v>700</v>
      </c>
      <c r="Q16">
        <v>189</v>
      </c>
      <c r="R16">
        <f>Table1[[#This Row],[Model (deaths)]]</f>
        <v>199.78190014504457</v>
      </c>
      <c r="S16">
        <f>Table1[[#This Row],[Model (deaths/day)]]*20</f>
        <v>716.41147316616696</v>
      </c>
    </row>
    <row r="17" spans="1:19" x14ac:dyDescent="0.2">
      <c r="A17" s="1">
        <v>43923</v>
      </c>
      <c r="B17">
        <v>15</v>
      </c>
      <c r="C17">
        <v>42</v>
      </c>
      <c r="D17">
        <v>231</v>
      </c>
      <c r="E17">
        <f>Table1[[#This Row],[New Deaths]]/MAX(Table1[New Deaths])</f>
        <v>0.22222222222222221</v>
      </c>
      <c r="F17">
        <f>Table1[[#This Row],[Running Total]]/MAX(Table1[Running Total])</f>
        <v>5.6952662721893491E-2</v>
      </c>
      <c r="G17">
        <f>$K$4*NORMDIST(Table1[[#This Row],[Time]],$K$2,$K$3,1)</f>
        <v>241.68832425923688</v>
      </c>
      <c r="H17">
        <f t="shared" si="0"/>
        <v>41.906424114192305</v>
      </c>
      <c r="O17" s="1">
        <v>43923</v>
      </c>
      <c r="P17">
        <v>840</v>
      </c>
      <c r="Q17">
        <v>231</v>
      </c>
      <c r="R17">
        <f>Table1[[#This Row],[Model (deaths)]]</f>
        <v>241.68832425923688</v>
      </c>
      <c r="S17">
        <f>Table1[[#This Row],[Model (deaths/day)]]*20</f>
        <v>838.1284822838461</v>
      </c>
    </row>
    <row r="18" spans="1:19" x14ac:dyDescent="0.2">
      <c r="A18" s="1">
        <v>43924</v>
      </c>
      <c r="B18">
        <v>16</v>
      </c>
      <c r="C18">
        <v>36</v>
      </c>
      <c r="D18">
        <v>267</v>
      </c>
      <c r="E18">
        <f>Table1[[#This Row],[New Deaths]]/MAX(Table1[New Deaths])</f>
        <v>0.19047619047619047</v>
      </c>
      <c r="F18">
        <f>Table1[[#This Row],[Running Total]]/MAX(Table1[Running Total])</f>
        <v>6.5828402366863908E-2</v>
      </c>
      <c r="G18">
        <f>$K$4*NORMDIST(Table1[[#This Row],[Time]],$K$2,$K$3,1)</f>
        <v>290.31134418902798</v>
      </c>
      <c r="H18">
        <f t="shared" si="0"/>
        <v>48.623019929791099</v>
      </c>
      <c r="O18" s="1">
        <v>43924</v>
      </c>
      <c r="P18">
        <v>720</v>
      </c>
      <c r="Q18">
        <v>267</v>
      </c>
      <c r="R18">
        <f>Table1[[#This Row],[Model (deaths)]]</f>
        <v>290.31134418902798</v>
      </c>
      <c r="S18">
        <f>Table1[[#This Row],[Model (deaths/day)]]*20</f>
        <v>972.46039859582197</v>
      </c>
    </row>
    <row r="19" spans="1:19" x14ac:dyDescent="0.2">
      <c r="A19" s="1">
        <v>43925</v>
      </c>
      <c r="B19">
        <v>17</v>
      </c>
      <c r="C19">
        <v>39</v>
      </c>
      <c r="D19">
        <v>306</v>
      </c>
      <c r="E19">
        <f>Table1[[#This Row],[New Deaths]]/MAX(Table1[New Deaths])</f>
        <v>0.20634920634920634</v>
      </c>
      <c r="F19">
        <f>Table1[[#This Row],[Running Total]]/MAX(Table1[Running Total])</f>
        <v>7.5443786982248517E-2</v>
      </c>
      <c r="G19">
        <f>$K$4*NORMDIST(Table1[[#This Row],[Time]],$K$2,$K$3,1)</f>
        <v>346.26345976094302</v>
      </c>
      <c r="H19">
        <f t="shared" si="0"/>
        <v>55.952115571915044</v>
      </c>
      <c r="O19" s="1">
        <v>43925</v>
      </c>
      <c r="P19">
        <v>780</v>
      </c>
      <c r="Q19">
        <v>306</v>
      </c>
      <c r="R19">
        <f>Table1[[#This Row],[Model (deaths)]]</f>
        <v>346.26345976094302</v>
      </c>
      <c r="S19">
        <f>Table1[[#This Row],[Model (deaths/day)]]*20</f>
        <v>1119.0423114383009</v>
      </c>
    </row>
    <row r="20" spans="1:19" x14ac:dyDescent="0.2">
      <c r="A20" s="1">
        <v>43926</v>
      </c>
      <c r="B20">
        <v>18</v>
      </c>
      <c r="C20">
        <v>67</v>
      </c>
      <c r="D20">
        <v>373</v>
      </c>
      <c r="E20">
        <f>Table1[[#This Row],[New Deaths]]/MAX(Table1[New Deaths])</f>
        <v>0.35449735449735448</v>
      </c>
      <c r="F20">
        <f>Table1[[#This Row],[Running Total]]/MAX(Table1[Running Total])</f>
        <v>9.1962524654832345E-2</v>
      </c>
      <c r="G20">
        <f>$K$4*NORMDIST(Table1[[#This Row],[Time]],$K$2,$K$3,1)</f>
        <v>410.11984836952757</v>
      </c>
      <c r="H20">
        <f t="shared" si="0"/>
        <v>63.856388608584552</v>
      </c>
      <c r="O20" s="1">
        <v>43926</v>
      </c>
      <c r="P20">
        <v>1340</v>
      </c>
      <c r="Q20">
        <v>373</v>
      </c>
      <c r="R20">
        <f>Table1[[#This Row],[Model (deaths)]]</f>
        <v>410.11984836952757</v>
      </c>
      <c r="S20">
        <f>Table1[[#This Row],[Model (deaths/day)]]*20</f>
        <v>1277.127772171691</v>
      </c>
    </row>
    <row r="21" spans="1:19" x14ac:dyDescent="0.2">
      <c r="A21" s="1">
        <v>43927</v>
      </c>
      <c r="B21">
        <v>19</v>
      </c>
      <c r="C21">
        <v>79</v>
      </c>
      <c r="D21">
        <v>452</v>
      </c>
      <c r="E21">
        <f>Table1[[#This Row],[New Deaths]]/MAX(Table1[New Deaths])</f>
        <v>0.41798941798941797</v>
      </c>
      <c r="F21">
        <f>Table1[[#This Row],[Running Total]]/MAX(Table1[Running Total])</f>
        <v>0.11143984220907298</v>
      </c>
      <c r="G21">
        <f>$K$4*NORMDIST(Table1[[#This Row],[Time]],$K$2,$K$3,1)</f>
        <v>482.39773631493733</v>
      </c>
      <c r="H21">
        <f t="shared" si="0"/>
        <v>72.277887945409759</v>
      </c>
      <c r="O21" s="1">
        <v>43927</v>
      </c>
      <c r="P21">
        <v>1580</v>
      </c>
      <c r="Q21">
        <v>452</v>
      </c>
      <c r="R21">
        <f>Table1[[#This Row],[Model (deaths)]]</f>
        <v>482.39773631493733</v>
      </c>
      <c r="S21">
        <f>Table1[[#This Row],[Model (deaths/day)]]*20</f>
        <v>1445.5577589081952</v>
      </c>
    </row>
    <row r="22" spans="1:19" x14ac:dyDescent="0.2">
      <c r="A22" s="1">
        <v>43928</v>
      </c>
      <c r="B22">
        <v>20</v>
      </c>
      <c r="C22">
        <v>67</v>
      </c>
      <c r="D22">
        <v>519</v>
      </c>
      <c r="E22">
        <f>Table1[[#This Row],[New Deaths]]/MAX(Table1[New Deaths])</f>
        <v>0.35449735449735448</v>
      </c>
      <c r="F22">
        <f>Table1[[#This Row],[Running Total]]/MAX(Table1[Running Total])</f>
        <v>0.12795857988165679</v>
      </c>
      <c r="G22">
        <f>$K$4*NORMDIST(Table1[[#This Row],[Time]],$K$2,$K$3,1)</f>
        <v>563.53489818716093</v>
      </c>
      <c r="H22">
        <f t="shared" si="0"/>
        <v>81.137161872223601</v>
      </c>
      <c r="O22" s="1">
        <v>43928</v>
      </c>
      <c r="P22">
        <v>1340</v>
      </c>
      <c r="Q22">
        <v>519</v>
      </c>
      <c r="R22">
        <f>Table1[[#This Row],[Model (deaths)]]</f>
        <v>563.53489818716093</v>
      </c>
      <c r="S22">
        <f>Table1[[#This Row],[Model (deaths/day)]]*20</f>
        <v>1622.743237444472</v>
      </c>
    </row>
    <row r="23" spans="1:19" x14ac:dyDescent="0.2">
      <c r="A23" s="1">
        <v>43929</v>
      </c>
      <c r="B23">
        <v>21</v>
      </c>
      <c r="C23">
        <v>100</v>
      </c>
      <c r="D23">
        <v>619</v>
      </c>
      <c r="E23">
        <f>Table1[[#This Row],[New Deaths]]/MAX(Table1[New Deaths])</f>
        <v>0.52910052910052907</v>
      </c>
      <c r="F23">
        <f>Table1[[#This Row],[Running Total]]/MAX(Table1[Running Total])</f>
        <v>0.15261341222879685</v>
      </c>
      <c r="G23">
        <f>$K$4*NORMDIST(Table1[[#This Row],[Time]],$K$2,$K$3,1)</f>
        <v>653.86810548966105</v>
      </c>
      <c r="H23">
        <f t="shared" si="0"/>
        <v>90.333207302500114</v>
      </c>
      <c r="O23" s="1">
        <v>43929</v>
      </c>
      <c r="P23">
        <v>2000</v>
      </c>
      <c r="Q23">
        <v>619</v>
      </c>
      <c r="R23">
        <f>Table1[[#This Row],[Model (deaths)]]</f>
        <v>653.86810548966105</v>
      </c>
      <c r="S23">
        <f>Table1[[#This Row],[Model (deaths/day)]]*20</f>
        <v>1806.6641460500023</v>
      </c>
    </row>
    <row r="24" spans="1:19" x14ac:dyDescent="0.2">
      <c r="A24" s="1">
        <v>43930</v>
      </c>
      <c r="B24">
        <v>22</v>
      </c>
      <c r="C24">
        <v>112</v>
      </c>
      <c r="D24">
        <v>731</v>
      </c>
      <c r="E24">
        <f>Table1[[#This Row],[New Deaths]]/MAX(Table1[New Deaths])</f>
        <v>0.59259259259259256</v>
      </c>
      <c r="F24">
        <f>Table1[[#This Row],[Running Total]]/MAX(Table1[Running Total])</f>
        <v>0.18022682445759369</v>
      </c>
      <c r="G24">
        <f>$K$4*NORMDIST(Table1[[#This Row],[Time]],$K$2,$K$3,1)</f>
        <v>753.61245617442069</v>
      </c>
      <c r="H24">
        <f t="shared" si="0"/>
        <v>99.744350684759638</v>
      </c>
      <c r="O24" s="1">
        <v>43930</v>
      </c>
      <c r="P24">
        <v>2240</v>
      </c>
      <c r="Q24">
        <v>731</v>
      </c>
      <c r="R24">
        <f>Table1[[#This Row],[Model (deaths)]]</f>
        <v>753.61245617442069</v>
      </c>
      <c r="S24">
        <f>Table1[[#This Row],[Model (deaths/day)]]*20</f>
        <v>1994.8870136951928</v>
      </c>
    </row>
    <row r="25" spans="1:19" x14ac:dyDescent="0.2">
      <c r="A25" s="1">
        <v>43931</v>
      </c>
      <c r="B25">
        <v>23</v>
      </c>
      <c r="C25">
        <v>105</v>
      </c>
      <c r="D25">
        <v>836</v>
      </c>
      <c r="E25">
        <f>Table1[[#This Row],[New Deaths]]/MAX(Table1[New Deaths])</f>
        <v>0.55555555555555558</v>
      </c>
      <c r="F25">
        <f>Table1[[#This Row],[Running Total]]/MAX(Table1[Running Total])</f>
        <v>0.20611439842209073</v>
      </c>
      <c r="G25">
        <f>$K$4*NORMDIST(Table1[[#This Row],[Time]],$K$2,$K$3,1)</f>
        <v>862.8425846063825</v>
      </c>
      <c r="H25">
        <f t="shared" si="0"/>
        <v>109.23012843196182</v>
      </c>
      <c r="O25" s="1">
        <v>43931</v>
      </c>
      <c r="P25">
        <v>2100</v>
      </c>
      <c r="Q25">
        <v>836</v>
      </c>
      <c r="R25">
        <f>Table1[[#This Row],[Model (deaths)]]</f>
        <v>862.8425846063825</v>
      </c>
      <c r="S25">
        <f>Table1[[#This Row],[Model (deaths/day)]]*20</f>
        <v>2184.6025686392363</v>
      </c>
    </row>
    <row r="26" spans="1:19" x14ac:dyDescent="0.2">
      <c r="A26" s="1">
        <v>43932</v>
      </c>
      <c r="B26">
        <v>24</v>
      </c>
      <c r="C26">
        <v>117</v>
      </c>
      <c r="D26">
        <v>953</v>
      </c>
      <c r="E26">
        <f>Table1[[#This Row],[New Deaths]]/MAX(Table1[New Deaths])</f>
        <v>0.61904761904761907</v>
      </c>
      <c r="F26">
        <f>Table1[[#This Row],[Running Total]]/MAX(Table1[Running Total])</f>
        <v>0.23496055226824458</v>
      </c>
      <c r="G26">
        <f>$K$4*NORMDIST(Table1[[#This Row],[Time]],$K$2,$K$3,1)</f>
        <v>981.47676679739618</v>
      </c>
      <c r="H26">
        <f t="shared" si="0"/>
        <v>118.63418219101368</v>
      </c>
      <c r="O26" s="1">
        <v>43932</v>
      </c>
      <c r="P26">
        <v>2340</v>
      </c>
      <c r="Q26">
        <v>953</v>
      </c>
      <c r="R26">
        <f>Table1[[#This Row],[Model (deaths)]]</f>
        <v>981.47676679739618</v>
      </c>
      <c r="S26">
        <f>Table1[[#This Row],[Model (deaths/day)]]*20</f>
        <v>2372.6836438202736</v>
      </c>
    </row>
    <row r="27" spans="1:19" x14ac:dyDescent="0.2">
      <c r="A27" s="1">
        <v>43933</v>
      </c>
      <c r="B27">
        <v>25</v>
      </c>
      <c r="C27">
        <v>111</v>
      </c>
      <c r="D27">
        <v>1064</v>
      </c>
      <c r="E27">
        <f>Table1[[#This Row],[New Deaths]]/MAX(Table1[New Deaths])</f>
        <v>0.58730158730158732</v>
      </c>
      <c r="F27">
        <f>Table1[[#This Row],[Running Total]]/MAX(Table1[Running Total])</f>
        <v>0.26232741617357003</v>
      </c>
      <c r="G27">
        <f>$K$4*NORMDIST(Table1[[#This Row],[Time]],$K$2,$K$3,1)</f>
        <v>1109.2648915735372</v>
      </c>
      <c r="H27">
        <f t="shared" si="0"/>
        <v>127.78812477614099</v>
      </c>
      <c r="O27" s="1">
        <v>43933</v>
      </c>
      <c r="P27">
        <v>2220</v>
      </c>
      <c r="Q27">
        <v>1064</v>
      </c>
      <c r="R27">
        <f>Table1[[#This Row],[Model (deaths)]]</f>
        <v>1109.2648915735372</v>
      </c>
      <c r="S27">
        <f>Table1[[#This Row],[Model (deaths/day)]]*20</f>
        <v>2555.7624955228198</v>
      </c>
    </row>
    <row r="28" spans="1:19" x14ac:dyDescent="0.2">
      <c r="A28" s="1">
        <v>43934</v>
      </c>
      <c r="B28">
        <v>26</v>
      </c>
      <c r="C28">
        <v>158</v>
      </c>
      <c r="D28">
        <v>1222</v>
      </c>
      <c r="E28">
        <f>Table1[[#This Row],[New Deaths]]/MAX(Table1[New Deaths])</f>
        <v>0.83597883597883593</v>
      </c>
      <c r="F28">
        <f>Table1[[#This Row],[Running Total]]/MAX(Table1[Running Total])</f>
        <v>0.30128205128205127</v>
      </c>
      <c r="G28">
        <f>$K$4*NORMDIST(Table1[[#This Row],[Time]],$K$2,$K$3,1)</f>
        <v>1245.781161533868</v>
      </c>
      <c r="H28">
        <f t="shared" si="0"/>
        <v>136.51626996033087</v>
      </c>
      <c r="O28" s="1">
        <v>43934</v>
      </c>
      <c r="P28">
        <v>3160</v>
      </c>
      <c r="Q28">
        <v>1222</v>
      </c>
      <c r="R28">
        <f>Table1[[#This Row],[Model (deaths)]]</f>
        <v>1245.781161533868</v>
      </c>
      <c r="S28">
        <f>Table1[[#This Row],[Model (deaths/day)]]*20</f>
        <v>2730.3253992066175</v>
      </c>
    </row>
    <row r="29" spans="1:19" x14ac:dyDescent="0.2">
      <c r="A29" s="1">
        <v>43935</v>
      </c>
      <c r="B29">
        <v>27</v>
      </c>
      <c r="C29">
        <v>119</v>
      </c>
      <c r="D29">
        <v>1341</v>
      </c>
      <c r="E29">
        <f>Table1[[#This Row],[New Deaths]]/MAX(Table1[New Deaths])</f>
        <v>0.62962962962962965</v>
      </c>
      <c r="F29">
        <f>Table1[[#This Row],[Running Total]]/MAX(Table1[Running Total])</f>
        <v>0.33062130177514792</v>
      </c>
      <c r="G29">
        <f>$K$4*NORMDIST(Table1[[#This Row],[Time]],$K$2,$K$3,1)</f>
        <v>1390.422219601202</v>
      </c>
      <c r="H29">
        <f t="shared" si="0"/>
        <v>144.64105806733392</v>
      </c>
      <c r="O29" s="1">
        <v>43935</v>
      </c>
      <c r="P29">
        <v>2380</v>
      </c>
      <c r="Q29">
        <v>1341</v>
      </c>
      <c r="R29">
        <f>Table1[[#This Row],[Model (deaths)]]</f>
        <v>1390.422219601202</v>
      </c>
      <c r="S29">
        <f>Table1[[#This Row],[Model (deaths/day)]]*20</f>
        <v>2892.8211613466783</v>
      </c>
    </row>
    <row r="30" spans="1:19" x14ac:dyDescent="0.2">
      <c r="A30" s="1">
        <v>43936</v>
      </c>
      <c r="B30">
        <v>28</v>
      </c>
      <c r="C30">
        <v>175</v>
      </c>
      <c r="D30">
        <v>1516</v>
      </c>
      <c r="E30">
        <f>Table1[[#This Row],[New Deaths]]/MAX(Table1[New Deaths])</f>
        <v>0.92592592592592593</v>
      </c>
      <c r="F30">
        <f>Table1[[#This Row],[Running Total]]/MAX(Table1[Running Total])</f>
        <v>0.37376725838264302</v>
      </c>
      <c r="G30">
        <f>$K$4*NORMDIST(Table1[[#This Row],[Time]],$K$2,$K$3,1)</f>
        <v>1542.4111738510423</v>
      </c>
      <c r="H30">
        <f t="shared" si="0"/>
        <v>151.98895424984039</v>
      </c>
      <c r="O30" s="1">
        <v>43936</v>
      </c>
      <c r="P30">
        <v>3500</v>
      </c>
      <c r="Q30">
        <v>1516</v>
      </c>
      <c r="R30">
        <f>Table1[[#This Row],[Model (deaths)]]</f>
        <v>1542.4111738510423</v>
      </c>
      <c r="S30">
        <f>Table1[[#This Row],[Model (deaths/day)]]*20</f>
        <v>3039.7790849968078</v>
      </c>
    </row>
    <row r="31" spans="1:19" x14ac:dyDescent="0.2">
      <c r="A31" s="1">
        <v>43937</v>
      </c>
      <c r="B31">
        <v>29</v>
      </c>
      <c r="C31">
        <v>167</v>
      </c>
      <c r="D31">
        <v>1683</v>
      </c>
      <c r="E31">
        <f>Table1[[#This Row],[New Deaths]]/MAX(Table1[New Deaths])</f>
        <v>0.8835978835978836</v>
      </c>
      <c r="F31">
        <f>Table1[[#This Row],[Running Total]]/MAX(Table1[Running Total])</f>
        <v>0.41494082840236685</v>
      </c>
      <c r="G31">
        <f>$K$4*NORMDIST(Table1[[#This Row],[Time]],$K$2,$K$3,1)</f>
        <v>1700.8077260319676</v>
      </c>
      <c r="H31">
        <f t="shared" si="0"/>
        <v>158.39655218092526</v>
      </c>
      <c r="O31" s="1">
        <v>43937</v>
      </c>
      <c r="P31">
        <v>3340</v>
      </c>
      <c r="Q31">
        <v>1683</v>
      </c>
      <c r="R31">
        <f>Table1[[#This Row],[Model (deaths)]]</f>
        <v>1700.8077260319676</v>
      </c>
      <c r="S31">
        <f>Table1[[#This Row],[Model (deaths/day)]]*20</f>
        <v>3167.9310436185051</v>
      </c>
    </row>
    <row r="32" spans="1:19" x14ac:dyDescent="0.2">
      <c r="A32" s="1">
        <v>43938</v>
      </c>
      <c r="B32">
        <v>30</v>
      </c>
      <c r="C32">
        <v>162</v>
      </c>
      <c r="D32">
        <v>1845</v>
      </c>
      <c r="E32">
        <f>Table1[[#This Row],[New Deaths]]/MAX(Table1[New Deaths])</f>
        <v>0.8571428571428571</v>
      </c>
      <c r="F32">
        <f>Table1[[#This Row],[Running Total]]/MAX(Table1[Running Total])</f>
        <v>0.45488165680473375</v>
      </c>
      <c r="G32">
        <f>$K$4*NORMDIST(Table1[[#This Row],[Time]],$K$2,$K$3,1)</f>
        <v>1864.5243128004536</v>
      </c>
      <c r="H32">
        <f t="shared" si="0"/>
        <v>163.71658676848597</v>
      </c>
      <c r="O32" s="1">
        <v>43938</v>
      </c>
      <c r="P32">
        <v>3240</v>
      </c>
      <c r="Q32">
        <v>1845</v>
      </c>
      <c r="R32">
        <f>Table1[[#This Row],[Model (deaths)]]</f>
        <v>1864.5243128004536</v>
      </c>
      <c r="S32">
        <f>Table1[[#This Row],[Model (deaths/day)]]*20</f>
        <v>3274.3317353697194</v>
      </c>
    </row>
    <row r="33" spans="1:19" x14ac:dyDescent="0.2">
      <c r="A33" s="1">
        <v>43939</v>
      </c>
      <c r="B33">
        <v>31</v>
      </c>
      <c r="C33">
        <v>166</v>
      </c>
      <c r="D33">
        <v>2011</v>
      </c>
      <c r="E33">
        <f>Table1[[#This Row],[New Deaths]]/MAX(Table1[New Deaths])</f>
        <v>0.87830687830687826</v>
      </c>
      <c r="F33">
        <f>Table1[[#This Row],[Running Total]]/MAX(Table1[Running Total])</f>
        <v>0.4958086785009862</v>
      </c>
      <c r="G33">
        <f>$K$4*NORMDIST(Table1[[#This Row],[Time]],$K$2,$K$3,1)</f>
        <v>2032.3478613851698</v>
      </c>
      <c r="H33">
        <f t="shared" si="0"/>
        <v>167.82354858471626</v>
      </c>
      <c r="O33" s="1">
        <v>43939</v>
      </c>
      <c r="P33">
        <v>3320</v>
      </c>
      <c r="Q33">
        <v>2011</v>
      </c>
      <c r="R33">
        <f>Table1[[#This Row],[Model (deaths)]]</f>
        <v>2032.3478613851698</v>
      </c>
      <c r="S33">
        <f>Table1[[#This Row],[Model (deaths/day)]]*20</f>
        <v>3356.4709716943253</v>
      </c>
    </row>
    <row r="34" spans="1:19" x14ac:dyDescent="0.2">
      <c r="A34" s="1">
        <v>43940</v>
      </c>
      <c r="B34">
        <v>32</v>
      </c>
      <c r="C34">
        <v>171</v>
      </c>
      <c r="D34">
        <v>2182</v>
      </c>
      <c r="E34">
        <f>Table1[[#This Row],[New Deaths]]/MAX(Table1[New Deaths])</f>
        <v>0.90476190476190477</v>
      </c>
      <c r="F34">
        <f>Table1[[#This Row],[Running Total]]/MAX(Table1[Running Total])</f>
        <v>0.53796844181459569</v>
      </c>
      <c r="G34">
        <f>$K$4*NORMDIST(Table1[[#This Row],[Time]],$K$2,$K$3,1)</f>
        <v>2202.9664631897517</v>
      </c>
      <c r="H34">
        <f t="shared" ref="H34:H65" si="1">G34-G33</f>
        <v>170.61860180458189</v>
      </c>
      <c r="O34" s="1">
        <v>43940</v>
      </c>
      <c r="P34">
        <v>3420</v>
      </c>
      <c r="Q34">
        <v>2182</v>
      </c>
      <c r="R34">
        <f>Table1[[#This Row],[Model (deaths)]]</f>
        <v>2202.9664631897517</v>
      </c>
      <c r="S34">
        <f>Table1[[#This Row],[Model (deaths/day)]]*20</f>
        <v>3412.3720360916377</v>
      </c>
    </row>
    <row r="35" spans="1:19" x14ac:dyDescent="0.2">
      <c r="A35" s="1">
        <v>43941</v>
      </c>
      <c r="B35">
        <v>33</v>
      </c>
      <c r="C35">
        <v>170</v>
      </c>
      <c r="D35">
        <v>2352</v>
      </c>
      <c r="E35">
        <f>Table1[[#This Row],[New Deaths]]/MAX(Table1[New Deaths])</f>
        <v>0.89947089947089942</v>
      </c>
      <c r="F35">
        <f>Table1[[#This Row],[Running Total]]/MAX(Table1[Running Total])</f>
        <v>0.57988165680473369</v>
      </c>
      <c r="G35">
        <f>$K$4*NORMDIST(Table1[[#This Row],[Time]],$K$2,$K$3,1)</f>
        <v>2375</v>
      </c>
      <c r="H35">
        <f t="shared" si="1"/>
        <v>172.03353681024828</v>
      </c>
      <c r="O35" s="1">
        <v>43941</v>
      </c>
      <c r="P35">
        <v>3400</v>
      </c>
      <c r="Q35">
        <v>2352</v>
      </c>
      <c r="R35">
        <f>Table1[[#This Row],[Model (deaths)]]</f>
        <v>2375</v>
      </c>
      <c r="S35">
        <f>Table1[[#This Row],[Model (deaths/day)]]*20</f>
        <v>3440.6707362049656</v>
      </c>
    </row>
    <row r="36" spans="1:19" x14ac:dyDescent="0.2">
      <c r="A36" s="1">
        <v>43942</v>
      </c>
      <c r="B36">
        <v>34</v>
      </c>
      <c r="C36">
        <v>152</v>
      </c>
      <c r="D36">
        <v>2504</v>
      </c>
      <c r="E36">
        <f>Table1[[#This Row],[New Deaths]]/MAX(Table1[New Deaths])</f>
        <v>0.80423280423280419</v>
      </c>
      <c r="F36">
        <f>Table1[[#This Row],[Running Total]]/MAX(Table1[Running Total])</f>
        <v>0.61735700197238663</v>
      </c>
      <c r="G36">
        <f>$K$4*NORMDIST(Table1[[#This Row],[Time]],$K$2,$K$3,1)</f>
        <v>2547.0335368102483</v>
      </c>
      <c r="H36">
        <f t="shared" si="1"/>
        <v>172.03353681024828</v>
      </c>
      <c r="O36" s="1">
        <v>43942</v>
      </c>
      <c r="P36">
        <v>3040</v>
      </c>
      <c r="Q36">
        <v>2504</v>
      </c>
      <c r="R36">
        <f>Table1[[#This Row],[Model (deaths)]]</f>
        <v>2547.0335368102483</v>
      </c>
      <c r="S36">
        <f>Table1[[#This Row],[Model (deaths/day)]]*20</f>
        <v>3440.6707362049656</v>
      </c>
    </row>
    <row r="37" spans="1:19" x14ac:dyDescent="0.2">
      <c r="A37" s="1">
        <v>43943</v>
      </c>
      <c r="B37">
        <v>35</v>
      </c>
      <c r="C37">
        <v>150</v>
      </c>
      <c r="D37">
        <v>2654</v>
      </c>
      <c r="E37">
        <f>Table1[[#This Row],[New Deaths]]/MAX(Table1[New Deaths])</f>
        <v>0.79365079365079361</v>
      </c>
      <c r="F37">
        <f>Table1[[#This Row],[Running Total]]/MAX(Table1[Running Total])</f>
        <v>0.6543392504930966</v>
      </c>
      <c r="G37">
        <f>$K$4*NORMDIST(Table1[[#This Row],[Time]],$K$2,$K$3,1)</f>
        <v>2717.6521386148302</v>
      </c>
      <c r="H37">
        <f t="shared" si="1"/>
        <v>170.61860180458189</v>
      </c>
      <c r="O37" s="1">
        <v>43943</v>
      </c>
      <c r="P37">
        <v>3000</v>
      </c>
      <c r="Q37">
        <v>2654</v>
      </c>
      <c r="R37">
        <f>Table1[[#This Row],[Model (deaths)]]</f>
        <v>2717.6521386148302</v>
      </c>
      <c r="S37">
        <f>Table1[[#This Row],[Model (deaths/day)]]*20</f>
        <v>3412.3720360916377</v>
      </c>
    </row>
    <row r="38" spans="1:19" x14ac:dyDescent="0.2">
      <c r="A38" s="1">
        <v>43944</v>
      </c>
      <c r="B38">
        <v>36</v>
      </c>
      <c r="C38">
        <v>189</v>
      </c>
      <c r="D38">
        <v>2843</v>
      </c>
      <c r="E38">
        <f>Table1[[#This Row],[New Deaths]]/MAX(Table1[New Deaths])</f>
        <v>1</v>
      </c>
      <c r="F38">
        <f>Table1[[#This Row],[Running Total]]/MAX(Table1[Running Total])</f>
        <v>0.70093688362919138</v>
      </c>
      <c r="G38">
        <f>$K$4*NORMDIST(Table1[[#This Row],[Time]],$K$2,$K$3,1)</f>
        <v>2885.4756871995464</v>
      </c>
      <c r="H38">
        <f t="shared" si="1"/>
        <v>167.82354858471626</v>
      </c>
      <c r="O38" s="1">
        <v>43944</v>
      </c>
      <c r="P38">
        <v>3780</v>
      </c>
      <c r="Q38">
        <v>2843</v>
      </c>
      <c r="R38">
        <f>Table1[[#This Row],[Model (deaths)]]</f>
        <v>2885.4756871995464</v>
      </c>
      <c r="S38">
        <f>Table1[[#This Row],[Model (deaths/day)]]*20</f>
        <v>3356.4709716943253</v>
      </c>
    </row>
    <row r="39" spans="1:19" x14ac:dyDescent="0.2">
      <c r="A39" s="1">
        <v>43945</v>
      </c>
      <c r="B39">
        <v>37</v>
      </c>
      <c r="C39">
        <v>184</v>
      </c>
      <c r="D39">
        <v>3027</v>
      </c>
      <c r="E39">
        <f>Table1[[#This Row],[New Deaths]]/MAX(Table1[New Deaths])</f>
        <v>0.97354497354497349</v>
      </c>
      <c r="F39">
        <f>Table1[[#This Row],[Running Total]]/MAX(Table1[Running Total])</f>
        <v>0.74630177514792895</v>
      </c>
      <c r="G39">
        <f>$K$4*NORMDIST(Table1[[#This Row],[Time]],$K$2,$K$3,1)</f>
        <v>3049.1922739680322</v>
      </c>
      <c r="H39">
        <f t="shared" si="1"/>
        <v>163.71658676848574</v>
      </c>
      <c r="O39" s="1">
        <v>43945</v>
      </c>
      <c r="P39">
        <v>3680</v>
      </c>
      <c r="Q39">
        <v>3027</v>
      </c>
      <c r="R39">
        <f>Table1[[#This Row],[Model (deaths)]]</f>
        <v>3049.1922739680322</v>
      </c>
      <c r="S39">
        <f>Table1[[#This Row],[Model (deaths/day)]]*20</f>
        <v>3274.3317353697148</v>
      </c>
    </row>
    <row r="40" spans="1:19" x14ac:dyDescent="0.2">
      <c r="A40" s="1">
        <v>43946</v>
      </c>
      <c r="B40">
        <v>38</v>
      </c>
      <c r="C40">
        <v>143</v>
      </c>
      <c r="D40">
        <v>3170</v>
      </c>
      <c r="E40">
        <f>Table1[[#This Row],[New Deaths]]/MAX(Table1[New Deaths])</f>
        <v>0.75661375661375663</v>
      </c>
      <c r="F40">
        <f>Table1[[#This Row],[Running Total]]/MAX(Table1[Running Total])</f>
        <v>0.7815581854043393</v>
      </c>
      <c r="G40">
        <f>$K$4*NORMDIST(Table1[[#This Row],[Time]],$K$2,$K$3,1)</f>
        <v>3207.5888261489577</v>
      </c>
      <c r="H40">
        <f t="shared" si="1"/>
        <v>158.39655218092548</v>
      </c>
      <c r="O40" s="1">
        <v>43946</v>
      </c>
      <c r="P40">
        <v>2860</v>
      </c>
      <c r="Q40">
        <v>3170</v>
      </c>
      <c r="R40">
        <f>Table1[[#This Row],[Model (deaths)]]</f>
        <v>3207.5888261489577</v>
      </c>
      <c r="S40">
        <f>Table1[[#This Row],[Model (deaths/day)]]*20</f>
        <v>3167.9310436185096</v>
      </c>
    </row>
    <row r="41" spans="1:19" x14ac:dyDescent="0.2">
      <c r="A41" s="1">
        <v>43947</v>
      </c>
      <c r="B41">
        <v>39</v>
      </c>
      <c r="C41">
        <v>146</v>
      </c>
      <c r="D41">
        <v>3316</v>
      </c>
      <c r="E41">
        <f>Table1[[#This Row],[New Deaths]]/MAX(Table1[New Deaths])</f>
        <v>0.77248677248677244</v>
      </c>
      <c r="F41">
        <f>Table1[[#This Row],[Running Total]]/MAX(Table1[Running Total])</f>
        <v>0.81755424063116366</v>
      </c>
      <c r="G41">
        <f>$K$4*NORMDIST(Table1[[#This Row],[Time]],$K$2,$K$3,1)</f>
        <v>3359.577780398798</v>
      </c>
      <c r="H41">
        <f t="shared" si="1"/>
        <v>151.98895424984039</v>
      </c>
      <c r="O41" s="1">
        <v>43947</v>
      </c>
      <c r="P41">
        <v>2920</v>
      </c>
      <c r="Q41">
        <v>3316</v>
      </c>
      <c r="R41">
        <f>Table1[[#This Row],[Model (deaths)]]</f>
        <v>3359.577780398798</v>
      </c>
      <c r="S41">
        <f>Table1[[#This Row],[Model (deaths/day)]]*20</f>
        <v>3039.7790849968078</v>
      </c>
    </row>
    <row r="42" spans="1:19" x14ac:dyDescent="0.2">
      <c r="A42" s="1">
        <v>43948</v>
      </c>
      <c r="B42">
        <v>40</v>
      </c>
      <c r="C42">
        <v>159</v>
      </c>
      <c r="D42">
        <v>3475</v>
      </c>
      <c r="E42">
        <f>Table1[[#This Row],[New Deaths]]/MAX(Table1[New Deaths])</f>
        <v>0.84126984126984128</v>
      </c>
      <c r="F42">
        <f>Table1[[#This Row],[Running Total]]/MAX(Table1[Running Total])</f>
        <v>0.85675542406311633</v>
      </c>
      <c r="G42">
        <f>$K$4*NORMDIST(Table1[[#This Row],[Time]],$K$2,$K$3,1)</f>
        <v>3504.2188384661317</v>
      </c>
      <c r="H42">
        <f t="shared" si="1"/>
        <v>144.64105806733369</v>
      </c>
      <c r="O42" s="1">
        <v>43948</v>
      </c>
      <c r="P42">
        <v>3180</v>
      </c>
      <c r="Q42">
        <v>3475</v>
      </c>
      <c r="R42">
        <f>Table1[[#This Row],[Model (deaths)]]</f>
        <v>3504.2188384661317</v>
      </c>
      <c r="S42">
        <f>Table1[[#This Row],[Model (deaths/day)]]*20</f>
        <v>2892.8211613466738</v>
      </c>
    </row>
    <row r="43" spans="1:19" x14ac:dyDescent="0.2">
      <c r="A43" s="1">
        <v>43949</v>
      </c>
      <c r="B43">
        <v>41</v>
      </c>
      <c r="C43">
        <v>138</v>
      </c>
      <c r="D43">
        <v>3613</v>
      </c>
      <c r="E43">
        <f>Table1[[#This Row],[New Deaths]]/MAX(Table1[New Deaths])</f>
        <v>0.73015873015873012</v>
      </c>
      <c r="F43">
        <f>Table1[[#This Row],[Running Total]]/MAX(Table1[Running Total])</f>
        <v>0.89077909270216959</v>
      </c>
      <c r="G43">
        <f>$K$4*NORMDIST(Table1[[#This Row],[Time]],$K$2,$K$3,1)</f>
        <v>3640.7351084264628</v>
      </c>
      <c r="H43">
        <f t="shared" si="1"/>
        <v>136.5162699603311</v>
      </c>
      <c r="O43" s="1">
        <v>43949</v>
      </c>
      <c r="P43">
        <v>2760</v>
      </c>
      <c r="Q43">
        <v>3613</v>
      </c>
      <c r="R43">
        <f>Table1[[#This Row],[Model (deaths)]]</f>
        <v>3640.7351084264628</v>
      </c>
      <c r="S43">
        <f>Table1[[#This Row],[Model (deaths/day)]]*20</f>
        <v>2730.325399206622</v>
      </c>
    </row>
    <row r="44" spans="1:19" x14ac:dyDescent="0.2">
      <c r="A44" s="1">
        <v>43950</v>
      </c>
      <c r="B44">
        <v>42</v>
      </c>
      <c r="C44">
        <v>142</v>
      </c>
      <c r="D44">
        <v>3755</v>
      </c>
      <c r="E44">
        <f>Table1[[#This Row],[New Deaths]]/MAX(Table1[New Deaths])</f>
        <v>0.75132275132275128</v>
      </c>
      <c r="F44">
        <f>Table1[[#This Row],[Running Total]]/MAX(Table1[Running Total])</f>
        <v>0.92578895463510846</v>
      </c>
      <c r="G44">
        <f>$K$4*NORMDIST(Table1[[#This Row],[Time]],$K$2,$K$3,1)</f>
        <v>3768.5232332026039</v>
      </c>
      <c r="H44">
        <f t="shared" si="1"/>
        <v>127.7881247761411</v>
      </c>
      <c r="O44" s="1">
        <v>43950</v>
      </c>
      <c r="P44">
        <v>2840</v>
      </c>
      <c r="Q44">
        <v>3755</v>
      </c>
      <c r="R44">
        <f>Table1[[#This Row],[Model (deaths)]]</f>
        <v>3768.5232332026039</v>
      </c>
      <c r="S44">
        <f>Table1[[#This Row],[Model (deaths/day)]]*20</f>
        <v>2555.7624955228221</v>
      </c>
    </row>
    <row r="45" spans="1:19" x14ac:dyDescent="0.2">
      <c r="A45" s="1">
        <v>43951</v>
      </c>
      <c r="B45">
        <v>43</v>
      </c>
      <c r="C45">
        <v>122</v>
      </c>
      <c r="D45">
        <v>3877</v>
      </c>
      <c r="E45">
        <f>Table1[[#This Row],[New Deaths]]/MAX(Table1[New Deaths])</f>
        <v>0.64550264550264547</v>
      </c>
      <c r="F45">
        <f>Table1[[#This Row],[Running Total]]/MAX(Table1[Running Total])</f>
        <v>0.9558678500986193</v>
      </c>
      <c r="G45">
        <f>$K$4*NORMDIST(Table1[[#This Row],[Time]],$K$2,$K$3,1)</f>
        <v>3887.1574153936176</v>
      </c>
      <c r="H45">
        <f t="shared" si="1"/>
        <v>118.63418219101368</v>
      </c>
      <c r="O45" s="1">
        <v>43951</v>
      </c>
      <c r="P45">
        <v>2440</v>
      </c>
      <c r="Q45">
        <v>3877</v>
      </c>
      <c r="R45">
        <f>Table1[[#This Row],[Model (deaths)]]</f>
        <v>3887.1574153936176</v>
      </c>
      <c r="S45">
        <f>Table1[[#This Row],[Model (deaths/day)]]*20</f>
        <v>2372.6836438202736</v>
      </c>
    </row>
    <row r="46" spans="1:19" x14ac:dyDescent="0.2">
      <c r="A46" s="1">
        <v>43952</v>
      </c>
      <c r="B46">
        <v>44</v>
      </c>
      <c r="C46">
        <v>122</v>
      </c>
      <c r="D46">
        <v>3999</v>
      </c>
      <c r="E46">
        <f>Table1[[#This Row],[New Deaths]]/MAX(Table1[New Deaths])</f>
        <v>0.64550264550264547</v>
      </c>
      <c r="F46">
        <f>Table1[[#This Row],[Running Total]]/MAX(Table1[Running Total])</f>
        <v>0.98594674556213013</v>
      </c>
      <c r="G46">
        <f>$K$4*NORMDIST(Table1[[#This Row],[Time]],$K$2,$K$3,1)</f>
        <v>3996.3875438255795</v>
      </c>
      <c r="H46">
        <f t="shared" si="1"/>
        <v>109.23012843196193</v>
      </c>
      <c r="O46" s="1">
        <v>43952</v>
      </c>
      <c r="P46">
        <v>2440</v>
      </c>
      <c r="Q46">
        <v>3999</v>
      </c>
      <c r="R46">
        <f>Table1[[#This Row],[Model (deaths)]]</f>
        <v>3996.3875438255795</v>
      </c>
      <c r="S46">
        <f>Table1[[#This Row],[Model (deaths/day)]]*20</f>
        <v>2184.6025686392386</v>
      </c>
    </row>
    <row r="47" spans="1:19" x14ac:dyDescent="0.2">
      <c r="A47" s="1">
        <v>43953</v>
      </c>
      <c r="B47">
        <v>45</v>
      </c>
      <c r="C47">
        <v>57</v>
      </c>
      <c r="D47">
        <v>4056</v>
      </c>
      <c r="E47">
        <f>Table1[[#This Row],[New Deaths]]/MAX(Table1[New Deaths])</f>
        <v>0.30158730158730157</v>
      </c>
      <c r="F47">
        <f>Table1[[#This Row],[Running Total]]/MAX(Table1[Running Total])</f>
        <v>1</v>
      </c>
      <c r="G47">
        <f>$K$4*NORMDIST(Table1[[#This Row],[Time]],$K$2,$K$3,1)</f>
        <v>4096.1318945103394</v>
      </c>
      <c r="H47">
        <f t="shared" si="1"/>
        <v>99.744350684759866</v>
      </c>
      <c r="O47" s="1">
        <v>43953</v>
      </c>
      <c r="P47">
        <v>1140</v>
      </c>
      <c r="Q47">
        <v>4056</v>
      </c>
      <c r="R47">
        <f>Table1[[#This Row],[Model (deaths)]]</f>
        <v>4096.1318945103394</v>
      </c>
      <c r="S47">
        <f>Table1[[#This Row],[Model (deaths/day)]]*20</f>
        <v>1994.8870136951973</v>
      </c>
    </row>
    <row r="48" spans="1:19" x14ac:dyDescent="0.2">
      <c r="A48" s="1">
        <v>43954</v>
      </c>
      <c r="B48">
        <v>46</v>
      </c>
      <c r="E48">
        <f>Table1[[#This Row],[New Deaths]]/MAX(Table1[New Deaths])</f>
        <v>0</v>
      </c>
      <c r="F48">
        <f>Table1[[#This Row],[Running Total]]/MAX(Table1[Running Total])</f>
        <v>0</v>
      </c>
      <c r="G48">
        <f>$K$4*NORMDIST(Table1[[#This Row],[Time]],$K$2,$K$3,1)</f>
        <v>4186.4651018128388</v>
      </c>
      <c r="H48">
        <f t="shared" si="1"/>
        <v>90.333207302499432</v>
      </c>
      <c r="O48" s="1">
        <v>43954</v>
      </c>
      <c r="R48">
        <f>Table1[[#This Row],[Model (deaths)]]</f>
        <v>4186.4651018128388</v>
      </c>
      <c r="S48">
        <f>Table1[[#This Row],[Model (deaths/day)]]*20</f>
        <v>1806.6641460499886</v>
      </c>
    </row>
    <row r="49" spans="1:19" x14ac:dyDescent="0.2">
      <c r="A49" s="1">
        <v>43955</v>
      </c>
      <c r="B49">
        <v>47</v>
      </c>
      <c r="E49">
        <f>Table1[[#This Row],[New Deaths]]/MAX(Table1[New Deaths])</f>
        <v>0</v>
      </c>
      <c r="F49">
        <f>Table1[[#This Row],[Running Total]]/MAX(Table1[Running Total])</f>
        <v>0</v>
      </c>
      <c r="G49">
        <f>$K$4*NORMDIST(Table1[[#This Row],[Time]],$K$2,$K$3,1)</f>
        <v>4267.602263685063</v>
      </c>
      <c r="H49">
        <f t="shared" si="1"/>
        <v>81.137161872224169</v>
      </c>
      <c r="O49" s="1">
        <v>43955</v>
      </c>
      <c r="R49">
        <f>Table1[[#This Row],[Model (deaths)]]</f>
        <v>4267.602263685063</v>
      </c>
      <c r="S49">
        <f>Table1[[#This Row],[Model (deaths/day)]]*20</f>
        <v>1622.7432374444834</v>
      </c>
    </row>
    <row r="50" spans="1:19" x14ac:dyDescent="0.2">
      <c r="A50" s="1">
        <v>43956</v>
      </c>
      <c r="B50">
        <v>48</v>
      </c>
      <c r="E50">
        <f>Table1[[#This Row],[New Deaths]]/MAX(Table1[New Deaths])</f>
        <v>0</v>
      </c>
      <c r="F50">
        <f>Table1[[#This Row],[Running Total]]/MAX(Table1[Running Total])</f>
        <v>0</v>
      </c>
      <c r="G50">
        <f>$K$4*NORMDIST(Table1[[#This Row],[Time]],$K$2,$K$3,1)</f>
        <v>4339.880151630472</v>
      </c>
      <c r="H50">
        <f t="shared" si="1"/>
        <v>72.27788794540902</v>
      </c>
      <c r="O50" s="1">
        <v>43956</v>
      </c>
      <c r="R50">
        <f>Table1[[#This Row],[Model (deaths)]]</f>
        <v>4339.880151630472</v>
      </c>
      <c r="S50">
        <f>Table1[[#This Row],[Model (deaths/day)]]*20</f>
        <v>1445.5577589081804</v>
      </c>
    </row>
    <row r="51" spans="1:19" x14ac:dyDescent="0.2">
      <c r="A51" s="1">
        <v>43957</v>
      </c>
      <c r="B51">
        <v>49</v>
      </c>
      <c r="E51">
        <f>Table1[[#This Row],[New Deaths]]/MAX(Table1[New Deaths])</f>
        <v>0</v>
      </c>
      <c r="F51">
        <f>Table1[[#This Row],[Running Total]]/MAX(Table1[Running Total])</f>
        <v>0</v>
      </c>
      <c r="G51">
        <f>$K$4*NORMDIST(Table1[[#This Row],[Time]],$K$2,$K$3,1)</f>
        <v>4403.7365402390569</v>
      </c>
      <c r="H51">
        <f t="shared" si="1"/>
        <v>63.856388608584894</v>
      </c>
      <c r="O51" s="1">
        <v>43957</v>
      </c>
      <c r="R51">
        <f>Table1[[#This Row],[Model (deaths)]]</f>
        <v>4403.7365402390569</v>
      </c>
      <c r="S51">
        <f>Table1[[#This Row],[Model (deaths/day)]]*20</f>
        <v>1277.1277721716979</v>
      </c>
    </row>
    <row r="52" spans="1:19" x14ac:dyDescent="0.2">
      <c r="A52" s="1">
        <v>43958</v>
      </c>
      <c r="B52">
        <v>50</v>
      </c>
      <c r="E52">
        <f>Table1[[#This Row],[New Deaths]]/MAX(Table1[New Deaths])</f>
        <v>0</v>
      </c>
      <c r="F52">
        <f>Table1[[#This Row],[Running Total]]/MAX(Table1[Running Total])</f>
        <v>0</v>
      </c>
      <c r="G52">
        <f>$K$4*NORMDIST(Table1[[#This Row],[Time]],$K$2,$K$3,1)</f>
        <v>4459.6886558109718</v>
      </c>
      <c r="H52">
        <f t="shared" si="1"/>
        <v>55.952115571914874</v>
      </c>
      <c r="O52" s="1">
        <v>43958</v>
      </c>
      <c r="R52">
        <f>Table1[[#This Row],[Model (deaths)]]</f>
        <v>4459.6886558109718</v>
      </c>
      <c r="S52">
        <f>Table1[[#This Row],[Model (deaths/day)]]*20</f>
        <v>1119.0423114382975</v>
      </c>
    </row>
    <row r="53" spans="1:19" x14ac:dyDescent="0.2">
      <c r="A53" s="1">
        <v>43959</v>
      </c>
      <c r="B53">
        <v>51</v>
      </c>
      <c r="E53">
        <f>Table1[[#This Row],[New Deaths]]/MAX(Table1[New Deaths])</f>
        <v>0</v>
      </c>
      <c r="F53">
        <f>Table1[[#This Row],[Running Total]]/MAX(Table1[Running Total])</f>
        <v>0</v>
      </c>
      <c r="G53">
        <f>$K$4*NORMDIST(Table1[[#This Row],[Time]],$K$2,$K$3,1)</f>
        <v>4508.3116757407624</v>
      </c>
      <c r="H53">
        <f t="shared" si="1"/>
        <v>48.623019929790644</v>
      </c>
      <c r="O53" s="1">
        <v>43959</v>
      </c>
      <c r="R53">
        <f>Table1[[#This Row],[Model (deaths)]]</f>
        <v>4508.3116757407624</v>
      </c>
      <c r="S53">
        <f>Table1[[#This Row],[Model (deaths/day)]]*20</f>
        <v>972.46039859581288</v>
      </c>
    </row>
    <row r="54" spans="1:19" x14ac:dyDescent="0.2">
      <c r="A54" s="1">
        <v>43960</v>
      </c>
      <c r="B54">
        <v>52</v>
      </c>
      <c r="E54">
        <f>Table1[[#This Row],[New Deaths]]/MAX(Table1[New Deaths])</f>
        <v>0</v>
      </c>
      <c r="F54">
        <f>Table1[[#This Row],[Running Total]]/MAX(Table1[Running Total])</f>
        <v>0</v>
      </c>
      <c r="G54">
        <f>$K$4*NORMDIST(Table1[[#This Row],[Time]],$K$2,$K$3,1)</f>
        <v>4550.2180998549557</v>
      </c>
      <c r="H54">
        <f t="shared" si="1"/>
        <v>41.906424114193214</v>
      </c>
      <c r="O54" s="1">
        <v>43960</v>
      </c>
      <c r="R54">
        <f>Table1[[#This Row],[Model (deaths)]]</f>
        <v>4550.2180998549557</v>
      </c>
      <c r="S54">
        <f>Table1[[#This Row],[Model (deaths/day)]]*20</f>
        <v>838.12848228386429</v>
      </c>
    </row>
    <row r="55" spans="1:19" x14ac:dyDescent="0.2">
      <c r="A55" s="1">
        <v>43961</v>
      </c>
      <c r="B55">
        <v>53</v>
      </c>
      <c r="E55">
        <f>Table1[[#This Row],[New Deaths]]/MAX(Table1[New Deaths])</f>
        <v>0</v>
      </c>
      <c r="F55">
        <f>Table1[[#This Row],[Running Total]]/MAX(Table1[Running Total])</f>
        <v>0</v>
      </c>
      <c r="G55">
        <f>$K$4*NORMDIST(Table1[[#This Row],[Time]],$K$2,$K$3,1)</f>
        <v>4586.0386735132643</v>
      </c>
      <c r="H55">
        <f t="shared" si="1"/>
        <v>35.820573658308604</v>
      </c>
      <c r="O55" s="1">
        <v>43961</v>
      </c>
      <c r="R55">
        <f>Table1[[#This Row],[Model (deaths)]]</f>
        <v>4586.0386735132643</v>
      </c>
      <c r="S55">
        <f>Table1[[#This Row],[Model (deaths/day)]]*20</f>
        <v>716.41147316617207</v>
      </c>
    </row>
    <row r="56" spans="1:19" x14ac:dyDescent="0.2">
      <c r="A56" s="1">
        <v>43962</v>
      </c>
      <c r="B56">
        <v>54</v>
      </c>
      <c r="E56">
        <f>Table1[[#This Row],[New Deaths]]/MAX(Table1[New Deaths])</f>
        <v>0</v>
      </c>
      <c r="F56">
        <f>Table1[[#This Row],[Running Total]]/MAX(Table1[Running Total])</f>
        <v>0</v>
      </c>
      <c r="G56">
        <f>$K$4*NORMDIST(Table1[[#This Row],[Time]],$K$2,$K$3,1)</f>
        <v>4616.4053824553284</v>
      </c>
      <c r="H56">
        <f t="shared" si="1"/>
        <v>30.366708942064179</v>
      </c>
      <c r="O56" s="1">
        <v>43962</v>
      </c>
      <c r="R56">
        <f>Table1[[#This Row],[Model (deaths)]]</f>
        <v>4616.4053824553284</v>
      </c>
      <c r="S56">
        <f>Table1[[#This Row],[Model (deaths/day)]]*20</f>
        <v>607.33417884128357</v>
      </c>
    </row>
    <row r="57" spans="1:19" x14ac:dyDescent="0.2">
      <c r="A57" s="1">
        <v>43963</v>
      </c>
      <c r="B57">
        <v>55</v>
      </c>
      <c r="E57">
        <f>Table1[[#This Row],[New Deaths]]/MAX(Table1[New Deaths])</f>
        <v>0</v>
      </c>
      <c r="F57">
        <f>Table1[[#This Row],[Running Total]]/MAX(Table1[Running Total])</f>
        <v>0</v>
      </c>
      <c r="G57">
        <f>$K$4*NORMDIST(Table1[[#This Row],[Time]],$K$2,$K$3,1)</f>
        <v>4641.9368732461489</v>
      </c>
      <c r="H57">
        <f t="shared" si="1"/>
        <v>25.531490790820499</v>
      </c>
      <c r="O57" s="1">
        <v>43963</v>
      </c>
      <c r="R57">
        <f>Table1[[#This Row],[Model (deaths)]]</f>
        <v>4641.9368732461489</v>
      </c>
      <c r="S57">
        <f>Table1[[#This Row],[Model (deaths/day)]]*20</f>
        <v>510.62981581640997</v>
      </c>
    </row>
    <row r="58" spans="1:19" x14ac:dyDescent="0.2">
      <c r="A58" s="1">
        <v>43964</v>
      </c>
      <c r="B58">
        <v>56</v>
      </c>
      <c r="E58">
        <f>Table1[[#This Row],[New Deaths]]/MAX(Table1[New Deaths])</f>
        <v>0</v>
      </c>
      <c r="F58">
        <f>Table1[[#This Row],[Running Total]]/MAX(Table1[Running Total])</f>
        <v>0</v>
      </c>
      <c r="G58">
        <f>$K$4*NORMDIST(Table1[[#This Row],[Time]],$K$2,$K$3,1)</f>
        <v>4663.2264916951817</v>
      </c>
      <c r="H58">
        <f t="shared" si="1"/>
        <v>21.289618449032787</v>
      </c>
      <c r="O58" s="1">
        <v>43964</v>
      </c>
      <c r="R58">
        <f>Table1[[#This Row],[Model (deaths)]]</f>
        <v>4663.2264916951817</v>
      </c>
      <c r="S58">
        <f>Table1[[#This Row],[Model (deaths/day)]]*20</f>
        <v>425.79236898065574</v>
      </c>
    </row>
    <row r="59" spans="1:19" x14ac:dyDescent="0.2">
      <c r="A59" s="1">
        <v>43965</v>
      </c>
      <c r="B59">
        <v>57</v>
      </c>
      <c r="E59">
        <f>Table1[[#This Row],[New Deaths]]/MAX(Table1[New Deaths])</f>
        <v>0</v>
      </c>
      <c r="F59">
        <f>Table1[[#This Row],[Running Total]]/MAX(Table1[Running Total])</f>
        <v>0</v>
      </c>
      <c r="G59">
        <f>$K$4*NORMDIST(Table1[[#This Row],[Time]],$K$2,$K$3,1)</f>
        <v>4680.8329838880854</v>
      </c>
      <c r="H59">
        <f t="shared" si="1"/>
        <v>17.606492192903715</v>
      </c>
      <c r="O59" s="1">
        <v>43965</v>
      </c>
      <c r="R59">
        <f>Table1[[#This Row],[Model (deaths)]]</f>
        <v>4680.8329838880854</v>
      </c>
      <c r="S59">
        <f>Table1[[#This Row],[Model (deaths/day)]]*20</f>
        <v>352.12984385807431</v>
      </c>
    </row>
    <row r="60" spans="1:19" x14ac:dyDescent="0.2">
      <c r="A60" s="1">
        <v>43966</v>
      </c>
      <c r="B60">
        <v>58</v>
      </c>
      <c r="E60">
        <f>Table1[[#This Row],[New Deaths]]/MAX(Table1[New Deaths])</f>
        <v>0</v>
      </c>
      <c r="F60">
        <f>Table1[[#This Row],[Running Total]]/MAX(Table1[Running Total])</f>
        <v>0</v>
      </c>
      <c r="G60">
        <f>$K$4*NORMDIST(Table1[[#This Row],[Time]],$K$2,$K$3,1)</f>
        <v>4695.2737772915661</v>
      </c>
      <c r="H60">
        <f t="shared" si="1"/>
        <v>14.440793403480711</v>
      </c>
      <c r="O60" s="1">
        <v>43966</v>
      </c>
      <c r="R60">
        <f>Table1[[#This Row],[Model (deaths)]]</f>
        <v>4695.2737772915661</v>
      </c>
      <c r="S60">
        <f>Table1[[#This Row],[Model (deaths/day)]]*20</f>
        <v>288.81586806961423</v>
      </c>
    </row>
    <row r="61" spans="1:19" x14ac:dyDescent="0.2">
      <c r="A61" s="1">
        <v>43967</v>
      </c>
      <c r="B61">
        <v>59</v>
      </c>
      <c r="E61">
        <f>Table1[[#This Row],[New Deaths]]/MAX(Table1[New Deaths])</f>
        <v>0</v>
      </c>
      <c r="F61">
        <f>Table1[[#This Row],[Running Total]]/MAX(Table1[Running Total])</f>
        <v>0</v>
      </c>
      <c r="G61">
        <f>$K$4*NORMDIST(Table1[[#This Row],[Time]],$K$2,$K$3,1)</f>
        <v>4707.0206571424833</v>
      </c>
      <c r="H61">
        <f t="shared" si="1"/>
        <v>11.746879850917139</v>
      </c>
      <c r="O61" s="1">
        <v>43967</v>
      </c>
      <c r="R61">
        <f>Table1[[#This Row],[Model (deaths)]]</f>
        <v>4707.0206571424833</v>
      </c>
      <c r="S61">
        <f>Table1[[#This Row],[Model (deaths/day)]]*20</f>
        <v>234.93759701834279</v>
      </c>
    </row>
    <row r="62" spans="1:19" x14ac:dyDescent="0.2">
      <c r="A62" s="1">
        <v>43968</v>
      </c>
      <c r="B62">
        <v>60</v>
      </c>
      <c r="E62">
        <f>Table1[[#This Row],[New Deaths]]/MAX(Table1[New Deaths])</f>
        <v>0</v>
      </c>
      <c r="F62">
        <f>Table1[[#This Row],[Running Total]]/MAX(Table1[Running Total])</f>
        <v>0</v>
      </c>
      <c r="G62">
        <f>$K$4*NORMDIST(Table1[[#This Row],[Time]],$K$2,$K$3,1)</f>
        <v>4716.4975779999741</v>
      </c>
      <c r="H62">
        <f t="shared" si="1"/>
        <v>9.476920857490768</v>
      </c>
      <c r="O62" s="1">
        <v>43968</v>
      </c>
      <c r="R62">
        <f>Table1[[#This Row],[Model (deaths)]]</f>
        <v>4716.4975779999741</v>
      </c>
      <c r="S62">
        <f>Table1[[#This Row],[Model (deaths/day)]]*20</f>
        <v>189.53841714981536</v>
      </c>
    </row>
    <row r="63" spans="1:19" x14ac:dyDescent="0.2">
      <c r="A63" s="1">
        <v>43969</v>
      </c>
      <c r="B63">
        <v>61</v>
      </c>
      <c r="E63">
        <f>Table1[[#This Row],[New Deaths]]/MAX(Table1[New Deaths])</f>
        <v>0</v>
      </c>
      <c r="F63">
        <f>Table1[[#This Row],[Running Total]]/MAX(Table1[Running Total])</f>
        <v>0</v>
      </c>
      <c r="G63">
        <f>$K$4*NORMDIST(Table1[[#This Row],[Time]],$K$2,$K$3,1)</f>
        <v>4724.080301773226</v>
      </c>
      <c r="H63">
        <f t="shared" si="1"/>
        <v>7.5827237732519279</v>
      </c>
      <c r="O63" s="1">
        <v>43969</v>
      </c>
      <c r="R63">
        <f>Table1[[#This Row],[Model (deaths)]]</f>
        <v>4724.080301773226</v>
      </c>
      <c r="S63">
        <f>Table1[[#This Row],[Model (deaths/day)]]*20</f>
        <v>151.65447546503856</v>
      </c>
    </row>
    <row r="64" spans="1:19" x14ac:dyDescent="0.2">
      <c r="A64" s="1">
        <v>43970</v>
      </c>
      <c r="B64">
        <v>62</v>
      </c>
      <c r="E64">
        <f>Table1[[#This Row],[New Deaths]]/MAX(Table1[New Deaths])</f>
        <v>0</v>
      </c>
      <c r="F64">
        <f>Table1[[#This Row],[Running Total]]/MAX(Table1[Running Total])</f>
        <v>0</v>
      </c>
      <c r="G64">
        <f>$K$4*NORMDIST(Table1[[#This Row],[Time]],$K$2,$K$3,1)</f>
        <v>4730.0975298275926</v>
      </c>
      <c r="H64">
        <f t="shared" si="1"/>
        <v>6.0172280543665693</v>
      </c>
      <c r="O64" s="1">
        <v>43970</v>
      </c>
      <c r="R64">
        <f>Table1[[#This Row],[Model (deaths)]]</f>
        <v>4730.0975298275926</v>
      </c>
      <c r="S64">
        <f>Table1[[#This Row],[Model (deaths/day)]]*20</f>
        <v>120.34456108733139</v>
      </c>
    </row>
    <row r="65" spans="1:19" x14ac:dyDescent="0.2">
      <c r="A65" s="1">
        <v>43971</v>
      </c>
      <c r="B65">
        <v>63</v>
      </c>
      <c r="E65">
        <f>Table1[[#This Row],[New Deaths]]/MAX(Table1[New Deaths])</f>
        <v>0</v>
      </c>
      <c r="F65">
        <f>Table1[[#This Row],[Running Total]]/MAX(Table1[Running Total])</f>
        <v>0</v>
      </c>
      <c r="G65">
        <f>$K$4*NORMDIST(Table1[[#This Row],[Time]],$K$2,$K$3,1)</f>
        <v>4734.8331947035704</v>
      </c>
      <c r="H65">
        <f t="shared" si="1"/>
        <v>4.7356648759778182</v>
      </c>
      <c r="O65" s="1">
        <v>43971</v>
      </c>
      <c r="R65">
        <f>Table1[[#This Row],[Model (deaths)]]</f>
        <v>4734.8331947035704</v>
      </c>
      <c r="S65">
        <f>Table1[[#This Row],[Model (deaths/day)]]*20</f>
        <v>94.713297519556363</v>
      </c>
    </row>
    <row r="66" spans="1:19" x14ac:dyDescent="0.2">
      <c r="A66" s="1">
        <v>43972</v>
      </c>
      <c r="B66">
        <v>64</v>
      </c>
      <c r="E66">
        <f>Table1[[#This Row],[New Deaths]]/MAX(Table1[New Deaths])</f>
        <v>0</v>
      </c>
      <c r="F66">
        <f>Table1[[#This Row],[Running Total]]/MAX(Table1[Running Total])</f>
        <v>0</v>
      </c>
      <c r="G66">
        <f>$K$4*NORMDIST(Table1[[#This Row],[Time]],$K$2,$K$3,1)</f>
        <v>4738.5295925171422</v>
      </c>
      <c r="H66">
        <f t="shared" ref="H66:H74" si="2">G66-G65</f>
        <v>3.6963978135718207</v>
      </c>
      <c r="O66" s="1">
        <v>43972</v>
      </c>
      <c r="R66">
        <f>Table1[[#This Row],[Model (deaths)]]</f>
        <v>4738.5295925171422</v>
      </c>
      <c r="S66">
        <f>Table1[[#This Row],[Model (deaths/day)]]*20</f>
        <v>73.927956271436415</v>
      </c>
    </row>
    <row r="67" spans="1:19" x14ac:dyDescent="0.2">
      <c r="A67" s="1">
        <v>43973</v>
      </c>
      <c r="B67">
        <v>65</v>
      </c>
      <c r="E67">
        <f>Table1[[#This Row],[New Deaths]]/MAX(Table1[New Deaths])</f>
        <v>0</v>
      </c>
      <c r="F67">
        <f>Table1[[#This Row],[Running Total]]/MAX(Table1[Running Total])</f>
        <v>0</v>
      </c>
      <c r="G67">
        <f>$K$4*NORMDIST(Table1[[#This Row],[Time]],$K$2,$K$3,1)</f>
        <v>4741.391065835136</v>
      </c>
      <c r="H67">
        <f t="shared" si="2"/>
        <v>2.8614733179938412</v>
      </c>
      <c r="O67" s="1">
        <v>43973</v>
      </c>
      <c r="R67">
        <f>Table1[[#This Row],[Model (deaths)]]</f>
        <v>4741.391065835136</v>
      </c>
      <c r="S67">
        <f>Table1[[#This Row],[Model (deaths/day)]]*20</f>
        <v>57.229466359876824</v>
      </c>
    </row>
    <row r="68" spans="1:19" x14ac:dyDescent="0.2">
      <c r="A68" s="1">
        <v>43974</v>
      </c>
      <c r="B68">
        <v>66</v>
      </c>
      <c r="E68">
        <f>Table1[[#This Row],[New Deaths]]/MAX(Table1[New Deaths])</f>
        <v>0</v>
      </c>
      <c r="F68">
        <f>Table1[[#This Row],[Running Total]]/MAX(Table1[Running Total])</f>
        <v>0</v>
      </c>
      <c r="G68">
        <f>$K$4*NORMDIST(Table1[[#This Row],[Time]],$K$2,$K$3,1)</f>
        <v>4743.5879843497569</v>
      </c>
      <c r="H68">
        <f t="shared" si="2"/>
        <v>2.1969185146208474</v>
      </c>
      <c r="O68" s="1">
        <v>43974</v>
      </c>
      <c r="R68">
        <f>Table1[[#This Row],[Model (deaths)]]</f>
        <v>4743.5879843497569</v>
      </c>
      <c r="S68">
        <f>Table1[[#This Row],[Model (deaths/day)]]*20</f>
        <v>43.938370292416948</v>
      </c>
    </row>
    <row r="69" spans="1:19" x14ac:dyDescent="0.2">
      <c r="A69" s="1">
        <v>43975</v>
      </c>
      <c r="B69">
        <v>67</v>
      </c>
      <c r="E69">
        <f>Table1[[#This Row],[New Deaths]]/MAX(Table1[New Deaths])</f>
        <v>0</v>
      </c>
      <c r="F69">
        <f>Table1[[#This Row],[Running Total]]/MAX(Table1[Running Total])</f>
        <v>0</v>
      </c>
      <c r="G69">
        <f>$K$4*NORMDIST(Table1[[#This Row],[Time]],$K$2,$K$3,1)</f>
        <v>4745.2608129651326</v>
      </c>
      <c r="H69">
        <f t="shared" si="2"/>
        <v>1.6728286153756926</v>
      </c>
      <c r="O69" s="1">
        <v>43975</v>
      </c>
      <c r="R69">
        <f>Table1[[#This Row],[Model (deaths)]]</f>
        <v>4745.2608129651326</v>
      </c>
      <c r="S69">
        <f>Table1[[#This Row],[Model (deaths/day)]]*20</f>
        <v>33.456572307513852</v>
      </c>
    </row>
    <row r="70" spans="1:19" x14ac:dyDescent="0.2">
      <c r="A70" s="1">
        <v>43976</v>
      </c>
      <c r="B70">
        <v>68</v>
      </c>
      <c r="E70">
        <f>Table1[[#This Row],[New Deaths]]/MAX(Table1[New Deaths])</f>
        <v>0</v>
      </c>
      <c r="F70">
        <f>Table1[[#This Row],[Running Total]]/MAX(Table1[Running Total])</f>
        <v>0</v>
      </c>
      <c r="G70">
        <f>$K$4*NORMDIST(Table1[[#This Row],[Time]],$K$2,$K$3,1)</f>
        <v>4746.524100468635</v>
      </c>
      <c r="H70">
        <f t="shared" si="2"/>
        <v>1.2632875035023972</v>
      </c>
      <c r="O70" s="1">
        <v>43976</v>
      </c>
      <c r="R70">
        <f>Table1[[#This Row],[Model (deaths)]]</f>
        <v>4746.524100468635</v>
      </c>
      <c r="S70">
        <f>Table1[[#This Row],[Model (deaths/day)]]*20</f>
        <v>25.265750070047943</v>
      </c>
    </row>
    <row r="71" spans="1:19" x14ac:dyDescent="0.2">
      <c r="A71" s="1">
        <v>43977</v>
      </c>
      <c r="B71">
        <v>69</v>
      </c>
      <c r="E71">
        <f>Table1[[#This Row],[New Deaths]]/MAX(Table1[New Deaths])</f>
        <v>0</v>
      </c>
      <c r="F71">
        <f>Table1[[#This Row],[Running Total]]/MAX(Table1[Running Total])</f>
        <v>0</v>
      </c>
      <c r="G71">
        <f>$K$4*NORMDIST(Table1[[#This Row],[Time]],$K$2,$K$3,1)</f>
        <v>4747.4702639938905</v>
      </c>
      <c r="H71">
        <f t="shared" si="2"/>
        <v>0.94616352525554248</v>
      </c>
    </row>
    <row r="72" spans="1:19" x14ac:dyDescent="0.2">
      <c r="A72" s="1">
        <v>43978</v>
      </c>
      <c r="B72">
        <v>70</v>
      </c>
      <c r="E72">
        <f>Table1[[#This Row],[New Deaths]]/MAX(Table1[New Deaths])</f>
        <v>0</v>
      </c>
      <c r="F72">
        <f>Table1[[#This Row],[Running Total]]/MAX(Table1[Running Total])</f>
        <v>0</v>
      </c>
      <c r="G72">
        <f>$K$4*NORMDIST(Table1[[#This Row],[Time]],$K$2,$K$3,1)</f>
        <v>4748.1730829292883</v>
      </c>
      <c r="H72">
        <f t="shared" si="2"/>
        <v>0.70281893539777229</v>
      </c>
    </row>
    <row r="73" spans="1:19" x14ac:dyDescent="0.2">
      <c r="A73" s="1">
        <v>43979</v>
      </c>
      <c r="B73">
        <v>71</v>
      </c>
      <c r="E73">
        <f>Table1[[#This Row],[New Deaths]]/MAX(Table1[New Deaths])</f>
        <v>0</v>
      </c>
      <c r="F73">
        <f>Table1[[#This Row],[Running Total]]/MAX(Table1[Running Total])</f>
        <v>0</v>
      </c>
      <c r="G73">
        <f>$K$4*NORMDIST(Table1[[#This Row],[Time]],$K$2,$K$3,1)</f>
        <v>4748.6908494380332</v>
      </c>
      <c r="H73">
        <f t="shared" si="2"/>
        <v>0.5177665087448986</v>
      </c>
    </row>
    <row r="74" spans="1:19" x14ac:dyDescent="0.2">
      <c r="A74" s="1">
        <v>43980</v>
      </c>
      <c r="B74">
        <v>72</v>
      </c>
      <c r="E74">
        <f>Table1[[#This Row],[New Deaths]]/MAX(Table1[New Deaths])</f>
        <v>0</v>
      </c>
      <c r="F74">
        <f>Table1[[#This Row],[Running Total]]/MAX(Table1[Running Total])</f>
        <v>0</v>
      </c>
      <c r="G74">
        <f>$K$4*NORMDIST(Table1[[#This Row],[Time]],$K$2,$K$3,1)</f>
        <v>4749.0691506260637</v>
      </c>
      <c r="H74">
        <f t="shared" si="2"/>
        <v>0.37830118803049118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Massachusetts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Melahn Louis LC</dc:creator>
  <cp:lastModifiedBy>Louis Frederick Melahn</cp:lastModifiedBy>
  <dcterms:created xsi:type="dcterms:W3CDTF">2020-05-06T16:42:10Z</dcterms:created>
  <dcterms:modified xsi:type="dcterms:W3CDTF">2020-05-06T17:00:48Z</dcterms:modified>
</cp:coreProperties>
</file>