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dad\Cuarto\SIM\"/>
    </mc:Choice>
  </mc:AlternateContent>
  <xr:revisionPtr revIDLastSave="0" documentId="13_ncr:1_{44E496E0-2C8F-475A-9F0B-09355A3C1EB3}" xr6:coauthVersionLast="47" xr6:coauthVersionMax="47" xr10:uidLastSave="{00000000-0000-0000-0000-000000000000}"/>
  <bookViews>
    <workbookView xWindow="1065" yWindow="-120" windowWidth="27855" windowHeight="16440" xr2:uid="{AFE4552A-E804-4F04-876F-C35F6C42C43C}"/>
  </bookViews>
  <sheets>
    <sheet name="Final_Hick_Lucas_79197" sheetId="1" r:id="rId1"/>
    <sheet name="v2" sheetId="2" r:id="rId2"/>
  </sheets>
  <definedNames>
    <definedName name="a_sobre_b" localSheetId="0">Final_Hick_Lucas_79197!$D$25</definedName>
    <definedName name="a_sobre_b" localSheetId="1">'v2'!$D$25</definedName>
    <definedName name="e_a" localSheetId="0">Final_Hick_Lucas_79197!$D$23</definedName>
    <definedName name="e_a" localSheetId="1">'v2'!$D$23</definedName>
    <definedName name="p_0" localSheetId="0">Final_Hick_Lucas_79197!$D$19</definedName>
    <definedName name="p_0" localSheetId="1">'v2'!$D$19</definedName>
    <definedName name="p_1" localSheetId="0">Final_Hick_Lucas_79197!$D$20</definedName>
    <definedName name="p_1" localSheetId="1">'v2'!$D$20</definedName>
    <definedName name="p_2" localSheetId="0">Final_Hick_Lucas_79197!$D$21</definedName>
    <definedName name="p_2" localSheetId="1">'v2'!$D$21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H18" i="1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41" i="2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D28" i="2"/>
  <c r="D27" i="2"/>
  <c r="J43" i="2" s="1"/>
  <c r="J42" i="2" s="1"/>
  <c r="J41" i="2" s="1"/>
  <c r="J40" i="2" s="1"/>
  <c r="J39" i="2" s="1"/>
  <c r="J38" i="2" s="1"/>
  <c r="J37" i="2" s="1"/>
  <c r="J36" i="2" s="1"/>
  <c r="J35" i="2" s="1"/>
  <c r="J34" i="2" s="1"/>
  <c r="J33" i="2" s="1"/>
  <c r="J32" i="2" s="1"/>
  <c r="J31" i="2" s="1"/>
  <c r="J30" i="2" s="1"/>
  <c r="J29" i="2" s="1"/>
  <c r="J28" i="2" s="1"/>
  <c r="J27" i="2" s="1"/>
  <c r="J26" i="2" s="1"/>
  <c r="J25" i="2" s="1"/>
  <c r="J24" i="2" s="1"/>
  <c r="J23" i="2" s="1"/>
  <c r="J22" i="2" s="1"/>
  <c r="J21" i="2" s="1"/>
  <c r="J20" i="2" s="1"/>
  <c r="J19" i="2" s="1"/>
  <c r="J18" i="2" s="1"/>
  <c r="J17" i="2" s="1"/>
  <c r="J16" i="2" s="1"/>
  <c r="J15" i="2" s="1"/>
  <c r="J14" i="2" s="1"/>
  <c r="J13" i="2" s="1"/>
  <c r="J12" i="2" s="1"/>
  <c r="J11" i="2" s="1"/>
  <c r="J10" i="2" s="1"/>
  <c r="J9" i="2" s="1"/>
  <c r="J8" i="2" s="1"/>
  <c r="J7" i="2" s="1"/>
  <c r="J6" i="2" s="1"/>
  <c r="J5" i="2" s="1"/>
  <c r="D25" i="2"/>
  <c r="D23" i="2"/>
  <c r="D27" i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D28" i="1"/>
  <c r="K41" i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3" i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D25" i="1"/>
  <c r="D23" i="1"/>
  <c r="J45" i="2" l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L42" i="2"/>
  <c r="H5" i="2" s="1"/>
  <c r="L43" i="2"/>
  <c r="G6" i="2" s="1"/>
  <c r="H6" i="2" s="1"/>
  <c r="L33" i="2"/>
  <c r="L37" i="2"/>
  <c r="L39" i="2"/>
  <c r="L36" i="2"/>
  <c r="L41" i="2"/>
  <c r="L34" i="2"/>
  <c r="L40" i="2"/>
  <c r="L35" i="2"/>
  <c r="L38" i="2"/>
  <c r="J41" i="1"/>
  <c r="J40" i="1" s="1"/>
  <c r="J39" i="1" s="1"/>
  <c r="J38" i="1" s="1"/>
  <c r="J37" i="1" s="1"/>
  <c r="J36" i="1" s="1"/>
  <c r="J35" i="1" s="1"/>
  <c r="J34" i="1" s="1"/>
  <c r="J33" i="1" s="1"/>
  <c r="J32" i="1" s="1"/>
  <c r="J31" i="1" s="1"/>
  <c r="J30" i="1" s="1"/>
  <c r="J29" i="1" s="1"/>
  <c r="J28" i="1" s="1"/>
  <c r="J27" i="1" s="1"/>
  <c r="J26" i="1" s="1"/>
  <c r="J25" i="1" s="1"/>
  <c r="J24" i="1" s="1"/>
  <c r="J23" i="1" s="1"/>
  <c r="L23" i="1" s="1"/>
  <c r="L91" i="1"/>
  <c r="L67" i="1"/>
  <c r="L49" i="1"/>
  <c r="G12" i="1" s="1"/>
  <c r="H12" i="1" s="1"/>
  <c r="L107" i="1"/>
  <c r="L99" i="1"/>
  <c r="L115" i="1"/>
  <c r="L68" i="1"/>
  <c r="L48" i="1"/>
  <c r="G11" i="1" s="1"/>
  <c r="H11" i="1" s="1"/>
  <c r="L69" i="1"/>
  <c r="L57" i="1"/>
  <c r="L83" i="1"/>
  <c r="L56" i="1"/>
  <c r="L75" i="1"/>
  <c r="L118" i="1"/>
  <c r="J119" i="1"/>
  <c r="L55" i="1"/>
  <c r="L47" i="1"/>
  <c r="G10" i="1" s="1"/>
  <c r="H10" i="1" s="1"/>
  <c r="L105" i="1"/>
  <c r="L97" i="1"/>
  <c r="L89" i="1"/>
  <c r="L81" i="1"/>
  <c r="L73" i="1"/>
  <c r="L65" i="1"/>
  <c r="L53" i="1"/>
  <c r="G16" i="1" s="1"/>
  <c r="H16" i="1" s="1"/>
  <c r="L111" i="1"/>
  <c r="L95" i="1"/>
  <c r="L79" i="1"/>
  <c r="L63" i="1"/>
  <c r="L60" i="1"/>
  <c r="L52" i="1"/>
  <c r="G15" i="1" s="1"/>
  <c r="H15" i="1" s="1"/>
  <c r="L44" i="1"/>
  <c r="G7" i="1" s="1"/>
  <c r="H7" i="1" s="1"/>
  <c r="L110" i="1"/>
  <c r="L102" i="1"/>
  <c r="L94" i="1"/>
  <c r="L86" i="1"/>
  <c r="L78" i="1"/>
  <c r="L70" i="1"/>
  <c r="L117" i="1"/>
  <c r="L59" i="1"/>
  <c r="L51" i="1"/>
  <c r="G14" i="1" s="1"/>
  <c r="H14" i="1" s="1"/>
  <c r="L43" i="1"/>
  <c r="G6" i="1" s="1"/>
  <c r="H6" i="1" s="1"/>
  <c r="L109" i="1"/>
  <c r="L101" i="1"/>
  <c r="L93" i="1"/>
  <c r="L85" i="1"/>
  <c r="L77" i="1"/>
  <c r="L114" i="1"/>
  <c r="L106" i="1"/>
  <c r="L98" i="1"/>
  <c r="L90" i="1"/>
  <c r="L82" i="1"/>
  <c r="L74" i="1"/>
  <c r="L66" i="1"/>
  <c r="L113" i="1"/>
  <c r="L62" i="1"/>
  <c r="L54" i="1"/>
  <c r="G17" i="1" s="1"/>
  <c r="H17" i="1" s="1"/>
  <c r="L46" i="1"/>
  <c r="G9" i="1" s="1"/>
  <c r="H9" i="1" s="1"/>
  <c r="L112" i="1"/>
  <c r="L104" i="1"/>
  <c r="L96" i="1"/>
  <c r="L88" i="1"/>
  <c r="L80" i="1"/>
  <c r="L72" i="1"/>
  <c r="L64" i="1"/>
  <c r="L61" i="1"/>
  <c r="L45" i="1"/>
  <c r="G8" i="1" s="1"/>
  <c r="H8" i="1" s="1"/>
  <c r="L103" i="1"/>
  <c r="L87" i="1"/>
  <c r="L71" i="1"/>
  <c r="L58" i="1"/>
  <c r="L50" i="1"/>
  <c r="G13" i="1" s="1"/>
  <c r="H13" i="1" s="1"/>
  <c r="L116" i="1"/>
  <c r="L108" i="1"/>
  <c r="L100" i="1"/>
  <c r="L92" i="1"/>
  <c r="L84" i="1"/>
  <c r="L76" i="1"/>
  <c r="L26" i="1"/>
  <c r="L42" i="1"/>
  <c r="G5" i="1" s="1"/>
  <c r="L41" i="1"/>
  <c r="L44" i="2" l="1"/>
  <c r="G7" i="2" s="1"/>
  <c r="H7" i="2" s="1"/>
  <c r="H5" i="1"/>
  <c r="G18" i="1"/>
  <c r="L27" i="1"/>
  <c r="L34" i="1"/>
  <c r="L32" i="2"/>
  <c r="L29" i="1"/>
  <c r="L31" i="1"/>
  <c r="L31" i="2"/>
  <c r="L38" i="1"/>
  <c r="L36" i="1"/>
  <c r="L32" i="1"/>
  <c r="L40" i="1"/>
  <c r="J22" i="1"/>
  <c r="J21" i="1" s="1"/>
  <c r="L28" i="1"/>
  <c r="L37" i="1"/>
  <c r="L35" i="1"/>
  <c r="L39" i="1"/>
  <c r="L33" i="1"/>
  <c r="L24" i="1"/>
  <c r="L30" i="1"/>
  <c r="L25" i="1"/>
  <c r="J120" i="1"/>
  <c r="L119" i="1"/>
  <c r="L46" i="2" l="1"/>
  <c r="G9" i="2" s="1"/>
  <c r="H9" i="2" s="1"/>
  <c r="L45" i="2"/>
  <c r="G8" i="2" s="1"/>
  <c r="H8" i="2" s="1"/>
  <c r="L30" i="2"/>
  <c r="L22" i="1"/>
  <c r="J121" i="1"/>
  <c r="L120" i="1"/>
  <c r="J20" i="1"/>
  <c r="L21" i="1"/>
  <c r="L47" i="2" l="1"/>
  <c r="G10" i="2" s="1"/>
  <c r="H10" i="2" s="1"/>
  <c r="L29" i="2"/>
  <c r="L121" i="1"/>
  <c r="J122" i="1"/>
  <c r="J19" i="1"/>
  <c r="L20" i="1"/>
  <c r="L48" i="2" l="1"/>
  <c r="G11" i="2" s="1"/>
  <c r="H11" i="2" s="1"/>
  <c r="L28" i="2"/>
  <c r="J123" i="1"/>
  <c r="L122" i="1"/>
  <c r="J18" i="1"/>
  <c r="L19" i="1"/>
  <c r="L49" i="2" l="1"/>
  <c r="G12" i="2" s="1"/>
  <c r="H12" i="2" s="1"/>
  <c r="L27" i="2"/>
  <c r="J124" i="1"/>
  <c r="L123" i="1"/>
  <c r="J17" i="1"/>
  <c r="L18" i="1"/>
  <c r="L50" i="2" l="1"/>
  <c r="G13" i="2" s="1"/>
  <c r="H13" i="2" s="1"/>
  <c r="L26" i="2"/>
  <c r="L124" i="1"/>
  <c r="J125" i="1"/>
  <c r="J16" i="1"/>
  <c r="L17" i="1"/>
  <c r="L51" i="2" l="1"/>
  <c r="G14" i="2" s="1"/>
  <c r="H14" i="2" s="1"/>
  <c r="L25" i="2"/>
  <c r="L125" i="1"/>
  <c r="J126" i="1"/>
  <c r="J15" i="1"/>
  <c r="L16" i="1"/>
  <c r="L52" i="2" l="1"/>
  <c r="G15" i="2" s="1"/>
  <c r="H15" i="2" s="1"/>
  <c r="L24" i="2"/>
  <c r="L126" i="1"/>
  <c r="J127" i="1"/>
  <c r="L15" i="1"/>
  <c r="J14" i="1"/>
  <c r="L53" i="2" l="1"/>
  <c r="G16" i="2" s="1"/>
  <c r="H16" i="2" s="1"/>
  <c r="L23" i="2"/>
  <c r="J13" i="1"/>
  <c r="L14" i="1"/>
  <c r="L127" i="1"/>
  <c r="J128" i="1"/>
  <c r="L54" i="2" l="1"/>
  <c r="G17" i="2" s="1"/>
  <c r="L22" i="2"/>
  <c r="L128" i="1"/>
  <c r="J129" i="1"/>
  <c r="J12" i="1"/>
  <c r="L13" i="1"/>
  <c r="G18" i="2" l="1"/>
  <c r="H17" i="2"/>
  <c r="H18" i="2" s="1"/>
  <c r="L55" i="2"/>
  <c r="L21" i="2"/>
  <c r="L129" i="1"/>
  <c r="J130" i="1"/>
  <c r="L130" i="1" s="1"/>
  <c r="J11" i="1"/>
  <c r="L12" i="1"/>
  <c r="L56" i="2" l="1"/>
  <c r="L20" i="2"/>
  <c r="J10" i="1"/>
  <c r="L11" i="1"/>
  <c r="L57" i="2" l="1"/>
  <c r="L19" i="2"/>
  <c r="J9" i="1"/>
  <c r="L10" i="1"/>
  <c r="L58" i="2" l="1"/>
  <c r="L18" i="2"/>
  <c r="J8" i="1"/>
  <c r="L9" i="1"/>
  <c r="L59" i="2" l="1"/>
  <c r="L17" i="2"/>
  <c r="J7" i="1"/>
  <c r="L8" i="1"/>
  <c r="L60" i="2" l="1"/>
  <c r="L16" i="2"/>
  <c r="J6" i="1"/>
  <c r="L7" i="1"/>
  <c r="L61" i="2" l="1"/>
  <c r="L15" i="2"/>
  <c r="J5" i="1"/>
  <c r="L5" i="1" s="1"/>
  <c r="L6" i="1"/>
  <c r="L62" i="2" l="1"/>
  <c r="L14" i="2"/>
  <c r="L63" i="2" l="1"/>
  <c r="L13" i="2"/>
  <c r="L64" i="2" l="1"/>
  <c r="L12" i="2"/>
  <c r="L65" i="2" l="1"/>
  <c r="L11" i="2"/>
  <c r="L66" i="2" l="1"/>
  <c r="L10" i="2"/>
  <c r="L67" i="2" l="1"/>
  <c r="L9" i="2"/>
  <c r="L68" i="2" l="1"/>
  <c r="L8" i="2"/>
  <c r="L69" i="2" l="1"/>
  <c r="L7" i="2"/>
  <c r="L70" i="2" l="1"/>
  <c r="L5" i="2"/>
  <c r="L6" i="2"/>
  <c r="L71" i="2" l="1"/>
  <c r="L72" i="2" l="1"/>
  <c r="L73" i="2" l="1"/>
  <c r="L74" i="2" l="1"/>
  <c r="L75" i="2" l="1"/>
  <c r="L76" i="2" l="1"/>
  <c r="L77" i="2" l="1"/>
  <c r="L78" i="2" l="1"/>
  <c r="L79" i="2" l="1"/>
  <c r="L80" i="2" l="1"/>
  <c r="L81" i="2" l="1"/>
  <c r="L82" i="2" l="1"/>
  <c r="L83" i="2" l="1"/>
  <c r="L84" i="2" l="1"/>
  <c r="L85" i="2" l="1"/>
  <c r="L86" i="2" l="1"/>
  <c r="L87" i="2" l="1"/>
  <c r="L88" i="2" l="1"/>
  <c r="L89" i="2" l="1"/>
  <c r="L90" i="2" l="1"/>
  <c r="L91" i="2" l="1"/>
  <c r="L92" i="2" l="1"/>
  <c r="L93" i="2" l="1"/>
  <c r="L94" i="2" l="1"/>
  <c r="L95" i="2" l="1"/>
  <c r="L96" i="2" l="1"/>
  <c r="L97" i="2" l="1"/>
  <c r="L98" i="2" l="1"/>
  <c r="L99" i="2" l="1"/>
  <c r="L100" i="2" l="1"/>
  <c r="L101" i="2" l="1"/>
  <c r="L102" i="2" l="1"/>
  <c r="L103" i="2" l="1"/>
  <c r="L104" i="2" l="1"/>
  <c r="L105" i="2" l="1"/>
  <c r="L106" i="2" l="1"/>
  <c r="L107" i="2" l="1"/>
  <c r="L108" i="2" l="1"/>
  <c r="L109" i="2" l="1"/>
  <c r="L110" i="2" l="1"/>
  <c r="L111" i="2" l="1"/>
  <c r="L112" i="2" l="1"/>
  <c r="L113" i="2" l="1"/>
  <c r="L114" i="2" l="1"/>
  <c r="L115" i="2" l="1"/>
  <c r="L116" i="2" l="1"/>
  <c r="L117" i="2" l="1"/>
  <c r="L118" i="2" l="1"/>
  <c r="L119" i="2" l="1"/>
  <c r="L120" i="2" l="1"/>
  <c r="L121" i="2" l="1"/>
  <c r="L122" i="2" l="1"/>
  <c r="L123" i="2" l="1"/>
  <c r="L124" i="2" l="1"/>
  <c r="L125" i="2" l="1"/>
  <c r="L126" i="2" l="1"/>
  <c r="L127" i="2" l="1"/>
  <c r="L128" i="2" l="1"/>
  <c r="L129" i="2" l="1"/>
  <c r="L130" i="2"/>
</calcChain>
</file>

<file path=xl/sharedStrings.xml><?xml version="1.0" encoding="utf-8"?>
<sst xmlns="http://schemas.openxmlformats.org/spreadsheetml/2006/main" count="44" uniqueCount="18">
  <si>
    <t>Año</t>
  </si>
  <si>
    <t>Población</t>
  </si>
  <si>
    <t>t</t>
  </si>
  <si>
    <t>P0</t>
  </si>
  <si>
    <t>P1</t>
  </si>
  <si>
    <t>P2</t>
  </si>
  <si>
    <t>Población Límite</t>
  </si>
  <si>
    <t>t1-t0 =</t>
  </si>
  <si>
    <t>e-A =</t>
  </si>
  <si>
    <t>A/B =</t>
  </si>
  <si>
    <t>t2-t1 =</t>
  </si>
  <si>
    <t>T (años)</t>
  </si>
  <si>
    <t>P(t)</t>
  </si>
  <si>
    <t>t0 = 0</t>
  </si>
  <si>
    <t>t1 = 1</t>
  </si>
  <si>
    <t>t2 = 2</t>
  </si>
  <si>
    <t>Dif</t>
  </si>
  <si>
    <t>Dif^2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</si>
</sst>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8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4">
    <xf numFmtId="0" fontId="0" fillId="0" borderId="0" xfId="0"/>
    <xf numFmtId="0" fontId="2" fillId="3" borderId="3" xfId="2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12" xfId="0" applyFill="1" applyBorder="1"/>
    <xf numFmtId="0" fontId="2" fillId="3" borderId="4" xfId="2" applyBorder="1" applyAlignment="1">
      <alignment horizontal="center"/>
    </xf>
    <xf numFmtId="0" fontId="4" fillId="3" borderId="5" xfId="2" applyFont="1" applyBorder="1" applyAlignment="1">
      <alignment horizontal="center"/>
    </xf>
    <xf numFmtId="0" fontId="4" fillId="3" borderId="10" xfId="2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17" xfId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8" xfId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4" fillId="3" borderId="19" xfId="2" applyFont="1" applyBorder="1" applyAlignment="1">
      <alignment horizontal="center"/>
    </xf>
    <xf numFmtId="0" fontId="4" fillId="3" borderId="20" xfId="2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4" fillId="3" borderId="13" xfId="2" applyFont="1" applyBorder="1" applyAlignment="1">
      <alignment horizontal="center"/>
    </xf>
    <xf numFmtId="0" fontId="4" fillId="3" borderId="14" xfId="2" applyFont="1" applyBorder="1" applyAlignment="1">
      <alignment horizontal="center"/>
    </xf>
    <xf numFmtId="2" fontId="2" fillId="3" borderId="1" xfId="2" applyNumberFormat="1" applyBorder="1" applyAlignment="1">
      <alignment horizontal="center"/>
    </xf>
    <xf numFmtId="0" fontId="2" fillId="3" borderId="0" xfId="2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1" fontId="2" fillId="3" borderId="5" xfId="2" applyNumberFormat="1" applyBorder="1" applyAlignment="1">
      <alignment horizontal="center"/>
    </xf>
    <xf numFmtId="1" fontId="0" fillId="5" borderId="8" xfId="0" applyNumberFormat="1" applyFill="1" applyBorder="1" applyAlignment="1">
      <alignment horizont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Población de búhos</a:t>
            </a:r>
            <a:r>
              <a:rPr lang="es-AR" baseline="0"/>
              <a:t> amarillos a lo largo de los años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Final_Hick_Lucas_79197!$K$5:$K$130</c:f>
              <c:numCache>
                <c:formatCode>General</c:formatCode>
                <c:ptCount val="12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</c:numCache>
            </c:numRef>
          </c:cat>
          <c:val>
            <c:numRef>
              <c:f>Final_Hick_Lucas_79197!$L$5:$L$130</c:f>
              <c:numCache>
                <c:formatCode>0</c:formatCode>
                <c:ptCount val="126"/>
                <c:pt idx="0">
                  <c:v>1.1309473472159077</c:v>
                </c:pt>
                <c:pt idx="1">
                  <c:v>1.2485153280229155</c:v>
                </c:pt>
                <c:pt idx="2">
                  <c:v>1.378176417168141</c:v>
                </c:pt>
                <c:pt idx="3">
                  <c:v>1.5211464413180673</c:v>
                </c:pt>
                <c:pt idx="4">
                  <c:v>1.6787573534469113</c:v>
                </c:pt>
                <c:pt idx="5">
                  <c:v>1.8524669903724427</c:v>
                </c:pt>
                <c:pt idx="6">
                  <c:v>2.0438693529415493</c:v>
                </c:pt>
                <c:pt idx="7">
                  <c:v>2.254705364740917</c:v>
                </c:pt>
                <c:pt idx="8">
                  <c:v>2.4868740425638172</c:v>
                </c:pt>
                <c:pt idx="9">
                  <c:v>2.7424439840855999</c:v>
                </c:pt>
                <c:pt idx="10">
                  <c:v>3.0236650445109881</c:v>
                </c:pt>
                <c:pt idx="11">
                  <c:v>3.3329800335481643</c:v>
                </c:pt>
                <c:pt idx="12">
                  <c:v>3.6730362161350065</c:v>
                </c:pt>
                <c:pt idx="13">
                  <c:v>4.0466963441424353</c:v>
                </c:pt>
                <c:pt idx="14">
                  <c:v>4.457048881185198</c:v>
                </c:pt>
                <c:pt idx="15">
                  <c:v>4.9074170082790207</c:v>
                </c:pt>
                <c:pt idx="16">
                  <c:v>5.4013659143421267</c:v>
                </c:pt>
                <c:pt idx="17">
                  <c:v>5.9427077829060844</c:v>
                </c:pt>
                <c:pt idx="18">
                  <c:v>6.535503786047701</c:v>
                </c:pt>
                <c:pt idx="19">
                  <c:v>7.1840622906054845</c:v>
                </c:pt>
                <c:pt idx="20">
                  <c:v>7.8929323735614698</c:v>
                </c:pt>
                <c:pt idx="21">
                  <c:v>8.6668916379530323</c:v>
                </c:pt>
                <c:pt idx="22">
                  <c:v>9.5109272245893344</c:v>
                </c:pt>
                <c:pt idx="23">
                  <c:v>10.430208837097593</c:v>
                </c:pt>
                <c:pt idx="24">
                  <c:v>11.430052549712808</c:v>
                </c:pt>
                <c:pt idx="25">
                  <c:v>12.515874162528496</c:v>
                </c:pt>
                <c:pt idx="26">
                  <c:v>13.69313092378186</c:v>
                </c:pt>
                <c:pt idx="27">
                  <c:v>14.967250571210968</c:v>
                </c:pt>
                <c:pt idx="28">
                  <c:v>16.343546873692571</c:v>
                </c:pt>
                <c:pt idx="29">
                  <c:v>17.827121198966744</c:v>
                </c:pt>
                <c:pt idx="30">
                  <c:v>19.422750109550048</c:v>
                </c:pt>
                <c:pt idx="31">
                  <c:v>21.134759608017017</c:v>
                </c:pt>
                <c:pt idx="32">
                  <c:v>22.96688741721854</c:v>
                </c:pt>
                <c:pt idx="33">
                  <c:v>24.922135580891574</c:v>
                </c:pt>
                <c:pt idx="34">
                  <c:v>27.002616679500623</c:v>
                </c:pt>
                <c:pt idx="35">
                  <c:v>29.209398029560219</c:v>
                </c:pt>
                <c:pt idx="36">
                  <c:v>31.542349305179624</c:v>
                </c:pt>
                <c:pt idx="37">
                  <c:v>34</c:v>
                </c:pt>
                <c:pt idx="38">
                  <c:v>36.579413930116004</c:v>
                </c:pt>
                <c:pt idx="39">
                  <c:v>39.276088447518205</c:v>
                </c:pt>
                <c:pt idx="40">
                  <c:v>42.083886073442997</c:v>
                </c:pt>
                <c:pt idx="41">
                  <c:v>44.995005772014252</c:v>
                </c:pt>
                <c:pt idx="42">
                  <c:v>48</c:v>
                </c:pt>
                <c:pt idx="43">
                  <c:v>51.087841971754081</c:v>
                </c:pt>
                <c:pt idx="44">
                  <c:v>54.246045316587065</c:v>
                </c:pt>
                <c:pt idx="45">
                  <c:v>57.460835596755615</c:v>
                </c:pt>
                <c:pt idx="46">
                  <c:v>60.717370183880256</c:v>
                </c:pt>
                <c:pt idx="47">
                  <c:v>64</c:v>
                </c:pt>
                <c:pt idx="48">
                  <c:v>67.292563886326306</c:v>
                </c:pt>
                <c:pt idx="49">
                  <c:v>70.578704134767875</c:v>
                </c:pt>
                <c:pt idx="50">
                  <c:v>73.842190232598881</c:v>
                </c:pt>
                <c:pt idx="51">
                  <c:v>77.067237286365554</c:v>
                </c:pt>
                <c:pt idx="52">
                  <c:v>80.238805970149272</c:v>
                </c:pt>
                <c:pt idx="53">
                  <c:v>83.342872144772599</c:v>
                </c:pt>
                <c:pt idx="54">
                  <c:v>86.366656380032154</c:v>
                </c:pt>
                <c:pt idx="55">
                  <c:v>89.298806266184499</c:v>
                </c:pt>
                <c:pt idx="56">
                  <c:v>92.129527362294823</c:v>
                </c:pt>
                <c:pt idx="57">
                  <c:v>94.850661625708895</c:v>
                </c:pt>
                <c:pt idx="58">
                  <c:v>97.455714949959429</c:v>
                </c:pt>
                <c:pt idx="59">
                  <c:v>99.939837808754646</c:v>
                </c:pt>
                <c:pt idx="60">
                  <c:v>102.29976482825295</c:v>
                </c:pt>
                <c:pt idx="61">
                  <c:v>104.53372032657533</c:v>
                </c:pt>
                <c:pt idx="62">
                  <c:v>106.64129747235791</c:v>
                </c:pt>
                <c:pt idx="63">
                  <c:v>108.62331878041172</c:v>
                </c:pt>
                <c:pt idx="64">
                  <c:v>110.48168527638246</c:v>
                </c:pt>
                <c:pt idx="65">
                  <c:v>112.21922093726162</c:v>
                </c:pt>
                <c:pt idx="66">
                  <c:v>113.83951806808065</c:v>
                </c:pt>
                <c:pt idx="67">
                  <c:v>115.34678821607962</c:v>
                </c:pt>
                <c:pt idx="68">
                  <c:v>116.74572214446464</c:v>
                </c:pt>
                <c:pt idx="69">
                  <c:v>118.04136136016935</c:v>
                </c:pt>
                <c:pt idx="70">
                  <c:v>119.23898276379842</c:v>
                </c:pt>
                <c:pt idx="71">
                  <c:v>120.34399719509391</c:v>
                </c:pt>
                <c:pt idx="72">
                  <c:v>121.36186199680496</c:v>
                </c:pt>
                <c:pt idx="73">
                  <c:v>122.29800721355338</c:v>
                </c:pt>
                <c:pt idx="74">
                  <c:v>123.15777467062452</c:v>
                </c:pt>
                <c:pt idx="75">
                  <c:v>123.94636892516336</c:v>
                </c:pt>
                <c:pt idx="76">
                  <c:v>124.66881893062885</c:v>
                </c:pt>
                <c:pt idx="77">
                  <c:v>125.3299491853993</c:v>
                </c:pt>
                <c:pt idx="78">
                  <c:v>125.93435912975166</c:v>
                </c:pt>
                <c:pt idx="79">
                  <c:v>126.48640959546616</c:v>
                </c:pt>
                <c:pt idx="80">
                  <c:v>126.99021518472249</c:v>
                </c:pt>
                <c:pt idx="81">
                  <c:v>127.44964154793347</c:v>
                </c:pt>
                <c:pt idx="82">
                  <c:v>127.86830663429116</c:v>
                </c:pt>
                <c:pt idx="83">
                  <c:v>128.24958509688275</c:v>
                </c:pt>
                <c:pt idx="84">
                  <c:v>128.59661514099267</c:v>
                </c:pt>
                <c:pt idx="85">
                  <c:v>128.91230720598114</c:v>
                </c:pt>
                <c:pt idx="86">
                  <c:v>129.19935396554854</c:v>
                </c:pt>
                <c:pt idx="87">
                  <c:v>129.46024121690709</c:v>
                </c:pt>
                <c:pt idx="88">
                  <c:v>129.69725930579318</c:v>
                </c:pt>
                <c:pt idx="89">
                  <c:v>129.91251480132118</c:v>
                </c:pt>
                <c:pt idx="90">
                  <c:v>130.10794219274652</c:v>
                </c:pt>
                <c:pt idx="91">
                  <c:v>130.28531542985172</c:v>
                </c:pt>
                <c:pt idx="92">
                  <c:v>130.446259170628</c:v>
                </c:pt>
                <c:pt idx="93">
                  <c:v>130.59225963498938</c:v>
                </c:pt>
                <c:pt idx="94">
                  <c:v>130.72467499223904</c:v>
                </c:pt>
                <c:pt idx="95">
                  <c:v>130.84474523369147</c:v>
                </c:pt>
                <c:pt idx="96">
                  <c:v>130.95360150097994</c:v>
                </c:pt>
                <c:pt idx="97">
                  <c:v>131.05227485582313</c:v>
                </c:pt>
                <c:pt idx="98">
                  <c:v>131.14170448899367</c:v>
                </c:pt>
                <c:pt idx="99">
                  <c:v>131.22274537546636</c:v>
                </c:pt>
                <c:pt idx="100">
                  <c:v>131.29617538969453</c:v>
                </c:pt>
                <c:pt idx="101">
                  <c:v>131.36270190007355</c:v>
                </c:pt>
                <c:pt idx="102">
                  <c:v>131.42296786525247</c:v>
                </c:pt>
                <c:pt idx="103">
                  <c:v>131.47755745733807</c:v>
                </c:pt>
                <c:pt idx="104">
                  <c:v>131.52700123845335</c:v>
                </c:pt>
                <c:pt idx="105">
                  <c:v>131.5717809177649</c:v>
                </c:pt>
                <c:pt idx="106">
                  <c:v>131.61233371615745</c:v>
                </c:pt>
                <c:pt idx="107">
                  <c:v>131.64905636534766</c:v>
                </c:pt>
                <c:pt idx="108">
                  <c:v>131.68230876750499</c:v>
                </c:pt>
                <c:pt idx="109">
                  <c:v>131.71241734048422</c:v>
                </c:pt>
                <c:pt idx="110">
                  <c:v>131.73967807264052</c:v>
                </c:pt>
                <c:pt idx="111">
                  <c:v>131.7643593099568</c:v>
                </c:pt>
                <c:pt idx="112">
                  <c:v>131.78670429690962</c:v>
                </c:pt>
                <c:pt idx="113">
                  <c:v>131.80693349117223</c:v>
                </c:pt>
                <c:pt idx="114">
                  <c:v>131.8252466709275</c:v>
                </c:pt>
                <c:pt idx="115">
                  <c:v>131.84182485225995</c:v>
                </c:pt>
                <c:pt idx="116">
                  <c:v>131.85683203283517</c:v>
                </c:pt>
                <c:pt idx="117">
                  <c:v>131.87041677685974</c:v>
                </c:pt>
                <c:pt idx="118">
                  <c:v>131.88271365516073</c:v>
                </c:pt>
                <c:pt idx="119">
                  <c:v>131.89384455312938</c:v>
                </c:pt>
                <c:pt idx="120">
                  <c:v>131.90391985824527</c:v>
                </c:pt>
                <c:pt idx="121">
                  <c:v>131.91303953793391</c:v>
                </c:pt>
                <c:pt idx="122">
                  <c:v>131.9212941176115</c:v>
                </c:pt>
                <c:pt idx="123">
                  <c:v>131.92876556793638</c:v>
                </c:pt>
                <c:pt idx="124">
                  <c:v>131.93552810951203</c:v>
                </c:pt>
                <c:pt idx="125">
                  <c:v>131.94164894257193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9-4DA7-85EA-8F9CE6B3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971048"/>
        <c:axId val="628978920"/>
      </c:lineChart>
      <c:catAx>
        <c:axId val="6289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978920"/>
        <c:crosses val="autoZero"/>
        <c:auto val="1"/>
        <c:lblAlgn val="ctr"/>
        <c:lblOffset val="100"/>
        <c:noMultiLvlLbl val="0"/>
      </c:catAx>
      <c:valAx>
        <c:axId val="6289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97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Población</a:t>
            </a:r>
            <a:r>
              <a:rPr lang="es-AR" baseline="0"/>
              <a:t> real vs modelada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Final_Hick_Lucas_79197!$C$5:$C$17</c:f>
              <c:numCache>
                <c:formatCode>General</c:formatCode>
                <c:ptCount val="1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</c:numCache>
            </c:numRef>
          </c:xVal>
          <c:yVal>
            <c:numRef>
              <c:f>Final_Hick_Lucas_79197!$D$5:$D$17</c:f>
              <c:numCache>
                <c:formatCode>General</c:formatCode>
                <c:ptCount val="13"/>
                <c:pt idx="0">
                  <c:v>34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42</c:v>
                </c:pt>
                <c:pt idx="5">
                  <c:v>48</c:v>
                </c:pt>
                <c:pt idx="6">
                  <c:v>49</c:v>
                </c:pt>
                <c:pt idx="7">
                  <c:v>52</c:v>
                </c:pt>
                <c:pt idx="8">
                  <c:v>60</c:v>
                </c:pt>
                <c:pt idx="9">
                  <c:v>64</c:v>
                </c:pt>
                <c:pt idx="10">
                  <c:v>64</c:v>
                </c:pt>
                <c:pt idx="11">
                  <c:v>62</c:v>
                </c:pt>
                <c:pt idx="1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F-4440-B160-23E05658061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Final_Hick_Lucas_79197!$K$42:$K$54</c:f>
              <c:numCache>
                <c:formatCode>General</c:formatCode>
                <c:ptCount val="1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</c:numCache>
            </c:numRef>
          </c:xVal>
          <c:yVal>
            <c:numRef>
              <c:f>Final_Hick_Lucas_79197!$L$42:$L$54</c:f>
              <c:numCache>
                <c:formatCode>0</c:formatCode>
                <c:ptCount val="13"/>
                <c:pt idx="0">
                  <c:v>34</c:v>
                </c:pt>
                <c:pt idx="1">
                  <c:v>36.579413930116004</c:v>
                </c:pt>
                <c:pt idx="2">
                  <c:v>39.276088447518205</c:v>
                </c:pt>
                <c:pt idx="3">
                  <c:v>42.083886073442997</c:v>
                </c:pt>
                <c:pt idx="4">
                  <c:v>44.995005772014252</c:v>
                </c:pt>
                <c:pt idx="5">
                  <c:v>48</c:v>
                </c:pt>
                <c:pt idx="6">
                  <c:v>51.087841971754081</c:v>
                </c:pt>
                <c:pt idx="7">
                  <c:v>54.246045316587065</c:v>
                </c:pt>
                <c:pt idx="8">
                  <c:v>57.460835596755615</c:v>
                </c:pt>
                <c:pt idx="9">
                  <c:v>60.717370183880256</c:v>
                </c:pt>
                <c:pt idx="10">
                  <c:v>64</c:v>
                </c:pt>
                <c:pt idx="11">
                  <c:v>67.292563886326306</c:v>
                </c:pt>
                <c:pt idx="12">
                  <c:v>70.578704134767875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0F-4440-B160-23E05658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83176"/>
        <c:axId val="626187112"/>
      </c:scatterChart>
      <c:valAx>
        <c:axId val="62618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6187112"/>
        <c:crosses val="autoZero"/>
        <c:crossBetween val="midCat"/>
      </c:valAx>
      <c:valAx>
        <c:axId val="62618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618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Población de búhos</a:t>
            </a:r>
            <a:r>
              <a:rPr lang="es-AR" baseline="0"/>
              <a:t> amarillos a lo largo de los años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'v2'!$K$5:$K$130</c:f>
              <c:numCache>
                <c:formatCode>General</c:formatCode>
                <c:ptCount val="126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  <c:pt idx="111">
                  <c:v>2021</c:v>
                </c:pt>
                <c:pt idx="112">
                  <c:v>2022</c:v>
                </c:pt>
                <c:pt idx="113">
                  <c:v>2023</c:v>
                </c:pt>
                <c:pt idx="114">
                  <c:v>2024</c:v>
                </c:pt>
                <c:pt idx="115">
                  <c:v>2025</c:v>
                </c:pt>
                <c:pt idx="116">
                  <c:v>2026</c:v>
                </c:pt>
                <c:pt idx="117">
                  <c:v>2027</c:v>
                </c:pt>
                <c:pt idx="118">
                  <c:v>2028</c:v>
                </c:pt>
                <c:pt idx="119">
                  <c:v>2029</c:v>
                </c:pt>
                <c:pt idx="120">
                  <c:v>2030</c:v>
                </c:pt>
                <c:pt idx="121">
                  <c:v>2031</c:v>
                </c:pt>
                <c:pt idx="122">
                  <c:v>2032</c:v>
                </c:pt>
                <c:pt idx="123">
                  <c:v>2033</c:v>
                </c:pt>
                <c:pt idx="124">
                  <c:v>2034</c:v>
                </c:pt>
                <c:pt idx="125">
                  <c:v>2035</c:v>
                </c:pt>
              </c:numCache>
            </c:numRef>
          </c:cat>
          <c:val>
            <c:numRef>
              <c:f>'v2'!$L$5:$L$130</c:f>
              <c:numCache>
                <c:formatCode>0.0</c:formatCode>
                <c:ptCount val="126"/>
                <c:pt idx="0">
                  <c:v>1.6364008636733687</c:v>
                </c:pt>
                <c:pt idx="1">
                  <c:v>1.7949018646114177</c:v>
                </c:pt>
                <c:pt idx="2">
                  <c:v>1.9684599697853551</c:v>
                </c:pt>
                <c:pt idx="3">
                  <c:v>2.1584458630790526</c:v>
                </c:pt>
                <c:pt idx="4">
                  <c:v>2.3663429781298606</c:v>
                </c:pt>
                <c:pt idx="5">
                  <c:v>2.5937543328556143</c:v>
                </c:pt>
                <c:pt idx="6">
                  <c:v>2.8424092583143996</c:v>
                </c:pt>
                <c:pt idx="7">
                  <c:v>3.1141698819352195</c:v>
                </c:pt>
                <c:pt idx="8">
                  <c:v>3.4110371936983315</c:v>
                </c:pt>
                <c:pt idx="9">
                  <c:v>3.7351564881162216</c:v>
                </c:pt>
                <c:pt idx="10">
                  <c:v>4.0888219348206203</c:v>
                </c:pt>
                <c:pt idx="11">
                  <c:v>4.4744799863453659</c:v>
                </c:pt>
                <c:pt idx="12">
                  <c:v>4.8947312837274106</c:v>
                </c:pt>
                <c:pt idx="13">
                  <c:v>5.3523306696076931</c:v>
                </c:pt>
                <c:pt idx="14">
                  <c:v>5.8501848658417535</c:v>
                </c:pt>
                <c:pt idx="15">
                  <c:v>6.3913473200479824</c:v>
                </c:pt>
                <c:pt idx="16">
                  <c:v>6.9790096755501292</c:v>
                </c:pt>
                <c:pt idx="17">
                  <c:v>7.6164892751527216</c:v>
                </c:pt>
                <c:pt idx="18">
                  <c:v>8.3072120753912433</c:v>
                </c:pt>
                <c:pt idx="19">
                  <c:v>9.0546903295907235</c:v>
                </c:pt>
                <c:pt idx="20">
                  <c:v>9.8624944015257388</c:v>
                </c:pt>
                <c:pt idx="21">
                  <c:v>10.73421810391841</c:v>
                </c:pt>
                <c:pt idx="22">
                  <c:v>11.673437025390191</c:v>
                </c:pt>
                <c:pt idx="23">
                  <c:v>12.683659424117279</c:v>
                </c:pt>
                <c:pt idx="24">
                  <c:v>13.768269434441851</c:v>
                </c:pt>
                <c:pt idx="25">
                  <c:v>14.930462561162415</c:v>
                </c:pt>
                <c:pt idx="26">
                  <c:v>16.173173730197338</c:v>
                </c:pt>
                <c:pt idx="27">
                  <c:v>17.498998525464291</c:v>
                </c:pt>
                <c:pt idx="28">
                  <c:v>18.910108667017468</c:v>
                </c:pt>
                <c:pt idx="29">
                  <c:v>20.408163265306122</c:v>
                </c:pt>
                <c:pt idx="30">
                  <c:v>21.994217903776853</c:v>
                </c:pt>
                <c:pt idx="31">
                  <c:v>23.668634131233521</c:v>
                </c:pt>
                <c:pt idx="32">
                  <c:v>25.4309924518085</c:v>
                </c:pt>
                <c:pt idx="33">
                  <c:v>27.280012341382967</c:v>
                </c:pt>
                <c:pt idx="34">
                  <c:v>29.213483146067411</c:v>
                </c:pt>
                <c:pt idx="35">
                  <c:v>31.228209879668167</c:v>
                </c:pt>
                <c:pt idx="36">
                  <c:v>33.31997788419411</c:v>
                </c:pt>
                <c:pt idx="37">
                  <c:v>35.483540010388076</c:v>
                </c:pt>
                <c:pt idx="38">
                  <c:v>37.712629389460027</c:v>
                </c:pt>
                <c:pt idx="39">
                  <c:v>40</c:v>
                </c:pt>
                <c:pt idx="40">
                  <c:v>42.337496109634614</c:v>
                </c:pt>
                <c:pt idx="41">
                  <c:v>44.716150342684372</c:v>
                </c:pt>
                <c:pt idx="42">
                  <c:v>47.126308674056745</c:v>
                </c:pt>
                <c:pt idx="43">
                  <c:v>49.557779179511371</c:v>
                </c:pt>
                <c:pt idx="44">
                  <c:v>52</c:v>
                </c:pt>
                <c:pt idx="45">
                  <c:v>54.442220820488622</c:v>
                </c:pt>
                <c:pt idx="46">
                  <c:v>56.873691325943255</c:v>
                </c:pt>
                <c:pt idx="47">
                  <c:v>59.283849657315621</c:v>
                </c:pt>
                <c:pt idx="48">
                  <c:v>61.662503890365372</c:v>
                </c:pt>
                <c:pt idx="49">
                  <c:v>64</c:v>
                </c:pt>
                <c:pt idx="50">
                  <c:v>66.287370610539966</c:v>
                </c:pt>
                <c:pt idx="51">
                  <c:v>68.516459989611931</c:v>
                </c:pt>
                <c:pt idx="52">
                  <c:v>70.680022115805883</c:v>
                </c:pt>
                <c:pt idx="53">
                  <c:v>72.771790120331829</c:v>
                </c:pt>
                <c:pt idx="54">
                  <c:v>74.786516853932582</c:v>
                </c:pt>
                <c:pt idx="55">
                  <c:v>76.719987658617029</c:v>
                </c:pt>
                <c:pt idx="56">
                  <c:v>78.569007548191507</c:v>
                </c:pt>
                <c:pt idx="57">
                  <c:v>80.331365868766483</c:v>
                </c:pt>
                <c:pt idx="58">
                  <c:v>82.005782096223157</c:v>
                </c:pt>
                <c:pt idx="59">
                  <c:v>83.591836734693871</c:v>
                </c:pt>
                <c:pt idx="60">
                  <c:v>85.089891332982546</c:v>
                </c:pt>
                <c:pt idx="61">
                  <c:v>86.501001474535698</c:v>
                </c:pt>
                <c:pt idx="62">
                  <c:v>87.826826269802666</c:v>
                </c:pt>
                <c:pt idx="63">
                  <c:v>89.0695374388376</c:v>
                </c:pt>
                <c:pt idx="64">
                  <c:v>90.231730565558166</c:v>
                </c:pt>
                <c:pt idx="65">
                  <c:v>91.316340575882734</c:v>
                </c:pt>
                <c:pt idx="66">
                  <c:v>92.326562974609814</c:v>
                </c:pt>
                <c:pt idx="67">
                  <c:v>93.265781896081592</c:v>
                </c:pt>
                <c:pt idx="68">
                  <c:v>94.137505598474277</c:v>
                </c:pt>
                <c:pt idx="69">
                  <c:v>94.945309670409273</c:v>
                </c:pt>
                <c:pt idx="70">
                  <c:v>95.692787924608766</c:v>
                </c:pt>
                <c:pt idx="71">
                  <c:v>96.383510724847284</c:v>
                </c:pt>
                <c:pt idx="72">
                  <c:v>97.020990324449883</c:v>
                </c:pt>
                <c:pt idx="73">
                  <c:v>97.608652679952016</c:v>
                </c:pt>
                <c:pt idx="74">
                  <c:v>98.149815134158246</c:v>
                </c:pt>
                <c:pt idx="75">
                  <c:v>98.647669330392304</c:v>
                </c:pt>
                <c:pt idx="76">
                  <c:v>99.105268716272604</c:v>
                </c:pt>
                <c:pt idx="77">
                  <c:v>99.525520013654642</c:v>
                </c:pt>
                <c:pt idx="78">
                  <c:v>99.911178065179399</c:v>
                </c:pt>
                <c:pt idx="79">
                  <c:v>100.26484351188377</c:v>
                </c:pt>
                <c:pt idx="80">
                  <c:v>100.58896280630167</c:v>
                </c:pt>
                <c:pt idx="81">
                  <c:v>100.88583011806477</c:v>
                </c:pt>
                <c:pt idx="82">
                  <c:v>101.15759074168558</c:v>
                </c:pt>
                <c:pt idx="83">
                  <c:v>101.40624566714438</c:v>
                </c:pt>
                <c:pt idx="84">
                  <c:v>101.63365702187014</c:v>
                </c:pt>
                <c:pt idx="85">
                  <c:v>101.84155413692093</c:v>
                </c:pt>
                <c:pt idx="86">
                  <c:v>102.03154003021464</c:v>
                </c:pt>
                <c:pt idx="87">
                  <c:v>102.20509813538857</c:v>
                </c:pt>
                <c:pt idx="88">
                  <c:v>102.36359913632663</c:v>
                </c:pt>
                <c:pt idx="89">
                  <c:v>102.50830779476721</c:v>
                </c:pt>
                <c:pt idx="90">
                  <c:v>102.64038968197096</c:v>
                </c:pt>
                <c:pt idx="91">
                  <c:v>102.76091774550467</c:v>
                </c:pt>
                <c:pt idx="92">
                  <c:v>102.87087865913678</c:v>
                </c:pt>
                <c:pt idx="93">
                  <c:v>102.9711789179908</c:v>
                </c:pt>
                <c:pt idx="94">
                  <c:v>103.06265065280598</c:v>
                </c:pt>
                <c:pt idx="95">
                  <c:v>103.14605714673314</c:v>
                </c:pt>
                <c:pt idx="96">
                  <c:v>103.22209804584256</c:v>
                </c:pt>
                <c:pt idx="97">
                  <c:v>103.29141426071025</c:v>
                </c:pt>
                <c:pt idx="98">
                  <c:v>103.35459256131853</c:v>
                </c:pt>
                <c:pt idx="99">
                  <c:v>103.41216987127024</c:v>
                </c:pt>
                <c:pt idx="100">
                  <c:v>103.46463727015633</c:v>
                </c:pt>
                <c:pt idx="101">
                  <c:v>103.51244371499705</c:v>
                </c:pt>
                <c:pt idx="102">
                  <c:v>103.55599949313356</c:v>
                </c:pt>
                <c:pt idx="103">
                  <c:v>103.59567941989856</c:v>
                </c:pt>
                <c:pt idx="104">
                  <c:v>103.63182579493925</c:v>
                </c:pt>
                <c:pt idx="105">
                  <c:v>103.66475113128929</c:v>
                </c:pt>
                <c:pt idx="106">
                  <c:v>103.69474067125674</c:v>
                </c:pt>
                <c:pt idx="107">
                  <c:v>103.72205470297015</c:v>
                </c:pt>
                <c:pt idx="108">
                  <c:v>103.74693069105513</c:v>
                </c:pt>
                <c:pt idx="109">
                  <c:v>103.76958523443386</c:v>
                </c:pt>
                <c:pt idx="110">
                  <c:v>103.7902158636867</c:v>
                </c:pt>
                <c:pt idx="111">
                  <c:v>103.80900268980938</c:v>
                </c:pt>
                <c:pt idx="112">
                  <c:v>103.82610991556606</c:v>
                </c:pt>
                <c:pt idx="113">
                  <c:v>103.84168721998938</c:v>
                </c:pt>
                <c:pt idx="114">
                  <c:v>103.85587102593064</c:v>
                </c:pt>
                <c:pt idx="115">
                  <c:v>103.86878565992313</c:v>
                </c:pt>
                <c:pt idx="116">
                  <c:v>103.88054441299694</c:v>
                </c:pt>
                <c:pt idx="117">
                  <c:v>103.89125051048151</c:v>
                </c:pt>
                <c:pt idx="118">
                  <c:v>103.90099799825492</c:v>
                </c:pt>
                <c:pt idx="119">
                  <c:v>103.90987255234884</c:v>
                </c:pt>
                <c:pt idx="120">
                  <c:v>103.91795221829742</c:v>
                </c:pt>
                <c:pt idx="121">
                  <c:v>103.92530808612879</c:v>
                </c:pt>
                <c:pt idx="122">
                  <c:v>103.93200490643657</c:v>
                </c:pt>
                <c:pt idx="123">
                  <c:v>103.93810165253805</c:v>
                </c:pt>
                <c:pt idx="124">
                  <c:v>103.9436520333247</c:v>
                </c:pt>
                <c:pt idx="125">
                  <c:v>103.94870496103627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F8D-A93A-4E384F49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971048"/>
        <c:axId val="628978920"/>
      </c:lineChart>
      <c:catAx>
        <c:axId val="6289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978920"/>
        <c:crosses val="autoZero"/>
        <c:auto val="1"/>
        <c:lblAlgn val="ctr"/>
        <c:lblOffset val="100"/>
        <c:noMultiLvlLbl val="0"/>
      </c:catAx>
      <c:valAx>
        <c:axId val="6289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97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Población</a:t>
            </a:r>
            <a:r>
              <a:rPr lang="es-AR" baseline="0"/>
              <a:t> real vs modelada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'v2'!$C$5:$C$17</c:f>
              <c:numCache>
                <c:formatCode>General</c:formatCode>
                <c:ptCount val="1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</c:numCache>
            </c:numRef>
          </c:xVal>
          <c:yVal>
            <c:numRef>
              <c:f>'v2'!$D$5:$D$17</c:f>
              <c:numCache>
                <c:formatCode>General</c:formatCode>
                <c:ptCount val="13"/>
                <c:pt idx="0">
                  <c:v>34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42</c:v>
                </c:pt>
                <c:pt idx="5">
                  <c:v>48</c:v>
                </c:pt>
                <c:pt idx="6">
                  <c:v>49</c:v>
                </c:pt>
                <c:pt idx="7">
                  <c:v>52</c:v>
                </c:pt>
                <c:pt idx="8">
                  <c:v>60</c:v>
                </c:pt>
                <c:pt idx="9">
                  <c:v>64</c:v>
                </c:pt>
                <c:pt idx="10">
                  <c:v>64</c:v>
                </c:pt>
                <c:pt idx="11">
                  <c:v>62</c:v>
                </c:pt>
                <c:pt idx="1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A-4B96-ADB3-2D41792CB23F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'v2'!$K$42:$K$54</c:f>
              <c:numCache>
                <c:formatCode>General</c:formatCode>
                <c:ptCount val="13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</c:numCache>
            </c:numRef>
          </c:xVal>
          <c:yVal>
            <c:numRef>
              <c:f>'v2'!$L$42:$L$54</c:f>
              <c:numCache>
                <c:formatCode>0.0</c:formatCode>
                <c:ptCount val="13"/>
                <c:pt idx="0">
                  <c:v>35.483540010388076</c:v>
                </c:pt>
                <c:pt idx="1">
                  <c:v>37.712629389460027</c:v>
                </c:pt>
                <c:pt idx="2">
                  <c:v>40</c:v>
                </c:pt>
                <c:pt idx="3">
                  <c:v>42.337496109634614</c:v>
                </c:pt>
                <c:pt idx="4">
                  <c:v>44.716150342684372</c:v>
                </c:pt>
                <c:pt idx="5">
                  <c:v>47.126308674056745</c:v>
                </c:pt>
                <c:pt idx="6">
                  <c:v>49.557779179511371</c:v>
                </c:pt>
                <c:pt idx="7">
                  <c:v>52</c:v>
                </c:pt>
                <c:pt idx="8">
                  <c:v>54.442220820488622</c:v>
                </c:pt>
                <c:pt idx="9">
                  <c:v>56.873691325943255</c:v>
                </c:pt>
                <c:pt idx="10">
                  <c:v>59.283849657315621</c:v>
                </c:pt>
                <c:pt idx="11">
                  <c:v>61.662503890365372</c:v>
                </c:pt>
                <c:pt idx="1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A-4B96-ADB3-2D41792C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83176"/>
        <c:axId val="626187112"/>
      </c:scatterChart>
      <c:valAx>
        <c:axId val="62618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6187112"/>
        <c:crosses val="autoZero"/>
        <c:crossBetween val="midCat"/>
      </c:valAx>
      <c:valAx>
        <c:axId val="62618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618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28</xdr:row>
      <xdr:rowOff>104775</xdr:rowOff>
    </xdr:from>
    <xdr:to>
      <xdr:col>8</xdr:col>
      <xdr:colOff>267522</xdr:colOff>
      <xdr:row>45</xdr:row>
      <xdr:rowOff>124280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21677E-774F-4CC2-9E33-D450C24CC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610225"/>
          <a:ext cx="5887272" cy="3258005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23</xdr:row>
      <xdr:rowOff>66675</xdr:rowOff>
    </xdr:from>
    <xdr:to>
      <xdr:col>8</xdr:col>
      <xdr:colOff>266891</xdr:colOff>
      <xdr:row>25</xdr:row>
      <xdr:rowOff>181044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F12E6C-8CFC-4CD3-8505-7CC5D72D8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4610100"/>
          <a:ext cx="1371791" cy="495369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22</xdr:row>
      <xdr:rowOff>57150</xdr:rowOff>
    </xdr:from>
    <xdr:to>
      <xdr:col>6</xdr:col>
      <xdr:colOff>276225</xdr:colOff>
      <xdr:row>27</xdr:row>
      <xdr:rowOff>148911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450EB0-4E78-41A0-8A75-EBC222C6C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7575" y="4410075"/>
          <a:ext cx="1390650" cy="1044261"/>
        </a:xfrm>
        <a:prstGeom prst="rect">
          <a:avLst/>
        </a:prstGeom>
      </xdr:spPr>
    </xdr:pic>
    <xdr:clientData/>
  </xdr:twoCellAnchor>
  <xdr:twoCellAnchor>
    <xdr:from>
      <xdr:col>12</xdr:col>
      <xdr:colOff>595311</xdr:colOff>
      <xdr:row>3</xdr:row>
      <xdr:rowOff>28574</xdr:rowOff>
    </xdr:from>
    <xdr:to>
      <xdr:col>20</xdr:col>
      <xdr:colOff>600074</xdr:colOff>
      <xdr:row>22</xdr:row>
      <xdr:rowOff>171449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043CE2-EE88-45FD-9144-40048790F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557212</xdr:colOff>
      <xdr:row>23</xdr:row>
      <xdr:rowOff>57150</xdr:rowOff>
    </xdr:from>
    <xdr:to>
      <xdr:col>20</xdr:col>
      <xdr:colOff>609600</xdr:colOff>
      <xdr:row>40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8B92D3-11F7-4CCB-B3F8-90CD1ABA3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28</xdr:row>
      <xdr:rowOff>104775</xdr:rowOff>
    </xdr:from>
    <xdr:to>
      <xdr:col>8</xdr:col>
      <xdr:colOff>267522</xdr:colOff>
      <xdr:row>45</xdr:row>
      <xdr:rowOff>124280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4FB02C-E303-4F92-90C3-9CC34BF69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610225"/>
          <a:ext cx="5887272" cy="3258005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23</xdr:row>
      <xdr:rowOff>66675</xdr:rowOff>
    </xdr:from>
    <xdr:to>
      <xdr:col>8</xdr:col>
      <xdr:colOff>266891</xdr:colOff>
      <xdr:row>25</xdr:row>
      <xdr:rowOff>181044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848D744-91BD-469E-81CA-C0FA78D20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4610100"/>
          <a:ext cx="1371791" cy="495369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22</xdr:row>
      <xdr:rowOff>57150</xdr:rowOff>
    </xdr:from>
    <xdr:to>
      <xdr:col>6</xdr:col>
      <xdr:colOff>276225</xdr:colOff>
      <xdr:row>27</xdr:row>
      <xdr:rowOff>148911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465BCE-25FD-4540-A98A-4FF41AF05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7575" y="4410075"/>
          <a:ext cx="1390650" cy="1044261"/>
        </a:xfrm>
        <a:prstGeom prst="rect">
          <a:avLst/>
        </a:prstGeom>
      </xdr:spPr>
    </xdr:pic>
    <xdr:clientData/>
  </xdr:twoCellAnchor>
  <xdr:twoCellAnchor>
    <xdr:from>
      <xdr:col>12</xdr:col>
      <xdr:colOff>595311</xdr:colOff>
      <xdr:row>3</xdr:row>
      <xdr:rowOff>28574</xdr:rowOff>
    </xdr:from>
    <xdr:to>
      <xdr:col>20</xdr:col>
      <xdr:colOff>600074</xdr:colOff>
      <xdr:row>22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FEF5F6-3FA7-4861-8D34-E66614FA4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557212</xdr:colOff>
      <xdr:row>23</xdr:row>
      <xdr:rowOff>57150</xdr:rowOff>
    </xdr:from>
    <xdr:to>
      <xdr:col>20</xdr:col>
      <xdr:colOff>609600</xdr:colOff>
      <xdr:row>40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FEA5D9A-BCC6-4FEF-822E-237B8FD5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A3C1-DEE7-44BE-BA95-F1D5CFB6F412}">
  <dimension ref="A1:W196"/>
  <sheetViews>
    <sheetView tabSelected="1" workbookViewId="0">
      <selection activeCell="M12" sqref="M12"/>
    </sheetView>
  </sheetViews>
  <sheetFormatPr baseColWidth="10" defaultRowHeight="15" x14ac:dyDescent="0.25"/>
  <cols>
    <col min="1" max="5" width="11.42578125" style="10"/>
    <col min="6" max="6" width="11.42578125" style="9"/>
    <col min="7" max="8" width="11.42578125" style="10"/>
    <col min="9" max="9" width="11.42578125" style="9"/>
    <col min="10" max="11" width="11.42578125" style="10"/>
    <col min="12" max="12" width="13.5703125" style="10" bestFit="1" customWidth="1"/>
    <col min="13" max="23" width="11.42578125" style="9"/>
  </cols>
  <sheetData>
    <row r="1" spans="1:23" ht="23.25" x14ac:dyDescent="0.35">
      <c r="A1" s="48" t="s">
        <v>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18"/>
    </row>
    <row r="3" spans="1:23" ht="15.75" thickBot="1" x14ac:dyDescent="0.3"/>
    <row r="4" spans="1:23" ht="15.75" thickBot="1" x14ac:dyDescent="0.3">
      <c r="B4" s="30" t="s">
        <v>2</v>
      </c>
      <c r="C4" s="31" t="s">
        <v>0</v>
      </c>
      <c r="D4" s="32" t="s">
        <v>1</v>
      </c>
      <c r="E4" s="1"/>
      <c r="G4" s="5" t="s">
        <v>16</v>
      </c>
      <c r="H4" s="6" t="s">
        <v>17</v>
      </c>
      <c r="J4" s="44" t="s">
        <v>2</v>
      </c>
      <c r="K4" s="21" t="s">
        <v>11</v>
      </c>
      <c r="L4" s="45" t="s">
        <v>12</v>
      </c>
    </row>
    <row r="5" spans="1:23" x14ac:dyDescent="0.25">
      <c r="B5" s="33">
        <v>0</v>
      </c>
      <c r="C5" s="37">
        <v>1947</v>
      </c>
      <c r="D5" s="37">
        <v>34</v>
      </c>
      <c r="E5" s="34" t="s">
        <v>3</v>
      </c>
      <c r="G5" s="41">
        <f>D5-L42</f>
        <v>0</v>
      </c>
      <c r="H5" s="42">
        <f>G5^2</f>
        <v>0</v>
      </c>
      <c r="J5" s="11">
        <f t="shared" ref="J5:J41" si="0">J6-1/$D$27</f>
        <v>-7.4000000000000039</v>
      </c>
      <c r="K5" s="35">
        <f t="shared" ref="K5:K14" si="1">K6-1</f>
        <v>1910</v>
      </c>
      <c r="L5" s="51">
        <f t="shared" ref="L5:L36" si="2">a_sobre_b/((1+(((a_sobre_b/p_0)-1)*POWER(e_a,J5))))</f>
        <v>1.1309473472159077</v>
      </c>
    </row>
    <row r="6" spans="1:23" x14ac:dyDescent="0.25">
      <c r="B6" s="11"/>
      <c r="C6" s="15">
        <v>1948</v>
      </c>
      <c r="D6" s="15">
        <v>40</v>
      </c>
      <c r="E6" s="12"/>
      <c r="G6" s="38">
        <f t="shared" ref="G6:G17" si="3">D6-L43</f>
        <v>3.4205860698839956</v>
      </c>
      <c r="H6" s="39">
        <f t="shared" ref="H6:H17" si="4">G6^2</f>
        <v>11.700409061484439</v>
      </c>
      <c r="J6" s="11">
        <f t="shared" si="0"/>
        <v>-7.2000000000000037</v>
      </c>
      <c r="K6" s="35">
        <f t="shared" si="1"/>
        <v>1911</v>
      </c>
      <c r="L6" s="51">
        <f t="shared" si="2"/>
        <v>1.2485153280229155</v>
      </c>
    </row>
    <row r="7" spans="1:23" x14ac:dyDescent="0.25">
      <c r="B7" s="11"/>
      <c r="C7" s="15">
        <v>1949</v>
      </c>
      <c r="D7" s="15">
        <v>40</v>
      </c>
      <c r="E7" s="12"/>
      <c r="G7" s="38">
        <f t="shared" si="3"/>
        <v>0.72391155248179473</v>
      </c>
      <c r="H7" s="39">
        <f t="shared" si="4"/>
        <v>0.52404793581660225</v>
      </c>
      <c r="J7" s="11">
        <f t="shared" si="0"/>
        <v>-7.0000000000000036</v>
      </c>
      <c r="K7" s="35">
        <f t="shared" si="1"/>
        <v>1912</v>
      </c>
      <c r="L7" s="51">
        <f t="shared" si="2"/>
        <v>1.378176417168141</v>
      </c>
    </row>
    <row r="8" spans="1:23" x14ac:dyDescent="0.25">
      <c r="B8" s="11"/>
      <c r="C8" s="15">
        <v>1950</v>
      </c>
      <c r="D8" s="15">
        <v>40</v>
      </c>
      <c r="E8" s="12"/>
      <c r="G8" s="38">
        <f t="shared" si="3"/>
        <v>-2.0838860734429971</v>
      </c>
      <c r="H8" s="39">
        <f t="shared" si="4"/>
        <v>4.3425811670896728</v>
      </c>
      <c r="J8" s="11">
        <f t="shared" si="0"/>
        <v>-6.8000000000000034</v>
      </c>
      <c r="K8" s="35">
        <f t="shared" si="1"/>
        <v>1913</v>
      </c>
      <c r="L8" s="51">
        <f t="shared" si="2"/>
        <v>1.5211464413180673</v>
      </c>
    </row>
    <row r="9" spans="1:23" x14ac:dyDescent="0.25">
      <c r="B9" s="11"/>
      <c r="C9" s="15">
        <v>1951</v>
      </c>
      <c r="D9" s="15">
        <v>42</v>
      </c>
      <c r="E9" s="12"/>
      <c r="G9" s="38">
        <f t="shared" si="3"/>
        <v>-2.9950057720142524</v>
      </c>
      <c r="H9" s="39">
        <f t="shared" si="4"/>
        <v>8.9700595743986877</v>
      </c>
      <c r="J9" s="11">
        <f t="shared" si="0"/>
        <v>-6.6000000000000032</v>
      </c>
      <c r="K9" s="35">
        <f t="shared" si="1"/>
        <v>1914</v>
      </c>
      <c r="L9" s="51">
        <f t="shared" si="2"/>
        <v>1.6787573534469113</v>
      </c>
    </row>
    <row r="10" spans="1:23" x14ac:dyDescent="0.25">
      <c r="B10" s="11">
        <v>1</v>
      </c>
      <c r="C10" s="15">
        <v>1952</v>
      </c>
      <c r="D10" s="15">
        <v>48</v>
      </c>
      <c r="E10" s="12" t="s">
        <v>4</v>
      </c>
      <c r="G10" s="38">
        <f t="shared" si="3"/>
        <v>0</v>
      </c>
      <c r="H10" s="39">
        <f t="shared" si="4"/>
        <v>0</v>
      </c>
      <c r="J10" s="11">
        <f t="shared" si="0"/>
        <v>-6.400000000000003</v>
      </c>
      <c r="K10" s="35">
        <f t="shared" si="1"/>
        <v>1915</v>
      </c>
      <c r="L10" s="51">
        <f t="shared" si="2"/>
        <v>1.8524669903724427</v>
      </c>
    </row>
    <row r="11" spans="1:23" x14ac:dyDescent="0.25">
      <c r="B11" s="11"/>
      <c r="C11" s="15">
        <v>1953</v>
      </c>
      <c r="D11" s="15">
        <v>49</v>
      </c>
      <c r="E11" s="12"/>
      <c r="G11" s="38">
        <f t="shared" si="3"/>
        <v>-2.0878419717540808</v>
      </c>
      <c r="H11" s="39">
        <f t="shared" si="4"/>
        <v>4.3590840990179682</v>
      </c>
      <c r="J11" s="11">
        <f t="shared" si="0"/>
        <v>-6.2000000000000028</v>
      </c>
      <c r="K11" s="35">
        <f t="shared" si="1"/>
        <v>1916</v>
      </c>
      <c r="L11" s="51">
        <f t="shared" si="2"/>
        <v>2.0438693529415493</v>
      </c>
    </row>
    <row r="12" spans="1:23" x14ac:dyDescent="0.25">
      <c r="B12" s="11"/>
      <c r="C12" s="15">
        <v>1954</v>
      </c>
      <c r="D12" s="15">
        <v>52</v>
      </c>
      <c r="E12" s="12"/>
      <c r="G12" s="38">
        <f t="shared" si="3"/>
        <v>-2.2460453165870646</v>
      </c>
      <c r="H12" s="39">
        <f t="shared" si="4"/>
        <v>5.044719564162687</v>
      </c>
      <c r="J12" s="11">
        <f t="shared" si="0"/>
        <v>-6.0000000000000027</v>
      </c>
      <c r="K12" s="35">
        <f t="shared" si="1"/>
        <v>1917</v>
      </c>
      <c r="L12" s="51">
        <f t="shared" si="2"/>
        <v>2.254705364740917</v>
      </c>
    </row>
    <row r="13" spans="1:23" x14ac:dyDescent="0.25">
      <c r="B13" s="11"/>
      <c r="C13" s="15">
        <v>1955</v>
      </c>
      <c r="D13" s="15">
        <v>60</v>
      </c>
      <c r="E13" s="12"/>
      <c r="G13" s="38">
        <f t="shared" si="3"/>
        <v>2.539164403244385</v>
      </c>
      <c r="H13" s="39">
        <f t="shared" si="4"/>
        <v>6.4473558667034139</v>
      </c>
      <c r="J13" s="11">
        <f t="shared" si="0"/>
        <v>-5.8000000000000025</v>
      </c>
      <c r="K13" s="35">
        <f t="shared" si="1"/>
        <v>1918</v>
      </c>
      <c r="L13" s="51">
        <f t="shared" si="2"/>
        <v>2.4868740425638172</v>
      </c>
    </row>
    <row r="14" spans="1:23" x14ac:dyDescent="0.25">
      <c r="B14" s="11"/>
      <c r="C14" s="15">
        <v>1956</v>
      </c>
      <c r="D14" s="15">
        <v>64</v>
      </c>
      <c r="E14" s="12"/>
      <c r="G14" s="38">
        <f t="shared" si="3"/>
        <v>3.2826298161197442</v>
      </c>
      <c r="H14" s="39">
        <f t="shared" si="4"/>
        <v>10.775658509678346</v>
      </c>
      <c r="J14" s="11">
        <f t="shared" si="0"/>
        <v>-5.6000000000000023</v>
      </c>
      <c r="K14" s="35">
        <f t="shared" si="1"/>
        <v>1919</v>
      </c>
      <c r="L14" s="51">
        <f t="shared" si="2"/>
        <v>2.7424439840855999</v>
      </c>
    </row>
    <row r="15" spans="1:23" x14ac:dyDescent="0.25">
      <c r="B15" s="11">
        <v>2</v>
      </c>
      <c r="C15" s="15">
        <v>1957</v>
      </c>
      <c r="D15" s="15">
        <v>64</v>
      </c>
      <c r="E15" s="12" t="s">
        <v>5</v>
      </c>
      <c r="G15" s="38">
        <f t="shared" si="3"/>
        <v>0</v>
      </c>
      <c r="H15" s="39">
        <f t="shared" si="4"/>
        <v>0</v>
      </c>
      <c r="J15" s="11">
        <f t="shared" si="0"/>
        <v>-5.4000000000000021</v>
      </c>
      <c r="K15" s="35">
        <f t="shared" ref="K15:K28" si="5">K16-1</f>
        <v>1920</v>
      </c>
      <c r="L15" s="51">
        <f t="shared" si="2"/>
        <v>3.0236650445109881</v>
      </c>
    </row>
    <row r="16" spans="1:23" x14ac:dyDescent="0.25">
      <c r="B16" s="11"/>
      <c r="C16" s="15">
        <v>1958</v>
      </c>
      <c r="D16" s="15">
        <v>62</v>
      </c>
      <c r="E16" s="12"/>
      <c r="G16" s="38">
        <f t="shared" si="3"/>
        <v>-5.292563886326306</v>
      </c>
      <c r="H16" s="39">
        <f t="shared" si="4"/>
        <v>28.011232490845412</v>
      </c>
      <c r="J16" s="11">
        <f t="shared" si="0"/>
        <v>-5.200000000000002</v>
      </c>
      <c r="K16" s="35">
        <f t="shared" si="5"/>
        <v>1921</v>
      </c>
      <c r="L16" s="51">
        <f t="shared" si="2"/>
        <v>3.3329800335481643</v>
      </c>
    </row>
    <row r="17" spans="2:12" ht="15.75" thickBot="1" x14ac:dyDescent="0.3">
      <c r="B17" s="13"/>
      <c r="C17" s="16">
        <v>1959</v>
      </c>
      <c r="D17" s="16">
        <v>64</v>
      </c>
      <c r="E17" s="14"/>
      <c r="G17" s="40">
        <f t="shared" si="3"/>
        <v>-6.5787041347678752</v>
      </c>
      <c r="H17" s="43">
        <f t="shared" si="4"/>
        <v>43.279348092811937</v>
      </c>
      <c r="J17" s="11">
        <f t="shared" si="0"/>
        <v>-5.0000000000000018</v>
      </c>
      <c r="K17" s="35">
        <f t="shared" si="5"/>
        <v>1922</v>
      </c>
      <c r="L17" s="51">
        <f t="shared" si="2"/>
        <v>3.6730362161350065</v>
      </c>
    </row>
    <row r="18" spans="2:12" ht="15.75" thickBot="1" x14ac:dyDescent="0.3">
      <c r="G18" s="40">
        <f>SUM(G5:G17)</f>
        <v>-11.317755313162657</v>
      </c>
      <c r="H18" s="46">
        <f>SUM(H5:H17)</f>
        <v>123.45449636200917</v>
      </c>
      <c r="J18" s="11">
        <f t="shared" si="0"/>
        <v>-4.8000000000000016</v>
      </c>
      <c r="K18" s="35">
        <f t="shared" si="5"/>
        <v>1923</v>
      </c>
      <c r="L18" s="51">
        <f t="shared" si="2"/>
        <v>4.0466963441424353</v>
      </c>
    </row>
    <row r="19" spans="2:12" x14ac:dyDescent="0.25">
      <c r="B19" s="22" t="s">
        <v>13</v>
      </c>
      <c r="C19" s="23">
        <v>1947</v>
      </c>
      <c r="D19" s="23">
        <v>34</v>
      </c>
      <c r="E19" s="24" t="s">
        <v>3</v>
      </c>
      <c r="J19" s="11">
        <f t="shared" si="0"/>
        <v>-4.6000000000000014</v>
      </c>
      <c r="K19" s="35">
        <f t="shared" si="5"/>
        <v>1924</v>
      </c>
      <c r="L19" s="51">
        <f t="shared" si="2"/>
        <v>4.457048881185198</v>
      </c>
    </row>
    <row r="20" spans="2:12" x14ac:dyDescent="0.25">
      <c r="B20" s="25" t="s">
        <v>14</v>
      </c>
      <c r="C20" s="4">
        <v>1952</v>
      </c>
      <c r="D20" s="4">
        <v>48</v>
      </c>
      <c r="E20" s="26" t="s">
        <v>4</v>
      </c>
      <c r="J20" s="11">
        <f t="shared" si="0"/>
        <v>-4.4000000000000012</v>
      </c>
      <c r="K20" s="35">
        <f t="shared" si="5"/>
        <v>1925</v>
      </c>
      <c r="L20" s="51">
        <f t="shared" si="2"/>
        <v>4.9074170082790207</v>
      </c>
    </row>
    <row r="21" spans="2:12" ht="15.75" thickBot="1" x14ac:dyDescent="0.3">
      <c r="B21" s="27" t="s">
        <v>15</v>
      </c>
      <c r="C21" s="28">
        <v>1957</v>
      </c>
      <c r="D21" s="28">
        <v>64</v>
      </c>
      <c r="E21" s="29" t="s">
        <v>5</v>
      </c>
      <c r="J21" s="11">
        <f t="shared" si="0"/>
        <v>-4.2000000000000011</v>
      </c>
      <c r="K21" s="35">
        <f t="shared" si="5"/>
        <v>1926</v>
      </c>
      <c r="L21" s="51">
        <f t="shared" si="2"/>
        <v>5.4013659143421267</v>
      </c>
    </row>
    <row r="22" spans="2:12" ht="15.75" thickBot="1" x14ac:dyDescent="0.3">
      <c r="J22" s="11">
        <f t="shared" si="0"/>
        <v>-4.0000000000000009</v>
      </c>
      <c r="K22" s="35">
        <f t="shared" si="5"/>
        <v>1927</v>
      </c>
      <c r="L22" s="51">
        <f t="shared" si="2"/>
        <v>5.9427077829060844</v>
      </c>
    </row>
    <row r="23" spans="2:12" x14ac:dyDescent="0.25">
      <c r="C23" s="5" t="s">
        <v>8</v>
      </c>
      <c r="D23" s="6">
        <f>(p_0*(p_2-p_1))/(p_2*(p_1-p_0))</f>
        <v>0.6071428571428571</v>
      </c>
      <c r="J23" s="11">
        <f t="shared" si="0"/>
        <v>-3.8000000000000012</v>
      </c>
      <c r="K23" s="35">
        <f t="shared" si="5"/>
        <v>1928</v>
      </c>
      <c r="L23" s="51">
        <f t="shared" si="2"/>
        <v>6.535503786047701</v>
      </c>
    </row>
    <row r="24" spans="2:12" x14ac:dyDescent="0.25">
      <c r="C24" s="11"/>
      <c r="D24" s="12"/>
      <c r="J24" s="11">
        <f t="shared" si="0"/>
        <v>-3.600000000000001</v>
      </c>
      <c r="K24" s="35">
        <f t="shared" si="5"/>
        <v>1929</v>
      </c>
      <c r="L24" s="51">
        <f t="shared" si="2"/>
        <v>7.1840622906054845</v>
      </c>
    </row>
    <row r="25" spans="2:12" x14ac:dyDescent="0.25">
      <c r="C25" s="19" t="s">
        <v>9</v>
      </c>
      <c r="D25" s="20">
        <f>(p_1*((p_0*p_1)-2*p_0*p_2+p_1*p_2))/(p_1*p_1-p_0*p_2)</f>
        <v>132</v>
      </c>
      <c r="J25" s="11">
        <f t="shared" si="0"/>
        <v>-3.4000000000000008</v>
      </c>
      <c r="K25" s="35">
        <f t="shared" si="5"/>
        <v>1930</v>
      </c>
      <c r="L25" s="51">
        <f t="shared" si="2"/>
        <v>7.8929323735614698</v>
      </c>
    </row>
    <row r="26" spans="2:12" x14ac:dyDescent="0.25">
      <c r="C26" s="11"/>
      <c r="D26" s="12"/>
      <c r="J26" s="11">
        <f t="shared" si="0"/>
        <v>-3.2000000000000006</v>
      </c>
      <c r="K26" s="35">
        <f t="shared" si="5"/>
        <v>1931</v>
      </c>
      <c r="L26" s="51">
        <f t="shared" si="2"/>
        <v>8.6668916379530323</v>
      </c>
    </row>
    <row r="27" spans="2:12" x14ac:dyDescent="0.25">
      <c r="C27" s="2" t="s">
        <v>7</v>
      </c>
      <c r="D27" s="3">
        <f>C20-C19</f>
        <v>5</v>
      </c>
      <c r="J27" s="11">
        <f t="shared" si="0"/>
        <v>-3.0000000000000004</v>
      </c>
      <c r="K27" s="35">
        <f t="shared" si="5"/>
        <v>1932</v>
      </c>
      <c r="L27" s="51">
        <f t="shared" si="2"/>
        <v>9.5109272245893344</v>
      </c>
    </row>
    <row r="28" spans="2:12" ht="15.75" thickBot="1" x14ac:dyDescent="0.3">
      <c r="C28" s="7" t="s">
        <v>10</v>
      </c>
      <c r="D28" s="8">
        <f>C21-C20</f>
        <v>5</v>
      </c>
      <c r="J28" s="11">
        <f t="shared" si="0"/>
        <v>-2.8000000000000003</v>
      </c>
      <c r="K28" s="35">
        <f t="shared" si="5"/>
        <v>1933</v>
      </c>
      <c r="L28" s="51">
        <f t="shared" si="2"/>
        <v>10.430208837097593</v>
      </c>
    </row>
    <row r="29" spans="2:12" x14ac:dyDescent="0.25">
      <c r="J29" s="11">
        <f t="shared" si="0"/>
        <v>-2.6</v>
      </c>
      <c r="K29" s="35">
        <f t="shared" ref="K29:K40" si="6">K30-1</f>
        <v>1934</v>
      </c>
      <c r="L29" s="51">
        <f t="shared" si="2"/>
        <v>11.430052549712808</v>
      </c>
    </row>
    <row r="30" spans="2:12" x14ac:dyDescent="0.25">
      <c r="J30" s="11">
        <f t="shared" si="0"/>
        <v>-2.4</v>
      </c>
      <c r="K30" s="35">
        <f t="shared" si="6"/>
        <v>1935</v>
      </c>
      <c r="L30" s="51">
        <f t="shared" si="2"/>
        <v>12.515874162528496</v>
      </c>
    </row>
    <row r="31" spans="2:12" x14ac:dyDescent="0.25">
      <c r="J31" s="11">
        <f t="shared" si="0"/>
        <v>-2.1999999999999997</v>
      </c>
      <c r="K31" s="35">
        <f t="shared" si="6"/>
        <v>1936</v>
      </c>
      <c r="L31" s="51">
        <f t="shared" si="2"/>
        <v>13.69313092378186</v>
      </c>
    </row>
    <row r="32" spans="2:12" x14ac:dyDescent="0.25">
      <c r="J32" s="11">
        <f t="shared" si="0"/>
        <v>-1.9999999999999998</v>
      </c>
      <c r="K32" s="35">
        <f t="shared" si="6"/>
        <v>1937</v>
      </c>
      <c r="L32" s="51">
        <f t="shared" si="2"/>
        <v>14.967250571210968</v>
      </c>
    </row>
    <row r="33" spans="10:12" x14ac:dyDescent="0.25">
      <c r="J33" s="11">
        <f t="shared" si="0"/>
        <v>-1.7999999999999998</v>
      </c>
      <c r="K33" s="35">
        <f t="shared" si="6"/>
        <v>1938</v>
      </c>
      <c r="L33" s="51">
        <f t="shared" si="2"/>
        <v>16.343546873692571</v>
      </c>
    </row>
    <row r="34" spans="10:12" x14ac:dyDescent="0.25">
      <c r="J34" s="11">
        <f t="shared" si="0"/>
        <v>-1.5999999999999999</v>
      </c>
      <c r="K34" s="35">
        <f t="shared" si="6"/>
        <v>1939</v>
      </c>
      <c r="L34" s="51">
        <f t="shared" si="2"/>
        <v>17.827121198966744</v>
      </c>
    </row>
    <row r="35" spans="10:12" x14ac:dyDescent="0.25">
      <c r="J35" s="11">
        <f t="shared" si="0"/>
        <v>-1.4</v>
      </c>
      <c r="K35" s="35">
        <f t="shared" si="6"/>
        <v>1940</v>
      </c>
      <c r="L35" s="51">
        <f t="shared" si="2"/>
        <v>19.422750109550048</v>
      </c>
    </row>
    <row r="36" spans="10:12" x14ac:dyDescent="0.25">
      <c r="J36" s="11">
        <f t="shared" si="0"/>
        <v>-1.2</v>
      </c>
      <c r="K36" s="35">
        <f t="shared" si="6"/>
        <v>1941</v>
      </c>
      <c r="L36" s="51">
        <f t="shared" si="2"/>
        <v>21.134759608017017</v>
      </c>
    </row>
    <row r="37" spans="10:12" x14ac:dyDescent="0.25">
      <c r="J37" s="11">
        <f t="shared" si="0"/>
        <v>-1</v>
      </c>
      <c r="K37" s="35">
        <f t="shared" si="6"/>
        <v>1942</v>
      </c>
      <c r="L37" s="51">
        <f t="shared" ref="L37:L68" si="7">a_sobre_b/((1+(((a_sobre_b/p_0)-1)*POWER(e_a,J37))))</f>
        <v>22.96688741721854</v>
      </c>
    </row>
    <row r="38" spans="10:12" x14ac:dyDescent="0.25">
      <c r="J38" s="11">
        <f t="shared" si="0"/>
        <v>-0.8</v>
      </c>
      <c r="K38" s="35">
        <f t="shared" si="6"/>
        <v>1943</v>
      </c>
      <c r="L38" s="51">
        <f t="shared" si="7"/>
        <v>24.922135580891574</v>
      </c>
    </row>
    <row r="39" spans="10:12" x14ac:dyDescent="0.25">
      <c r="J39" s="11">
        <f t="shared" si="0"/>
        <v>-0.60000000000000009</v>
      </c>
      <c r="K39" s="35">
        <f t="shared" si="6"/>
        <v>1944</v>
      </c>
      <c r="L39" s="51">
        <f t="shared" si="7"/>
        <v>27.002616679500623</v>
      </c>
    </row>
    <row r="40" spans="10:12" x14ac:dyDescent="0.25">
      <c r="J40" s="11">
        <f t="shared" si="0"/>
        <v>-0.4</v>
      </c>
      <c r="K40" s="35">
        <f t="shared" si="6"/>
        <v>1945</v>
      </c>
      <c r="L40" s="51">
        <f t="shared" si="7"/>
        <v>29.209398029560219</v>
      </c>
    </row>
    <row r="41" spans="10:12" x14ac:dyDescent="0.25">
      <c r="J41" s="11">
        <f t="shared" si="0"/>
        <v>-0.2</v>
      </c>
      <c r="K41" s="35">
        <f>K42-1</f>
        <v>1946</v>
      </c>
      <c r="L41" s="51">
        <f t="shared" si="7"/>
        <v>31.542349305179624</v>
      </c>
    </row>
    <row r="42" spans="10:12" x14ac:dyDescent="0.25">
      <c r="J42" s="11">
        <v>0</v>
      </c>
      <c r="K42" s="35">
        <v>1947</v>
      </c>
      <c r="L42" s="51">
        <f t="shared" si="7"/>
        <v>34</v>
      </c>
    </row>
    <row r="43" spans="10:12" x14ac:dyDescent="0.25">
      <c r="J43" s="11">
        <f t="shared" ref="J43:J74" si="8">J42+1/$D$27</f>
        <v>0.2</v>
      </c>
      <c r="K43" s="35">
        <f>K42+1</f>
        <v>1948</v>
      </c>
      <c r="L43" s="51">
        <f t="shared" si="7"/>
        <v>36.579413930116004</v>
      </c>
    </row>
    <row r="44" spans="10:12" x14ac:dyDescent="0.25">
      <c r="J44" s="11">
        <f t="shared" si="8"/>
        <v>0.4</v>
      </c>
      <c r="K44" s="35">
        <f t="shared" ref="K44:K107" si="9">K43+1</f>
        <v>1949</v>
      </c>
      <c r="L44" s="51">
        <f t="shared" si="7"/>
        <v>39.276088447518205</v>
      </c>
    </row>
    <row r="45" spans="10:12" x14ac:dyDescent="0.25">
      <c r="J45" s="11">
        <f t="shared" si="8"/>
        <v>0.60000000000000009</v>
      </c>
      <c r="K45" s="35">
        <f t="shared" si="9"/>
        <v>1950</v>
      </c>
      <c r="L45" s="51">
        <f t="shared" si="7"/>
        <v>42.083886073442997</v>
      </c>
    </row>
    <row r="46" spans="10:12" x14ac:dyDescent="0.25">
      <c r="J46" s="11">
        <f t="shared" si="8"/>
        <v>0.8</v>
      </c>
      <c r="K46" s="35">
        <f t="shared" si="9"/>
        <v>1951</v>
      </c>
      <c r="L46" s="51">
        <f t="shared" si="7"/>
        <v>44.995005772014252</v>
      </c>
    </row>
    <row r="47" spans="10:12" x14ac:dyDescent="0.25">
      <c r="J47" s="11">
        <f t="shared" si="8"/>
        <v>1</v>
      </c>
      <c r="K47" s="35">
        <f t="shared" si="9"/>
        <v>1952</v>
      </c>
      <c r="L47" s="51">
        <f t="shared" si="7"/>
        <v>48</v>
      </c>
    </row>
    <row r="48" spans="10:12" x14ac:dyDescent="0.25">
      <c r="J48" s="11">
        <f t="shared" si="8"/>
        <v>1.2</v>
      </c>
      <c r="K48" s="35">
        <f t="shared" si="9"/>
        <v>1953</v>
      </c>
      <c r="L48" s="51">
        <f t="shared" si="7"/>
        <v>51.087841971754081</v>
      </c>
    </row>
    <row r="49" spans="10:12" x14ac:dyDescent="0.25">
      <c r="J49" s="11">
        <f t="shared" si="8"/>
        <v>1.4</v>
      </c>
      <c r="K49" s="35">
        <f t="shared" si="9"/>
        <v>1954</v>
      </c>
      <c r="L49" s="51">
        <f t="shared" si="7"/>
        <v>54.246045316587065</v>
      </c>
    </row>
    <row r="50" spans="10:12" x14ac:dyDescent="0.25">
      <c r="J50" s="11">
        <f t="shared" si="8"/>
        <v>1.5999999999999999</v>
      </c>
      <c r="K50" s="35">
        <f t="shared" si="9"/>
        <v>1955</v>
      </c>
      <c r="L50" s="51">
        <f t="shared" si="7"/>
        <v>57.460835596755615</v>
      </c>
    </row>
    <row r="51" spans="10:12" x14ac:dyDescent="0.25">
      <c r="J51" s="11">
        <f t="shared" si="8"/>
        <v>1.7999999999999998</v>
      </c>
      <c r="K51" s="35">
        <f t="shared" si="9"/>
        <v>1956</v>
      </c>
      <c r="L51" s="51">
        <f t="shared" si="7"/>
        <v>60.717370183880256</v>
      </c>
    </row>
    <row r="52" spans="10:12" x14ac:dyDescent="0.25">
      <c r="J52" s="11">
        <f t="shared" si="8"/>
        <v>1.9999999999999998</v>
      </c>
      <c r="K52" s="35">
        <f t="shared" si="9"/>
        <v>1957</v>
      </c>
      <c r="L52" s="51">
        <f t="shared" si="7"/>
        <v>64</v>
      </c>
    </row>
    <row r="53" spans="10:12" x14ac:dyDescent="0.25">
      <c r="J53" s="11">
        <f t="shared" si="8"/>
        <v>2.1999999999999997</v>
      </c>
      <c r="K53" s="35">
        <f t="shared" si="9"/>
        <v>1958</v>
      </c>
      <c r="L53" s="51">
        <f t="shared" si="7"/>
        <v>67.292563886326306</v>
      </c>
    </row>
    <row r="54" spans="10:12" x14ac:dyDescent="0.25">
      <c r="J54" s="11">
        <f t="shared" si="8"/>
        <v>2.4</v>
      </c>
      <c r="K54" s="35">
        <f t="shared" si="9"/>
        <v>1959</v>
      </c>
      <c r="L54" s="51">
        <f t="shared" si="7"/>
        <v>70.578704134767875</v>
      </c>
    </row>
    <row r="55" spans="10:12" x14ac:dyDescent="0.25">
      <c r="J55" s="11">
        <f t="shared" si="8"/>
        <v>2.6</v>
      </c>
      <c r="K55" s="35">
        <f t="shared" si="9"/>
        <v>1960</v>
      </c>
      <c r="L55" s="51">
        <f t="shared" si="7"/>
        <v>73.842190232598881</v>
      </c>
    </row>
    <row r="56" spans="10:12" x14ac:dyDescent="0.25">
      <c r="J56" s="11">
        <f t="shared" si="8"/>
        <v>2.8000000000000003</v>
      </c>
      <c r="K56" s="35">
        <f t="shared" si="9"/>
        <v>1961</v>
      </c>
      <c r="L56" s="51">
        <f t="shared" si="7"/>
        <v>77.067237286365554</v>
      </c>
    </row>
    <row r="57" spans="10:12" x14ac:dyDescent="0.25">
      <c r="J57" s="11">
        <f t="shared" si="8"/>
        <v>3.0000000000000004</v>
      </c>
      <c r="K57" s="35">
        <f t="shared" si="9"/>
        <v>1962</v>
      </c>
      <c r="L57" s="51">
        <f t="shared" si="7"/>
        <v>80.238805970149272</v>
      </c>
    </row>
    <row r="58" spans="10:12" x14ac:dyDescent="0.25">
      <c r="J58" s="11">
        <f t="shared" si="8"/>
        <v>3.2000000000000006</v>
      </c>
      <c r="K58" s="35">
        <f t="shared" si="9"/>
        <v>1963</v>
      </c>
      <c r="L58" s="51">
        <f t="shared" si="7"/>
        <v>83.342872144772599</v>
      </c>
    </row>
    <row r="59" spans="10:12" x14ac:dyDescent="0.25">
      <c r="J59" s="11">
        <f t="shared" si="8"/>
        <v>3.4000000000000008</v>
      </c>
      <c r="K59" s="35">
        <f t="shared" si="9"/>
        <v>1964</v>
      </c>
      <c r="L59" s="51">
        <f t="shared" si="7"/>
        <v>86.366656380032154</v>
      </c>
    </row>
    <row r="60" spans="10:12" x14ac:dyDescent="0.25">
      <c r="J60" s="11">
        <f t="shared" si="8"/>
        <v>3.600000000000001</v>
      </c>
      <c r="K60" s="35">
        <f t="shared" si="9"/>
        <v>1965</v>
      </c>
      <c r="L60" s="51">
        <f t="shared" si="7"/>
        <v>89.298806266184499</v>
      </c>
    </row>
    <row r="61" spans="10:12" x14ac:dyDescent="0.25">
      <c r="J61" s="11">
        <f t="shared" si="8"/>
        <v>3.8000000000000012</v>
      </c>
      <c r="K61" s="35">
        <f t="shared" si="9"/>
        <v>1966</v>
      </c>
      <c r="L61" s="51">
        <f t="shared" si="7"/>
        <v>92.129527362294823</v>
      </c>
    </row>
    <row r="62" spans="10:12" x14ac:dyDescent="0.25">
      <c r="J62" s="11">
        <f t="shared" si="8"/>
        <v>4.0000000000000009</v>
      </c>
      <c r="K62" s="35">
        <f t="shared" si="9"/>
        <v>1967</v>
      </c>
      <c r="L62" s="51">
        <f t="shared" si="7"/>
        <v>94.850661625708895</v>
      </c>
    </row>
    <row r="63" spans="10:12" x14ac:dyDescent="0.25">
      <c r="J63" s="11">
        <f t="shared" si="8"/>
        <v>4.2000000000000011</v>
      </c>
      <c r="K63" s="35">
        <f t="shared" si="9"/>
        <v>1968</v>
      </c>
      <c r="L63" s="51">
        <f t="shared" si="7"/>
        <v>97.455714949959429</v>
      </c>
    </row>
    <row r="64" spans="10:12" x14ac:dyDescent="0.25">
      <c r="J64" s="11">
        <f t="shared" si="8"/>
        <v>4.4000000000000012</v>
      </c>
      <c r="K64" s="35">
        <f t="shared" si="9"/>
        <v>1969</v>
      </c>
      <c r="L64" s="51">
        <f t="shared" si="7"/>
        <v>99.939837808754646</v>
      </c>
    </row>
    <row r="65" spans="10:12" x14ac:dyDescent="0.25">
      <c r="J65" s="11">
        <f t="shared" si="8"/>
        <v>4.6000000000000014</v>
      </c>
      <c r="K65" s="35">
        <f t="shared" si="9"/>
        <v>1970</v>
      </c>
      <c r="L65" s="51">
        <f t="shared" si="7"/>
        <v>102.29976482825295</v>
      </c>
    </row>
    <row r="66" spans="10:12" x14ac:dyDescent="0.25">
      <c r="J66" s="11">
        <f t="shared" si="8"/>
        <v>4.8000000000000016</v>
      </c>
      <c r="K66" s="35">
        <f t="shared" si="9"/>
        <v>1971</v>
      </c>
      <c r="L66" s="51">
        <f t="shared" si="7"/>
        <v>104.53372032657533</v>
      </c>
    </row>
    <row r="67" spans="10:12" x14ac:dyDescent="0.25">
      <c r="J67" s="11">
        <f t="shared" si="8"/>
        <v>5.0000000000000018</v>
      </c>
      <c r="K67" s="35">
        <f t="shared" si="9"/>
        <v>1972</v>
      </c>
      <c r="L67" s="51">
        <f t="shared" si="7"/>
        <v>106.64129747235791</v>
      </c>
    </row>
    <row r="68" spans="10:12" x14ac:dyDescent="0.25">
      <c r="J68" s="11">
        <f t="shared" si="8"/>
        <v>5.200000000000002</v>
      </c>
      <c r="K68" s="35">
        <f t="shared" si="9"/>
        <v>1973</v>
      </c>
      <c r="L68" s="51">
        <f t="shared" si="7"/>
        <v>108.62331878041172</v>
      </c>
    </row>
    <row r="69" spans="10:12" x14ac:dyDescent="0.25">
      <c r="J69" s="11">
        <f t="shared" si="8"/>
        <v>5.4000000000000021</v>
      </c>
      <c r="K69" s="35">
        <f t="shared" si="9"/>
        <v>1974</v>
      </c>
      <c r="L69" s="51">
        <f t="shared" ref="L69:L100" si="10">a_sobre_b/((1+(((a_sobre_b/p_0)-1)*POWER(e_a,J69))))</f>
        <v>110.48168527638246</v>
      </c>
    </row>
    <row r="70" spans="10:12" x14ac:dyDescent="0.25">
      <c r="J70" s="11">
        <f t="shared" si="8"/>
        <v>5.6000000000000023</v>
      </c>
      <c r="K70" s="35">
        <f t="shared" si="9"/>
        <v>1975</v>
      </c>
      <c r="L70" s="51">
        <f t="shared" si="10"/>
        <v>112.21922093726162</v>
      </c>
    </row>
    <row r="71" spans="10:12" x14ac:dyDescent="0.25">
      <c r="J71" s="11">
        <f t="shared" si="8"/>
        <v>5.8000000000000025</v>
      </c>
      <c r="K71" s="35">
        <f t="shared" si="9"/>
        <v>1976</v>
      </c>
      <c r="L71" s="51">
        <f t="shared" si="10"/>
        <v>113.83951806808065</v>
      </c>
    </row>
    <row r="72" spans="10:12" x14ac:dyDescent="0.25">
      <c r="J72" s="11">
        <f t="shared" si="8"/>
        <v>6.0000000000000027</v>
      </c>
      <c r="K72" s="35">
        <f t="shared" si="9"/>
        <v>1977</v>
      </c>
      <c r="L72" s="51">
        <f t="shared" si="10"/>
        <v>115.34678821607962</v>
      </c>
    </row>
    <row r="73" spans="10:12" x14ac:dyDescent="0.25">
      <c r="J73" s="11">
        <f t="shared" si="8"/>
        <v>6.2000000000000028</v>
      </c>
      <c r="K73" s="35">
        <f t="shared" si="9"/>
        <v>1978</v>
      </c>
      <c r="L73" s="51">
        <f t="shared" si="10"/>
        <v>116.74572214446464</v>
      </c>
    </row>
    <row r="74" spans="10:12" x14ac:dyDescent="0.25">
      <c r="J74" s="11">
        <f t="shared" si="8"/>
        <v>6.400000000000003</v>
      </c>
      <c r="K74" s="35">
        <f t="shared" si="9"/>
        <v>1979</v>
      </c>
      <c r="L74" s="51">
        <f t="shared" si="10"/>
        <v>118.04136136016935</v>
      </c>
    </row>
    <row r="75" spans="10:12" x14ac:dyDescent="0.25">
      <c r="J75" s="11">
        <f t="shared" ref="J75:J106" si="11">J74+1/$D$27</f>
        <v>6.6000000000000032</v>
      </c>
      <c r="K75" s="35">
        <f t="shared" si="9"/>
        <v>1980</v>
      </c>
      <c r="L75" s="51">
        <f t="shared" si="10"/>
        <v>119.23898276379842</v>
      </c>
    </row>
    <row r="76" spans="10:12" x14ac:dyDescent="0.25">
      <c r="J76" s="11">
        <f t="shared" si="11"/>
        <v>6.8000000000000034</v>
      </c>
      <c r="K76" s="35">
        <f t="shared" si="9"/>
        <v>1981</v>
      </c>
      <c r="L76" s="51">
        <f t="shared" si="10"/>
        <v>120.34399719509391</v>
      </c>
    </row>
    <row r="77" spans="10:12" x14ac:dyDescent="0.25">
      <c r="J77" s="11">
        <f t="shared" si="11"/>
        <v>7.0000000000000036</v>
      </c>
      <c r="K77" s="35">
        <f t="shared" si="9"/>
        <v>1982</v>
      </c>
      <c r="L77" s="51">
        <f t="shared" si="10"/>
        <v>121.36186199680496</v>
      </c>
    </row>
    <row r="78" spans="10:12" x14ac:dyDescent="0.25">
      <c r="J78" s="11">
        <f t="shared" si="11"/>
        <v>7.2000000000000037</v>
      </c>
      <c r="K78" s="35">
        <f t="shared" si="9"/>
        <v>1983</v>
      </c>
      <c r="L78" s="51">
        <f t="shared" si="10"/>
        <v>122.29800721355338</v>
      </c>
    </row>
    <row r="79" spans="10:12" x14ac:dyDescent="0.25">
      <c r="J79" s="11">
        <f t="shared" si="11"/>
        <v>7.4000000000000039</v>
      </c>
      <c r="K79" s="35">
        <f t="shared" si="9"/>
        <v>1984</v>
      </c>
      <c r="L79" s="51">
        <f t="shared" si="10"/>
        <v>123.15777467062452</v>
      </c>
    </row>
    <row r="80" spans="10:12" x14ac:dyDescent="0.25">
      <c r="J80" s="11">
        <f t="shared" si="11"/>
        <v>7.6000000000000041</v>
      </c>
      <c r="K80" s="35">
        <f t="shared" si="9"/>
        <v>1985</v>
      </c>
      <c r="L80" s="51">
        <f t="shared" si="10"/>
        <v>123.94636892516336</v>
      </c>
    </row>
    <row r="81" spans="10:12" x14ac:dyDescent="0.25">
      <c r="J81" s="11">
        <f t="shared" si="11"/>
        <v>7.8000000000000043</v>
      </c>
      <c r="K81" s="35">
        <f t="shared" si="9"/>
        <v>1986</v>
      </c>
      <c r="L81" s="51">
        <f t="shared" si="10"/>
        <v>124.66881893062885</v>
      </c>
    </row>
    <row r="82" spans="10:12" x14ac:dyDescent="0.25">
      <c r="J82" s="11">
        <f t="shared" si="11"/>
        <v>8.0000000000000036</v>
      </c>
      <c r="K82" s="35">
        <f t="shared" si="9"/>
        <v>1987</v>
      </c>
      <c r="L82" s="51">
        <f t="shared" si="10"/>
        <v>125.3299491853993</v>
      </c>
    </row>
    <row r="83" spans="10:12" x14ac:dyDescent="0.25">
      <c r="J83" s="11">
        <f t="shared" si="11"/>
        <v>8.2000000000000028</v>
      </c>
      <c r="K83" s="35">
        <f t="shared" si="9"/>
        <v>1988</v>
      </c>
      <c r="L83" s="51">
        <f t="shared" si="10"/>
        <v>125.93435912975166</v>
      </c>
    </row>
    <row r="84" spans="10:12" x14ac:dyDescent="0.25">
      <c r="J84" s="11">
        <f t="shared" si="11"/>
        <v>8.4000000000000021</v>
      </c>
      <c r="K84" s="35">
        <f t="shared" si="9"/>
        <v>1989</v>
      </c>
      <c r="L84" s="51">
        <f t="shared" si="10"/>
        <v>126.48640959546616</v>
      </c>
    </row>
    <row r="85" spans="10:12" x14ac:dyDescent="0.25">
      <c r="J85" s="11">
        <f t="shared" si="11"/>
        <v>8.6000000000000014</v>
      </c>
      <c r="K85" s="35">
        <f t="shared" si="9"/>
        <v>1990</v>
      </c>
      <c r="L85" s="51">
        <f t="shared" si="10"/>
        <v>126.99021518472249</v>
      </c>
    </row>
    <row r="86" spans="10:12" x14ac:dyDescent="0.25">
      <c r="J86" s="11">
        <f t="shared" si="11"/>
        <v>8.8000000000000007</v>
      </c>
      <c r="K86" s="35">
        <f t="shared" si="9"/>
        <v>1991</v>
      </c>
      <c r="L86" s="51">
        <f t="shared" si="10"/>
        <v>127.44964154793347</v>
      </c>
    </row>
    <row r="87" spans="10:12" x14ac:dyDescent="0.25">
      <c r="J87" s="11">
        <f t="shared" si="11"/>
        <v>9</v>
      </c>
      <c r="K87" s="35">
        <f t="shared" si="9"/>
        <v>1992</v>
      </c>
      <c r="L87" s="51">
        <f t="shared" si="10"/>
        <v>127.86830663429116</v>
      </c>
    </row>
    <row r="88" spans="10:12" x14ac:dyDescent="0.25">
      <c r="J88" s="11">
        <f t="shared" si="11"/>
        <v>9.1999999999999993</v>
      </c>
      <c r="K88" s="35">
        <f t="shared" si="9"/>
        <v>1993</v>
      </c>
      <c r="L88" s="51">
        <f t="shared" si="10"/>
        <v>128.24958509688275</v>
      </c>
    </row>
    <row r="89" spans="10:12" x14ac:dyDescent="0.25">
      <c r="J89" s="11">
        <f t="shared" si="11"/>
        <v>9.3999999999999986</v>
      </c>
      <c r="K89" s="35">
        <f t="shared" si="9"/>
        <v>1994</v>
      </c>
      <c r="L89" s="51">
        <f t="shared" si="10"/>
        <v>128.59661514099267</v>
      </c>
    </row>
    <row r="90" spans="10:12" x14ac:dyDescent="0.25">
      <c r="J90" s="11">
        <f t="shared" si="11"/>
        <v>9.5999999999999979</v>
      </c>
      <c r="K90" s="35">
        <f t="shared" si="9"/>
        <v>1995</v>
      </c>
      <c r="L90" s="51">
        <f t="shared" si="10"/>
        <v>128.91230720598114</v>
      </c>
    </row>
    <row r="91" spans="10:12" x14ac:dyDescent="0.25">
      <c r="J91" s="11">
        <f t="shared" si="11"/>
        <v>9.7999999999999972</v>
      </c>
      <c r="K91" s="35">
        <f t="shared" si="9"/>
        <v>1996</v>
      </c>
      <c r="L91" s="51">
        <f t="shared" si="10"/>
        <v>129.19935396554854</v>
      </c>
    </row>
    <row r="92" spans="10:12" x14ac:dyDescent="0.25">
      <c r="J92" s="11">
        <f t="shared" si="11"/>
        <v>9.9999999999999964</v>
      </c>
      <c r="K92" s="35">
        <f t="shared" si="9"/>
        <v>1997</v>
      </c>
      <c r="L92" s="51">
        <f t="shared" si="10"/>
        <v>129.46024121690709</v>
      </c>
    </row>
    <row r="93" spans="10:12" x14ac:dyDescent="0.25">
      <c r="J93" s="11">
        <f t="shared" si="11"/>
        <v>10.199999999999996</v>
      </c>
      <c r="K93" s="35">
        <f t="shared" si="9"/>
        <v>1998</v>
      </c>
      <c r="L93" s="51">
        <f t="shared" si="10"/>
        <v>129.69725930579318</v>
      </c>
    </row>
    <row r="94" spans="10:12" x14ac:dyDescent="0.25">
      <c r="J94" s="11">
        <f t="shared" si="11"/>
        <v>10.399999999999995</v>
      </c>
      <c r="K94" s="35">
        <f t="shared" si="9"/>
        <v>1999</v>
      </c>
      <c r="L94" s="51">
        <f t="shared" si="10"/>
        <v>129.91251480132118</v>
      </c>
    </row>
    <row r="95" spans="10:12" x14ac:dyDescent="0.25">
      <c r="J95" s="11">
        <f t="shared" si="11"/>
        <v>10.599999999999994</v>
      </c>
      <c r="K95" s="35">
        <f t="shared" si="9"/>
        <v>2000</v>
      </c>
      <c r="L95" s="51">
        <f t="shared" si="10"/>
        <v>130.10794219274652</v>
      </c>
    </row>
    <row r="96" spans="10:12" x14ac:dyDescent="0.25">
      <c r="J96" s="11">
        <f t="shared" si="11"/>
        <v>10.799999999999994</v>
      </c>
      <c r="K96" s="35">
        <f t="shared" si="9"/>
        <v>2001</v>
      </c>
      <c r="L96" s="51">
        <f t="shared" si="10"/>
        <v>130.28531542985172</v>
      </c>
    </row>
    <row r="97" spans="10:12" x14ac:dyDescent="0.25">
      <c r="J97" s="11">
        <f t="shared" si="11"/>
        <v>10.999999999999993</v>
      </c>
      <c r="K97" s="35">
        <f t="shared" si="9"/>
        <v>2002</v>
      </c>
      <c r="L97" s="51">
        <f t="shared" si="10"/>
        <v>130.446259170628</v>
      </c>
    </row>
    <row r="98" spans="10:12" x14ac:dyDescent="0.25">
      <c r="J98" s="11">
        <f t="shared" si="11"/>
        <v>11.199999999999992</v>
      </c>
      <c r="K98" s="35">
        <f t="shared" si="9"/>
        <v>2003</v>
      </c>
      <c r="L98" s="51">
        <f t="shared" si="10"/>
        <v>130.59225963498938</v>
      </c>
    </row>
    <row r="99" spans="10:12" x14ac:dyDescent="0.25">
      <c r="J99" s="11">
        <f t="shared" si="11"/>
        <v>11.399999999999991</v>
      </c>
      <c r="K99" s="35">
        <f t="shared" si="9"/>
        <v>2004</v>
      </c>
      <c r="L99" s="51">
        <f t="shared" si="10"/>
        <v>130.72467499223904</v>
      </c>
    </row>
    <row r="100" spans="10:12" x14ac:dyDescent="0.25">
      <c r="J100" s="11">
        <f t="shared" si="11"/>
        <v>11.599999999999991</v>
      </c>
      <c r="K100" s="35">
        <f t="shared" si="9"/>
        <v>2005</v>
      </c>
      <c r="L100" s="51">
        <f t="shared" si="10"/>
        <v>130.84474523369147</v>
      </c>
    </row>
    <row r="101" spans="10:12" x14ac:dyDescent="0.25">
      <c r="J101" s="11">
        <f t="shared" si="11"/>
        <v>11.79999999999999</v>
      </c>
      <c r="K101" s="35">
        <f t="shared" si="9"/>
        <v>2006</v>
      </c>
      <c r="L101" s="51">
        <f t="shared" ref="L101:L130" si="12">a_sobre_b/((1+(((a_sobre_b/p_0)-1)*POWER(e_a,J101))))</f>
        <v>130.95360150097994</v>
      </c>
    </row>
    <row r="102" spans="10:12" x14ac:dyDescent="0.25">
      <c r="J102" s="11">
        <f t="shared" si="11"/>
        <v>11.999999999999989</v>
      </c>
      <c r="K102" s="35">
        <f t="shared" si="9"/>
        <v>2007</v>
      </c>
      <c r="L102" s="51">
        <f t="shared" si="12"/>
        <v>131.05227485582313</v>
      </c>
    </row>
    <row r="103" spans="10:12" x14ac:dyDescent="0.25">
      <c r="J103" s="11">
        <f t="shared" si="11"/>
        <v>12.199999999999989</v>
      </c>
      <c r="K103" s="35">
        <f t="shared" si="9"/>
        <v>2008</v>
      </c>
      <c r="L103" s="51">
        <f t="shared" si="12"/>
        <v>131.14170448899367</v>
      </c>
    </row>
    <row r="104" spans="10:12" x14ac:dyDescent="0.25">
      <c r="J104" s="11">
        <f t="shared" si="11"/>
        <v>12.399999999999988</v>
      </c>
      <c r="K104" s="35">
        <f t="shared" si="9"/>
        <v>2009</v>
      </c>
      <c r="L104" s="51">
        <f t="shared" si="12"/>
        <v>131.22274537546636</v>
      </c>
    </row>
    <row r="105" spans="10:12" x14ac:dyDescent="0.25">
      <c r="J105" s="11">
        <f t="shared" si="11"/>
        <v>12.599999999999987</v>
      </c>
      <c r="K105" s="35">
        <f t="shared" si="9"/>
        <v>2010</v>
      </c>
      <c r="L105" s="51">
        <f t="shared" si="12"/>
        <v>131.29617538969453</v>
      </c>
    </row>
    <row r="106" spans="10:12" x14ac:dyDescent="0.25">
      <c r="J106" s="11">
        <f t="shared" si="11"/>
        <v>12.799999999999986</v>
      </c>
      <c r="K106" s="35">
        <f t="shared" si="9"/>
        <v>2011</v>
      </c>
      <c r="L106" s="51">
        <f t="shared" si="12"/>
        <v>131.36270190007355</v>
      </c>
    </row>
    <row r="107" spans="10:12" x14ac:dyDescent="0.25">
      <c r="J107" s="11">
        <f t="shared" ref="J107:J130" si="13">J106+1/$D$27</f>
        <v>12.999999999999986</v>
      </c>
      <c r="K107" s="35">
        <f t="shared" si="9"/>
        <v>2012</v>
      </c>
      <c r="L107" s="51">
        <f t="shared" si="12"/>
        <v>131.42296786525247</v>
      </c>
    </row>
    <row r="108" spans="10:12" x14ac:dyDescent="0.25">
      <c r="J108" s="11">
        <f t="shared" si="13"/>
        <v>13.199999999999985</v>
      </c>
      <c r="K108" s="35">
        <f t="shared" ref="K108:K116" si="14">K107+1</f>
        <v>2013</v>
      </c>
      <c r="L108" s="51">
        <f t="shared" si="12"/>
        <v>131.47755745733807</v>
      </c>
    </row>
    <row r="109" spans="10:12" x14ac:dyDescent="0.25">
      <c r="J109" s="11">
        <f t="shared" si="13"/>
        <v>13.399999999999984</v>
      </c>
      <c r="K109" s="35">
        <f t="shared" si="14"/>
        <v>2014</v>
      </c>
      <c r="L109" s="51">
        <f t="shared" si="12"/>
        <v>131.52700123845335</v>
      </c>
    </row>
    <row r="110" spans="10:12" x14ac:dyDescent="0.25">
      <c r="J110" s="11">
        <f t="shared" si="13"/>
        <v>13.599999999999984</v>
      </c>
      <c r="K110" s="35">
        <f t="shared" si="14"/>
        <v>2015</v>
      </c>
      <c r="L110" s="51">
        <f t="shared" si="12"/>
        <v>131.5717809177649</v>
      </c>
    </row>
    <row r="111" spans="10:12" x14ac:dyDescent="0.25">
      <c r="J111" s="11">
        <f t="shared" si="13"/>
        <v>13.799999999999983</v>
      </c>
      <c r="K111" s="35">
        <f t="shared" si="14"/>
        <v>2016</v>
      </c>
      <c r="L111" s="51">
        <f t="shared" si="12"/>
        <v>131.61233371615745</v>
      </c>
    </row>
    <row r="112" spans="10:12" x14ac:dyDescent="0.25">
      <c r="J112" s="11">
        <f t="shared" si="13"/>
        <v>13.999999999999982</v>
      </c>
      <c r="K112" s="35">
        <f t="shared" si="14"/>
        <v>2017</v>
      </c>
      <c r="L112" s="51">
        <f t="shared" si="12"/>
        <v>131.64905636534766</v>
      </c>
    </row>
    <row r="113" spans="10:12" x14ac:dyDescent="0.25">
      <c r="J113" s="11">
        <f t="shared" si="13"/>
        <v>14.199999999999982</v>
      </c>
      <c r="K113" s="35">
        <f t="shared" si="14"/>
        <v>2018</v>
      </c>
      <c r="L113" s="51">
        <f t="shared" si="12"/>
        <v>131.68230876750499</v>
      </c>
    </row>
    <row r="114" spans="10:12" x14ac:dyDescent="0.25">
      <c r="J114" s="11">
        <f t="shared" si="13"/>
        <v>14.399999999999981</v>
      </c>
      <c r="K114" s="35">
        <f t="shared" si="14"/>
        <v>2019</v>
      </c>
      <c r="L114" s="51">
        <f t="shared" si="12"/>
        <v>131.71241734048422</v>
      </c>
    </row>
    <row r="115" spans="10:12" x14ac:dyDescent="0.25">
      <c r="J115" s="11">
        <f t="shared" si="13"/>
        <v>14.59999999999998</v>
      </c>
      <c r="K115" s="35">
        <f t="shared" si="14"/>
        <v>2020</v>
      </c>
      <c r="L115" s="51">
        <f t="shared" si="12"/>
        <v>131.73967807264052</v>
      </c>
    </row>
    <row r="116" spans="10:12" x14ac:dyDescent="0.25">
      <c r="J116" s="19">
        <f t="shared" si="13"/>
        <v>14.799999999999979</v>
      </c>
      <c r="K116" s="47">
        <f t="shared" si="14"/>
        <v>2021</v>
      </c>
      <c r="L116" s="52">
        <f t="shared" si="12"/>
        <v>131.7643593099568</v>
      </c>
    </row>
    <row r="117" spans="10:12" x14ac:dyDescent="0.25">
      <c r="J117" s="11">
        <f t="shared" si="13"/>
        <v>14.999999999999979</v>
      </c>
      <c r="K117" s="35">
        <f t="shared" ref="K117" si="15">K116+1</f>
        <v>2022</v>
      </c>
      <c r="L117" s="51">
        <f t="shared" si="12"/>
        <v>131.78670429690962</v>
      </c>
    </row>
    <row r="118" spans="10:12" x14ac:dyDescent="0.25">
      <c r="J118" s="11">
        <f t="shared" si="13"/>
        <v>15.199999999999978</v>
      </c>
      <c r="K118" s="35">
        <f t="shared" ref="K118:K130" si="16">K117+1</f>
        <v>2023</v>
      </c>
      <c r="L118" s="51">
        <f t="shared" si="12"/>
        <v>131.80693349117223</v>
      </c>
    </row>
    <row r="119" spans="10:12" x14ac:dyDescent="0.25">
      <c r="J119" s="11">
        <f t="shared" si="13"/>
        <v>15.399999999999977</v>
      </c>
      <c r="K119" s="35">
        <f t="shared" si="16"/>
        <v>2024</v>
      </c>
      <c r="L119" s="51">
        <f t="shared" si="12"/>
        <v>131.8252466709275</v>
      </c>
    </row>
    <row r="120" spans="10:12" x14ac:dyDescent="0.25">
      <c r="J120" s="11">
        <f t="shared" si="13"/>
        <v>15.599999999999977</v>
      </c>
      <c r="K120" s="35">
        <f t="shared" si="16"/>
        <v>2025</v>
      </c>
      <c r="L120" s="51">
        <f t="shared" si="12"/>
        <v>131.84182485225995</v>
      </c>
    </row>
    <row r="121" spans="10:12" x14ac:dyDescent="0.25">
      <c r="J121" s="11">
        <f t="shared" si="13"/>
        <v>15.799999999999976</v>
      </c>
      <c r="K121" s="35">
        <f t="shared" si="16"/>
        <v>2026</v>
      </c>
      <c r="L121" s="51">
        <f t="shared" si="12"/>
        <v>131.85683203283517</v>
      </c>
    </row>
    <row r="122" spans="10:12" x14ac:dyDescent="0.25">
      <c r="J122" s="11">
        <f t="shared" si="13"/>
        <v>15.999999999999975</v>
      </c>
      <c r="K122" s="35">
        <f t="shared" si="16"/>
        <v>2027</v>
      </c>
      <c r="L122" s="51">
        <f t="shared" si="12"/>
        <v>131.87041677685974</v>
      </c>
    </row>
    <row r="123" spans="10:12" x14ac:dyDescent="0.25">
      <c r="J123" s="11">
        <f t="shared" si="13"/>
        <v>16.199999999999974</v>
      </c>
      <c r="K123" s="35">
        <f t="shared" si="16"/>
        <v>2028</v>
      </c>
      <c r="L123" s="51">
        <f t="shared" si="12"/>
        <v>131.88271365516073</v>
      </c>
    </row>
    <row r="124" spans="10:12" x14ac:dyDescent="0.25">
      <c r="J124" s="11">
        <f t="shared" si="13"/>
        <v>16.399999999999974</v>
      </c>
      <c r="K124" s="35">
        <f t="shared" si="16"/>
        <v>2029</v>
      </c>
      <c r="L124" s="51">
        <f t="shared" si="12"/>
        <v>131.89384455312938</v>
      </c>
    </row>
    <row r="125" spans="10:12" x14ac:dyDescent="0.25">
      <c r="J125" s="11">
        <f t="shared" si="13"/>
        <v>16.599999999999973</v>
      </c>
      <c r="K125" s="35">
        <f t="shared" si="16"/>
        <v>2030</v>
      </c>
      <c r="L125" s="51">
        <f t="shared" si="12"/>
        <v>131.90391985824527</v>
      </c>
    </row>
    <row r="126" spans="10:12" x14ac:dyDescent="0.25">
      <c r="J126" s="11">
        <f t="shared" si="13"/>
        <v>16.799999999999972</v>
      </c>
      <c r="K126" s="35">
        <f t="shared" si="16"/>
        <v>2031</v>
      </c>
      <c r="L126" s="51">
        <f t="shared" si="12"/>
        <v>131.91303953793391</v>
      </c>
    </row>
    <row r="127" spans="10:12" x14ac:dyDescent="0.25">
      <c r="J127" s="11">
        <f t="shared" si="13"/>
        <v>16.999999999999972</v>
      </c>
      <c r="K127" s="35">
        <f t="shared" si="16"/>
        <v>2032</v>
      </c>
      <c r="L127" s="51">
        <f t="shared" si="12"/>
        <v>131.9212941176115</v>
      </c>
    </row>
    <row r="128" spans="10:12" x14ac:dyDescent="0.25">
      <c r="J128" s="11">
        <f t="shared" si="13"/>
        <v>17.199999999999971</v>
      </c>
      <c r="K128" s="35">
        <f t="shared" si="16"/>
        <v>2033</v>
      </c>
      <c r="L128" s="51">
        <f t="shared" si="12"/>
        <v>131.92876556793638</v>
      </c>
    </row>
    <row r="129" spans="10:12" x14ac:dyDescent="0.25">
      <c r="J129" s="11">
        <f t="shared" si="13"/>
        <v>17.39999999999997</v>
      </c>
      <c r="K129" s="35">
        <f t="shared" si="16"/>
        <v>2034</v>
      </c>
      <c r="L129" s="51">
        <f t="shared" si="12"/>
        <v>131.93552810951203</v>
      </c>
    </row>
    <row r="130" spans="10:12" ht="15.75" thickBot="1" x14ac:dyDescent="0.3">
      <c r="J130" s="13">
        <f t="shared" si="13"/>
        <v>17.599999999999969</v>
      </c>
      <c r="K130" s="36">
        <f t="shared" si="16"/>
        <v>2035</v>
      </c>
      <c r="L130" s="53">
        <f t="shared" si="12"/>
        <v>131.94164894257193</v>
      </c>
    </row>
    <row r="131" spans="10:12" x14ac:dyDescent="0.25">
      <c r="L131" s="17"/>
    </row>
    <row r="132" spans="10:12" x14ac:dyDescent="0.25">
      <c r="L132" s="17"/>
    </row>
    <row r="133" spans="10:12" x14ac:dyDescent="0.25">
      <c r="L133" s="17"/>
    </row>
    <row r="134" spans="10:12" x14ac:dyDescent="0.25">
      <c r="L134" s="17"/>
    </row>
    <row r="135" spans="10:12" x14ac:dyDescent="0.25">
      <c r="L135" s="17"/>
    </row>
    <row r="136" spans="10:12" x14ac:dyDescent="0.25">
      <c r="L136" s="17"/>
    </row>
    <row r="137" spans="10:12" x14ac:dyDescent="0.25">
      <c r="L137" s="17"/>
    </row>
    <row r="138" spans="10:12" x14ac:dyDescent="0.25">
      <c r="L138" s="17"/>
    </row>
    <row r="139" spans="10:12" x14ac:dyDescent="0.25">
      <c r="L139" s="17"/>
    </row>
    <row r="140" spans="10:12" x14ac:dyDescent="0.25">
      <c r="L140" s="17"/>
    </row>
    <row r="141" spans="10:12" x14ac:dyDescent="0.25">
      <c r="L141" s="17"/>
    </row>
    <row r="142" spans="10:12" x14ac:dyDescent="0.25">
      <c r="L142" s="17"/>
    </row>
    <row r="143" spans="10:12" x14ac:dyDescent="0.25">
      <c r="L143" s="17"/>
    </row>
    <row r="144" spans="10:12" x14ac:dyDescent="0.25">
      <c r="L144" s="17"/>
    </row>
    <row r="145" spans="12:12" x14ac:dyDescent="0.25">
      <c r="L145" s="17"/>
    </row>
    <row r="146" spans="12:12" x14ac:dyDescent="0.25">
      <c r="L146" s="17"/>
    </row>
    <row r="147" spans="12:12" x14ac:dyDescent="0.25">
      <c r="L147" s="17"/>
    </row>
    <row r="148" spans="12:12" x14ac:dyDescent="0.25">
      <c r="L148" s="17"/>
    </row>
    <row r="149" spans="12:12" x14ac:dyDescent="0.25">
      <c r="L149" s="17"/>
    </row>
    <row r="150" spans="12:12" x14ac:dyDescent="0.25">
      <c r="L150" s="17"/>
    </row>
    <row r="151" spans="12:12" x14ac:dyDescent="0.25">
      <c r="L151" s="17"/>
    </row>
    <row r="152" spans="12:12" x14ac:dyDescent="0.25">
      <c r="L152" s="17"/>
    </row>
    <row r="153" spans="12:12" x14ac:dyDescent="0.25">
      <c r="L153" s="17"/>
    </row>
    <row r="154" spans="12:12" x14ac:dyDescent="0.25">
      <c r="L154" s="17"/>
    </row>
    <row r="155" spans="12:12" x14ac:dyDescent="0.25">
      <c r="L155" s="17"/>
    </row>
    <row r="156" spans="12:12" x14ac:dyDescent="0.25">
      <c r="L156" s="17"/>
    </row>
    <row r="157" spans="12:12" x14ac:dyDescent="0.25">
      <c r="L157" s="17"/>
    </row>
    <row r="158" spans="12:12" x14ac:dyDescent="0.25">
      <c r="L158" s="17"/>
    </row>
    <row r="159" spans="12:12" x14ac:dyDescent="0.25">
      <c r="L159" s="17"/>
    </row>
    <row r="160" spans="12:12" x14ac:dyDescent="0.25">
      <c r="L160" s="17"/>
    </row>
    <row r="161" spans="12:12" x14ac:dyDescent="0.25">
      <c r="L161" s="17"/>
    </row>
    <row r="162" spans="12:12" x14ac:dyDescent="0.25">
      <c r="L162" s="17"/>
    </row>
    <row r="163" spans="12:12" x14ac:dyDescent="0.25">
      <c r="L163" s="17"/>
    </row>
    <row r="164" spans="12:12" x14ac:dyDescent="0.25">
      <c r="L164" s="17"/>
    </row>
    <row r="165" spans="12:12" x14ac:dyDescent="0.25">
      <c r="L165" s="17"/>
    </row>
    <row r="166" spans="12:12" x14ac:dyDescent="0.25">
      <c r="L166" s="17"/>
    </row>
    <row r="167" spans="12:12" x14ac:dyDescent="0.25">
      <c r="L167" s="17"/>
    </row>
    <row r="168" spans="12:12" x14ac:dyDescent="0.25">
      <c r="L168" s="17"/>
    </row>
    <row r="169" spans="12:12" x14ac:dyDescent="0.25">
      <c r="L169" s="17"/>
    </row>
    <row r="170" spans="12:12" x14ac:dyDescent="0.25">
      <c r="L170" s="17"/>
    </row>
    <row r="171" spans="12:12" x14ac:dyDescent="0.25">
      <c r="L171" s="17"/>
    </row>
    <row r="172" spans="12:12" x14ac:dyDescent="0.25">
      <c r="L172" s="17"/>
    </row>
    <row r="173" spans="12:12" x14ac:dyDescent="0.25">
      <c r="L173" s="17"/>
    </row>
    <row r="174" spans="12:12" x14ac:dyDescent="0.25">
      <c r="L174" s="17"/>
    </row>
    <row r="175" spans="12:12" x14ac:dyDescent="0.25">
      <c r="L175" s="17"/>
    </row>
    <row r="176" spans="12:12" x14ac:dyDescent="0.25">
      <c r="L176" s="17"/>
    </row>
    <row r="177" spans="12:12" x14ac:dyDescent="0.25">
      <c r="L177" s="17"/>
    </row>
    <row r="178" spans="12:12" x14ac:dyDescent="0.25">
      <c r="L178" s="17"/>
    </row>
    <row r="179" spans="12:12" x14ac:dyDescent="0.25">
      <c r="L179" s="17"/>
    </row>
    <row r="180" spans="12:12" x14ac:dyDescent="0.25">
      <c r="L180" s="17"/>
    </row>
    <row r="181" spans="12:12" x14ac:dyDescent="0.25">
      <c r="L181" s="17"/>
    </row>
    <row r="182" spans="12:12" x14ac:dyDescent="0.25">
      <c r="L182" s="17"/>
    </row>
    <row r="183" spans="12:12" x14ac:dyDescent="0.25">
      <c r="L183" s="17"/>
    </row>
    <row r="184" spans="12:12" x14ac:dyDescent="0.25">
      <c r="L184" s="17"/>
    </row>
    <row r="185" spans="12:12" x14ac:dyDescent="0.25">
      <c r="L185" s="17"/>
    </row>
    <row r="186" spans="12:12" x14ac:dyDescent="0.25">
      <c r="L186" s="17"/>
    </row>
    <row r="187" spans="12:12" x14ac:dyDescent="0.25">
      <c r="L187" s="17"/>
    </row>
    <row r="188" spans="12:12" x14ac:dyDescent="0.25">
      <c r="L188" s="17"/>
    </row>
    <row r="189" spans="12:12" x14ac:dyDescent="0.25">
      <c r="L189" s="17"/>
    </row>
    <row r="190" spans="12:12" x14ac:dyDescent="0.25">
      <c r="L190" s="17"/>
    </row>
    <row r="191" spans="12:12" x14ac:dyDescent="0.25">
      <c r="L191" s="17"/>
    </row>
    <row r="192" spans="12:12" x14ac:dyDescent="0.25">
      <c r="L192" s="17"/>
    </row>
    <row r="193" spans="12:12" x14ac:dyDescent="0.25">
      <c r="L193" s="17"/>
    </row>
    <row r="194" spans="12:12" x14ac:dyDescent="0.25">
      <c r="L194" s="17"/>
    </row>
    <row r="195" spans="12:12" x14ac:dyDescent="0.25">
      <c r="L195" s="17"/>
    </row>
    <row r="196" spans="12:12" x14ac:dyDescent="0.25">
      <c r="L196" s="17"/>
    </row>
  </sheetData>
  <mergeCells count="1">
    <mergeCell ref="A1:V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8B5D-DBE4-48EB-9F3D-10324E0403E5}">
  <dimension ref="A1:W196"/>
  <sheetViews>
    <sheetView workbookViewId="0">
      <selection activeCell="F49" sqref="F49"/>
    </sheetView>
  </sheetViews>
  <sheetFormatPr baseColWidth="10" defaultRowHeight="15" x14ac:dyDescent="0.25"/>
  <cols>
    <col min="1" max="5" width="11.42578125" style="10"/>
    <col min="6" max="6" width="11.42578125" style="9"/>
    <col min="7" max="8" width="11.42578125" style="10"/>
    <col min="9" max="9" width="11.42578125" style="9"/>
    <col min="10" max="11" width="11.42578125" style="10"/>
    <col min="12" max="12" width="13.5703125" style="10" bestFit="1" customWidth="1"/>
    <col min="13" max="23" width="11.42578125" style="9"/>
  </cols>
  <sheetData>
    <row r="1" spans="1:23" ht="23.25" x14ac:dyDescent="0.35">
      <c r="A1" s="48" t="s">
        <v>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18"/>
    </row>
    <row r="3" spans="1:23" ht="15.75" thickBot="1" x14ac:dyDescent="0.3"/>
    <row r="4" spans="1:23" ht="15.75" thickBot="1" x14ac:dyDescent="0.3">
      <c r="B4" s="30" t="s">
        <v>2</v>
      </c>
      <c r="C4" s="31" t="s">
        <v>0</v>
      </c>
      <c r="D4" s="32" t="s">
        <v>1</v>
      </c>
      <c r="E4" s="1"/>
      <c r="G4" s="5" t="s">
        <v>16</v>
      </c>
      <c r="H4" s="6" t="s">
        <v>17</v>
      </c>
      <c r="J4" s="44" t="s">
        <v>2</v>
      </c>
      <c r="K4" s="21" t="s">
        <v>11</v>
      </c>
      <c r="L4" s="45" t="s">
        <v>12</v>
      </c>
    </row>
    <row r="5" spans="1:23" x14ac:dyDescent="0.25">
      <c r="B5" s="33"/>
      <c r="C5" s="37">
        <v>1947</v>
      </c>
      <c r="D5" s="37">
        <v>34</v>
      </c>
      <c r="E5" s="34"/>
      <c r="G5" s="41">
        <f>D5-L42</f>
        <v>-1.4835400103880758</v>
      </c>
      <c r="H5" s="42">
        <f>G5^2</f>
        <v>2.2008909624222519</v>
      </c>
      <c r="J5" s="11">
        <f t="shared" ref="J5:J42" si="0">J6-1/$D$27</f>
        <v>-7.8000000000000043</v>
      </c>
      <c r="K5" s="35">
        <f t="shared" ref="K5:K40" si="1">K6-1</f>
        <v>1910</v>
      </c>
      <c r="L5" s="49">
        <f t="shared" ref="L5:L36" si="2">a_sobre_b/((1+(((a_sobre_b/p_0)-1)*POWER(e_a,J5))))</f>
        <v>1.6364008636733687</v>
      </c>
    </row>
    <row r="6" spans="1:23" x14ac:dyDescent="0.25">
      <c r="B6" s="11"/>
      <c r="C6" s="15">
        <v>1948</v>
      </c>
      <c r="D6" s="15">
        <v>40</v>
      </c>
      <c r="E6" s="12"/>
      <c r="G6" s="38">
        <f t="shared" ref="G6:G17" si="3">D6-L43</f>
        <v>2.2873706105399734</v>
      </c>
      <c r="H6" s="39">
        <f t="shared" ref="H6:H17" si="4">G6^2</f>
        <v>5.2320643099620101</v>
      </c>
      <c r="J6" s="11">
        <f t="shared" si="0"/>
        <v>-7.6000000000000041</v>
      </c>
      <c r="K6" s="35">
        <f t="shared" si="1"/>
        <v>1911</v>
      </c>
      <c r="L6" s="49">
        <f t="shared" si="2"/>
        <v>1.7949018646114177</v>
      </c>
    </row>
    <row r="7" spans="1:23" x14ac:dyDescent="0.25">
      <c r="B7" s="11">
        <v>0</v>
      </c>
      <c r="C7" s="15">
        <v>1949</v>
      </c>
      <c r="D7" s="15">
        <v>40</v>
      </c>
      <c r="E7" s="12" t="s">
        <v>3</v>
      </c>
      <c r="G7" s="38">
        <f t="shared" si="3"/>
        <v>0</v>
      </c>
      <c r="H7" s="39">
        <f t="shared" si="4"/>
        <v>0</v>
      </c>
      <c r="J7" s="11">
        <f t="shared" si="0"/>
        <v>-7.4000000000000039</v>
      </c>
      <c r="K7" s="35">
        <f t="shared" si="1"/>
        <v>1912</v>
      </c>
      <c r="L7" s="49">
        <f t="shared" si="2"/>
        <v>1.9684599697853551</v>
      </c>
    </row>
    <row r="8" spans="1:23" x14ac:dyDescent="0.25">
      <c r="B8" s="11"/>
      <c r="C8" s="15">
        <v>1950</v>
      </c>
      <c r="D8" s="15">
        <v>40</v>
      </c>
      <c r="E8" s="12"/>
      <c r="G8" s="38">
        <f t="shared" si="3"/>
        <v>-2.3374961096346141</v>
      </c>
      <c r="H8" s="39">
        <f t="shared" si="4"/>
        <v>5.4638880625569559</v>
      </c>
      <c r="J8" s="11">
        <f t="shared" si="0"/>
        <v>-7.2000000000000037</v>
      </c>
      <c r="K8" s="35">
        <f t="shared" si="1"/>
        <v>1913</v>
      </c>
      <c r="L8" s="49">
        <f t="shared" si="2"/>
        <v>2.1584458630790526</v>
      </c>
    </row>
    <row r="9" spans="1:23" x14ac:dyDescent="0.25">
      <c r="B9" s="11"/>
      <c r="C9" s="15">
        <v>1951</v>
      </c>
      <c r="D9" s="15">
        <v>42</v>
      </c>
      <c r="E9" s="12"/>
      <c r="G9" s="38">
        <f t="shared" si="3"/>
        <v>-2.7161503426843723</v>
      </c>
      <c r="H9" s="39">
        <f t="shared" si="4"/>
        <v>7.3774726840644327</v>
      </c>
      <c r="J9" s="11">
        <f t="shared" si="0"/>
        <v>-7.0000000000000036</v>
      </c>
      <c r="K9" s="35">
        <f t="shared" si="1"/>
        <v>1914</v>
      </c>
      <c r="L9" s="49">
        <f t="shared" si="2"/>
        <v>2.3663429781298606</v>
      </c>
    </row>
    <row r="10" spans="1:23" x14ac:dyDescent="0.25">
      <c r="B10" s="11"/>
      <c r="C10" s="15">
        <v>1952</v>
      </c>
      <c r="D10" s="15">
        <v>48</v>
      </c>
      <c r="E10" s="12"/>
      <c r="G10" s="38">
        <f t="shared" si="3"/>
        <v>0.87369132594325549</v>
      </c>
      <c r="H10" s="39">
        <f t="shared" si="4"/>
        <v>0.76333653302848392</v>
      </c>
      <c r="J10" s="11">
        <f t="shared" si="0"/>
        <v>-6.8000000000000034</v>
      </c>
      <c r="K10" s="35">
        <f t="shared" si="1"/>
        <v>1915</v>
      </c>
      <c r="L10" s="49">
        <f t="shared" si="2"/>
        <v>2.5937543328556143</v>
      </c>
    </row>
    <row r="11" spans="1:23" x14ac:dyDescent="0.25">
      <c r="B11" s="11"/>
      <c r="C11" s="15">
        <v>1953</v>
      </c>
      <c r="D11" s="15">
        <v>49</v>
      </c>
      <c r="E11" s="12"/>
      <c r="G11" s="38">
        <f t="shared" si="3"/>
        <v>-0.55777917951137113</v>
      </c>
      <c r="H11" s="39">
        <f t="shared" si="4"/>
        <v>0.31111761309637836</v>
      </c>
      <c r="J11" s="11">
        <f t="shared" si="0"/>
        <v>-6.6000000000000032</v>
      </c>
      <c r="K11" s="35">
        <f t="shared" si="1"/>
        <v>1916</v>
      </c>
      <c r="L11" s="49">
        <f t="shared" si="2"/>
        <v>2.8424092583143996</v>
      </c>
    </row>
    <row r="12" spans="1:23" x14ac:dyDescent="0.25">
      <c r="B12" s="11">
        <v>1</v>
      </c>
      <c r="C12" s="15">
        <v>1954</v>
      </c>
      <c r="D12" s="15">
        <v>52</v>
      </c>
      <c r="E12" s="12" t="s">
        <v>4</v>
      </c>
      <c r="G12" s="38">
        <f t="shared" si="3"/>
        <v>0</v>
      </c>
      <c r="H12" s="39">
        <f t="shared" si="4"/>
        <v>0</v>
      </c>
      <c r="J12" s="11">
        <f t="shared" si="0"/>
        <v>-6.400000000000003</v>
      </c>
      <c r="K12" s="35">
        <f t="shared" si="1"/>
        <v>1917</v>
      </c>
      <c r="L12" s="49">
        <f t="shared" si="2"/>
        <v>3.1141698819352195</v>
      </c>
    </row>
    <row r="13" spans="1:23" x14ac:dyDescent="0.25">
      <c r="B13" s="11"/>
      <c r="C13" s="15">
        <v>1955</v>
      </c>
      <c r="D13" s="15">
        <v>60</v>
      </c>
      <c r="E13" s="12"/>
      <c r="G13" s="38">
        <f t="shared" si="3"/>
        <v>5.5577791795113782</v>
      </c>
      <c r="H13" s="39">
        <f t="shared" si="4"/>
        <v>30.888909408210168</v>
      </c>
      <c r="J13" s="11">
        <f t="shared" si="0"/>
        <v>-6.2000000000000028</v>
      </c>
      <c r="K13" s="35">
        <f t="shared" si="1"/>
        <v>1918</v>
      </c>
      <c r="L13" s="49">
        <f t="shared" si="2"/>
        <v>3.4110371936983315</v>
      </c>
    </row>
    <row r="14" spans="1:23" x14ac:dyDescent="0.25">
      <c r="B14" s="11"/>
      <c r="C14" s="15">
        <v>1956</v>
      </c>
      <c r="D14" s="15">
        <v>64</v>
      </c>
      <c r="E14" s="12"/>
      <c r="G14" s="38">
        <f t="shared" si="3"/>
        <v>7.1263086740567445</v>
      </c>
      <c r="H14" s="39">
        <f t="shared" si="4"/>
        <v>50.784275317936398</v>
      </c>
      <c r="J14" s="11">
        <f t="shared" si="0"/>
        <v>-6.0000000000000027</v>
      </c>
      <c r="K14" s="35">
        <f t="shared" si="1"/>
        <v>1919</v>
      </c>
      <c r="L14" s="49">
        <f t="shared" si="2"/>
        <v>3.7351564881162216</v>
      </c>
    </row>
    <row r="15" spans="1:23" x14ac:dyDescent="0.25">
      <c r="B15" s="11"/>
      <c r="C15" s="15">
        <v>1957</v>
      </c>
      <c r="D15" s="15">
        <v>64</v>
      </c>
      <c r="E15" s="12"/>
      <c r="G15" s="38">
        <f t="shared" si="3"/>
        <v>4.7161503426843794</v>
      </c>
      <c r="H15" s="39">
        <f t="shared" si="4"/>
        <v>22.242074054801989</v>
      </c>
      <c r="J15" s="11">
        <f t="shared" si="0"/>
        <v>-5.8000000000000025</v>
      </c>
      <c r="K15" s="35">
        <f t="shared" si="1"/>
        <v>1920</v>
      </c>
      <c r="L15" s="49">
        <f t="shared" si="2"/>
        <v>4.0888219348206203</v>
      </c>
    </row>
    <row r="16" spans="1:23" x14ac:dyDescent="0.25">
      <c r="B16" s="11"/>
      <c r="C16" s="15">
        <v>1958</v>
      </c>
      <c r="D16" s="15">
        <v>62</v>
      </c>
      <c r="E16" s="12"/>
      <c r="G16" s="38">
        <f t="shared" si="3"/>
        <v>0.33749610963462828</v>
      </c>
      <c r="H16" s="39">
        <f t="shared" si="4"/>
        <v>0.11390362401850904</v>
      </c>
      <c r="J16" s="11">
        <f t="shared" si="0"/>
        <v>-5.6000000000000023</v>
      </c>
      <c r="K16" s="35">
        <f t="shared" si="1"/>
        <v>1921</v>
      </c>
      <c r="L16" s="49">
        <f t="shared" si="2"/>
        <v>4.4744799863453659</v>
      </c>
    </row>
    <row r="17" spans="2:12" ht="15.75" thickBot="1" x14ac:dyDescent="0.3">
      <c r="B17" s="13">
        <v>2</v>
      </c>
      <c r="C17" s="16">
        <v>1959</v>
      </c>
      <c r="D17" s="16">
        <v>64</v>
      </c>
      <c r="E17" s="14" t="s">
        <v>5</v>
      </c>
      <c r="G17" s="40">
        <f t="shared" si="3"/>
        <v>0</v>
      </c>
      <c r="H17" s="43">
        <f t="shared" si="4"/>
        <v>0</v>
      </c>
      <c r="J17" s="11">
        <f t="shared" si="0"/>
        <v>-5.4000000000000021</v>
      </c>
      <c r="K17" s="35">
        <f t="shared" si="1"/>
        <v>1922</v>
      </c>
      <c r="L17" s="49">
        <f t="shared" si="2"/>
        <v>4.8947312837274106</v>
      </c>
    </row>
    <row r="18" spans="2:12" ht="15.75" thickBot="1" x14ac:dyDescent="0.3">
      <c r="G18" s="40">
        <f>SUM(G5:G17)</f>
        <v>13.803830600151926</v>
      </c>
      <c r="H18" s="46">
        <f>SUM(H5:H17)</f>
        <v>125.37793257009758</v>
      </c>
      <c r="J18" s="11">
        <f t="shared" si="0"/>
        <v>-5.200000000000002</v>
      </c>
      <c r="K18" s="35">
        <f t="shared" si="1"/>
        <v>1923</v>
      </c>
      <c r="L18" s="49">
        <f t="shared" si="2"/>
        <v>5.3523306696076931</v>
      </c>
    </row>
    <row r="19" spans="2:12" x14ac:dyDescent="0.25">
      <c r="B19" s="22" t="s">
        <v>13</v>
      </c>
      <c r="C19" s="23">
        <v>1949</v>
      </c>
      <c r="D19" s="23">
        <v>40</v>
      </c>
      <c r="E19" s="24" t="s">
        <v>3</v>
      </c>
      <c r="J19" s="11">
        <f t="shared" si="0"/>
        <v>-5.0000000000000018</v>
      </c>
      <c r="K19" s="35">
        <f t="shared" si="1"/>
        <v>1924</v>
      </c>
      <c r="L19" s="49">
        <f t="shared" si="2"/>
        <v>5.8501848658417535</v>
      </c>
    </row>
    <row r="20" spans="2:12" x14ac:dyDescent="0.25">
      <c r="B20" s="25" t="s">
        <v>14</v>
      </c>
      <c r="C20" s="4">
        <v>1954</v>
      </c>
      <c r="D20" s="4">
        <v>52</v>
      </c>
      <c r="E20" s="26" t="s">
        <v>4</v>
      </c>
      <c r="J20" s="11">
        <f t="shared" si="0"/>
        <v>-4.8000000000000016</v>
      </c>
      <c r="K20" s="35">
        <f t="shared" si="1"/>
        <v>1925</v>
      </c>
      <c r="L20" s="49">
        <f t="shared" si="2"/>
        <v>6.3913473200479824</v>
      </c>
    </row>
    <row r="21" spans="2:12" ht="15.75" thickBot="1" x14ac:dyDescent="0.3">
      <c r="B21" s="27" t="s">
        <v>15</v>
      </c>
      <c r="C21" s="28">
        <v>1959</v>
      </c>
      <c r="D21" s="28">
        <v>64</v>
      </c>
      <c r="E21" s="29" t="s">
        <v>5</v>
      </c>
      <c r="J21" s="11">
        <f t="shared" si="0"/>
        <v>-4.6000000000000014</v>
      </c>
      <c r="K21" s="35">
        <f t="shared" si="1"/>
        <v>1926</v>
      </c>
      <c r="L21" s="49">
        <f t="shared" si="2"/>
        <v>6.9790096755501292</v>
      </c>
    </row>
    <row r="22" spans="2:12" ht="15.75" thickBot="1" x14ac:dyDescent="0.3">
      <c r="J22" s="11">
        <f t="shared" si="0"/>
        <v>-4.4000000000000012</v>
      </c>
      <c r="K22" s="35">
        <f t="shared" si="1"/>
        <v>1927</v>
      </c>
      <c r="L22" s="49">
        <f t="shared" si="2"/>
        <v>7.6164892751527216</v>
      </c>
    </row>
    <row r="23" spans="2:12" x14ac:dyDescent="0.25">
      <c r="C23" s="5" t="s">
        <v>8</v>
      </c>
      <c r="D23" s="6">
        <f>(p_0*(p_2-p_1))/(p_2*(p_1-p_0))</f>
        <v>0.625</v>
      </c>
      <c r="J23" s="11">
        <f t="shared" si="0"/>
        <v>-4.2000000000000011</v>
      </c>
      <c r="K23" s="35">
        <f t="shared" si="1"/>
        <v>1928</v>
      </c>
      <c r="L23" s="49">
        <f t="shared" si="2"/>
        <v>8.3072120753912433</v>
      </c>
    </row>
    <row r="24" spans="2:12" x14ac:dyDescent="0.25">
      <c r="C24" s="11"/>
      <c r="D24" s="12"/>
      <c r="J24" s="11">
        <f t="shared" si="0"/>
        <v>-4.0000000000000009</v>
      </c>
      <c r="K24" s="35">
        <f t="shared" si="1"/>
        <v>1929</v>
      </c>
      <c r="L24" s="49">
        <f t="shared" si="2"/>
        <v>9.0546903295907235</v>
      </c>
    </row>
    <row r="25" spans="2:12" x14ac:dyDescent="0.25">
      <c r="C25" s="19" t="s">
        <v>9</v>
      </c>
      <c r="D25" s="20">
        <f>(p_1*((p_0*p_1)-2*p_0*p_2+p_1*p_2))/(p_1*p_1-p_0*p_2)</f>
        <v>104</v>
      </c>
      <c r="J25" s="11">
        <f t="shared" si="0"/>
        <v>-3.8000000000000012</v>
      </c>
      <c r="K25" s="35">
        <f t="shared" si="1"/>
        <v>1930</v>
      </c>
      <c r="L25" s="49">
        <f t="shared" si="2"/>
        <v>9.8624944015257388</v>
      </c>
    </row>
    <row r="26" spans="2:12" x14ac:dyDescent="0.25">
      <c r="C26" s="11"/>
      <c r="D26" s="12"/>
      <c r="J26" s="11">
        <f t="shared" si="0"/>
        <v>-3.600000000000001</v>
      </c>
      <c r="K26" s="35">
        <f t="shared" si="1"/>
        <v>1931</v>
      </c>
      <c r="L26" s="49">
        <f t="shared" si="2"/>
        <v>10.73421810391841</v>
      </c>
    </row>
    <row r="27" spans="2:12" x14ac:dyDescent="0.25">
      <c r="C27" s="2" t="s">
        <v>7</v>
      </c>
      <c r="D27" s="3">
        <f>C20-C19</f>
        <v>5</v>
      </c>
      <c r="J27" s="11">
        <f t="shared" si="0"/>
        <v>-3.4000000000000008</v>
      </c>
      <c r="K27" s="35">
        <f t="shared" si="1"/>
        <v>1932</v>
      </c>
      <c r="L27" s="49">
        <f t="shared" si="2"/>
        <v>11.673437025390191</v>
      </c>
    </row>
    <row r="28" spans="2:12" ht="15.75" thickBot="1" x14ac:dyDescent="0.3">
      <c r="C28" s="7" t="s">
        <v>10</v>
      </c>
      <c r="D28" s="8">
        <f>C21-C20</f>
        <v>5</v>
      </c>
      <c r="J28" s="11">
        <f t="shared" si="0"/>
        <v>-3.2000000000000006</v>
      </c>
      <c r="K28" s="35">
        <f t="shared" si="1"/>
        <v>1933</v>
      </c>
      <c r="L28" s="49">
        <f t="shared" si="2"/>
        <v>12.683659424117279</v>
      </c>
    </row>
    <row r="29" spans="2:12" x14ac:dyDescent="0.25">
      <c r="J29" s="11">
        <f t="shared" si="0"/>
        <v>-3.0000000000000004</v>
      </c>
      <c r="K29" s="35">
        <f t="shared" si="1"/>
        <v>1934</v>
      </c>
      <c r="L29" s="49">
        <f t="shared" si="2"/>
        <v>13.768269434441851</v>
      </c>
    </row>
    <row r="30" spans="2:12" x14ac:dyDescent="0.25">
      <c r="J30" s="11">
        <f t="shared" si="0"/>
        <v>-2.8000000000000003</v>
      </c>
      <c r="K30" s="35">
        <f t="shared" si="1"/>
        <v>1935</v>
      </c>
      <c r="L30" s="49">
        <f t="shared" si="2"/>
        <v>14.930462561162415</v>
      </c>
    </row>
    <row r="31" spans="2:12" x14ac:dyDescent="0.25">
      <c r="J31" s="11">
        <f t="shared" si="0"/>
        <v>-2.6</v>
      </c>
      <c r="K31" s="35">
        <f t="shared" si="1"/>
        <v>1936</v>
      </c>
      <c r="L31" s="49">
        <f t="shared" si="2"/>
        <v>16.173173730197338</v>
      </c>
    </row>
    <row r="32" spans="2:12" x14ac:dyDescent="0.25">
      <c r="J32" s="11">
        <f t="shared" si="0"/>
        <v>-2.4</v>
      </c>
      <c r="K32" s="35">
        <f t="shared" si="1"/>
        <v>1937</v>
      </c>
      <c r="L32" s="49">
        <f t="shared" si="2"/>
        <v>17.498998525464291</v>
      </c>
    </row>
    <row r="33" spans="10:12" x14ac:dyDescent="0.25">
      <c r="J33" s="11">
        <f t="shared" si="0"/>
        <v>-2.1999999999999997</v>
      </c>
      <c r="K33" s="35">
        <f t="shared" si="1"/>
        <v>1938</v>
      </c>
      <c r="L33" s="49">
        <f t="shared" si="2"/>
        <v>18.910108667017468</v>
      </c>
    </row>
    <row r="34" spans="10:12" x14ac:dyDescent="0.25">
      <c r="J34" s="11">
        <f t="shared" si="0"/>
        <v>-1.9999999999999998</v>
      </c>
      <c r="K34" s="35">
        <f t="shared" si="1"/>
        <v>1939</v>
      </c>
      <c r="L34" s="49">
        <f t="shared" si="2"/>
        <v>20.408163265306122</v>
      </c>
    </row>
    <row r="35" spans="10:12" x14ac:dyDescent="0.25">
      <c r="J35" s="11">
        <f t="shared" si="0"/>
        <v>-1.7999999999999998</v>
      </c>
      <c r="K35" s="35">
        <f t="shared" si="1"/>
        <v>1940</v>
      </c>
      <c r="L35" s="49">
        <f t="shared" si="2"/>
        <v>21.994217903776853</v>
      </c>
    </row>
    <row r="36" spans="10:12" x14ac:dyDescent="0.25">
      <c r="J36" s="11">
        <f t="shared" si="0"/>
        <v>-1.5999999999999999</v>
      </c>
      <c r="K36" s="35">
        <f t="shared" si="1"/>
        <v>1941</v>
      </c>
      <c r="L36" s="49">
        <f t="shared" si="2"/>
        <v>23.668634131233521</v>
      </c>
    </row>
    <row r="37" spans="10:12" x14ac:dyDescent="0.25">
      <c r="J37" s="11">
        <f t="shared" si="0"/>
        <v>-1.4</v>
      </c>
      <c r="K37" s="35">
        <f t="shared" si="1"/>
        <v>1942</v>
      </c>
      <c r="L37" s="49">
        <f t="shared" ref="L37:L68" si="5">a_sobre_b/((1+(((a_sobre_b/p_0)-1)*POWER(e_a,J37))))</f>
        <v>25.4309924518085</v>
      </c>
    </row>
    <row r="38" spans="10:12" x14ac:dyDescent="0.25">
      <c r="J38" s="11">
        <f t="shared" si="0"/>
        <v>-1.2</v>
      </c>
      <c r="K38" s="35">
        <f t="shared" si="1"/>
        <v>1943</v>
      </c>
      <c r="L38" s="49">
        <f t="shared" si="5"/>
        <v>27.280012341382967</v>
      </c>
    </row>
    <row r="39" spans="10:12" x14ac:dyDescent="0.25">
      <c r="J39" s="11">
        <f t="shared" si="0"/>
        <v>-1</v>
      </c>
      <c r="K39" s="35">
        <f t="shared" si="1"/>
        <v>1944</v>
      </c>
      <c r="L39" s="49">
        <f t="shared" si="5"/>
        <v>29.213483146067411</v>
      </c>
    </row>
    <row r="40" spans="10:12" x14ac:dyDescent="0.25">
      <c r="J40" s="11">
        <f t="shared" si="0"/>
        <v>-0.8</v>
      </c>
      <c r="K40" s="35">
        <f t="shared" si="1"/>
        <v>1945</v>
      </c>
      <c r="L40" s="49">
        <f t="shared" si="5"/>
        <v>31.228209879668167</v>
      </c>
    </row>
    <row r="41" spans="10:12" x14ac:dyDescent="0.25">
      <c r="J41" s="11">
        <f t="shared" si="0"/>
        <v>-0.60000000000000009</v>
      </c>
      <c r="K41" s="35">
        <f>K42-1</f>
        <v>1946</v>
      </c>
      <c r="L41" s="49">
        <f t="shared" si="5"/>
        <v>33.31997788419411</v>
      </c>
    </row>
    <row r="42" spans="10:12" x14ac:dyDescent="0.25">
      <c r="J42" s="11">
        <f t="shared" si="0"/>
        <v>-0.4</v>
      </c>
      <c r="K42" s="35">
        <v>1947</v>
      </c>
      <c r="L42" s="49">
        <f t="shared" si="5"/>
        <v>35.483540010388076</v>
      </c>
    </row>
    <row r="43" spans="10:12" x14ac:dyDescent="0.25">
      <c r="J43" s="11">
        <f>J44-1/$D$27</f>
        <v>-0.2</v>
      </c>
      <c r="K43" s="35">
        <f>K42+1</f>
        <v>1948</v>
      </c>
      <c r="L43" s="49">
        <f t="shared" si="5"/>
        <v>37.712629389460027</v>
      </c>
    </row>
    <row r="44" spans="10:12" x14ac:dyDescent="0.25">
      <c r="J44" s="11">
        <v>0</v>
      </c>
      <c r="K44" s="35">
        <f t="shared" ref="K44:K107" si="6">K43+1</f>
        <v>1949</v>
      </c>
      <c r="L44" s="49">
        <f t="shared" si="5"/>
        <v>40</v>
      </c>
    </row>
    <row r="45" spans="10:12" x14ac:dyDescent="0.25">
      <c r="J45" s="11">
        <f>J44+1/$D$27</f>
        <v>0.2</v>
      </c>
      <c r="K45" s="35">
        <f t="shared" si="6"/>
        <v>1950</v>
      </c>
      <c r="L45" s="49">
        <f t="shared" si="5"/>
        <v>42.337496109634614</v>
      </c>
    </row>
    <row r="46" spans="10:12" x14ac:dyDescent="0.25">
      <c r="J46" s="11">
        <f t="shared" ref="J46:J109" si="7">J45+1/$D$27</f>
        <v>0.4</v>
      </c>
      <c r="K46" s="35">
        <f t="shared" si="6"/>
        <v>1951</v>
      </c>
      <c r="L46" s="49">
        <f t="shared" si="5"/>
        <v>44.716150342684372</v>
      </c>
    </row>
    <row r="47" spans="10:12" x14ac:dyDescent="0.25">
      <c r="J47" s="11">
        <f t="shared" si="7"/>
        <v>0.60000000000000009</v>
      </c>
      <c r="K47" s="35">
        <f t="shared" si="6"/>
        <v>1952</v>
      </c>
      <c r="L47" s="49">
        <f t="shared" si="5"/>
        <v>47.126308674056745</v>
      </c>
    </row>
    <row r="48" spans="10:12" x14ac:dyDescent="0.25">
      <c r="J48" s="11">
        <f t="shared" si="7"/>
        <v>0.8</v>
      </c>
      <c r="K48" s="35">
        <f t="shared" si="6"/>
        <v>1953</v>
      </c>
      <c r="L48" s="49">
        <f t="shared" si="5"/>
        <v>49.557779179511371</v>
      </c>
    </row>
    <row r="49" spans="10:12" x14ac:dyDescent="0.25">
      <c r="J49" s="11">
        <f t="shared" si="7"/>
        <v>1</v>
      </c>
      <c r="K49" s="35">
        <f t="shared" si="6"/>
        <v>1954</v>
      </c>
      <c r="L49" s="49">
        <f t="shared" si="5"/>
        <v>52</v>
      </c>
    </row>
    <row r="50" spans="10:12" x14ac:dyDescent="0.25">
      <c r="J50" s="11">
        <f t="shared" si="7"/>
        <v>1.2</v>
      </c>
      <c r="K50" s="35">
        <f t="shared" si="6"/>
        <v>1955</v>
      </c>
      <c r="L50" s="49">
        <f t="shared" si="5"/>
        <v>54.442220820488622</v>
      </c>
    </row>
    <row r="51" spans="10:12" x14ac:dyDescent="0.25">
      <c r="J51" s="11">
        <f t="shared" si="7"/>
        <v>1.4</v>
      </c>
      <c r="K51" s="35">
        <f t="shared" si="6"/>
        <v>1956</v>
      </c>
      <c r="L51" s="49">
        <f t="shared" si="5"/>
        <v>56.873691325943255</v>
      </c>
    </row>
    <row r="52" spans="10:12" x14ac:dyDescent="0.25">
      <c r="J52" s="11">
        <f t="shared" si="7"/>
        <v>1.5999999999999999</v>
      </c>
      <c r="K52" s="35">
        <f t="shared" si="6"/>
        <v>1957</v>
      </c>
      <c r="L52" s="49">
        <f t="shared" si="5"/>
        <v>59.283849657315621</v>
      </c>
    </row>
    <row r="53" spans="10:12" x14ac:dyDescent="0.25">
      <c r="J53" s="11">
        <f t="shared" si="7"/>
        <v>1.7999999999999998</v>
      </c>
      <c r="K53" s="35">
        <f t="shared" si="6"/>
        <v>1958</v>
      </c>
      <c r="L53" s="49">
        <f t="shared" si="5"/>
        <v>61.662503890365372</v>
      </c>
    </row>
    <row r="54" spans="10:12" x14ac:dyDescent="0.25">
      <c r="J54" s="11">
        <f t="shared" si="7"/>
        <v>1.9999999999999998</v>
      </c>
      <c r="K54" s="35">
        <f t="shared" si="6"/>
        <v>1959</v>
      </c>
      <c r="L54" s="49">
        <f t="shared" si="5"/>
        <v>64</v>
      </c>
    </row>
    <row r="55" spans="10:12" x14ac:dyDescent="0.25">
      <c r="J55" s="11">
        <f t="shared" si="7"/>
        <v>2.1999999999999997</v>
      </c>
      <c r="K55" s="35">
        <f t="shared" si="6"/>
        <v>1960</v>
      </c>
      <c r="L55" s="49">
        <f t="shared" si="5"/>
        <v>66.287370610539966</v>
      </c>
    </row>
    <row r="56" spans="10:12" x14ac:dyDescent="0.25">
      <c r="J56" s="11">
        <f t="shared" si="7"/>
        <v>2.4</v>
      </c>
      <c r="K56" s="35">
        <f t="shared" si="6"/>
        <v>1961</v>
      </c>
      <c r="L56" s="49">
        <f t="shared" si="5"/>
        <v>68.516459989611931</v>
      </c>
    </row>
    <row r="57" spans="10:12" x14ac:dyDescent="0.25">
      <c r="J57" s="11">
        <f t="shared" si="7"/>
        <v>2.6</v>
      </c>
      <c r="K57" s="35">
        <f t="shared" si="6"/>
        <v>1962</v>
      </c>
      <c r="L57" s="49">
        <f t="shared" si="5"/>
        <v>70.680022115805883</v>
      </c>
    </row>
    <row r="58" spans="10:12" x14ac:dyDescent="0.25">
      <c r="J58" s="11">
        <f t="shared" si="7"/>
        <v>2.8000000000000003</v>
      </c>
      <c r="K58" s="35">
        <f t="shared" si="6"/>
        <v>1963</v>
      </c>
      <c r="L58" s="49">
        <f t="shared" si="5"/>
        <v>72.771790120331829</v>
      </c>
    </row>
    <row r="59" spans="10:12" x14ac:dyDescent="0.25">
      <c r="J59" s="11">
        <f t="shared" si="7"/>
        <v>3.0000000000000004</v>
      </c>
      <c r="K59" s="35">
        <f t="shared" si="6"/>
        <v>1964</v>
      </c>
      <c r="L59" s="49">
        <f t="shared" si="5"/>
        <v>74.786516853932582</v>
      </c>
    </row>
    <row r="60" spans="10:12" x14ac:dyDescent="0.25">
      <c r="J60" s="11">
        <f t="shared" si="7"/>
        <v>3.2000000000000006</v>
      </c>
      <c r="K60" s="35">
        <f t="shared" si="6"/>
        <v>1965</v>
      </c>
      <c r="L60" s="49">
        <f t="shared" si="5"/>
        <v>76.719987658617029</v>
      </c>
    </row>
    <row r="61" spans="10:12" x14ac:dyDescent="0.25">
      <c r="J61" s="11">
        <f t="shared" si="7"/>
        <v>3.4000000000000008</v>
      </c>
      <c r="K61" s="35">
        <f t="shared" si="6"/>
        <v>1966</v>
      </c>
      <c r="L61" s="49">
        <f t="shared" si="5"/>
        <v>78.569007548191507</v>
      </c>
    </row>
    <row r="62" spans="10:12" x14ac:dyDescent="0.25">
      <c r="J62" s="11">
        <f t="shared" si="7"/>
        <v>3.600000000000001</v>
      </c>
      <c r="K62" s="35">
        <f t="shared" si="6"/>
        <v>1967</v>
      </c>
      <c r="L62" s="49">
        <f t="shared" si="5"/>
        <v>80.331365868766483</v>
      </c>
    </row>
    <row r="63" spans="10:12" x14ac:dyDescent="0.25">
      <c r="J63" s="11">
        <f t="shared" si="7"/>
        <v>3.8000000000000012</v>
      </c>
      <c r="K63" s="35">
        <f t="shared" si="6"/>
        <v>1968</v>
      </c>
      <c r="L63" s="49">
        <f t="shared" si="5"/>
        <v>82.005782096223157</v>
      </c>
    </row>
    <row r="64" spans="10:12" x14ac:dyDescent="0.25">
      <c r="J64" s="11">
        <f t="shared" si="7"/>
        <v>4.0000000000000009</v>
      </c>
      <c r="K64" s="35">
        <f t="shared" si="6"/>
        <v>1969</v>
      </c>
      <c r="L64" s="49">
        <f t="shared" si="5"/>
        <v>83.591836734693871</v>
      </c>
    </row>
    <row r="65" spans="10:12" x14ac:dyDescent="0.25">
      <c r="J65" s="11">
        <f t="shared" si="7"/>
        <v>4.2000000000000011</v>
      </c>
      <c r="K65" s="35">
        <f t="shared" si="6"/>
        <v>1970</v>
      </c>
      <c r="L65" s="49">
        <f t="shared" si="5"/>
        <v>85.089891332982546</v>
      </c>
    </row>
    <row r="66" spans="10:12" x14ac:dyDescent="0.25">
      <c r="J66" s="11">
        <f t="shared" si="7"/>
        <v>4.4000000000000012</v>
      </c>
      <c r="K66" s="35">
        <f t="shared" si="6"/>
        <v>1971</v>
      </c>
      <c r="L66" s="49">
        <f t="shared" si="5"/>
        <v>86.501001474535698</v>
      </c>
    </row>
    <row r="67" spans="10:12" x14ac:dyDescent="0.25">
      <c r="J67" s="11">
        <f t="shared" si="7"/>
        <v>4.6000000000000014</v>
      </c>
      <c r="K67" s="35">
        <f t="shared" si="6"/>
        <v>1972</v>
      </c>
      <c r="L67" s="49">
        <f t="shared" si="5"/>
        <v>87.826826269802666</v>
      </c>
    </row>
    <row r="68" spans="10:12" x14ac:dyDescent="0.25">
      <c r="J68" s="11">
        <f t="shared" si="7"/>
        <v>4.8000000000000016</v>
      </c>
      <c r="K68" s="35">
        <f t="shared" si="6"/>
        <v>1973</v>
      </c>
      <c r="L68" s="49">
        <f t="shared" si="5"/>
        <v>89.0695374388376</v>
      </c>
    </row>
    <row r="69" spans="10:12" x14ac:dyDescent="0.25">
      <c r="J69" s="11">
        <f t="shared" si="7"/>
        <v>5.0000000000000018</v>
      </c>
      <c r="K69" s="35">
        <f t="shared" si="6"/>
        <v>1974</v>
      </c>
      <c r="L69" s="49">
        <f t="shared" ref="L69:L100" si="8">a_sobre_b/((1+(((a_sobre_b/p_0)-1)*POWER(e_a,J69))))</f>
        <v>90.231730565558166</v>
      </c>
    </row>
    <row r="70" spans="10:12" x14ac:dyDescent="0.25">
      <c r="J70" s="11">
        <f t="shared" si="7"/>
        <v>5.200000000000002</v>
      </c>
      <c r="K70" s="35">
        <f t="shared" si="6"/>
        <v>1975</v>
      </c>
      <c r="L70" s="49">
        <f t="shared" si="8"/>
        <v>91.316340575882734</v>
      </c>
    </row>
    <row r="71" spans="10:12" x14ac:dyDescent="0.25">
      <c r="J71" s="11">
        <f t="shared" si="7"/>
        <v>5.4000000000000021</v>
      </c>
      <c r="K71" s="35">
        <f t="shared" si="6"/>
        <v>1976</v>
      </c>
      <c r="L71" s="49">
        <f t="shared" si="8"/>
        <v>92.326562974609814</v>
      </c>
    </row>
    <row r="72" spans="10:12" x14ac:dyDescent="0.25">
      <c r="J72" s="11">
        <f t="shared" si="7"/>
        <v>5.6000000000000023</v>
      </c>
      <c r="K72" s="35">
        <f t="shared" si="6"/>
        <v>1977</v>
      </c>
      <c r="L72" s="49">
        <f t="shared" si="8"/>
        <v>93.265781896081592</v>
      </c>
    </row>
    <row r="73" spans="10:12" x14ac:dyDescent="0.25">
      <c r="J73" s="11">
        <f t="shared" si="7"/>
        <v>5.8000000000000025</v>
      </c>
      <c r="K73" s="35">
        <f t="shared" si="6"/>
        <v>1978</v>
      </c>
      <c r="L73" s="49">
        <f t="shared" si="8"/>
        <v>94.137505598474277</v>
      </c>
    </row>
    <row r="74" spans="10:12" x14ac:dyDescent="0.25">
      <c r="J74" s="11">
        <f t="shared" si="7"/>
        <v>6.0000000000000027</v>
      </c>
      <c r="K74" s="35">
        <f t="shared" si="6"/>
        <v>1979</v>
      </c>
      <c r="L74" s="49">
        <f t="shared" si="8"/>
        <v>94.945309670409273</v>
      </c>
    </row>
    <row r="75" spans="10:12" x14ac:dyDescent="0.25">
      <c r="J75" s="11">
        <f t="shared" si="7"/>
        <v>6.2000000000000028</v>
      </c>
      <c r="K75" s="35">
        <f t="shared" si="6"/>
        <v>1980</v>
      </c>
      <c r="L75" s="49">
        <f t="shared" si="8"/>
        <v>95.692787924608766</v>
      </c>
    </row>
    <row r="76" spans="10:12" x14ac:dyDescent="0.25">
      <c r="J76" s="11">
        <f t="shared" si="7"/>
        <v>6.400000000000003</v>
      </c>
      <c r="K76" s="35">
        <f t="shared" si="6"/>
        <v>1981</v>
      </c>
      <c r="L76" s="49">
        <f t="shared" si="8"/>
        <v>96.383510724847284</v>
      </c>
    </row>
    <row r="77" spans="10:12" x14ac:dyDescent="0.25">
      <c r="J77" s="11">
        <f t="shared" si="7"/>
        <v>6.6000000000000032</v>
      </c>
      <c r="K77" s="35">
        <f t="shared" si="6"/>
        <v>1982</v>
      </c>
      <c r="L77" s="49">
        <f t="shared" si="8"/>
        <v>97.020990324449883</v>
      </c>
    </row>
    <row r="78" spans="10:12" x14ac:dyDescent="0.25">
      <c r="J78" s="11">
        <f t="shared" si="7"/>
        <v>6.8000000000000034</v>
      </c>
      <c r="K78" s="35">
        <f t="shared" si="6"/>
        <v>1983</v>
      </c>
      <c r="L78" s="49">
        <f t="shared" si="8"/>
        <v>97.608652679952016</v>
      </c>
    </row>
    <row r="79" spans="10:12" x14ac:dyDescent="0.25">
      <c r="J79" s="11">
        <f t="shared" si="7"/>
        <v>7.0000000000000036</v>
      </c>
      <c r="K79" s="35">
        <f t="shared" si="6"/>
        <v>1984</v>
      </c>
      <c r="L79" s="49">
        <f t="shared" si="8"/>
        <v>98.149815134158246</v>
      </c>
    </row>
    <row r="80" spans="10:12" x14ac:dyDescent="0.25">
      <c r="J80" s="11">
        <f t="shared" si="7"/>
        <v>7.2000000000000037</v>
      </c>
      <c r="K80" s="35">
        <f t="shared" si="6"/>
        <v>1985</v>
      </c>
      <c r="L80" s="49">
        <f t="shared" si="8"/>
        <v>98.647669330392304</v>
      </c>
    </row>
    <row r="81" spans="10:12" x14ac:dyDescent="0.25">
      <c r="J81" s="11">
        <f t="shared" si="7"/>
        <v>7.4000000000000039</v>
      </c>
      <c r="K81" s="35">
        <f t="shared" si="6"/>
        <v>1986</v>
      </c>
      <c r="L81" s="49">
        <f t="shared" si="8"/>
        <v>99.105268716272604</v>
      </c>
    </row>
    <row r="82" spans="10:12" x14ac:dyDescent="0.25">
      <c r="J82" s="11">
        <f t="shared" si="7"/>
        <v>7.6000000000000041</v>
      </c>
      <c r="K82" s="35">
        <f t="shared" si="6"/>
        <v>1987</v>
      </c>
      <c r="L82" s="49">
        <f t="shared" si="8"/>
        <v>99.525520013654642</v>
      </c>
    </row>
    <row r="83" spans="10:12" x14ac:dyDescent="0.25">
      <c r="J83" s="11">
        <f t="shared" si="7"/>
        <v>7.8000000000000043</v>
      </c>
      <c r="K83" s="35">
        <f t="shared" si="6"/>
        <v>1988</v>
      </c>
      <c r="L83" s="49">
        <f t="shared" si="8"/>
        <v>99.911178065179399</v>
      </c>
    </row>
    <row r="84" spans="10:12" x14ac:dyDescent="0.25">
      <c r="J84" s="11">
        <f t="shared" si="7"/>
        <v>8.0000000000000036</v>
      </c>
      <c r="K84" s="35">
        <f t="shared" si="6"/>
        <v>1989</v>
      </c>
      <c r="L84" s="49">
        <f t="shared" si="8"/>
        <v>100.26484351188377</v>
      </c>
    </row>
    <row r="85" spans="10:12" x14ac:dyDescent="0.25">
      <c r="J85" s="11">
        <f t="shared" si="7"/>
        <v>8.2000000000000028</v>
      </c>
      <c r="K85" s="35">
        <f t="shared" si="6"/>
        <v>1990</v>
      </c>
      <c r="L85" s="49">
        <f t="shared" si="8"/>
        <v>100.58896280630167</v>
      </c>
    </row>
    <row r="86" spans="10:12" x14ac:dyDescent="0.25">
      <c r="J86" s="11">
        <f t="shared" si="7"/>
        <v>8.4000000000000021</v>
      </c>
      <c r="K86" s="35">
        <f t="shared" si="6"/>
        <v>1991</v>
      </c>
      <c r="L86" s="49">
        <f t="shared" si="8"/>
        <v>100.88583011806477</v>
      </c>
    </row>
    <row r="87" spans="10:12" x14ac:dyDescent="0.25">
      <c r="J87" s="11">
        <f t="shared" si="7"/>
        <v>8.6000000000000014</v>
      </c>
      <c r="K87" s="35">
        <f t="shared" si="6"/>
        <v>1992</v>
      </c>
      <c r="L87" s="49">
        <f t="shared" si="8"/>
        <v>101.15759074168558</v>
      </c>
    </row>
    <row r="88" spans="10:12" x14ac:dyDescent="0.25">
      <c r="J88" s="11">
        <f t="shared" si="7"/>
        <v>8.8000000000000007</v>
      </c>
      <c r="K88" s="35">
        <f t="shared" si="6"/>
        <v>1993</v>
      </c>
      <c r="L88" s="49">
        <f t="shared" si="8"/>
        <v>101.40624566714438</v>
      </c>
    </row>
    <row r="89" spans="10:12" x14ac:dyDescent="0.25">
      <c r="J89" s="11">
        <f t="shared" si="7"/>
        <v>9</v>
      </c>
      <c r="K89" s="35">
        <f t="shared" si="6"/>
        <v>1994</v>
      </c>
      <c r="L89" s="49">
        <f t="shared" si="8"/>
        <v>101.63365702187014</v>
      </c>
    </row>
    <row r="90" spans="10:12" x14ac:dyDescent="0.25">
      <c r="J90" s="11">
        <f t="shared" si="7"/>
        <v>9.1999999999999993</v>
      </c>
      <c r="K90" s="35">
        <f t="shared" si="6"/>
        <v>1995</v>
      </c>
      <c r="L90" s="49">
        <f t="shared" si="8"/>
        <v>101.84155413692093</v>
      </c>
    </row>
    <row r="91" spans="10:12" x14ac:dyDescent="0.25">
      <c r="J91" s="11">
        <f t="shared" si="7"/>
        <v>9.3999999999999986</v>
      </c>
      <c r="K91" s="35">
        <f t="shared" si="6"/>
        <v>1996</v>
      </c>
      <c r="L91" s="49">
        <f t="shared" si="8"/>
        <v>102.03154003021464</v>
      </c>
    </row>
    <row r="92" spans="10:12" x14ac:dyDescent="0.25">
      <c r="J92" s="11">
        <f t="shared" si="7"/>
        <v>9.5999999999999979</v>
      </c>
      <c r="K92" s="35">
        <f t="shared" si="6"/>
        <v>1997</v>
      </c>
      <c r="L92" s="49">
        <f t="shared" si="8"/>
        <v>102.20509813538857</v>
      </c>
    </row>
    <row r="93" spans="10:12" x14ac:dyDescent="0.25">
      <c r="J93" s="11">
        <f t="shared" si="7"/>
        <v>9.7999999999999972</v>
      </c>
      <c r="K93" s="35">
        <f t="shared" si="6"/>
        <v>1998</v>
      </c>
      <c r="L93" s="49">
        <f t="shared" si="8"/>
        <v>102.36359913632663</v>
      </c>
    </row>
    <row r="94" spans="10:12" x14ac:dyDescent="0.25">
      <c r="J94" s="11">
        <f t="shared" si="7"/>
        <v>9.9999999999999964</v>
      </c>
      <c r="K94" s="35">
        <f t="shared" si="6"/>
        <v>1999</v>
      </c>
      <c r="L94" s="49">
        <f t="shared" si="8"/>
        <v>102.50830779476721</v>
      </c>
    </row>
    <row r="95" spans="10:12" x14ac:dyDescent="0.25">
      <c r="J95" s="11">
        <f t="shared" si="7"/>
        <v>10.199999999999996</v>
      </c>
      <c r="K95" s="35">
        <f t="shared" si="6"/>
        <v>2000</v>
      </c>
      <c r="L95" s="49">
        <f t="shared" si="8"/>
        <v>102.64038968197096</v>
      </c>
    </row>
    <row r="96" spans="10:12" x14ac:dyDescent="0.25">
      <c r="J96" s="11">
        <f t="shared" si="7"/>
        <v>10.399999999999995</v>
      </c>
      <c r="K96" s="35">
        <f t="shared" si="6"/>
        <v>2001</v>
      </c>
      <c r="L96" s="49">
        <f t="shared" si="8"/>
        <v>102.76091774550467</v>
      </c>
    </row>
    <row r="97" spans="10:12" x14ac:dyDescent="0.25">
      <c r="J97" s="11">
        <f t="shared" si="7"/>
        <v>10.599999999999994</v>
      </c>
      <c r="K97" s="35">
        <f t="shared" si="6"/>
        <v>2002</v>
      </c>
      <c r="L97" s="49">
        <f t="shared" si="8"/>
        <v>102.87087865913678</v>
      </c>
    </row>
    <row r="98" spans="10:12" x14ac:dyDescent="0.25">
      <c r="J98" s="11">
        <f t="shared" si="7"/>
        <v>10.799999999999994</v>
      </c>
      <c r="K98" s="35">
        <f t="shared" si="6"/>
        <v>2003</v>
      </c>
      <c r="L98" s="49">
        <f t="shared" si="8"/>
        <v>102.9711789179908</v>
      </c>
    </row>
    <row r="99" spans="10:12" x14ac:dyDescent="0.25">
      <c r="J99" s="11">
        <f t="shared" si="7"/>
        <v>10.999999999999993</v>
      </c>
      <c r="K99" s="35">
        <f t="shared" si="6"/>
        <v>2004</v>
      </c>
      <c r="L99" s="49">
        <f t="shared" si="8"/>
        <v>103.06265065280598</v>
      </c>
    </row>
    <row r="100" spans="10:12" x14ac:dyDescent="0.25">
      <c r="J100" s="11">
        <f t="shared" si="7"/>
        <v>11.199999999999992</v>
      </c>
      <c r="K100" s="35">
        <f t="shared" si="6"/>
        <v>2005</v>
      </c>
      <c r="L100" s="49">
        <f t="shared" si="8"/>
        <v>103.14605714673314</v>
      </c>
    </row>
    <row r="101" spans="10:12" x14ac:dyDescent="0.25">
      <c r="J101" s="11">
        <f t="shared" si="7"/>
        <v>11.399999999999991</v>
      </c>
      <c r="K101" s="35">
        <f t="shared" si="6"/>
        <v>2006</v>
      </c>
      <c r="L101" s="49">
        <f t="shared" ref="L101:L130" si="9">a_sobre_b/((1+(((a_sobre_b/p_0)-1)*POWER(e_a,J101))))</f>
        <v>103.22209804584256</v>
      </c>
    </row>
    <row r="102" spans="10:12" x14ac:dyDescent="0.25">
      <c r="J102" s="11">
        <f t="shared" si="7"/>
        <v>11.599999999999991</v>
      </c>
      <c r="K102" s="35">
        <f t="shared" si="6"/>
        <v>2007</v>
      </c>
      <c r="L102" s="49">
        <f t="shared" si="9"/>
        <v>103.29141426071025</v>
      </c>
    </row>
    <row r="103" spans="10:12" x14ac:dyDescent="0.25">
      <c r="J103" s="11">
        <f t="shared" si="7"/>
        <v>11.79999999999999</v>
      </c>
      <c r="K103" s="35">
        <f t="shared" si="6"/>
        <v>2008</v>
      </c>
      <c r="L103" s="49">
        <f t="shared" si="9"/>
        <v>103.35459256131853</v>
      </c>
    </row>
    <row r="104" spans="10:12" x14ac:dyDescent="0.25">
      <c r="J104" s="11">
        <f t="shared" si="7"/>
        <v>11.999999999999989</v>
      </c>
      <c r="K104" s="35">
        <f t="shared" si="6"/>
        <v>2009</v>
      </c>
      <c r="L104" s="49">
        <f t="shared" si="9"/>
        <v>103.41216987127024</v>
      </c>
    </row>
    <row r="105" spans="10:12" x14ac:dyDescent="0.25">
      <c r="J105" s="11">
        <f t="shared" si="7"/>
        <v>12.199999999999989</v>
      </c>
      <c r="K105" s="35">
        <f t="shared" si="6"/>
        <v>2010</v>
      </c>
      <c r="L105" s="49">
        <f t="shared" si="9"/>
        <v>103.46463727015633</v>
      </c>
    </row>
    <row r="106" spans="10:12" x14ac:dyDescent="0.25">
      <c r="J106" s="11">
        <f t="shared" si="7"/>
        <v>12.399999999999988</v>
      </c>
      <c r="K106" s="35">
        <f t="shared" si="6"/>
        <v>2011</v>
      </c>
      <c r="L106" s="49">
        <f t="shared" si="9"/>
        <v>103.51244371499705</v>
      </c>
    </row>
    <row r="107" spans="10:12" x14ac:dyDescent="0.25">
      <c r="J107" s="11">
        <f t="shared" si="7"/>
        <v>12.599999999999987</v>
      </c>
      <c r="K107" s="35">
        <f t="shared" si="6"/>
        <v>2012</v>
      </c>
      <c r="L107" s="49">
        <f t="shared" si="9"/>
        <v>103.55599949313356</v>
      </c>
    </row>
    <row r="108" spans="10:12" x14ac:dyDescent="0.25">
      <c r="J108" s="11">
        <f t="shared" si="7"/>
        <v>12.799999999999986</v>
      </c>
      <c r="K108" s="35">
        <f t="shared" ref="K108:K130" si="10">K107+1</f>
        <v>2013</v>
      </c>
      <c r="L108" s="49">
        <f t="shared" si="9"/>
        <v>103.59567941989856</v>
      </c>
    </row>
    <row r="109" spans="10:12" x14ac:dyDescent="0.25">
      <c r="J109" s="11">
        <f t="shared" si="7"/>
        <v>12.999999999999986</v>
      </c>
      <c r="K109" s="35">
        <f t="shared" si="10"/>
        <v>2014</v>
      </c>
      <c r="L109" s="49">
        <f t="shared" si="9"/>
        <v>103.63182579493925</v>
      </c>
    </row>
    <row r="110" spans="10:12" x14ac:dyDescent="0.25">
      <c r="J110" s="11">
        <f t="shared" ref="J110:J130" si="11">J109+1/$D$27</f>
        <v>13.199999999999985</v>
      </c>
      <c r="K110" s="35">
        <f t="shared" si="10"/>
        <v>2015</v>
      </c>
      <c r="L110" s="49">
        <f t="shared" si="9"/>
        <v>103.66475113128929</v>
      </c>
    </row>
    <row r="111" spans="10:12" x14ac:dyDescent="0.25">
      <c r="J111" s="11">
        <f t="shared" si="11"/>
        <v>13.399999999999984</v>
      </c>
      <c r="K111" s="35">
        <f t="shared" si="10"/>
        <v>2016</v>
      </c>
      <c r="L111" s="49">
        <f t="shared" si="9"/>
        <v>103.69474067125674</v>
      </c>
    </row>
    <row r="112" spans="10:12" x14ac:dyDescent="0.25">
      <c r="J112" s="11">
        <f t="shared" si="11"/>
        <v>13.599999999999984</v>
      </c>
      <c r="K112" s="35">
        <f t="shared" si="10"/>
        <v>2017</v>
      </c>
      <c r="L112" s="49">
        <f t="shared" si="9"/>
        <v>103.72205470297015</v>
      </c>
    </row>
    <row r="113" spans="10:12" x14ac:dyDescent="0.25">
      <c r="J113" s="11">
        <f t="shared" si="11"/>
        <v>13.799999999999983</v>
      </c>
      <c r="K113" s="35">
        <f t="shared" si="10"/>
        <v>2018</v>
      </c>
      <c r="L113" s="49">
        <f t="shared" si="9"/>
        <v>103.74693069105513</v>
      </c>
    </row>
    <row r="114" spans="10:12" x14ac:dyDescent="0.25">
      <c r="J114" s="11">
        <f t="shared" si="11"/>
        <v>13.999999999999982</v>
      </c>
      <c r="K114" s="35">
        <f t="shared" si="10"/>
        <v>2019</v>
      </c>
      <c r="L114" s="49">
        <f t="shared" si="9"/>
        <v>103.76958523443386</v>
      </c>
    </row>
    <row r="115" spans="10:12" x14ac:dyDescent="0.25">
      <c r="J115" s="11">
        <f t="shared" si="11"/>
        <v>14.199999999999982</v>
      </c>
      <c r="K115" s="35">
        <f t="shared" si="10"/>
        <v>2020</v>
      </c>
      <c r="L115" s="49">
        <f t="shared" si="9"/>
        <v>103.7902158636867</v>
      </c>
    </row>
    <row r="116" spans="10:12" x14ac:dyDescent="0.25">
      <c r="J116" s="11">
        <f t="shared" si="11"/>
        <v>14.399999999999981</v>
      </c>
      <c r="K116" s="35">
        <f t="shared" si="10"/>
        <v>2021</v>
      </c>
      <c r="L116" s="49">
        <f t="shared" si="9"/>
        <v>103.80900268980938</v>
      </c>
    </row>
    <row r="117" spans="10:12" x14ac:dyDescent="0.25">
      <c r="J117" s="11">
        <f t="shared" si="11"/>
        <v>14.59999999999998</v>
      </c>
      <c r="K117" s="35">
        <f t="shared" si="10"/>
        <v>2022</v>
      </c>
      <c r="L117" s="49">
        <f t="shared" si="9"/>
        <v>103.82610991556606</v>
      </c>
    </row>
    <row r="118" spans="10:12" x14ac:dyDescent="0.25">
      <c r="J118" s="11">
        <f t="shared" si="11"/>
        <v>14.799999999999979</v>
      </c>
      <c r="K118" s="35">
        <f t="shared" si="10"/>
        <v>2023</v>
      </c>
      <c r="L118" s="49">
        <f t="shared" si="9"/>
        <v>103.84168721998938</v>
      </c>
    </row>
    <row r="119" spans="10:12" x14ac:dyDescent="0.25">
      <c r="J119" s="11">
        <f t="shared" si="11"/>
        <v>14.999999999999979</v>
      </c>
      <c r="K119" s="35">
        <f t="shared" si="10"/>
        <v>2024</v>
      </c>
      <c r="L119" s="49">
        <f t="shared" si="9"/>
        <v>103.85587102593064</v>
      </c>
    </row>
    <row r="120" spans="10:12" x14ac:dyDescent="0.25">
      <c r="J120" s="11">
        <f t="shared" si="11"/>
        <v>15.199999999999978</v>
      </c>
      <c r="K120" s="35">
        <f t="shared" si="10"/>
        <v>2025</v>
      </c>
      <c r="L120" s="49">
        <f t="shared" si="9"/>
        <v>103.86878565992313</v>
      </c>
    </row>
    <row r="121" spans="10:12" x14ac:dyDescent="0.25">
      <c r="J121" s="11">
        <f t="shared" si="11"/>
        <v>15.399999999999977</v>
      </c>
      <c r="K121" s="35">
        <f t="shared" si="10"/>
        <v>2026</v>
      </c>
      <c r="L121" s="49">
        <f t="shared" si="9"/>
        <v>103.88054441299694</v>
      </c>
    </row>
    <row r="122" spans="10:12" x14ac:dyDescent="0.25">
      <c r="J122" s="11">
        <f t="shared" si="11"/>
        <v>15.599999999999977</v>
      </c>
      <c r="K122" s="35">
        <f t="shared" si="10"/>
        <v>2027</v>
      </c>
      <c r="L122" s="49">
        <f t="shared" si="9"/>
        <v>103.89125051048151</v>
      </c>
    </row>
    <row r="123" spans="10:12" x14ac:dyDescent="0.25">
      <c r="J123" s="11">
        <f t="shared" si="11"/>
        <v>15.799999999999976</v>
      </c>
      <c r="K123" s="35">
        <f t="shared" si="10"/>
        <v>2028</v>
      </c>
      <c r="L123" s="49">
        <f t="shared" si="9"/>
        <v>103.90099799825492</v>
      </c>
    </row>
    <row r="124" spans="10:12" x14ac:dyDescent="0.25">
      <c r="J124" s="11">
        <f t="shared" si="11"/>
        <v>15.999999999999975</v>
      </c>
      <c r="K124" s="35">
        <f t="shared" si="10"/>
        <v>2029</v>
      </c>
      <c r="L124" s="49">
        <f t="shared" si="9"/>
        <v>103.90987255234884</v>
      </c>
    </row>
    <row r="125" spans="10:12" x14ac:dyDescent="0.25">
      <c r="J125" s="11">
        <f t="shared" si="11"/>
        <v>16.199999999999974</v>
      </c>
      <c r="K125" s="35">
        <f t="shared" si="10"/>
        <v>2030</v>
      </c>
      <c r="L125" s="49">
        <f t="shared" si="9"/>
        <v>103.91795221829742</v>
      </c>
    </row>
    <row r="126" spans="10:12" x14ac:dyDescent="0.25">
      <c r="J126" s="11">
        <f t="shared" si="11"/>
        <v>16.399999999999974</v>
      </c>
      <c r="K126" s="35">
        <f t="shared" si="10"/>
        <v>2031</v>
      </c>
      <c r="L126" s="49">
        <f t="shared" si="9"/>
        <v>103.92530808612879</v>
      </c>
    </row>
    <row r="127" spans="10:12" x14ac:dyDescent="0.25">
      <c r="J127" s="11">
        <f t="shared" si="11"/>
        <v>16.599999999999973</v>
      </c>
      <c r="K127" s="35">
        <f t="shared" si="10"/>
        <v>2032</v>
      </c>
      <c r="L127" s="49">
        <f t="shared" si="9"/>
        <v>103.93200490643657</v>
      </c>
    </row>
    <row r="128" spans="10:12" x14ac:dyDescent="0.25">
      <c r="J128" s="11">
        <f t="shared" si="11"/>
        <v>16.799999999999972</v>
      </c>
      <c r="K128" s="35">
        <f t="shared" si="10"/>
        <v>2033</v>
      </c>
      <c r="L128" s="49">
        <f t="shared" si="9"/>
        <v>103.93810165253805</v>
      </c>
    </row>
    <row r="129" spans="10:12" x14ac:dyDescent="0.25">
      <c r="J129" s="11">
        <f t="shared" si="11"/>
        <v>16.999999999999972</v>
      </c>
      <c r="K129" s="35">
        <f t="shared" si="10"/>
        <v>2034</v>
      </c>
      <c r="L129" s="49">
        <f t="shared" si="9"/>
        <v>103.9436520333247</v>
      </c>
    </row>
    <row r="130" spans="10:12" ht="15.75" thickBot="1" x14ac:dyDescent="0.3">
      <c r="J130" s="11">
        <f t="shared" si="11"/>
        <v>17.199999999999971</v>
      </c>
      <c r="K130" s="36">
        <f t="shared" si="10"/>
        <v>2035</v>
      </c>
      <c r="L130" s="50">
        <f t="shared" si="9"/>
        <v>103.94870496103627</v>
      </c>
    </row>
    <row r="131" spans="10:12" x14ac:dyDescent="0.25">
      <c r="L131" s="17"/>
    </row>
    <row r="132" spans="10:12" x14ac:dyDescent="0.25">
      <c r="L132" s="17"/>
    </row>
    <row r="133" spans="10:12" x14ac:dyDescent="0.25">
      <c r="L133" s="17"/>
    </row>
    <row r="134" spans="10:12" x14ac:dyDescent="0.25">
      <c r="L134" s="17"/>
    </row>
    <row r="135" spans="10:12" x14ac:dyDescent="0.25">
      <c r="L135" s="17"/>
    </row>
    <row r="136" spans="10:12" x14ac:dyDescent="0.25">
      <c r="L136" s="17"/>
    </row>
    <row r="137" spans="10:12" x14ac:dyDescent="0.25">
      <c r="L137" s="17"/>
    </row>
    <row r="138" spans="10:12" x14ac:dyDescent="0.25">
      <c r="L138" s="17"/>
    </row>
    <row r="139" spans="10:12" x14ac:dyDescent="0.25">
      <c r="L139" s="17"/>
    </row>
    <row r="140" spans="10:12" x14ac:dyDescent="0.25">
      <c r="L140" s="17"/>
    </row>
    <row r="141" spans="10:12" x14ac:dyDescent="0.25">
      <c r="L141" s="17"/>
    </row>
    <row r="142" spans="10:12" x14ac:dyDescent="0.25">
      <c r="L142" s="17"/>
    </row>
    <row r="143" spans="10:12" x14ac:dyDescent="0.25">
      <c r="L143" s="17"/>
    </row>
    <row r="144" spans="10:12" x14ac:dyDescent="0.25">
      <c r="L144" s="17"/>
    </row>
    <row r="145" spans="12:12" x14ac:dyDescent="0.25">
      <c r="L145" s="17"/>
    </row>
    <row r="146" spans="12:12" x14ac:dyDescent="0.25">
      <c r="L146" s="17"/>
    </row>
    <row r="147" spans="12:12" x14ac:dyDescent="0.25">
      <c r="L147" s="17"/>
    </row>
    <row r="148" spans="12:12" x14ac:dyDescent="0.25">
      <c r="L148" s="17"/>
    </row>
    <row r="149" spans="12:12" x14ac:dyDescent="0.25">
      <c r="L149" s="17"/>
    </row>
    <row r="150" spans="12:12" x14ac:dyDescent="0.25">
      <c r="L150" s="17"/>
    </row>
    <row r="151" spans="12:12" x14ac:dyDescent="0.25">
      <c r="L151" s="17"/>
    </row>
    <row r="152" spans="12:12" x14ac:dyDescent="0.25">
      <c r="L152" s="17"/>
    </row>
    <row r="153" spans="12:12" x14ac:dyDescent="0.25">
      <c r="L153" s="17"/>
    </row>
    <row r="154" spans="12:12" x14ac:dyDescent="0.25">
      <c r="L154" s="17"/>
    </row>
    <row r="155" spans="12:12" x14ac:dyDescent="0.25">
      <c r="L155" s="17"/>
    </row>
    <row r="156" spans="12:12" x14ac:dyDescent="0.25">
      <c r="L156" s="17"/>
    </row>
    <row r="157" spans="12:12" x14ac:dyDescent="0.25">
      <c r="L157" s="17"/>
    </row>
    <row r="158" spans="12:12" x14ac:dyDescent="0.25">
      <c r="L158" s="17"/>
    </row>
    <row r="159" spans="12:12" x14ac:dyDescent="0.25">
      <c r="L159" s="17"/>
    </row>
    <row r="160" spans="12:12" x14ac:dyDescent="0.25">
      <c r="L160" s="17"/>
    </row>
    <row r="161" spans="12:12" x14ac:dyDescent="0.25">
      <c r="L161" s="17"/>
    </row>
    <row r="162" spans="12:12" x14ac:dyDescent="0.25">
      <c r="L162" s="17"/>
    </row>
    <row r="163" spans="12:12" x14ac:dyDescent="0.25">
      <c r="L163" s="17"/>
    </row>
    <row r="164" spans="12:12" x14ac:dyDescent="0.25">
      <c r="L164" s="17"/>
    </row>
    <row r="165" spans="12:12" x14ac:dyDescent="0.25">
      <c r="L165" s="17"/>
    </row>
    <row r="166" spans="12:12" x14ac:dyDescent="0.25">
      <c r="L166" s="17"/>
    </row>
    <row r="167" spans="12:12" x14ac:dyDescent="0.25">
      <c r="L167" s="17"/>
    </row>
    <row r="168" spans="12:12" x14ac:dyDescent="0.25">
      <c r="L168" s="17"/>
    </row>
    <row r="169" spans="12:12" x14ac:dyDescent="0.25">
      <c r="L169" s="17"/>
    </row>
    <row r="170" spans="12:12" x14ac:dyDescent="0.25">
      <c r="L170" s="17"/>
    </row>
    <row r="171" spans="12:12" x14ac:dyDescent="0.25">
      <c r="L171" s="17"/>
    </row>
    <row r="172" spans="12:12" x14ac:dyDescent="0.25">
      <c r="L172" s="17"/>
    </row>
    <row r="173" spans="12:12" x14ac:dyDescent="0.25">
      <c r="L173" s="17"/>
    </row>
    <row r="174" spans="12:12" x14ac:dyDescent="0.25">
      <c r="L174" s="17"/>
    </row>
    <row r="175" spans="12:12" x14ac:dyDescent="0.25">
      <c r="L175" s="17"/>
    </row>
    <row r="176" spans="12:12" x14ac:dyDescent="0.25">
      <c r="L176" s="17"/>
    </row>
    <row r="177" spans="12:12" x14ac:dyDescent="0.25">
      <c r="L177" s="17"/>
    </row>
    <row r="178" spans="12:12" x14ac:dyDescent="0.25">
      <c r="L178" s="17"/>
    </row>
    <row r="179" spans="12:12" x14ac:dyDescent="0.25">
      <c r="L179" s="17"/>
    </row>
    <row r="180" spans="12:12" x14ac:dyDescent="0.25">
      <c r="L180" s="17"/>
    </row>
    <row r="181" spans="12:12" x14ac:dyDescent="0.25">
      <c r="L181" s="17"/>
    </row>
    <row r="182" spans="12:12" x14ac:dyDescent="0.25">
      <c r="L182" s="17"/>
    </row>
    <row r="183" spans="12:12" x14ac:dyDescent="0.25">
      <c r="L183" s="17"/>
    </row>
    <row r="184" spans="12:12" x14ac:dyDescent="0.25">
      <c r="L184" s="17"/>
    </row>
    <row r="185" spans="12:12" x14ac:dyDescent="0.25">
      <c r="L185" s="17"/>
    </row>
    <row r="186" spans="12:12" x14ac:dyDescent="0.25">
      <c r="L186" s="17"/>
    </row>
    <row r="187" spans="12:12" x14ac:dyDescent="0.25">
      <c r="L187" s="17"/>
    </row>
    <row r="188" spans="12:12" x14ac:dyDescent="0.25">
      <c r="L188" s="17"/>
    </row>
    <row r="189" spans="12:12" x14ac:dyDescent="0.25">
      <c r="L189" s="17"/>
    </row>
    <row r="190" spans="12:12" x14ac:dyDescent="0.25">
      <c r="L190" s="17"/>
    </row>
    <row r="191" spans="12:12" x14ac:dyDescent="0.25">
      <c r="L191" s="17"/>
    </row>
    <row r="192" spans="12:12" x14ac:dyDescent="0.25">
      <c r="L192" s="17"/>
    </row>
    <row r="193" spans="12:12" x14ac:dyDescent="0.25">
      <c r="L193" s="17"/>
    </row>
    <row r="194" spans="12:12" x14ac:dyDescent="0.25">
      <c r="L194" s="17"/>
    </row>
    <row r="195" spans="12:12" x14ac:dyDescent="0.25">
      <c r="L195" s="17"/>
    </row>
    <row r="196" spans="12:12" x14ac:dyDescent="0.25">
      <c r="L196" s="17"/>
    </row>
  </sheetData>
  <mergeCells count="1">
    <mergeCell ref="A1:V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Final_Hick_Lucas_79197</vt:lpstr>
      <vt:lpstr>v2</vt:lpstr>
      <vt:lpstr>Final_Hick_Lucas_79197!a_sobre_b</vt:lpstr>
      <vt:lpstr>'v2'!a_sobre_b</vt:lpstr>
      <vt:lpstr>Final_Hick_Lucas_79197!e_a</vt:lpstr>
      <vt:lpstr>'v2'!e_a</vt:lpstr>
      <vt:lpstr>Final_Hick_Lucas_79197!p_0</vt:lpstr>
      <vt:lpstr>'v2'!p_0</vt:lpstr>
      <vt:lpstr>Final_Hick_Lucas_79197!p_1</vt:lpstr>
      <vt:lpstr>'v2'!p_1</vt:lpstr>
      <vt:lpstr>Final_Hick_Lucas_79197!p_2</vt:lpstr>
      <vt:lpstr>'v2'!p_2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2021-07-01T17:34:01Z</dcterms:created>
  <dcterms:modified xsi:type="dcterms:W3CDTF">2021-07-02T01:41:29Z</dcterms:modified>
</cp:coreProperties>
</file>